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al Totals" sheetId="1" r:id="rId1"/>
    <sheet name="Landfills Total" sheetId="2" r:id="rId2"/>
    <sheet name="NG Totals" sheetId="3" r:id="rId3"/>
    <sheet name="Oil Totals" sheetId="4" r:id="rId4"/>
    <sheet name="Manure Totals" sheetId="5" r:id="rId5"/>
    <sheet name="World Biomass Combustion_CH4" sheetId="6" r:id="rId6"/>
    <sheet name="World Enteric" sheetId="7" r:id="rId7"/>
    <sheet name="biomassburning1990_edgar" sheetId="8" r:id="rId8"/>
    <sheet name="biomass burning  1995_edgar" sheetId="9" r:id="rId9"/>
    <sheet name="World Rice" sheetId="10" r:id="rId10"/>
    <sheet name="World_methane_stationary&amp;mobile" sheetId="11" r:id="rId11"/>
    <sheet name="Other Non-Ag" sheetId="12" r:id="rId12"/>
    <sheet name="Other Ag" sheetId="13" r:id="rId13"/>
    <sheet name="World Wastewater" sheetId="14" r:id="rId14"/>
    <sheet name="Sheet1" sheetId="15" r:id="rId15"/>
    <sheet name="Sheet2" sheetId="16" r:id="rId16"/>
    <sheet name="Sheet3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CH4data">'[4]CH4 Emissions'!$D$3:$L$112</definedName>
    <definedName name="CH4MAIN" localSheetId="5">'[5]CH4 MAIN'!$B$7:$I$55</definedName>
    <definedName name="CH4MAIN" localSheetId="6">'[3]CH4 MAIN'!$B$7:$I$55</definedName>
    <definedName name="CH4MAIN" localSheetId="9">'[3]CH4 MAIN'!$B$7:$I$55</definedName>
    <definedName name="CH4MAIN" localSheetId="10">'[3]CH4 MAIN'!$B$7:$I$55</definedName>
    <definedName name="CH4MAIN">'[3]CH4 MAIN'!$B$7:$I$55</definedName>
    <definedName name="CH4ROW" localSheetId="5">'[5]CH4 ROW'!$A$7:$H$13</definedName>
    <definedName name="CH4ROW" localSheetId="6">'[3]CH4 ROW'!$A$7:$H$13</definedName>
    <definedName name="CH4ROW" localSheetId="9">'[3]CH4 ROW'!$A$7:$H$13</definedName>
    <definedName name="CH4ROW" localSheetId="10">'[3]CH4 ROW'!$A$7:$H$13</definedName>
    <definedName name="CH4ROW">'[3]CH4 ROW'!$A$7:$H$13</definedName>
    <definedName name="N_ratio" localSheetId="13">#REF!</definedName>
    <definedName name="N_ratio">#REF!</definedName>
    <definedName name="N2Odata">'[4]N2O Emissions'!$D$3:$L$112</definedName>
    <definedName name="N2OMAIN">'[5]N2O MAIN'!$B$7:$I$55</definedName>
    <definedName name="N2OROW">'[5]N2O ROW'!$A$7:$H$13</definedName>
    <definedName name="_xlnm.Print_Area" localSheetId="12">'Other Ag'!$A$1:$I$26</definedName>
    <definedName name="_xlnm.Print_Area" localSheetId="11">'Other Non-Ag'!$A$1:$J$34</definedName>
    <definedName name="_xlnm.Print_Area" localSheetId="5">'/WINDOWS\Temporary Internet Files\Content.IE5\O5TQWNYX\[table13(1).xls]GASCON_S'!$D$4:$W$231</definedName>
    <definedName name="_xlnm.Print_Area" localSheetId="6">'World Enteric'!$A$2:$H$97</definedName>
    <definedName name="_xlnm.Print_Area" localSheetId="9">'/WINDOWS\Temporary Internet Files\Content.IE5\O5TQWNYX\[table13(1).xls]GASCON_S'!$D$4:$W$231</definedName>
    <definedName name="_xlnm.Print_Area" localSheetId="10">'/WINDOWS\Temporary Internet Files\Content.IE5\O5TQWNYX\[table13(1).xls]GASCON_S'!$D$4:$W$231</definedName>
    <definedName name="_xlnm.Print_Area">'/WINDOWS\Temporary Internet Files\Content.IE5\O5TQWNYX\[table13(1).xls]GASCON_S'!$D$4:$W$231</definedName>
    <definedName name="_xlnm.Print_Titles" localSheetId="5">'/WINDOWS\Temporary Internet Files\Content.IE5\O5TQWNYX\[table13(1).xls]GASCON_S'!$B:$B,'/WINDOWS\Temporary Internet Files\Content.IE5\O5TQWNYX\[table13(1).xls]GASCON_S'!$3:$3</definedName>
    <definedName name="_xlnm.Print_Titles" localSheetId="6">'/WINDOWS\Temporary Internet Files\Content.IE5\O5TQWNYX\[table13(1).xls]GASCON_S'!$B:$B,'/WINDOWS\Temporary Internet Files\Content.IE5\O5TQWNYX\[table13(1).xls]GASCON_S'!$3:$3</definedName>
    <definedName name="_xlnm.Print_Titles" localSheetId="9">'/WINDOWS\Temporary Internet Files\Content.IE5\O5TQWNYX\[table13(1).xls]GASCON_S'!$B:$B,'/WINDOWS\Temporary Internet Files\Content.IE5\O5TQWNYX\[table13(1).xls]GASCON_S'!$3:$3</definedName>
    <definedName name="_xlnm.Print_Titles" localSheetId="10">'/WINDOWS\Temporary Internet Files\Content.IE5\O5TQWNYX\[table13(1).xls]GASCON_S'!$B:$B,'/WINDOWS\Temporary Internet Files\Content.IE5\O5TQWNYX\[table13(1).xls]GASCON_S'!$3:$3</definedName>
    <definedName name="_xlnm.Print_Titles">'/WINDOWS\Temporary Internet Files\Content.IE5\O5TQWNYX\[table13(1).xls]GASCON_S'!$B:$B,'/WINDOWS\Temporary Internet Files\Content.IE5\O5TQWNYX\[table13(1).xls]GASCON_S'!$3:$3</definedName>
    <definedName name="Z_A77A2582_BB31_11D6_98F1_978CB9FD1730_.wvu.PrintArea" localSheetId="12" hidden="1">'Other Ag'!$A$1:$I$26</definedName>
    <definedName name="Z_A77A2582_BB31_11D6_98F1_978CB9FD1730_.wvu.PrintArea" localSheetId="11" hidden="1">'Other Non-Ag'!$A$1:$J$34</definedName>
  </definedNames>
  <calcPr fullCalcOnLoad="1"/>
</workbook>
</file>

<file path=xl/comments7.xml><?xml version="1.0" encoding="utf-8"?>
<comments xmlns="http://schemas.openxmlformats.org/spreadsheetml/2006/main">
  <authors>
    <author>Mario Farrugia</author>
  </authors>
  <commentList>
    <comment ref="A18" authorId="0">
      <text>
        <r>
          <rPr>
            <b/>
            <sz val="8"/>
            <rFont val="Tahoma"/>
            <family val="0"/>
          </rPr>
          <t>Mario Farrugia:</t>
        </r>
        <r>
          <rPr>
            <sz val="8"/>
            <rFont val="Tahoma"/>
            <family val="0"/>
          </rPr>
          <t xml:space="preserve">
2 estimates (ranges) exist for China. An average was taken
</t>
        </r>
      </text>
    </comment>
  </commentList>
</comments>
</file>

<file path=xl/sharedStrings.xml><?xml version="1.0" encoding="utf-8"?>
<sst xmlns="http://schemas.openxmlformats.org/spreadsheetml/2006/main" count="3134" uniqueCount="600">
  <si>
    <t>Methane Emissions from Manure Management (Gg CH4)</t>
  </si>
  <si>
    <t>Country</t>
  </si>
  <si>
    <t>Source</t>
  </si>
  <si>
    <t>Regions</t>
  </si>
  <si>
    <t>OECD/OPEC/Non-OECD Annex I</t>
  </si>
  <si>
    <t>Annex I_status</t>
  </si>
  <si>
    <t>Algeria</t>
  </si>
  <si>
    <t>Africa</t>
  </si>
  <si>
    <t>OPEC</t>
  </si>
  <si>
    <t>Argentina</t>
  </si>
  <si>
    <t>Latin America/Caribbean</t>
  </si>
  <si>
    <t>Armenia</t>
  </si>
  <si>
    <t>CIS</t>
  </si>
  <si>
    <t>Australia</t>
  </si>
  <si>
    <t>Australia/NZ</t>
  </si>
  <si>
    <t>OECD</t>
  </si>
  <si>
    <t>Annex I</t>
  </si>
  <si>
    <t xml:space="preserve">Austria </t>
  </si>
  <si>
    <t>EU-15</t>
  </si>
  <si>
    <t>Azerbaijan</t>
  </si>
  <si>
    <t>Bangladesh</t>
  </si>
  <si>
    <t>South &amp; SE Asia</t>
  </si>
  <si>
    <t>Belarus</t>
  </si>
  <si>
    <t>Non-OECD Annex I</t>
  </si>
  <si>
    <t xml:space="preserve">Belgium </t>
  </si>
  <si>
    <t>Bolivia</t>
  </si>
  <si>
    <t>Brazil</t>
  </si>
  <si>
    <t>Bulgaria</t>
  </si>
  <si>
    <t>Eastern Europe</t>
  </si>
  <si>
    <t>Canada</t>
  </si>
  <si>
    <t>Chile</t>
  </si>
  <si>
    <t>China</t>
  </si>
  <si>
    <t>Colombia</t>
  </si>
  <si>
    <t>Croatia</t>
  </si>
  <si>
    <t>Czech Republic</t>
  </si>
  <si>
    <t>Democratic Republic of Congo (Kinshasa)</t>
  </si>
  <si>
    <t>Denmark</t>
  </si>
  <si>
    <t>Ecuador</t>
  </si>
  <si>
    <t>Egypt</t>
  </si>
  <si>
    <t>Estonia</t>
  </si>
  <si>
    <t>Ethiopia</t>
  </si>
  <si>
    <t>Finland</t>
  </si>
  <si>
    <t>France</t>
  </si>
  <si>
    <t>Georgia</t>
  </si>
  <si>
    <t>Germany</t>
  </si>
  <si>
    <t>Greece</t>
  </si>
  <si>
    <t>Hungary</t>
  </si>
  <si>
    <t>Iceland</t>
  </si>
  <si>
    <t>Non-EU Europe</t>
  </si>
  <si>
    <t>India</t>
  </si>
  <si>
    <t>Indonesia</t>
  </si>
  <si>
    <t>Iran</t>
  </si>
  <si>
    <t>Middle East</t>
  </si>
  <si>
    <t>Iraq</t>
  </si>
  <si>
    <t>Ireland</t>
  </si>
  <si>
    <t>Israel</t>
  </si>
  <si>
    <t>Italy</t>
  </si>
  <si>
    <t>Japan</t>
  </si>
  <si>
    <t>Jordan</t>
  </si>
  <si>
    <t>Kazakhstan</t>
  </si>
  <si>
    <t>Kuwait</t>
  </si>
  <si>
    <t xml:space="preserve"> </t>
  </si>
  <si>
    <t>Latvia</t>
  </si>
  <si>
    <t>Liechtenstein</t>
  </si>
  <si>
    <t>Lithuania</t>
  </si>
  <si>
    <t>Luxembourg</t>
  </si>
  <si>
    <t>Mexico</t>
  </si>
  <si>
    <t>Moldova</t>
  </si>
  <si>
    <t>Monaco</t>
  </si>
  <si>
    <t>Mongolia</t>
  </si>
  <si>
    <t>Myanmar</t>
  </si>
  <si>
    <t>Nepal</t>
  </si>
  <si>
    <t>Netherlands</t>
  </si>
  <si>
    <t>New Zealand</t>
  </si>
  <si>
    <t>Nigeria</t>
  </si>
  <si>
    <t>North Korea (DPRK)</t>
  </si>
  <si>
    <t>Norway</t>
  </si>
  <si>
    <t>Pakistan</t>
  </si>
  <si>
    <t>Peru</t>
  </si>
  <si>
    <t>Philippines</t>
  </si>
  <si>
    <t>Poland</t>
  </si>
  <si>
    <t>Portugal</t>
  </si>
  <si>
    <t>Romania</t>
  </si>
  <si>
    <t>Russian Federation</t>
  </si>
  <si>
    <t>Saudi Arabia</t>
  </si>
  <si>
    <t>Senegal</t>
  </si>
  <si>
    <t>Singapore</t>
  </si>
  <si>
    <t>Slovakia</t>
  </si>
  <si>
    <t>Slovenia</t>
  </si>
  <si>
    <t>South Africa</t>
  </si>
  <si>
    <t>South Korea (ROK)</t>
  </si>
  <si>
    <t>South Korea, Rep.</t>
  </si>
  <si>
    <t>Spain</t>
  </si>
  <si>
    <t>Sweden</t>
  </si>
  <si>
    <t>Switzerland</t>
  </si>
  <si>
    <t>Thailand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</si>
  <si>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</si>
  <si>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</si>
  <si>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</si>
  <si>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</si>
  <si>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</si>
  <si>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</si>
  <si>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</si>
  <si>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US</t>
  </si>
  <si>
    <t>LatestUSNumbers.xls</t>
  </si>
  <si>
    <t>USA</t>
  </si>
  <si>
    <t>Uzbekistan</t>
  </si>
  <si>
    <t>Venezuela</t>
  </si>
  <si>
    <t>Vietnam</t>
  </si>
  <si>
    <t>Rest of:</t>
  </si>
  <si>
    <t>China/CPA</t>
  </si>
  <si>
    <t>FSU</t>
  </si>
  <si>
    <t>Latin America</t>
  </si>
  <si>
    <t>OECD 90</t>
  </si>
  <si>
    <t>S&amp;E Asia</t>
  </si>
  <si>
    <t>World</t>
  </si>
  <si>
    <t>Totals (MMTCE)</t>
  </si>
  <si>
    <t>Fugitive Methane Emissions from Oil (Gg CH4)</t>
  </si>
  <si>
    <t>EPA Regions</t>
  </si>
  <si>
    <t>Austria</t>
  </si>
  <si>
    <t xml:space="preserve">Canada </t>
  </si>
  <si>
    <t>Methane Emissions Combined.xls</t>
  </si>
  <si>
    <t xml:space="preserve">Greece </t>
  </si>
  <si>
    <t xml:space="preserve">Italy  </t>
  </si>
  <si>
    <t xml:space="preserve">Japan  </t>
  </si>
  <si>
    <t>Liechenstein</t>
  </si>
  <si>
    <t xml:space="preserve">Netherlands  </t>
  </si>
  <si>
    <t xml:space="preserve">New Zealand  </t>
  </si>
  <si>
    <t xml:space="preserve">Norway </t>
  </si>
  <si>
    <t xml:space="preserve">Poland </t>
  </si>
  <si>
    <t xml:space="preserve">Portugal  </t>
  </si>
  <si>
    <t>Slovak Republic</t>
  </si>
  <si>
    <t xml:space="preserve">Spain  </t>
  </si>
  <si>
    <t xml:space="preserve">Sweden </t>
  </si>
  <si>
    <t xml:space="preserve">Switzerland  </t>
  </si>
  <si>
    <t xml:space="preserve">United Kingdom  </t>
  </si>
  <si>
    <t>World Total</t>
  </si>
  <si>
    <t>Fugitive Methane Emissions from Natural Gas (Gg CH4)</t>
  </si>
  <si>
    <t>non-EU_Europe</t>
  </si>
  <si>
    <t>Methane Emissions from Landfills (Gg CH4)</t>
  </si>
  <si>
    <t xml:space="preserve">Fugitive Methane Emissions from Coal Mining </t>
  </si>
  <si>
    <t>Totals (UG + Surface)</t>
  </si>
  <si>
    <t>Belgium</t>
  </si>
  <si>
    <t xml:space="preserve">Romania  </t>
  </si>
  <si>
    <t>United States</t>
  </si>
  <si>
    <t>OECD status</t>
  </si>
  <si>
    <t>Annex 1 status</t>
  </si>
  <si>
    <t>Annex 1</t>
  </si>
  <si>
    <r>
      <t>Historical and Projected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Emissions (Gg)</t>
    </r>
  </si>
  <si>
    <t>-</t>
  </si>
  <si>
    <r>
      <t>Methane Emissions from Enteric Fermentation (Gg 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)</t>
    </r>
  </si>
  <si>
    <t>National CH4 emissions per source category</t>
  </si>
  <si>
    <t>Year: 1990</t>
  </si>
  <si>
    <t>Unit: Gg</t>
  </si>
  <si>
    <t>Source: EDGAR 3.2</t>
  </si>
  <si>
    <t>L41-BB-DEFORESTATION(DIR.EFF.)</t>
  </si>
  <si>
    <t>L42-BB-SAVANNA BURNING</t>
  </si>
  <si>
    <t>L43-BB-AGRIC. WASTE BURNING</t>
  </si>
  <si>
    <t>L44-BB-VEGETATION FIRES(TEMP.)</t>
  </si>
  <si>
    <t>01: CANADA</t>
  </si>
  <si>
    <t>CAN</t>
  </si>
  <si>
    <t>02: USA</t>
  </si>
  <si>
    <t>SPM</t>
  </si>
  <si>
    <t>St-Pierre &amp; Miquelon</t>
  </si>
  <si>
    <t>UMI</t>
  </si>
  <si>
    <t>US Minor Outlying Islands</t>
  </si>
  <si>
    <t>United States (USA)</t>
  </si>
  <si>
    <t>03: OECD EUROPE</t>
  </si>
  <si>
    <t>AND</t>
  </si>
  <si>
    <t>Andorra</t>
  </si>
  <si>
    <t>AUT</t>
  </si>
  <si>
    <t>BEL</t>
  </si>
  <si>
    <t>CHE</t>
  </si>
  <si>
    <t>DEU</t>
  </si>
  <si>
    <t>Germany (united)</t>
  </si>
  <si>
    <t>DNK</t>
  </si>
  <si>
    <t>ESP</t>
  </si>
  <si>
    <t>FIN</t>
  </si>
  <si>
    <t>FRA</t>
  </si>
  <si>
    <t>FRO</t>
  </si>
  <si>
    <t>Faeroe Islands (Foroyar)</t>
  </si>
  <si>
    <t>GBR</t>
  </si>
  <si>
    <t>GIB</t>
  </si>
  <si>
    <t>Gibraltar</t>
  </si>
  <si>
    <t>GRC</t>
  </si>
  <si>
    <t>GRL</t>
  </si>
  <si>
    <t>Greenland</t>
  </si>
  <si>
    <t>IRL</t>
  </si>
  <si>
    <t>ISL</t>
  </si>
  <si>
    <t>ITA</t>
  </si>
  <si>
    <t>LIE</t>
  </si>
  <si>
    <t>LUX</t>
  </si>
  <si>
    <t>MCO</t>
  </si>
  <si>
    <t>MLT</t>
  </si>
  <si>
    <t>Malta</t>
  </si>
  <si>
    <t>NLD</t>
  </si>
  <si>
    <t>NOR</t>
  </si>
  <si>
    <t>PRT</t>
  </si>
  <si>
    <t>SJM</t>
  </si>
  <si>
    <t>Svalbard and Jan Mayen Islands</t>
  </si>
  <si>
    <t>SMR</t>
  </si>
  <si>
    <t>San Marino</t>
  </si>
  <si>
    <t>SWE</t>
  </si>
  <si>
    <t>VAT</t>
  </si>
  <si>
    <t>Vatican City</t>
  </si>
  <si>
    <t>04: OCEANIA</t>
  </si>
  <si>
    <t>ASM</t>
  </si>
  <si>
    <t>American Samoa</t>
  </si>
  <si>
    <t>ATF</t>
  </si>
  <si>
    <t>French Southern Territories (a.o. Kerguelen)</t>
  </si>
  <si>
    <t>AUS</t>
  </si>
  <si>
    <t>CCK</t>
  </si>
  <si>
    <t>Cocos (Keeling) Islands</t>
  </si>
  <si>
    <t>COK</t>
  </si>
  <si>
    <t>Cook Islands</t>
  </si>
  <si>
    <t>CXR</t>
  </si>
  <si>
    <t>Christmas Island (Australia)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</si>
  <si>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</si>
  <si>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</si>
  <si>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</si>
  <si>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</si>
  <si>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</si>
  <si>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</si>
  <si>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</si>
  <si>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</si>
  <si>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</si>
  <si>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</si>
  <si>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</si>
  <si>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</si>
  <si>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</si>
  <si>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</si>
  <si>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</si>
  <si>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</si>
  <si>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</si>
  <si>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</si>
  <si>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</si>
  <si>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</si>
  <si>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</si>
  <si>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PLW</t>
  </si>
  <si>
    <t>Palau</t>
  </si>
  <si>
    <t>PNG</t>
  </si>
  <si>
    <t>Papua New Guinea</t>
  </si>
  <si>
    <t>PYF</t>
  </si>
  <si>
    <t>French Polynesia (Tuamotu &amp; Marquesas)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</si>
  <si>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</si>
  <si>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</si>
  <si>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</si>
  <si>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</si>
  <si>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</si>
  <si>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</si>
  <si>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</si>
  <si>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</si>
  <si>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</si>
  <si>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</si>
  <si>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</si>
  <si>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&amp; Futuna</t>
  </si>
  <si>
    <t>WSM</t>
  </si>
  <si>
    <t>Western Samoa</t>
  </si>
  <si>
    <t>05: JAPAN</t>
  </si>
  <si>
    <t>JPN</t>
  </si>
  <si>
    <t>06: EASTERN EUROPE</t>
  </si>
  <si>
    <t>ALB</t>
  </si>
  <si>
    <t>Albania</t>
  </si>
  <si>
    <t>BGR</t>
  </si>
  <si>
    <t>BIH</t>
  </si>
  <si>
    <t>Bosnia &amp; Herzegovina</t>
  </si>
  <si>
    <t>CZE</t>
  </si>
  <si>
    <t>HRV</t>
  </si>
  <si>
    <t>Croatia (Hrvatska)</t>
  </si>
  <si>
    <t>HUN</t>
  </si>
  <si>
    <t>MKD</t>
  </si>
  <si>
    <t>Macedonia (FYROM)</t>
  </si>
  <si>
    <t>POL</t>
  </si>
  <si>
    <t>ROM</t>
  </si>
  <si>
    <t>SVK</t>
  </si>
  <si>
    <t>SVN</t>
  </si>
  <si>
    <t>YUG</t>
  </si>
  <si>
    <t>Yugoslavia, Federal Republic of</t>
  </si>
  <si>
    <t>07: FORMER USSR</t>
  </si>
  <si>
    <t>ARM</t>
  </si>
  <si>
    <t>AZE</t>
  </si>
  <si>
    <t>BLR</t>
  </si>
  <si>
    <t>EST</t>
  </si>
  <si>
    <t>GEO</t>
  </si>
  <si>
    <t>KAZ</t>
  </si>
  <si>
    <t>KGZ</t>
  </si>
  <si>
    <t>Kyrgyzstan</t>
  </si>
  <si>
    <t>LTU</t>
  </si>
  <si>
    <t>LVA</t>
  </si>
  <si>
    <t>MDA</t>
  </si>
  <si>
    <t>RUS</t>
  </si>
  <si>
    <t>TJK</t>
  </si>
  <si>
    <t>Tajikistan</t>
  </si>
  <si>
    <t>TKM</t>
  </si>
  <si>
    <t>UKR</t>
  </si>
  <si>
    <t>UZB</t>
  </si>
  <si>
    <t>08: LATIN AMERICA</t>
  </si>
  <si>
    <t>ABW</t>
  </si>
  <si>
    <t>Aruba</t>
  </si>
  <si>
    <t>AIA</t>
  </si>
  <si>
    <t>Anguilla</t>
  </si>
  <si>
    <t>ANT</t>
  </si>
  <si>
    <t>Netherlands Antilles</t>
  </si>
  <si>
    <t>ARG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</si>
  <si>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</si>
  <si>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</si>
  <si>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</si>
  <si>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</si>
  <si>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</si>
  <si>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</si>
  <si>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</si>
  <si>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</si>
  <si>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BOL</t>
  </si>
  <si>
    <t>BRA</t>
  </si>
  <si>
    <t>BRB</t>
  </si>
  <si>
    <t>Barbados</t>
  </si>
  <si>
    <t>BVT</t>
  </si>
  <si>
    <t>Bouvet Island</t>
  </si>
  <si>
    <t>CHL</t>
  </si>
  <si>
    <t>COL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</si>
  <si>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</si>
  <si>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</si>
  <si>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</si>
  <si>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</si>
  <si>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</si>
  <si>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</si>
  <si>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</si>
  <si>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</si>
  <si>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</si>
  <si>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</si>
  <si>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ECU</t>
  </si>
  <si>
    <t>FLK</t>
  </si>
  <si>
    <t>Falklands Islands (Malvinas)</t>
  </si>
  <si>
    <t>GLP</t>
  </si>
  <si>
    <t>Guadeloupe</t>
  </si>
  <si>
    <t>GRD</t>
  </si>
  <si>
    <t>Grenada</t>
  </si>
  <si>
    <t>GTM</t>
  </si>
  <si>
    <t>Guatemala</t>
  </si>
  <si>
    <t>GUF</t>
  </si>
  <si>
    <t>French Guiana</t>
  </si>
  <si>
    <t>GUY</t>
  </si>
  <si>
    <t>Guyana</t>
  </si>
  <si>
    <t>HND</t>
  </si>
  <si>
    <t>Honduras</t>
  </si>
  <si>
    <t>HTI</t>
  </si>
  <si>
    <t>Haiti</t>
  </si>
  <si>
    <t>JAM</t>
  </si>
  <si>
    <t>Jamaica</t>
  </si>
  <si>
    <t>KNA</t>
  </si>
  <si>
    <t>St Kitts &amp; Nevis (St Christopher)</t>
  </si>
  <si>
    <t>LCA</t>
  </si>
  <si>
    <t>St Lucia</t>
  </si>
  <si>
    <t>MEX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</si>
  <si>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</si>
  <si>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</si>
  <si>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</si>
  <si>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</si>
  <si>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</si>
  <si>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</si>
  <si>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</si>
  <si>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</si>
  <si>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PER</t>
  </si>
  <si>
    <t>PRI</t>
  </si>
  <si>
    <t>Puerto Rico</t>
  </si>
  <si>
    <t>PRY</t>
  </si>
  <si>
    <t>Paraguay</t>
  </si>
  <si>
    <t>SLV</t>
  </si>
  <si>
    <t>El Salvador</t>
  </si>
  <si>
    <t>SUR</t>
  </si>
  <si>
    <t>Suriname</t>
  </si>
  <si>
    <t>TCA</t>
  </si>
  <si>
    <t>Turks &amp; Caicos Islands</t>
  </si>
  <si>
    <t>TTO</t>
  </si>
  <si>
    <t>Trinidad and Tobago</t>
  </si>
  <si>
    <t>URY</t>
  </si>
  <si>
    <t>VCT</t>
  </si>
  <si>
    <t>St Vincent &amp; The Grenadines</t>
  </si>
  <si>
    <t>VEN</t>
  </si>
  <si>
    <t>VGB</t>
  </si>
  <si>
    <t>British Virgin Islands</t>
  </si>
  <si>
    <t>VIR</t>
  </si>
  <si>
    <t>Virgin Islands (US)</t>
  </si>
  <si>
    <t>09: AFRICA</t>
  </si>
  <si>
    <t>MAR</t>
  </si>
  <si>
    <t>Morocco</t>
  </si>
  <si>
    <t>AGO</t>
  </si>
  <si>
    <t>Angola</t>
  </si>
  <si>
    <t>BDI</t>
  </si>
  <si>
    <t>Burundi</t>
  </si>
  <si>
    <t>BEN</t>
  </si>
  <si>
    <t>Benin</t>
  </si>
  <si>
    <t>BFA</t>
  </si>
  <si>
    <t>Burkina Faso</t>
  </si>
  <si>
    <t>BWA</t>
  </si>
  <si>
    <t>Botswana</t>
  </si>
  <si>
    <t>CAF</t>
  </si>
  <si>
    <t>Central African Republic</t>
  </si>
  <si>
    <t>CIV</t>
  </si>
  <si>
    <t>Cote d'Ivoire (Ivory Coast)</t>
  </si>
  <si>
    <t>CMR</t>
  </si>
  <si>
    <t>Cameroon</t>
  </si>
  <si>
    <t>COD</t>
  </si>
  <si>
    <t>Democratic Republic of the Congo (former Zaire)</t>
  </si>
  <si>
    <t>COG</t>
  </si>
  <si>
    <t>Congo</t>
  </si>
  <si>
    <t>COM</t>
  </si>
  <si>
    <t>Comoros</t>
  </si>
  <si>
    <t>CPV</t>
  </si>
  <si>
    <t>Cape Verde</t>
  </si>
  <si>
    <t>DJI</t>
  </si>
  <si>
    <t>Djibouti</t>
  </si>
  <si>
    <t>DZA</t>
  </si>
  <si>
    <t>EGY</t>
  </si>
  <si>
    <t>ERI</t>
  </si>
  <si>
    <t>Eritrea</t>
  </si>
  <si>
    <t>ESH</t>
  </si>
  <si>
    <t>Western Sahara</t>
  </si>
  <si>
    <t>ETH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</si>
  <si>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</si>
  <si>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</si>
  <si>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</si>
  <si>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</si>
  <si>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</si>
  <si>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</si>
  <si>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</si>
  <si>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</si>
  <si>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</si>
  <si>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</si>
  <si>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</si>
  <si>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</si>
  <si>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KEN</t>
  </si>
  <si>
    <t>Kenya</t>
  </si>
  <si>
    <t>LBR</t>
  </si>
  <si>
    <t>Liberia</t>
  </si>
  <si>
    <t>LBY</t>
  </si>
  <si>
    <t>Libyan Arab Jamahiriya</t>
  </si>
  <si>
    <t>LSO</t>
  </si>
  <si>
    <t>Lesotho</t>
  </si>
  <si>
    <t>MDG</t>
  </si>
  <si>
    <t>Madagascar</t>
  </si>
  <si>
    <t>MLI</t>
  </si>
  <si>
    <t>Mali</t>
  </si>
  <si>
    <t>MOZ</t>
  </si>
  <si>
    <t>Mozambique</t>
  </si>
  <si>
    <t>MRT</t>
  </si>
  <si>
    <t>Mauretania</t>
  </si>
  <si>
    <t>MUS</t>
  </si>
  <si>
    <t>Mauritius</t>
  </si>
  <si>
    <t>MWI</t>
  </si>
  <si>
    <t>Malawi</t>
  </si>
  <si>
    <t>MYT</t>
  </si>
  <si>
    <t>Mayotte</t>
  </si>
  <si>
    <t>NAM</t>
  </si>
  <si>
    <t>Namibia</t>
  </si>
  <si>
    <t>NER</t>
  </si>
  <si>
    <t>Niger</t>
  </si>
  <si>
    <t>NGA</t>
  </si>
  <si>
    <t>REU</t>
  </si>
  <si>
    <t>Reunion</t>
  </si>
  <si>
    <t>RWA</t>
  </si>
  <si>
    <t>Rwanda</t>
  </si>
  <si>
    <t>SDN</t>
  </si>
  <si>
    <t>Sudan</t>
  </si>
  <si>
    <t>SEN</t>
  </si>
  <si>
    <t>SHN</t>
  </si>
  <si>
    <t>St Helena</t>
  </si>
  <si>
    <t>SLE</t>
  </si>
  <si>
    <t>Sierra Leone</t>
  </si>
  <si>
    <t>SOM</t>
  </si>
  <si>
    <t>Somalia</t>
  </si>
  <si>
    <t>STP</t>
  </si>
  <si>
    <t>Sao Tome &amp; Principe</t>
  </si>
  <si>
    <t>SWZ</t>
  </si>
  <si>
    <t>Swaziland</t>
  </si>
  <si>
    <t>SYC</t>
  </si>
  <si>
    <t>Seychelles</t>
  </si>
  <si>
    <t>TCD</t>
  </si>
  <si>
    <t>Chad</t>
  </si>
  <si>
    <t>TGO</t>
  </si>
  <si>
    <t>Togo</t>
  </si>
  <si>
    <t>TUN</t>
  </si>
  <si>
    <t>Tunesia</t>
  </si>
  <si>
    <t>TZA</t>
  </si>
  <si>
    <t>Tanzania, United Republic of</t>
  </si>
  <si>
    <t>UGA</t>
  </si>
  <si>
    <t>ZAF</t>
  </si>
  <si>
    <t>ZMB</t>
  </si>
  <si>
    <t>Zambia</t>
  </si>
  <si>
    <t>ZWE</t>
  </si>
  <si>
    <t>Zimbabwe</t>
  </si>
  <si>
    <t>10: MIDDLE EAST</t>
  </si>
  <si>
    <t>ARE</t>
  </si>
  <si>
    <t>BHR</t>
  </si>
  <si>
    <t>Bahrain</t>
  </si>
  <si>
    <t>CYP</t>
  </si>
  <si>
    <t>Cyprus</t>
  </si>
  <si>
    <t>IRN</t>
  </si>
  <si>
    <t>Iran, Islamic Republic of</t>
  </si>
  <si>
    <t>IRQ</t>
  </si>
  <si>
    <t>ISR</t>
  </si>
  <si>
    <t>JOR</t>
  </si>
  <si>
    <t>KWT</t>
  </si>
  <si>
    <t>LBN</t>
  </si>
  <si>
    <t>Lebanon</t>
  </si>
  <si>
    <t>OMN</t>
  </si>
  <si>
    <t>Oman</t>
  </si>
  <si>
    <t>QAT</t>
  </si>
  <si>
    <t>Qatar</t>
  </si>
  <si>
    <t>SAU</t>
  </si>
  <si>
    <t>SYR</t>
  </si>
  <si>
    <t>Syrian Arab Republic</t>
  </si>
  <si>
    <t>TUR</t>
  </si>
  <si>
    <t>YEM</t>
  </si>
  <si>
    <t>Yemen</t>
  </si>
  <si>
    <t>11: SOUTH ASIA</t>
  </si>
  <si>
    <t>AFG</t>
  </si>
  <si>
    <t>Afghanistan</t>
  </si>
  <si>
    <t>BGD</t>
  </si>
  <si>
    <t>BTN</t>
  </si>
  <si>
    <t>Bhutan</t>
  </si>
  <si>
    <t>IND</t>
  </si>
  <si>
    <t>IOT</t>
  </si>
  <si>
    <t>Britisch Indian Ocean Terr. (Chagos)</t>
  </si>
  <si>
    <t>LKA</t>
  </si>
  <si>
    <t>Sri Lanka</t>
  </si>
  <si>
    <t>MDV</t>
  </si>
  <si>
    <t>Maldives</t>
  </si>
  <si>
    <t>NPL</t>
  </si>
  <si>
    <t>PAK</t>
  </si>
  <si>
    <t>12: EAST ASIA</t>
  </si>
  <si>
    <t>CHN</t>
  </si>
  <si>
    <t>HKG</t>
  </si>
  <si>
    <t>Hong Kong</t>
  </si>
  <si>
    <t>KOR</t>
  </si>
  <si>
    <t>Korea, Republic of (South)</t>
  </si>
  <si>
    <t>MAC</t>
  </si>
  <si>
    <t>Macau</t>
  </si>
  <si>
    <t>MNG</t>
  </si>
  <si>
    <t>PRK</t>
  </si>
  <si>
    <t>Korea, Democratic People's Republic of (North)</t>
  </si>
  <si>
    <t>TWN</t>
  </si>
  <si>
    <t>Taiwan</t>
  </si>
  <si>
    <t>13: SOUTHEAST ASIA</t>
  </si>
  <si>
    <t>BRN</t>
  </si>
  <si>
    <t>Brunei</t>
  </si>
  <si>
    <t>IDN</t>
  </si>
  <si>
    <t>KHM</t>
  </si>
  <si>
    <t>Cambodia (former Kampuchea)</t>
  </si>
  <si>
    <t>LAO</t>
  </si>
  <si>
    <t>Lao Peoples Democratic Republic</t>
  </si>
  <si>
    <t>MMR</t>
  </si>
  <si>
    <t>Myanmar (former Burma)</t>
  </si>
  <si>
    <t>MYS</t>
  </si>
  <si>
    <t>Malaysia</t>
  </si>
  <si>
    <t>PHL</t>
  </si>
  <si>
    <t>SGP</t>
  </si>
  <si>
    <t>THA</t>
  </si>
  <si>
    <t>TMP</t>
  </si>
  <si>
    <t>Timor Timur (East Timor)</t>
  </si>
  <si>
    <t>VNM</t>
  </si>
  <si>
    <t>Grand Total</t>
  </si>
  <si>
    <t>Year: 1995</t>
  </si>
  <si>
    <t>Loc-group</t>
  </si>
  <si>
    <t>ISO-3</t>
  </si>
  <si>
    <t>Methane Emissions from Rice Cultivation - Gg</t>
  </si>
  <si>
    <t>Global</t>
  </si>
  <si>
    <t>OECD90</t>
  </si>
  <si>
    <t>Korea</t>
  </si>
  <si>
    <t xml:space="preserve">Argentina </t>
  </si>
  <si>
    <t>not grown</t>
  </si>
  <si>
    <t>Total</t>
  </si>
  <si>
    <t xml:space="preserve">Developed </t>
  </si>
  <si>
    <t>Developing</t>
  </si>
  <si>
    <t>Methane Emissions from Stationary and Mobile Combustion (Gg)</t>
  </si>
  <si>
    <t>Region</t>
  </si>
  <si>
    <t>NE</t>
  </si>
  <si>
    <t>Eu-15</t>
  </si>
  <si>
    <t>Emissions:</t>
  </si>
  <si>
    <t>Methane</t>
  </si>
  <si>
    <t>Category:</t>
  </si>
  <si>
    <t>Other Non-Ag</t>
  </si>
  <si>
    <t>Units:</t>
  </si>
  <si>
    <t>Gg</t>
  </si>
  <si>
    <t>2000</t>
  </si>
  <si>
    <t>2005</t>
  </si>
  <si>
    <t>2010</t>
  </si>
  <si>
    <t>2015</t>
  </si>
  <si>
    <t>2020</t>
  </si>
  <si>
    <t>NA</t>
  </si>
  <si>
    <t>NO</t>
  </si>
  <si>
    <t xml:space="preserve">Lithuania  </t>
  </si>
  <si>
    <t xml:space="preserve">Luxembourg  </t>
  </si>
  <si>
    <t xml:space="preserve">Monaco  </t>
  </si>
  <si>
    <t/>
  </si>
  <si>
    <t xml:space="preserve">Ukraine  </t>
  </si>
  <si>
    <t>Other Ag</t>
  </si>
  <si>
    <t xml:space="preserve">Germany  </t>
  </si>
  <si>
    <t xml:space="preserve">Greece  </t>
  </si>
  <si>
    <t>NOTE: This worksheet is taken from the EDGAR database and is publicly available at: http://arch.rivm.nl/env/int/coredata/edgar/</t>
  </si>
</sst>
</file>

<file path=xl/styles.xml><?xml version="1.0" encoding="utf-8"?>
<styleSheet xmlns="http://schemas.openxmlformats.org/spreadsheetml/2006/main">
  <numFmts count="1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0.0%"/>
    <numFmt numFmtId="172" formatCode="0.00_);[Red]\(0.00\)"/>
    <numFmt numFmtId="173" formatCode="_(* #,##0_);_(* \(#,##0\);_(* &quot;-&quot;??_);_(@_)"/>
    <numFmt numFmtId="174" formatCode="0.000000"/>
    <numFmt numFmtId="175" formatCode="0.00000"/>
    <numFmt numFmtId="176" formatCode="#,##0.0"/>
    <numFmt numFmtId="177" formatCode="_(* #,##0.0_);_(* \(#,##0.0\);_(* &quot;-&quot;??_);_(@_)"/>
    <numFmt numFmtId="178" formatCode="0.0000000"/>
    <numFmt numFmtId="179" formatCode="0.0000E+00;\䊈"/>
    <numFmt numFmtId="180" formatCode="0.0000E+00;\ஸ"/>
    <numFmt numFmtId="181" formatCode="0.000E+00;\ஸ"/>
    <numFmt numFmtId="182" formatCode="0.00E+00;\ஸ"/>
    <numFmt numFmtId="183" formatCode="0.00000000"/>
    <numFmt numFmtId="184" formatCode="#,##0.0000"/>
    <numFmt numFmtId="185" formatCode="0.000%"/>
    <numFmt numFmtId="186" formatCode="0.0000%"/>
    <numFmt numFmtId="187" formatCode="#,##0.000"/>
    <numFmt numFmtId="188" formatCode="_(* #,##0.000_);_(* \(#,##0.000\);_(* &quot;-&quot;??_);_(@_)"/>
    <numFmt numFmtId="189" formatCode="0.000000000"/>
    <numFmt numFmtId="190" formatCode="_(* #,##0.0_);_(* \(#,##0.0\);_(* &quot;-&quot;?_);_(@_)"/>
    <numFmt numFmtId="191" formatCode="0_);\(0\)"/>
    <numFmt numFmtId="192" formatCode="[&lt;0.5]&quot;+&quot;_);#,##0_)"/>
    <numFmt numFmtId="193" formatCode="0.000000E+00;\ĝ"/>
    <numFmt numFmtId="194" formatCode="0.000000E+00;\ᥨ"/>
    <numFmt numFmtId="195" formatCode="0.0000000E+00;\ᥨ"/>
    <numFmt numFmtId="196" formatCode="0.00000000E+00;\ᥨ"/>
    <numFmt numFmtId="197" formatCode="0.000000000E+00;\ᥨ"/>
    <numFmt numFmtId="198" formatCode="0.0000000000E+00;\ᥨ"/>
    <numFmt numFmtId="199" formatCode="0.00000E+00;\ᥨ"/>
    <numFmt numFmtId="200" formatCode="0.0000E+00;\ᥨ"/>
    <numFmt numFmtId="201" formatCode="0.000E+00;\ᥨ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0.0000000000"/>
    <numFmt numFmtId="206" formatCode="0.00000000000"/>
    <numFmt numFmtId="207" formatCode="0.000000000000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_(* #,##0.00000000000_);_(* \(#,##0.00000000000\);_(* &quot;-&quot;??_);_(@_)"/>
    <numFmt numFmtId="213" formatCode="_(* #,##0.000000000000_);_(* \(#,##0.000000000000\);_(* &quot;-&quot;??_);_(@_)"/>
    <numFmt numFmtId="214" formatCode="0.000_);\(0.000\)"/>
    <numFmt numFmtId="215" formatCode="0.000000000000000000_);\(0.000000000000000000\)"/>
    <numFmt numFmtId="216" formatCode="0.00000000000000000_);\(0.00000000000000000\)"/>
    <numFmt numFmtId="217" formatCode="0.0000000000000000_);\(0.0000000000000000\)"/>
    <numFmt numFmtId="218" formatCode="0.000000000000000_);\(0.000000000000000\)"/>
    <numFmt numFmtId="219" formatCode="0.00000000000000_);\(0.00000000000000\)"/>
    <numFmt numFmtId="220" formatCode="0.0000000000000_);\(0.0000000000000\)"/>
    <numFmt numFmtId="221" formatCode="0.000000000000_);\(0.000000000000\)"/>
    <numFmt numFmtId="222" formatCode="0.00000000000_);\(0.00000000000\)"/>
    <numFmt numFmtId="223" formatCode="0.0000000000_);\(0.0000000000\)"/>
    <numFmt numFmtId="224" formatCode="0.000000000_);\(0.000000000\)"/>
    <numFmt numFmtId="225" formatCode="0.00000000_);\(0.00000000\)"/>
    <numFmt numFmtId="226" formatCode="0.0000000_);\(0.0000000\)"/>
    <numFmt numFmtId="227" formatCode="0.000000_);\(0.000000\)"/>
    <numFmt numFmtId="228" formatCode="0.00000_);\(0.00000\)"/>
    <numFmt numFmtId="229" formatCode="0.0000_);\(0.0000\)"/>
    <numFmt numFmtId="230" formatCode="0.00_);\(0.00\)"/>
    <numFmt numFmtId="231" formatCode="0.0_);\(0.0\)"/>
    <numFmt numFmtId="232" formatCode="_(* #,##0.000_);_(* \(#,##0.000\);_(* &quot;-&quot;???_);_(@_)"/>
    <numFmt numFmtId="233" formatCode="#,##0.00000"/>
    <numFmt numFmtId="234" formatCode="#,##0.0_);\(#,##0.0\)"/>
    <numFmt numFmtId="235" formatCode="#,###,###,###"/>
    <numFmt numFmtId="236" formatCode="#,###,###,###.00"/>
    <numFmt numFmtId="237" formatCode="###,###,###"/>
    <numFmt numFmtId="238" formatCode="###.###"/>
    <numFmt numFmtId="239" formatCode="#,###,###,###.##"/>
    <numFmt numFmtId="240" formatCode="#,###,###,###.0"/>
    <numFmt numFmtId="241" formatCode="#,###,###,###.000"/>
    <numFmt numFmtId="242" formatCode="0.00_)"/>
    <numFmt numFmtId="243" formatCode="&quot;$&quot;#,##0.0000_);\(&quot;$&quot;#,##0.0000\)"/>
    <numFmt numFmtId="244" formatCode="0_)"/>
    <numFmt numFmtId="245" formatCode="&quot;$&quot;#,##0.000_);\(&quot;$&quot;#,##0.000\)"/>
    <numFmt numFmtId="246" formatCode="0.0_)"/>
    <numFmt numFmtId="247" formatCode="hh:mm:ss\ AM/PM_)"/>
    <numFmt numFmtId="248" formatCode="0.000_)"/>
    <numFmt numFmtId="249" formatCode="0.0000_)"/>
    <numFmt numFmtId="250" formatCode="0.00000_)"/>
    <numFmt numFmtId="251" formatCode="#,##0.000_);\(#,##0.000\)"/>
    <numFmt numFmtId="252" formatCode="#,##0.0000_);\(#,##0.0000\)"/>
    <numFmt numFmtId="253" formatCode="#,##0.00000_);\(#,##0.00000\)"/>
    <numFmt numFmtId="254" formatCode="0.0000E+00"/>
    <numFmt numFmtId="255" formatCode="0.00000E+00"/>
    <numFmt numFmtId="256" formatCode="_(* #,##0.000000_);_(* \(#,##0.000000\);_(* &quot;-&quot;??????_);_(@_)"/>
    <numFmt numFmtId="257" formatCode="&quot;$&quot;#,##0.00"/>
    <numFmt numFmtId="258" formatCode="&quot;$&quot;#,##0.00000"/>
    <numFmt numFmtId="259" formatCode="&quot;$&quot;#,##0.0000"/>
    <numFmt numFmtId="260" formatCode="&quot;$&quot;#,##0"/>
    <numFmt numFmtId="261" formatCode="0.0000E+00;\ĝ"/>
    <numFmt numFmtId="262" formatCode="0.0000E+00;\㿄"/>
    <numFmt numFmtId="263" formatCode="0.000E+00;\㿄"/>
    <numFmt numFmtId="264" formatCode="0.00E+00;\㿄"/>
    <numFmt numFmtId="265" formatCode="0.0E+00;\㿄"/>
    <numFmt numFmtId="266" formatCode="0E+00;\㿄"/>
    <numFmt numFmtId="267" formatCode="[&lt;0.5]&quot;+&quot;_);#,##0.0_)"/>
    <numFmt numFmtId="268" formatCode="[&lt;0.5]&quot;+&quot;_);#,##0.00_)"/>
    <numFmt numFmtId="269" formatCode="[&lt;0.5]&quot;+&quot;_);#,##0.000_)"/>
    <numFmt numFmtId="270" formatCode="[&lt;0.5]&quot;+&quot;_);#,##0.0000_)"/>
    <numFmt numFmtId="271" formatCode="[&lt;0.5]&quot;+&quot;_);#,##0.00000_)"/>
    <numFmt numFmtId="272" formatCode="#,##0.000000000"/>
    <numFmt numFmtId="273" formatCode="#,##0.00000000"/>
    <numFmt numFmtId="274" formatCode="_(* #,##0.000000000000000_);_(* \(#,##0.000000000000000\);_(* &quot;-&quot;??_);_(@_)"/>
    <numFmt numFmtId="275" formatCode="0.0E+00"/>
    <numFmt numFmtId="276" formatCode="0.0000000000000"/>
    <numFmt numFmtId="277" formatCode="#,##0.0000000000000"/>
    <numFmt numFmtId="278" formatCode="&quot;$&quot;#,##0;\-&quot;$&quot;#,##0"/>
    <numFmt numFmtId="279" formatCode="&quot;$&quot;#,##0;[Red]\-&quot;$&quot;#,##0"/>
    <numFmt numFmtId="280" formatCode="&quot;$&quot;#,##0.00;\-&quot;$&quot;#,##0.00"/>
    <numFmt numFmtId="281" formatCode="&quot;$&quot;#,##0.00;[Red]\-&quot;$&quot;#,##0.00"/>
    <numFmt numFmtId="282" formatCode="_-&quot;$&quot;* #,##0_-;\-&quot;$&quot;* #,##0_-;_-&quot;$&quot;* &quot;-&quot;_-;_-@_-"/>
    <numFmt numFmtId="283" formatCode="_-* #,##0_-;\-* #,##0_-;_-* &quot;-&quot;_-;_-@_-"/>
    <numFmt numFmtId="284" formatCode="_-&quot;$&quot;* #,##0.00_-;\-&quot;$&quot;* #,##0.00_-;_-&quot;$&quot;* &quot;-&quot;??_-;_-@_-"/>
    <numFmt numFmtId="285" formatCode="_-* #,##0.00_-;\-* #,##0.00_-;_-* &quot;-&quot;??_-;_-@_-"/>
    <numFmt numFmtId="286" formatCode="&quot;fl&quot;\ #,##0_-;&quot;fl&quot;\ #,##0\-"/>
    <numFmt numFmtId="287" formatCode="&quot;fl&quot;\ #,##0_-;[Red]&quot;fl&quot;\ #,##0\-"/>
    <numFmt numFmtId="288" formatCode="&quot;fl&quot;\ #,##0.00_-;&quot;fl&quot;\ #,##0.00\-"/>
    <numFmt numFmtId="289" formatCode="&quot;fl&quot;\ #,##0.00_-;[Red]&quot;fl&quot;\ #,##0.00\-"/>
    <numFmt numFmtId="290" formatCode="_-&quot;fl&quot;\ * #,##0_-;_-&quot;fl&quot;\ * #,##0\-;_-&quot;fl&quot;\ * &quot;-&quot;_-;_-@_-"/>
    <numFmt numFmtId="291" formatCode="_-* #,##0_-;_-* #,##0\-;_-* &quot;-&quot;_-;_-@_-"/>
    <numFmt numFmtId="292" formatCode="_-&quot;fl&quot;\ * #,##0.00_-;_-&quot;fl&quot;\ * #,##0.00\-;_-&quot;fl&quot;\ * &quot;-&quot;??_-;_-@_-"/>
    <numFmt numFmtId="293" formatCode="_-* #,##0.00_-;_-* #,##0.00\-;_-* &quot;-&quot;??_-;_-@_-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0"/>
      <name val="Geneva"/>
      <family val="0"/>
    </font>
    <font>
      <sz val="8"/>
      <name val="Arial"/>
      <family val="0"/>
    </font>
    <font>
      <b/>
      <vertAlign val="subscript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8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42" applyFont="1" applyBorder="1">
      <alignment vertical="center" wrapText="1"/>
      <protection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6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51" applyNumberFormat="1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42" applyFill="1" applyBorder="1">
      <alignment vertical="center" wrapText="1"/>
      <protection/>
    </xf>
    <xf numFmtId="0" fontId="0" fillId="0" borderId="0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42" applyFont="1" applyFill="1" applyBorder="1">
      <alignment vertical="center" wrapText="1"/>
      <protection/>
    </xf>
    <xf numFmtId="0" fontId="6" fillId="0" borderId="0" xfId="42" applyFont="1" applyFill="1" applyBorder="1" applyAlignment="1">
      <alignment horizontal="left" vertical="center" wrapText="1"/>
      <protection/>
    </xf>
    <xf numFmtId="1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2" fontId="6" fillId="0" borderId="0" xfId="15" applyNumberFormat="1" applyFont="1" applyBorder="1" applyAlignment="1">
      <alignment horizontal="right"/>
    </xf>
    <xf numFmtId="2" fontId="0" fillId="0" borderId="0" xfId="15" applyNumberFormat="1" applyFont="1" applyBorder="1" applyAlignment="1">
      <alignment horizontal="right"/>
    </xf>
    <xf numFmtId="0" fontId="6" fillId="0" borderId="0" xfId="42" applyFont="1" applyBorder="1">
      <alignment vertical="center" wrapText="1"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42" applyFont="1" applyBorder="1">
      <alignment vertical="center" wrapText="1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0" fillId="0" borderId="0" xfId="42" applyBorder="1">
      <alignment vertical="center" wrapText="1"/>
      <protection/>
    </xf>
    <xf numFmtId="1" fontId="5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2" fontId="0" fillId="0" borderId="0" xfId="0" applyNumberFormat="1" applyBorder="1" applyAlignment="1">
      <alignment/>
    </xf>
    <xf numFmtId="1" fontId="0" fillId="0" borderId="0" xfId="15" applyNumberFormat="1" applyBorder="1" applyAlignment="1">
      <alignment horizontal="left"/>
    </xf>
    <xf numFmtId="1" fontId="6" fillId="0" borderId="0" xfId="15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7" xfId="0" applyFont="1" applyBorder="1" applyAlignment="1">
      <alignment/>
    </xf>
    <xf numFmtId="1" fontId="13" fillId="0" borderId="7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8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7" xfId="0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3" fillId="0" borderId="1" xfId="0" applyFont="1" applyBorder="1" applyAlignment="1">
      <alignment/>
    </xf>
    <xf numFmtId="1" fontId="13" fillId="0" borderId="1" xfId="0" applyNumberFormat="1" applyFont="1" applyBorder="1" applyAlignment="1">
      <alignment/>
    </xf>
    <xf numFmtId="1" fontId="13" fillId="0" borderId="5" xfId="0" applyNumberFormat="1" applyFont="1" applyBorder="1" applyAlignment="1">
      <alignment/>
    </xf>
    <xf numFmtId="1" fontId="13" fillId="0" borderId="1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43" fontId="0" fillId="0" borderId="1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15" applyAlignment="1">
      <alignment/>
    </xf>
    <xf numFmtId="0" fontId="0" fillId="0" borderId="0" xfId="42">
      <alignment vertical="center" wrapText="1"/>
      <protection/>
    </xf>
    <xf numFmtId="0" fontId="0" fillId="0" borderId="0" xfId="42" applyFill="1">
      <alignment vertical="center" wrapText="1"/>
      <protection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0" xfId="42" applyFont="1" applyFill="1">
      <alignment vertical="center" wrapText="1"/>
      <protection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42" applyFont="1">
      <alignment vertical="center" wrapTex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16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2" fontId="0" fillId="0" borderId="0" xfId="15" applyNumberFormat="1" applyFont="1" applyAlignment="1">
      <alignment/>
    </xf>
    <xf numFmtId="0" fontId="10" fillId="0" borderId="0" xfId="51" applyNumberFormat="1" applyFont="1" applyFill="1" applyBorder="1" applyAlignment="1" applyProtection="1">
      <alignment horizontal="left" vertical="top" wrapText="1"/>
      <protection locked="0"/>
    </xf>
    <xf numFmtId="0" fontId="0" fillId="0" borderId="0" xfId="42" applyFont="1">
      <alignment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25" xfId="0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3" fontId="0" fillId="0" borderId="5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0" fontId="4" fillId="0" borderId="0" xfId="0" applyFont="1" applyAlignment="1">
      <alignment/>
    </xf>
    <xf numFmtId="43" fontId="4" fillId="0" borderId="5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7" xfId="0" applyNumberFormat="1" applyBorder="1" applyAlignment="1">
      <alignment/>
    </xf>
    <xf numFmtId="43" fontId="0" fillId="0" borderId="8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43" fontId="0" fillId="0" borderId="11" xfId="0" applyNumberFormat="1" applyFont="1" applyBorder="1" applyAlignment="1">
      <alignment/>
    </xf>
    <xf numFmtId="2" fontId="10" fillId="0" borderId="27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4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13" xfId="0" applyNumberFormat="1" applyFont="1" applyBorder="1" applyAlignment="1">
      <alignment/>
    </xf>
    <xf numFmtId="0" fontId="4" fillId="0" borderId="7" xfId="0" applyFont="1" applyBorder="1" applyAlignment="1">
      <alignment/>
    </xf>
    <xf numFmtId="43" fontId="0" fillId="0" borderId="15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0" xfId="15" applyNumberFormat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10" fillId="0" borderId="0" xfId="48" applyNumberFormat="1" applyFont="1">
      <alignment/>
      <protection/>
    </xf>
    <xf numFmtId="0" fontId="18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omma [0]_methane_world_biomass burning_edgar" xfId="17"/>
    <cellStyle name="Comma_methane_world_biomass burning_edgar" xfId="18"/>
    <cellStyle name="Currency" xfId="19"/>
    <cellStyle name="Currency [0]" xfId="20"/>
    <cellStyle name="Currency [0]_methane_world_biomass burning_edgar" xfId="21"/>
    <cellStyle name="Currency_methane_world_biomass burning_edgar" xfId="22"/>
    <cellStyle name="Followed Hyperlink" xfId="23"/>
    <cellStyle name="Hyperlink" xfId="24"/>
    <cellStyle name="Normal_%" xfId="25"/>
    <cellStyle name="Normal_%_1" xfId="26"/>
    <cellStyle name="Normal_coalproduction" xfId="27"/>
    <cellStyle name="Normal_Developed Countries" xfId="28"/>
    <cellStyle name="Normal_dry gas consumption_world" xfId="29"/>
    <cellStyle name="Normal_dry gas production_world" xfId="30"/>
    <cellStyle name="Normal_Final Nitrous Dev(1). Countries 6.6.01" xfId="31"/>
    <cellStyle name="Normal_Fossil Fuel Combustion-Stationa" xfId="32"/>
    <cellStyle name="Normal_FSU" xfId="33"/>
    <cellStyle name="Normal_Fugitive Emissions from Fuels" xfId="34"/>
    <cellStyle name="Normal_Fugitives from Fuel" xfId="35"/>
    <cellStyle name="Normal_HDVb" xfId="36"/>
    <cellStyle name="Normal_HDVn" xfId="37"/>
    <cellStyle name="Normal_Hg_dist_agr" xfId="38"/>
    <cellStyle name="Normal_HOG" xfId="39"/>
    <cellStyle name="Normal_Manure Management" xfId="40"/>
    <cellStyle name="Normal_Methane Emissons Model 7_24_01" xfId="41"/>
    <cellStyle name="Normal_Methane Emissons Model 7_24_01-corrected" xfId="42"/>
    <cellStyle name="Normal_Notes" xfId="43"/>
    <cellStyle name="Normal_oil consumption_world" xfId="44"/>
    <cellStyle name="Normal_oil production_world" xfId="45"/>
    <cellStyle name="Normal_Page32" xfId="46"/>
    <cellStyle name="Normal_Page33" xfId="47"/>
    <cellStyle name="Normal_projections_summary_jan_02" xfId="48"/>
    <cellStyle name="Normal_Rice Cultivation" xfId="49"/>
    <cellStyle name="Normal_semi_2020_world_proj" xfId="50"/>
    <cellStyle name="Normal_Sheet1" xfId="51"/>
    <cellStyle name="Normal_Sheet1 (2)" xfId="52"/>
    <cellStyle name="Normal_Sheet1_Methane Emissions Combined" xfId="53"/>
    <cellStyle name="Normal_Sheet1_world emissions - CH4 &amp;N2O_final_8_28_02" xfId="54"/>
    <cellStyle name="Normal_Sheet1_world_methane_other_10_11_02" xfId="55"/>
    <cellStyle name="Normal_Sheet1_world_wastewater_out" xfId="56"/>
    <cellStyle name="Normal_Sheet6" xfId="57"/>
    <cellStyle name="Normal_table54" xfId="58"/>
    <cellStyle name="Normal_template to team 5.21.01" xfId="59"/>
    <cellStyle name="Normal_USDA" xfId="60"/>
    <cellStyle name="Normal_Waste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ector%20Manure_&amp;Devlop%20Report%209.23.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ector%20Coal_&amp;Devlop%20Report%209.23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veloping%20Country%20Report\world%20emissions%20-%20CH4%20&amp;N2O_final_8_28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TAP_Nitrous_out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veloping%20summa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omass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30740\Developing%20Countries\Data%20Files\Developing%20summ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O5TQWNYX\table13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ector%20Oil_&amp;Devlop%20Report%209.23.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ector%20NGas_&amp;Devlop%20Report%209.23.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ector%20Landfills_&amp;Devlop%20Report%209.23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re Totals"/>
      <sheetName val="Manure_out (Eliz)"/>
      <sheetName val="Manure Devlop Cty Report"/>
      <sheetName val="Worksheet"/>
    </sheetNames>
    <sheetDataSet>
      <sheetData sheetId="1">
        <row r="4">
          <cell r="D4">
            <v>7.437778500000001</v>
          </cell>
          <cell r="E4">
            <v>7.471520900000001</v>
          </cell>
          <cell r="F4">
            <v>8.599378</v>
          </cell>
          <cell r="G4">
            <v>9.72969054799129</v>
          </cell>
          <cell r="H4">
            <v>11.008572731617454</v>
          </cell>
          <cell r="I4">
            <v>12.455552721800693</v>
          </cell>
          <cell r="J4">
            <v>14.092725495647636</v>
          </cell>
        </row>
        <row r="5">
          <cell r="D5">
            <v>102.92723343887549</v>
          </cell>
          <cell r="E5">
            <v>103.7688776184473</v>
          </cell>
          <cell r="F5">
            <v>104.61740398946006</v>
          </cell>
          <cell r="G5">
            <v>116.62451940944618</v>
          </cell>
          <cell r="H5">
            <v>130.00971166188162</v>
          </cell>
          <cell r="I5">
            <v>144.9311449427208</v>
          </cell>
          <cell r="J5">
            <v>161.5651362187164</v>
          </cell>
        </row>
        <row r="6">
          <cell r="D6">
            <v>2.7</v>
          </cell>
          <cell r="E6">
            <v>1.941987965494105</v>
          </cell>
          <cell r="F6">
            <v>1.833822866095861</v>
          </cell>
          <cell r="G6">
            <v>1.8975348274794601</v>
          </cell>
          <cell r="H6">
            <v>1.9634603145521499</v>
          </cell>
          <cell r="I6">
            <v>2.031676231177347</v>
          </cell>
          <cell r="J6">
            <v>2.1022621530664796</v>
          </cell>
        </row>
        <row r="7">
          <cell r="D7">
            <v>75</v>
          </cell>
          <cell r="E7">
            <v>79</v>
          </cell>
          <cell r="F7">
            <v>84.1</v>
          </cell>
          <cell r="G7">
            <v>86.2025</v>
          </cell>
          <cell r="H7">
            <v>88.305</v>
          </cell>
          <cell r="I7">
            <v>91</v>
          </cell>
          <cell r="J7">
            <v>92.72025</v>
          </cell>
        </row>
        <row r="8">
          <cell r="D8">
            <v>27.47</v>
          </cell>
          <cell r="E8">
            <v>26.43</v>
          </cell>
          <cell r="F8">
            <v>24.9</v>
          </cell>
          <cell r="G8">
            <v>24.553785315030993</v>
          </cell>
          <cell r="H8">
            <v>23.79634206623826</v>
          </cell>
          <cell r="I8">
            <v>23</v>
          </cell>
          <cell r="J8">
            <v>22.470816380850984</v>
          </cell>
        </row>
        <row r="9">
          <cell r="D9">
            <v>30</v>
          </cell>
          <cell r="E9">
            <v>24.49340223598601</v>
          </cell>
          <cell r="F9">
            <v>28.71376838995366</v>
          </cell>
          <cell r="G9">
            <v>29.709157614680862</v>
          </cell>
          <cell r="H9">
            <v>30.739052923571148</v>
          </cell>
          <cell r="I9">
            <v>31.80465050180986</v>
          </cell>
          <cell r="J9">
            <v>32.9071880014434</v>
          </cell>
        </row>
        <row r="10">
          <cell r="D10">
            <v>73.06</v>
          </cell>
          <cell r="E10">
            <v>290.7204520490071</v>
          </cell>
          <cell r="F10">
            <v>508.3809040980143</v>
          </cell>
          <cell r="G10">
            <v>557.0276975073932</v>
          </cell>
          <cell r="H10">
            <v>605.6744909167722</v>
          </cell>
          <cell r="I10">
            <v>688.5055175327418</v>
          </cell>
          <cell r="J10">
            <v>771.3365441487114</v>
          </cell>
        </row>
        <row r="11">
          <cell r="D11">
            <v>55</v>
          </cell>
          <cell r="E11">
            <v>42.5827</v>
          </cell>
          <cell r="F11">
            <v>35.8981</v>
          </cell>
          <cell r="G11">
            <v>37.14590208290845</v>
          </cell>
          <cell r="H11">
            <v>38.437077214477156</v>
          </cell>
          <cell r="I11">
            <v>39.77313302269925</v>
          </cell>
          <cell r="J11">
            <v>41.15562954005028</v>
          </cell>
        </row>
        <row r="12">
          <cell r="D12">
            <v>113.56</v>
          </cell>
          <cell r="E12">
            <v>117.87</v>
          </cell>
          <cell r="F12">
            <v>114.84</v>
          </cell>
          <cell r="G12">
            <v>114.26981180318121</v>
          </cell>
          <cell r="H12">
            <v>113.69620930578269</v>
          </cell>
          <cell r="I12">
            <v>113.56</v>
          </cell>
          <cell r="J12">
            <v>112.56381061045232</v>
          </cell>
        </row>
        <row r="13">
          <cell r="D13">
            <v>10.77770108</v>
          </cell>
          <cell r="E13">
            <v>12.08354726</v>
          </cell>
          <cell r="F13">
            <v>13.663735200000001</v>
          </cell>
          <cell r="G13">
            <v>15.234134438401878</v>
          </cell>
          <cell r="H13">
            <v>16.98502266695728</v>
          </cell>
          <cell r="I13">
            <v>18.93714383075357</v>
          </cell>
          <cell r="J13">
            <v>21.11362601619011</v>
          </cell>
        </row>
        <row r="14">
          <cell r="D14">
            <v>306</v>
          </cell>
          <cell r="E14">
            <v>346</v>
          </cell>
          <cell r="F14">
            <v>345.3520316525593</v>
          </cell>
          <cell r="G14">
            <v>384.9974664750884</v>
          </cell>
          <cell r="H14">
            <v>429.1940848964118</v>
          </cell>
          <cell r="I14">
            <v>478.46434989978735</v>
          </cell>
          <cell r="J14">
            <v>533.3907017387696</v>
          </cell>
        </row>
        <row r="15">
          <cell r="D15">
            <v>71.47</v>
          </cell>
          <cell r="E15">
            <v>34.5</v>
          </cell>
          <cell r="F15">
            <v>30.29</v>
          </cell>
          <cell r="G15">
            <v>37</v>
          </cell>
          <cell r="H15">
            <v>39</v>
          </cell>
          <cell r="I15">
            <v>38</v>
          </cell>
          <cell r="J15">
            <v>39</v>
          </cell>
        </row>
        <row r="16">
          <cell r="D16">
            <v>218.82</v>
          </cell>
          <cell r="E16">
            <v>238.42</v>
          </cell>
          <cell r="F16">
            <v>242.86</v>
          </cell>
          <cell r="G16">
            <v>278.18509090909095</v>
          </cell>
          <cell r="H16">
            <v>300.26327272727275</v>
          </cell>
          <cell r="I16">
            <v>335.748932231405</v>
          </cell>
          <cell r="J16">
            <v>371.2345917355372</v>
          </cell>
        </row>
        <row r="17">
          <cell r="D17">
            <v>102.92723343887549</v>
          </cell>
          <cell r="E17">
            <v>103.7688776184473</v>
          </cell>
          <cell r="F17">
            <v>104.61740398946006</v>
          </cell>
          <cell r="G17">
            <v>116.62173495355363</v>
          </cell>
          <cell r="H17">
            <v>130.00350367083416</v>
          </cell>
          <cell r="I17">
            <v>144.9207643277099</v>
          </cell>
          <cell r="J17">
            <v>161.54970704869828</v>
          </cell>
        </row>
        <row r="18">
          <cell r="D18">
            <v>665.5</v>
          </cell>
          <cell r="E18">
            <v>902.25</v>
          </cell>
          <cell r="F18">
            <v>1139</v>
          </cell>
          <cell r="G18">
            <v>1197.25</v>
          </cell>
          <cell r="H18">
            <v>1255.5</v>
          </cell>
          <cell r="I18">
            <v>1324</v>
          </cell>
          <cell r="J18">
            <v>1392.5</v>
          </cell>
        </row>
        <row r="19">
          <cell r="D19">
            <v>37.29</v>
          </cell>
          <cell r="E19">
            <v>40.35323750800758</v>
          </cell>
          <cell r="F19">
            <v>41.1717451409027</v>
          </cell>
          <cell r="G19">
            <v>45.885178660310594</v>
          </cell>
          <cell r="H19">
            <v>51.13821659691883</v>
          </cell>
          <cell r="I19">
            <v>56.992634071955536</v>
          </cell>
          <cell r="J19">
            <v>63.51727836076971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48</v>
          </cell>
          <cell r="E21">
            <v>40</v>
          </cell>
          <cell r="F21">
            <v>35.338</v>
          </cell>
          <cell r="G21">
            <v>35.766</v>
          </cell>
          <cell r="H21">
            <v>36.958</v>
          </cell>
          <cell r="I21">
            <v>37.623</v>
          </cell>
          <cell r="J21">
            <v>38.277</v>
          </cell>
        </row>
        <row r="22">
          <cell r="D22">
            <v>5.308635600000001</v>
          </cell>
          <cell r="E22">
            <v>5.2411</v>
          </cell>
          <cell r="F22">
            <v>4.51875666</v>
          </cell>
          <cell r="G22">
            <v>5.341022840588164</v>
          </cell>
          <cell r="H22">
            <v>6.312914620121293</v>
          </cell>
          <cell r="I22">
            <v>7.461658972526036</v>
          </cell>
          <cell r="J22">
            <v>8.81943729205838</v>
          </cell>
        </row>
        <row r="23">
          <cell r="D23">
            <v>43</v>
          </cell>
          <cell r="E23">
            <v>44</v>
          </cell>
          <cell r="F23">
            <v>40</v>
          </cell>
          <cell r="G23">
            <v>40</v>
          </cell>
          <cell r="H23">
            <v>40</v>
          </cell>
          <cell r="I23">
            <v>40</v>
          </cell>
          <cell r="J23">
            <v>40</v>
          </cell>
        </row>
        <row r="24">
          <cell r="D24">
            <v>8.916881100000001</v>
          </cell>
          <cell r="E24">
            <v>10.253894</v>
          </cell>
          <cell r="F24">
            <v>11.92976777</v>
          </cell>
          <cell r="G24">
            <v>13.300153233048048</v>
          </cell>
          <cell r="H24">
            <v>14.827956372076004</v>
          </cell>
          <cell r="I24">
            <v>16.531259927582152</v>
          </cell>
          <cell r="J24">
            <v>18.430223824230353</v>
          </cell>
        </row>
        <row r="25">
          <cell r="D25">
            <v>23.23</v>
          </cell>
          <cell r="E25">
            <v>28.844309781615078</v>
          </cell>
          <cell r="F25">
            <v>30.402239480501674</v>
          </cell>
          <cell r="G25">
            <v>34.40363978825656</v>
          </cell>
          <cell r="H25">
            <v>38.93168565556536</v>
          </cell>
          <cell r="I25">
            <v>44.05569170332724</v>
          </cell>
          <cell r="J25">
            <v>49.854095418063686</v>
          </cell>
        </row>
        <row r="26">
          <cell r="D26">
            <v>16.7736</v>
          </cell>
          <cell r="E26">
            <v>8.5632</v>
          </cell>
          <cell r="F26">
            <v>5.76</v>
          </cell>
          <cell r="G26">
            <v>9.36</v>
          </cell>
          <cell r="H26">
            <v>10.56</v>
          </cell>
          <cell r="I26">
            <v>10.8</v>
          </cell>
          <cell r="J26">
            <v>11.04</v>
          </cell>
        </row>
        <row r="27">
          <cell r="D27">
            <v>29.62</v>
          </cell>
          <cell r="E27">
            <v>30.53813622438324</v>
          </cell>
          <cell r="F27">
            <v>34.864749892126795</v>
          </cell>
          <cell r="G27">
            <v>41.2481489756087</v>
          </cell>
          <cell r="H27">
            <v>48.800286799080794</v>
          </cell>
          <cell r="I27">
            <v>57.73514814157539</v>
          </cell>
          <cell r="J27">
            <v>68.30589632912655</v>
          </cell>
        </row>
        <row r="28">
          <cell r="D28">
            <v>9.47</v>
          </cell>
          <cell r="E28">
            <v>10.35</v>
          </cell>
          <cell r="F28">
            <v>10.01</v>
          </cell>
          <cell r="G28">
            <v>9.077203840355473</v>
          </cell>
          <cell r="H28">
            <v>9.08</v>
          </cell>
          <cell r="I28">
            <v>9.47</v>
          </cell>
          <cell r="J28">
            <v>9.077203840355473</v>
          </cell>
        </row>
        <row r="29">
          <cell r="D29">
            <v>168.44857142857143</v>
          </cell>
          <cell r="E29">
            <v>171.2668253968254</v>
          </cell>
          <cell r="F29">
            <v>173.40821577418342</v>
          </cell>
          <cell r="G29">
            <v>172.84215178795762</v>
          </cell>
          <cell r="H29">
            <v>172.81445057611222</v>
          </cell>
          <cell r="I29">
            <v>168.44857142857143</v>
          </cell>
          <cell r="J29">
            <v>173.35281335049262</v>
          </cell>
        </row>
        <row r="30">
          <cell r="D30">
            <v>13.35</v>
          </cell>
          <cell r="E30">
            <v>9.945</v>
          </cell>
          <cell r="F30">
            <v>11.381570196786546</v>
          </cell>
          <cell r="G30">
            <v>11.776120155632762</v>
          </cell>
          <cell r="H30">
            <v>12.184347460164506</v>
          </cell>
          <cell r="I30">
            <v>12.606726244976922</v>
          </cell>
          <cell r="J30">
            <v>13.043747080866991</v>
          </cell>
        </row>
        <row r="31">
          <cell r="D31">
            <v>630</v>
          </cell>
          <cell r="E31">
            <v>515</v>
          </cell>
          <cell r="F31">
            <v>494</v>
          </cell>
          <cell r="G31">
            <v>459.5</v>
          </cell>
          <cell r="H31">
            <v>425</v>
          </cell>
          <cell r="I31">
            <v>414.2630585491019</v>
          </cell>
          <cell r="J31">
            <v>425</v>
          </cell>
        </row>
        <row r="32">
          <cell r="D32">
            <v>24</v>
          </cell>
          <cell r="E32">
            <v>23</v>
          </cell>
          <cell r="F32">
            <v>27</v>
          </cell>
          <cell r="G32">
            <v>27</v>
          </cell>
          <cell r="H32">
            <v>27</v>
          </cell>
          <cell r="I32">
            <v>27</v>
          </cell>
          <cell r="J32">
            <v>27</v>
          </cell>
        </row>
        <row r="33">
          <cell r="D33">
            <v>44</v>
          </cell>
          <cell r="E33">
            <v>32</v>
          </cell>
          <cell r="F33">
            <v>34</v>
          </cell>
          <cell r="G33">
            <v>36.125</v>
          </cell>
          <cell r="H33">
            <v>38.3828125</v>
          </cell>
          <cell r="I33">
            <v>40.78173828125</v>
          </cell>
          <cell r="J33">
            <v>43.330596923828125</v>
          </cell>
        </row>
        <row r="34">
          <cell r="D34">
            <v>0.94</v>
          </cell>
          <cell r="E34">
            <v>0.9</v>
          </cell>
          <cell r="F34">
            <v>0.9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</row>
        <row r="35">
          <cell r="D35">
            <v>905</v>
          </cell>
          <cell r="E35">
            <v>941</v>
          </cell>
          <cell r="F35">
            <v>977</v>
          </cell>
          <cell r="G35">
            <v>1006.5</v>
          </cell>
          <cell r="H35">
            <v>1036</v>
          </cell>
          <cell r="I35">
            <v>1067.5</v>
          </cell>
          <cell r="J35">
            <v>1099</v>
          </cell>
        </row>
        <row r="36">
          <cell r="D36">
            <v>46.82447595781956</v>
          </cell>
          <cell r="E36">
            <v>59.65250345555701</v>
          </cell>
          <cell r="F36">
            <v>75.99489574044011</v>
          </cell>
          <cell r="G36">
            <v>84.43877304493347</v>
          </cell>
          <cell r="H36">
            <v>92.88265034942683</v>
          </cell>
          <cell r="I36">
            <v>109.77040495841352</v>
          </cell>
          <cell r="J36">
            <v>118.21428226290686</v>
          </cell>
        </row>
        <row r="37">
          <cell r="D37">
            <v>74.31195203999998</v>
          </cell>
          <cell r="E37">
            <v>77.37410000000001</v>
          </cell>
          <cell r="F37">
            <v>80.74858</v>
          </cell>
          <cell r="G37">
            <v>91.3648092283156</v>
          </cell>
          <cell r="H37">
            <v>103.37678217160602</v>
          </cell>
          <cell r="I37">
            <v>116.96800094498158</v>
          </cell>
          <cell r="J37">
            <v>132.3460931716159</v>
          </cell>
        </row>
        <row r="38">
          <cell r="D38">
            <v>6.53575</v>
          </cell>
          <cell r="E38">
            <v>3.99964</v>
          </cell>
          <cell r="F38">
            <v>4.31252</v>
          </cell>
          <cell r="G38">
            <v>4.879571406120387</v>
          </cell>
          <cell r="H38">
            <v>5.521184158549454</v>
          </cell>
          <cell r="I38">
            <v>6.24716229675057</v>
          </cell>
          <cell r="J38">
            <v>7.068598989133371</v>
          </cell>
        </row>
        <row r="39">
          <cell r="D39">
            <v>62</v>
          </cell>
          <cell r="E39">
            <v>66</v>
          </cell>
          <cell r="F39">
            <v>69</v>
          </cell>
          <cell r="G39">
            <v>69</v>
          </cell>
          <cell r="H39">
            <v>73.55</v>
          </cell>
          <cell r="I39">
            <v>75.975</v>
          </cell>
          <cell r="J39">
            <v>78.4</v>
          </cell>
        </row>
        <row r="40">
          <cell r="D40">
            <v>8.933846246099055</v>
          </cell>
          <cell r="E40">
            <v>9.813857455584511</v>
          </cell>
          <cell r="F40">
            <v>10.780552463681142</v>
          </cell>
          <cell r="G40">
            <v>11.162436473810128</v>
          </cell>
          <cell r="H40">
            <v>11.557848120642662</v>
          </cell>
          <cell r="I40">
            <v>11.967266599300634</v>
          </cell>
          <cell r="J40">
            <v>12.391188079634778</v>
          </cell>
        </row>
        <row r="41">
          <cell r="D41">
            <v>190</v>
          </cell>
          <cell r="E41">
            <v>184</v>
          </cell>
          <cell r="F41">
            <v>188</v>
          </cell>
          <cell r="G41">
            <v>183</v>
          </cell>
          <cell r="H41">
            <v>178</v>
          </cell>
          <cell r="I41">
            <v>173.85</v>
          </cell>
          <cell r="J41">
            <v>169.7</v>
          </cell>
        </row>
        <row r="42">
          <cell r="D42">
            <v>35</v>
          </cell>
          <cell r="E42">
            <v>33</v>
          </cell>
          <cell r="F42">
            <v>31.19312063364927</v>
          </cell>
          <cell r="G42">
            <v>32.158723801895604</v>
          </cell>
          <cell r="H42">
            <v>33.124326970141944</v>
          </cell>
          <cell r="I42">
            <v>34.08993013838828</v>
          </cell>
          <cell r="J42">
            <v>35.05553330663462</v>
          </cell>
        </row>
        <row r="43">
          <cell r="D43">
            <v>0.896357</v>
          </cell>
          <cell r="E43">
            <v>1.31281809</v>
          </cell>
          <cell r="F43">
            <v>1.23502</v>
          </cell>
          <cell r="G43">
            <v>1.3973235261884984</v>
          </cell>
          <cell r="H43">
            <v>1.5809566135284119</v>
          </cell>
          <cell r="I43">
            <v>1.788722344550329</v>
          </cell>
          <cell r="J43">
            <v>2.0237921765309257</v>
          </cell>
        </row>
        <row r="44">
          <cell r="D44">
            <v>82</v>
          </cell>
          <cell r="E44">
            <v>46.62669852516877</v>
          </cell>
          <cell r="F44">
            <v>26.512792870207008</v>
          </cell>
          <cell r="G44">
            <v>27.437465747579378</v>
          </cell>
          <cell r="H44">
            <v>28.394387959615727</v>
          </cell>
          <cell r="I44">
            <v>29.384684249575773</v>
          </cell>
          <cell r="J44">
            <v>30.409518587804495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13</v>
          </cell>
          <cell r="E46">
            <v>5</v>
          </cell>
          <cell r="F46">
            <v>3.83</v>
          </cell>
          <cell r="G46">
            <v>3.61125</v>
          </cell>
          <cell r="H46">
            <v>3.825</v>
          </cell>
          <cell r="I46">
            <v>4.11</v>
          </cell>
          <cell r="J46">
            <v>4.39375</v>
          </cell>
        </row>
        <row r="47">
          <cell r="D47">
            <v>0.19</v>
          </cell>
          <cell r="E47">
            <v>0.19</v>
          </cell>
          <cell r="F47">
            <v>0.18959780216659805</v>
          </cell>
          <cell r="G47">
            <v>0.18658681299958826</v>
          </cell>
          <cell r="H47">
            <v>0.18357582383257848</v>
          </cell>
          <cell r="I47">
            <v>0.1805648346655687</v>
          </cell>
          <cell r="J47">
            <v>0.1775538454985589</v>
          </cell>
        </row>
        <row r="48">
          <cell r="D48">
            <v>23.809523809523807</v>
          </cell>
          <cell r="E48">
            <v>19.04761904761905</v>
          </cell>
          <cell r="F48">
            <v>19.04761904761905</v>
          </cell>
          <cell r="G48">
            <v>19.04761904761905</v>
          </cell>
          <cell r="H48">
            <v>19.04761904761905</v>
          </cell>
          <cell r="I48">
            <v>19.04761904761905</v>
          </cell>
          <cell r="J48">
            <v>19.04761904761905</v>
          </cell>
        </row>
        <row r="49">
          <cell r="D49">
            <v>1.1</v>
          </cell>
          <cell r="E49">
            <v>1.1</v>
          </cell>
          <cell r="F49">
            <v>1.1</v>
          </cell>
          <cell r="G49">
            <v>1.1</v>
          </cell>
          <cell r="H49">
            <v>1.1</v>
          </cell>
          <cell r="I49">
            <v>1.1</v>
          </cell>
          <cell r="J49">
            <v>1.1</v>
          </cell>
        </row>
        <row r="50">
          <cell r="D50">
            <v>48.802</v>
          </cell>
          <cell r="E50">
            <v>49.644317788655094</v>
          </cell>
          <cell r="F50">
            <v>49.6092854096199</v>
          </cell>
          <cell r="G50">
            <v>55.305176194113045</v>
          </cell>
          <cell r="H50">
            <v>61.65504075712352</v>
          </cell>
          <cell r="I50">
            <v>68.73396510699837</v>
          </cell>
          <cell r="J50">
            <v>76.62565625316248</v>
          </cell>
        </row>
        <row r="51">
          <cell r="D51">
            <v>14.66</v>
          </cell>
          <cell r="E51">
            <v>9.9</v>
          </cell>
          <cell r="F51">
            <v>5.993413824114651</v>
          </cell>
          <cell r="G51">
            <v>6.20475459778995</v>
          </cell>
          <cell r="H51">
            <v>6.423547705632126</v>
          </cell>
          <cell r="I51">
            <v>6.650055933111151</v>
          </cell>
          <cell r="J51">
            <v>6.884551332082761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8.7</v>
          </cell>
          <cell r="E53">
            <v>9.546776180698151</v>
          </cell>
          <cell r="F53">
            <v>10.504312114989732</v>
          </cell>
          <cell r="G53">
            <v>11.39753593429158</v>
          </cell>
          <cell r="H53">
            <v>12.290759753593429</v>
          </cell>
          <cell r="I53">
            <v>13.309034907597535</v>
          </cell>
          <cell r="J53">
            <v>14.327310061601642</v>
          </cell>
        </row>
        <row r="54">
          <cell r="D54">
            <v>43.27</v>
          </cell>
          <cell r="E54">
            <v>52.805</v>
          </cell>
          <cell r="F54">
            <v>62.34</v>
          </cell>
          <cell r="G54">
            <v>79.47</v>
          </cell>
          <cell r="H54">
            <v>96.6</v>
          </cell>
          <cell r="I54">
            <v>125.875</v>
          </cell>
          <cell r="J54">
            <v>155.15</v>
          </cell>
        </row>
        <row r="55">
          <cell r="D55">
            <v>33.280190010000005</v>
          </cell>
          <cell r="E55">
            <v>36.27833512000001</v>
          </cell>
          <cell r="F55">
            <v>39.218323999999996</v>
          </cell>
          <cell r="G55">
            <v>44.715948905785986</v>
          </cell>
          <cell r="H55">
            <v>50.98423090555484</v>
          </cell>
          <cell r="I55">
            <v>58.13120071560389</v>
          </cell>
          <cell r="J55">
            <v>66.2800327987227</v>
          </cell>
        </row>
        <row r="56">
          <cell r="D56">
            <v>102.98</v>
          </cell>
          <cell r="E56">
            <v>99</v>
          </cell>
          <cell r="F56">
            <v>94.28571428571428</v>
          </cell>
          <cell r="G56">
            <v>89.57142857142856</v>
          </cell>
          <cell r="H56">
            <v>84.85714285714285</v>
          </cell>
          <cell r="I56">
            <v>80.6142857142857</v>
          </cell>
          <cell r="J56">
            <v>76.37142857142857</v>
          </cell>
        </row>
        <row r="57">
          <cell r="D57">
            <v>17.78</v>
          </cell>
          <cell r="E57">
            <v>17.23</v>
          </cell>
          <cell r="F57">
            <v>18.179737338485776</v>
          </cell>
          <cell r="G57">
            <v>18.167776984973614</v>
          </cell>
          <cell r="H57">
            <v>17.474076481268238</v>
          </cell>
          <cell r="I57">
            <v>17.12124605265947</v>
          </cell>
          <cell r="J57">
            <v>16.7684156240507</v>
          </cell>
        </row>
        <row r="58">
          <cell r="D58">
            <v>33.041891760000006</v>
          </cell>
          <cell r="E58">
            <v>36.580352</v>
          </cell>
          <cell r="F58">
            <v>43.784600000000005</v>
          </cell>
          <cell r="G58">
            <v>51.763735326410696</v>
          </cell>
          <cell r="H58">
            <v>61.19695726220403</v>
          </cell>
          <cell r="I58">
            <v>72.34925289947599</v>
          </cell>
          <cell r="J58">
            <v>85.53389954806087</v>
          </cell>
        </row>
        <row r="59">
          <cell r="D59">
            <v>7.4799</v>
          </cell>
          <cell r="E59">
            <v>4.055448</v>
          </cell>
          <cell r="F59">
            <v>4.24744</v>
          </cell>
          <cell r="G59">
            <v>4.782955481478629</v>
          </cell>
          <cell r="H59">
            <v>5.385988533753617</v>
          </cell>
          <cell r="I59">
            <v>6.0650517442737035</v>
          </cell>
          <cell r="J59">
            <v>6.829730963998415</v>
          </cell>
        </row>
        <row r="60">
          <cell r="D60">
            <v>15</v>
          </cell>
          <cell r="E60">
            <v>15</v>
          </cell>
          <cell r="F60">
            <v>16</v>
          </cell>
          <cell r="G60">
            <v>16</v>
          </cell>
          <cell r="H60">
            <v>16</v>
          </cell>
          <cell r="I60">
            <v>16</v>
          </cell>
          <cell r="J60">
            <v>16</v>
          </cell>
        </row>
        <row r="61">
          <cell r="D61">
            <v>178.146584</v>
          </cell>
          <cell r="E61">
            <v>184.1592</v>
          </cell>
          <cell r="F61">
            <v>188.0675</v>
          </cell>
          <cell r="G61">
            <v>214.29871679654295</v>
          </cell>
          <cell r="H61">
            <v>244.18860260621807</v>
          </cell>
          <cell r="I61">
            <v>278.2474600601034</v>
          </cell>
          <cell r="J61">
            <v>317.0567676115091</v>
          </cell>
        </row>
        <row r="62">
          <cell r="D62">
            <v>18.743875000000003</v>
          </cell>
          <cell r="E62">
            <v>19.457888999999998</v>
          </cell>
          <cell r="F62">
            <v>21.829083</v>
          </cell>
          <cell r="G62">
            <v>24.33663624806624</v>
          </cell>
          <cell r="H62">
            <v>27.132237477437403</v>
          </cell>
          <cell r="I62">
            <v>30.24897537310864</v>
          </cell>
          <cell r="J62">
            <v>33.72373958778107</v>
          </cell>
        </row>
        <row r="63">
          <cell r="D63">
            <v>62.2</v>
          </cell>
          <cell r="E63">
            <v>63.6</v>
          </cell>
          <cell r="F63">
            <v>68.2</v>
          </cell>
          <cell r="G63">
            <v>73.6</v>
          </cell>
          <cell r="H63">
            <v>80</v>
          </cell>
          <cell r="I63">
            <v>87.6</v>
          </cell>
          <cell r="J63">
            <v>96.6</v>
          </cell>
        </row>
        <row r="64">
          <cell r="D64">
            <v>55</v>
          </cell>
          <cell r="E64">
            <v>49</v>
          </cell>
          <cell r="F64">
            <v>35.88</v>
          </cell>
          <cell r="G64">
            <v>33.009600000000006</v>
          </cell>
          <cell r="H64">
            <v>30.36883200000001</v>
          </cell>
          <cell r="I64">
            <v>27.939325440000008</v>
          </cell>
          <cell r="J64">
            <v>25.70417940480001</v>
          </cell>
        </row>
        <row r="65">
          <cell r="D65">
            <v>164</v>
          </cell>
          <cell r="E65">
            <v>150</v>
          </cell>
          <cell r="F65">
            <v>143</v>
          </cell>
          <cell r="G65">
            <v>143</v>
          </cell>
          <cell r="H65">
            <v>138.1</v>
          </cell>
          <cell r="I65">
            <v>135.73395104895104</v>
          </cell>
          <cell r="J65">
            <v>133.3679020979021</v>
          </cell>
        </row>
        <row r="66">
          <cell r="D66">
            <v>76.1904761904762</v>
          </cell>
          <cell r="E66">
            <v>61.904761904761905</v>
          </cell>
          <cell r="F66">
            <v>66.66666666666667</v>
          </cell>
          <cell r="G66">
            <v>71.42857142857143</v>
          </cell>
          <cell r="H66">
            <v>76.1904761904762</v>
          </cell>
          <cell r="I66">
            <v>81.63265306122452</v>
          </cell>
          <cell r="J66">
            <v>87.07482993197281</v>
          </cell>
        </row>
        <row r="67">
          <cell r="D67">
            <v>490.4761904761905</v>
          </cell>
          <cell r="E67">
            <v>371.42857142857144</v>
          </cell>
          <cell r="F67">
            <v>385.71428571428567</v>
          </cell>
          <cell r="G67">
            <v>438.095238095238</v>
          </cell>
          <cell r="H67">
            <v>452.3809523809524</v>
          </cell>
          <cell r="I67">
            <v>491.4756025867138</v>
          </cell>
          <cell r="J67">
            <v>530.5702527924752</v>
          </cell>
        </row>
        <row r="68">
          <cell r="D68">
            <v>5.261900750000001</v>
          </cell>
          <cell r="E68">
            <v>7.06646</v>
          </cell>
          <cell r="F68">
            <v>7.06646</v>
          </cell>
          <cell r="G68">
            <v>7.995071325823551</v>
          </cell>
          <cell r="H68">
            <v>9.045712493243569</v>
          </cell>
          <cell r="I68">
            <v>10.234419578738931</v>
          </cell>
          <cell r="J68">
            <v>11.579335977338408</v>
          </cell>
        </row>
        <row r="69">
          <cell r="D69">
            <v>6.2491259999999995</v>
          </cell>
          <cell r="E69">
            <v>7.6527</v>
          </cell>
          <cell r="F69">
            <v>7.95198</v>
          </cell>
          <cell r="G69">
            <v>9.400313923129877</v>
          </cell>
          <cell r="H69">
            <v>11.11244015369624</v>
          </cell>
          <cell r="I69">
            <v>13.136404505134353</v>
          </cell>
          <cell r="J69">
            <v>15.52900361538642</v>
          </cell>
        </row>
        <row r="70">
          <cell r="D70">
            <v>2.173614</v>
          </cell>
          <cell r="E70">
            <v>1.3908260000000001</v>
          </cell>
          <cell r="F70">
            <v>1.3903040000000002</v>
          </cell>
          <cell r="G70">
            <v>1.6195824739912632</v>
          </cell>
          <cell r="H70">
            <v>1.8866718286501805</v>
          </cell>
          <cell r="I70">
            <v>2.197807549899072</v>
          </cell>
          <cell r="J70">
            <v>2.5602534330781004</v>
          </cell>
        </row>
        <row r="71">
          <cell r="D71">
            <v>18.85</v>
          </cell>
          <cell r="E71">
            <v>13.87</v>
          </cell>
          <cell r="F71">
            <v>9.67</v>
          </cell>
          <cell r="G71">
            <v>13.61</v>
          </cell>
          <cell r="H71">
            <v>15.04</v>
          </cell>
          <cell r="I71">
            <v>15</v>
          </cell>
          <cell r="J71">
            <v>14.960106382978724</v>
          </cell>
        </row>
        <row r="72">
          <cell r="D72">
            <v>4.761904761904763</v>
          </cell>
          <cell r="E72">
            <v>4.761904761904763</v>
          </cell>
          <cell r="F72">
            <v>4.761904761904763</v>
          </cell>
          <cell r="G72">
            <v>4.761904761904763</v>
          </cell>
          <cell r="H72">
            <v>4.761904761904763</v>
          </cell>
          <cell r="I72">
            <v>4.761904761904763</v>
          </cell>
          <cell r="J72">
            <v>4.761904761904763</v>
          </cell>
        </row>
        <row r="73">
          <cell r="D73">
            <v>180.38583092860316</v>
          </cell>
          <cell r="E73">
            <v>158.55347254496218</v>
          </cell>
          <cell r="F73">
            <v>139.36351611793827</v>
          </cell>
          <cell r="G73">
            <v>144.29075478449386</v>
          </cell>
          <cell r="H73">
            <v>149.39219744326684</v>
          </cell>
          <cell r="I73">
            <v>154.6740031283447</v>
          </cell>
          <cell r="J73">
            <v>160.14254862830157</v>
          </cell>
        </row>
        <row r="74">
          <cell r="D74">
            <v>40</v>
          </cell>
          <cell r="E74">
            <v>50</v>
          </cell>
          <cell r="F74">
            <v>60</v>
          </cell>
          <cell r="G74">
            <v>65</v>
          </cell>
          <cell r="H74">
            <v>70</v>
          </cell>
          <cell r="I74">
            <v>75</v>
          </cell>
          <cell r="J74">
            <v>80</v>
          </cell>
        </row>
        <row r="75">
          <cell r="D75">
            <v>335</v>
          </cell>
          <cell r="E75">
            <v>372</v>
          </cell>
          <cell r="F75">
            <v>384</v>
          </cell>
          <cell r="G75">
            <v>409.5238095238095</v>
          </cell>
          <cell r="H75">
            <v>428.57142857142856</v>
          </cell>
          <cell r="I75">
            <v>453.44387755102036</v>
          </cell>
          <cell r="J75">
            <v>478.31632653061223</v>
          </cell>
        </row>
        <row r="76">
          <cell r="D76">
            <v>12.09</v>
          </cell>
          <cell r="E76">
            <v>14.95</v>
          </cell>
          <cell r="F76">
            <v>14.25</v>
          </cell>
          <cell r="G76">
            <v>13.852579907055944</v>
          </cell>
          <cell r="H76">
            <v>13.455159814111887</v>
          </cell>
          <cell r="I76">
            <v>13.455159814111887</v>
          </cell>
          <cell r="J76">
            <v>13.455159814111887</v>
          </cell>
        </row>
        <row r="77">
          <cell r="D77">
            <v>20.79</v>
          </cell>
          <cell r="E77">
            <v>19.75</v>
          </cell>
          <cell r="F77">
            <v>18.485316325782566</v>
          </cell>
          <cell r="G77">
            <v>18.3</v>
          </cell>
          <cell r="H77">
            <v>17.83549593138333</v>
          </cell>
          <cell r="I77">
            <v>17.7</v>
          </cell>
          <cell r="J77">
            <v>17.3</v>
          </cell>
        </row>
        <row r="78">
          <cell r="D78">
            <v>115.98</v>
          </cell>
          <cell r="E78">
            <v>145.22504745712038</v>
          </cell>
          <cell r="F78">
            <v>181.84440773342703</v>
          </cell>
          <cell r="G78">
            <v>227.69755770735378</v>
          </cell>
          <cell r="H78">
            <v>285.11285242214916</v>
          </cell>
          <cell r="I78">
            <v>357.00575550648017</v>
          </cell>
          <cell r="J78">
            <v>447.0268820994456</v>
          </cell>
        </row>
        <row r="79">
          <cell r="D79">
            <v>400.69878328000004</v>
          </cell>
          <cell r="E79">
            <v>394.127194</v>
          </cell>
          <cell r="F79">
            <v>365.74000600000005</v>
          </cell>
          <cell r="G79">
            <v>413.8402603384531</v>
          </cell>
          <cell r="H79">
            <v>468.2664140301858</v>
          </cell>
          <cell r="I79">
            <v>529.8504169926817</v>
          </cell>
          <cell r="J79">
            <v>599.5336329400326</v>
          </cell>
        </row>
        <row r="80">
          <cell r="D80">
            <v>14.568669900457142</v>
          </cell>
          <cell r="E80">
            <v>17.655773461081445</v>
          </cell>
          <cell r="F80">
            <v>21.39703477660966</v>
          </cell>
          <cell r="G80">
            <v>22.141942551187245</v>
          </cell>
          <cell r="H80">
            <v>22.9127832458362</v>
          </cell>
          <cell r="I80">
            <v>23.71045967881991</v>
          </cell>
          <cell r="J80">
            <v>24.535906098754168</v>
          </cell>
        </row>
        <row r="81">
          <cell r="D81">
            <v>7.30166</v>
          </cell>
          <cell r="E81">
            <v>7.995016</v>
          </cell>
          <cell r="F81">
            <v>8.917779999999999</v>
          </cell>
          <cell r="G81">
            <v>10.552326745050717</v>
          </cell>
          <cell r="H81">
            <v>12.48647081833289</v>
          </cell>
          <cell r="I81">
            <v>14.775125644228664</v>
          </cell>
          <cell r="J81">
            <v>17.483269770848672</v>
          </cell>
        </row>
        <row r="82">
          <cell r="D82">
            <v>223.80952380952382</v>
          </cell>
          <cell r="E82">
            <v>171.42857142857142</v>
          </cell>
          <cell r="F82">
            <v>176.1904761904762</v>
          </cell>
          <cell r="G82">
            <v>200</v>
          </cell>
          <cell r="H82">
            <v>209.52380952380952</v>
          </cell>
          <cell r="I82">
            <v>229.34362934362932</v>
          </cell>
          <cell r="J82">
            <v>249.16344916344912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111.34</v>
          </cell>
          <cell r="E84">
            <v>109.88</v>
          </cell>
          <cell r="F84">
            <v>104.76190476190476</v>
          </cell>
          <cell r="G84">
            <v>100</v>
          </cell>
          <cell r="H84">
            <v>95.23809523809523</v>
          </cell>
          <cell r="I84">
            <v>90.90909090909089</v>
          </cell>
          <cell r="J84">
            <v>86.58008658008656</v>
          </cell>
        </row>
        <row r="85">
          <cell r="D85">
            <v>13.219895999999999</v>
          </cell>
          <cell r="E85">
            <v>14.894381000000001</v>
          </cell>
          <cell r="F85">
            <v>13.502301000000001</v>
          </cell>
          <cell r="G85">
            <v>15.051225164888374</v>
          </cell>
          <cell r="H85">
            <v>16.777835049312635</v>
          </cell>
          <cell r="I85">
            <v>18.7025139719934</v>
          </cell>
          <cell r="J85">
            <v>20.84798353569095</v>
          </cell>
        </row>
        <row r="87">
          <cell r="D87">
            <v>38</v>
          </cell>
          <cell r="E87">
            <v>37.57517317911975</v>
          </cell>
          <cell r="F87">
            <v>35.47264762273865</v>
          </cell>
          <cell r="G87">
            <v>36.68984731060705</v>
          </cell>
          <cell r="H87">
            <v>37.94881368857155</v>
          </cell>
          <cell r="I87">
            <v>39.2509799285422</v>
          </cell>
          <cell r="J87">
            <v>40.597828379936765</v>
          </cell>
        </row>
        <row r="88">
          <cell r="D88">
            <v>18.81629</v>
          </cell>
          <cell r="E88">
            <v>22.344846519999997</v>
          </cell>
          <cell r="F88">
            <v>24.677760000000003</v>
          </cell>
          <cell r="G88">
            <v>27.51238112474239</v>
          </cell>
          <cell r="H88">
            <v>30.672602179171903</v>
          </cell>
          <cell r="I88">
            <v>34.19582333408629</v>
          </cell>
          <cell r="J88">
            <v>38.12374074639436</v>
          </cell>
        </row>
        <row r="89">
          <cell r="D89">
            <v>103.78117429881814</v>
          </cell>
          <cell r="E89">
            <v>255.41323400008142</v>
          </cell>
          <cell r="F89">
            <v>407.0452937013447</v>
          </cell>
          <cell r="G89">
            <v>455.01848903043174</v>
          </cell>
          <cell r="H89">
            <v>502.9916843595188</v>
          </cell>
          <cell r="I89">
            <v>588.3985093772117</v>
          </cell>
          <cell r="J89">
            <v>673.8053343949045</v>
          </cell>
        </row>
        <row r="92">
          <cell r="D92">
            <v>237.53460767</v>
          </cell>
          <cell r="E92">
            <v>262.34027176</v>
          </cell>
          <cell r="F92">
            <v>280.68381827999997</v>
          </cell>
          <cell r="G92">
            <v>331.99847740925395</v>
          </cell>
          <cell r="H92">
            <v>392.69449046794875</v>
          </cell>
          <cell r="I92">
            <v>464.48695803441524</v>
          </cell>
          <cell r="J92">
            <v>549.4045356403434</v>
          </cell>
        </row>
        <row r="93">
          <cell r="D93">
            <v>35.3857132</v>
          </cell>
          <cell r="E93">
            <v>44.297366600000004</v>
          </cell>
          <cell r="F93">
            <v>43.94306400000001</v>
          </cell>
          <cell r="G93">
            <v>51.16390026092623</v>
          </cell>
          <cell r="H93">
            <v>59.57128273781745</v>
          </cell>
          <cell r="I93">
            <v>69.36018772867382</v>
          </cell>
          <cell r="J93">
            <v>80.75763053366026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D96">
            <v>44.255295399999994</v>
          </cell>
          <cell r="E96">
            <v>47.718189540000004</v>
          </cell>
          <cell r="F96">
            <v>50.42938334</v>
          </cell>
          <cell r="G96">
            <v>56.21930281787404</v>
          </cell>
          <cell r="H96">
            <v>62.67397695543226</v>
          </cell>
          <cell r="I96">
            <v>69.86972784303543</v>
          </cell>
          <cell r="J96">
            <v>77.89164029484351</v>
          </cell>
        </row>
        <row r="97">
          <cell r="D97">
            <v>12.87178689</v>
          </cell>
          <cell r="E97">
            <v>13.113706619999999</v>
          </cell>
          <cell r="F97">
            <v>15.7212231</v>
          </cell>
          <cell r="G97">
            <v>17.787593805227203</v>
          </cell>
          <cell r="H97">
            <v>20.125564745643562</v>
          </cell>
          <cell r="I97">
            <v>22.770834592144958</v>
          </cell>
          <cell r="J97">
            <v>25.763794187940185</v>
          </cell>
        </row>
        <row r="98">
          <cell r="D98">
            <v>6.028406</v>
          </cell>
          <cell r="E98">
            <v>7.220757109999999</v>
          </cell>
          <cell r="F98">
            <v>7.822132000000001</v>
          </cell>
          <cell r="G98">
            <v>8.099100497596826</v>
          </cell>
          <cell r="H98">
            <v>8.385875982426931</v>
          </cell>
          <cell r="I98">
            <v>8.682805703363126</v>
          </cell>
          <cell r="J98">
            <v>8.990249204774969</v>
          </cell>
        </row>
        <row r="99">
          <cell r="D99">
            <v>56.564657569999994</v>
          </cell>
          <cell r="E99">
            <v>67.59345718</v>
          </cell>
          <cell r="F99">
            <v>74.33805398000001</v>
          </cell>
          <cell r="G99">
            <v>86.5827662346354</v>
          </cell>
          <cell r="H99">
            <v>100.84438598377093</v>
          </cell>
          <cell r="I99">
            <v>117.45513139282988</v>
          </cell>
          <cell r="J99">
            <v>136.8019424772649</v>
          </cell>
        </row>
      </sheetData>
      <sheetData sheetId="2">
        <row r="5">
          <cell r="A5" t="str">
            <v>Algeria</v>
          </cell>
          <cell r="B5">
            <v>7</v>
          </cell>
          <cell r="C5">
            <v>7</v>
          </cell>
          <cell r="D5">
            <v>9</v>
          </cell>
          <cell r="E5">
            <v>10</v>
          </cell>
          <cell r="F5">
            <v>11</v>
          </cell>
          <cell r="G5">
            <v>12</v>
          </cell>
          <cell r="H5">
            <v>14</v>
          </cell>
        </row>
        <row r="6">
          <cell r="A6" t="str">
            <v>Argentina</v>
          </cell>
          <cell r="B6">
            <v>103</v>
          </cell>
          <cell r="C6">
            <v>104</v>
          </cell>
          <cell r="D6">
            <v>105</v>
          </cell>
          <cell r="E6">
            <v>117</v>
          </cell>
          <cell r="F6">
            <v>130</v>
          </cell>
          <cell r="G6">
            <v>145</v>
          </cell>
          <cell r="H6">
            <v>162</v>
          </cell>
        </row>
        <row r="7">
          <cell r="A7" t="str">
            <v>Armenia</v>
          </cell>
          <cell r="B7">
            <v>3</v>
          </cell>
          <cell r="C7">
            <v>2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  <cell r="H7">
            <v>2</v>
          </cell>
        </row>
        <row r="8">
          <cell r="A8" t="str">
            <v>Azerbaijan</v>
          </cell>
          <cell r="B8">
            <v>30</v>
          </cell>
          <cell r="C8">
            <v>24</v>
          </cell>
          <cell r="D8">
            <v>29</v>
          </cell>
          <cell r="E8">
            <v>30</v>
          </cell>
          <cell r="F8">
            <v>31</v>
          </cell>
          <cell r="G8">
            <v>32</v>
          </cell>
          <cell r="H8">
            <v>33</v>
          </cell>
        </row>
        <row r="9">
          <cell r="A9" t="str">
            <v>Bangladesh</v>
          </cell>
          <cell r="B9">
            <v>73</v>
          </cell>
          <cell r="C9">
            <v>72</v>
          </cell>
          <cell r="D9">
            <v>72</v>
          </cell>
          <cell r="E9">
            <v>78</v>
          </cell>
          <cell r="F9">
            <v>85</v>
          </cell>
          <cell r="G9">
            <v>97</v>
          </cell>
          <cell r="H9">
            <v>109</v>
          </cell>
        </row>
        <row r="10">
          <cell r="A10" t="str">
            <v>Belarus</v>
          </cell>
          <cell r="B10">
            <v>55</v>
          </cell>
          <cell r="C10">
            <v>43</v>
          </cell>
          <cell r="D10">
            <v>36</v>
          </cell>
          <cell r="E10">
            <v>37</v>
          </cell>
          <cell r="F10">
            <v>38</v>
          </cell>
          <cell r="G10">
            <v>40</v>
          </cell>
          <cell r="H10">
            <v>41</v>
          </cell>
        </row>
        <row r="11">
          <cell r="A11" t="str">
            <v>Bolivia</v>
          </cell>
          <cell r="B11">
            <v>11</v>
          </cell>
          <cell r="C11">
            <v>12</v>
          </cell>
          <cell r="D11">
            <v>14</v>
          </cell>
          <cell r="E11">
            <v>15</v>
          </cell>
          <cell r="F11">
            <v>17</v>
          </cell>
          <cell r="G11">
            <v>19</v>
          </cell>
          <cell r="H11">
            <v>21</v>
          </cell>
        </row>
        <row r="12">
          <cell r="A12" t="str">
            <v>Brazil</v>
          </cell>
          <cell r="B12">
            <v>306</v>
          </cell>
          <cell r="C12">
            <v>346</v>
          </cell>
          <cell r="D12">
            <v>345</v>
          </cell>
          <cell r="E12">
            <v>385</v>
          </cell>
          <cell r="F12">
            <v>429</v>
          </cell>
          <cell r="G12">
            <v>478</v>
          </cell>
          <cell r="H12">
            <v>533</v>
          </cell>
        </row>
        <row r="13">
          <cell r="A13" t="str">
            <v>Chile</v>
          </cell>
          <cell r="B13">
            <v>9</v>
          </cell>
          <cell r="C13">
            <v>11</v>
          </cell>
          <cell r="D13">
            <v>13</v>
          </cell>
          <cell r="E13">
            <v>15</v>
          </cell>
          <cell r="F13">
            <v>16</v>
          </cell>
          <cell r="G13">
            <v>18</v>
          </cell>
          <cell r="H13">
            <v>20</v>
          </cell>
        </row>
        <row r="14">
          <cell r="A14" t="str">
            <v>China</v>
          </cell>
          <cell r="B14">
            <v>666</v>
          </cell>
          <cell r="C14">
            <v>902</v>
          </cell>
          <cell r="D14">
            <v>1139</v>
          </cell>
          <cell r="E14">
            <v>1197</v>
          </cell>
          <cell r="F14">
            <v>1256</v>
          </cell>
          <cell r="G14">
            <v>1324</v>
          </cell>
          <cell r="H14">
            <v>1393</v>
          </cell>
        </row>
        <row r="15">
          <cell r="A15" t="str">
            <v>Colombia</v>
          </cell>
          <cell r="B15">
            <v>37</v>
          </cell>
          <cell r="C15">
            <v>40</v>
          </cell>
          <cell r="D15">
            <v>41</v>
          </cell>
          <cell r="E15">
            <v>46</v>
          </cell>
          <cell r="F15">
            <v>51</v>
          </cell>
          <cell r="G15">
            <v>57</v>
          </cell>
          <cell r="H15">
            <v>64</v>
          </cell>
        </row>
        <row r="16">
          <cell r="A16" t="str">
            <v>Democratic Republic of Congo (Kinshasa)</v>
          </cell>
          <cell r="B16">
            <v>5</v>
          </cell>
          <cell r="C16">
            <v>5</v>
          </cell>
          <cell r="D16">
            <v>5</v>
          </cell>
          <cell r="E16">
            <v>5</v>
          </cell>
          <cell r="F16">
            <v>6</v>
          </cell>
          <cell r="G16">
            <v>7</v>
          </cell>
          <cell r="H16">
            <v>9</v>
          </cell>
        </row>
        <row r="17">
          <cell r="A17" t="str">
            <v>Ecuador</v>
          </cell>
          <cell r="B17">
            <v>9</v>
          </cell>
          <cell r="C17">
            <v>10</v>
          </cell>
          <cell r="D17">
            <v>12</v>
          </cell>
          <cell r="E17">
            <v>13</v>
          </cell>
          <cell r="F17">
            <v>15</v>
          </cell>
          <cell r="G17">
            <v>17</v>
          </cell>
          <cell r="H17">
            <v>18</v>
          </cell>
        </row>
        <row r="18">
          <cell r="A18" t="str">
            <v>Egypt</v>
          </cell>
          <cell r="B18">
            <v>23</v>
          </cell>
          <cell r="C18">
            <v>29</v>
          </cell>
          <cell r="D18">
            <v>30</v>
          </cell>
          <cell r="E18">
            <v>34</v>
          </cell>
          <cell r="F18">
            <v>39</v>
          </cell>
          <cell r="G18">
            <v>44</v>
          </cell>
          <cell r="H18">
            <v>50</v>
          </cell>
        </row>
        <row r="19">
          <cell r="A19" t="str">
            <v>Ethiopia</v>
          </cell>
          <cell r="B19">
            <v>30</v>
          </cell>
          <cell r="C19">
            <v>31</v>
          </cell>
          <cell r="D19">
            <v>35</v>
          </cell>
          <cell r="E19">
            <v>41</v>
          </cell>
          <cell r="F19">
            <v>49</v>
          </cell>
          <cell r="G19">
            <v>58</v>
          </cell>
          <cell r="H19">
            <v>68</v>
          </cell>
        </row>
        <row r="20">
          <cell r="A20" t="str">
            <v>Georgia</v>
          </cell>
          <cell r="B20">
            <v>13</v>
          </cell>
          <cell r="C20">
            <v>10</v>
          </cell>
          <cell r="D20">
            <v>11</v>
          </cell>
          <cell r="E20">
            <v>12</v>
          </cell>
          <cell r="F20">
            <v>12</v>
          </cell>
          <cell r="G20">
            <v>13</v>
          </cell>
          <cell r="H20">
            <v>13</v>
          </cell>
        </row>
        <row r="21">
          <cell r="A21" t="str">
            <v>India</v>
          </cell>
          <cell r="B21">
            <v>905</v>
          </cell>
          <cell r="C21">
            <v>941</v>
          </cell>
          <cell r="D21">
            <v>977</v>
          </cell>
          <cell r="E21">
            <v>1007</v>
          </cell>
          <cell r="F21">
            <v>1036</v>
          </cell>
          <cell r="G21">
            <v>1068</v>
          </cell>
          <cell r="H21">
            <v>1099</v>
          </cell>
        </row>
        <row r="22">
          <cell r="A22" t="str">
            <v>Indonesia</v>
          </cell>
          <cell r="B22">
            <v>47</v>
          </cell>
          <cell r="C22">
            <v>60</v>
          </cell>
          <cell r="D22">
            <v>76</v>
          </cell>
          <cell r="E22">
            <v>84</v>
          </cell>
          <cell r="F22">
            <v>93</v>
          </cell>
          <cell r="G22">
            <v>110</v>
          </cell>
          <cell r="H22">
            <v>118</v>
          </cell>
        </row>
        <row r="23">
          <cell r="A23" t="str">
            <v>Iran</v>
          </cell>
          <cell r="B23">
            <v>74</v>
          </cell>
          <cell r="C23">
            <v>77</v>
          </cell>
          <cell r="D23">
            <v>81</v>
          </cell>
          <cell r="E23">
            <v>91</v>
          </cell>
          <cell r="F23">
            <v>103</v>
          </cell>
          <cell r="G23">
            <v>117</v>
          </cell>
          <cell r="H23">
            <v>132</v>
          </cell>
        </row>
        <row r="24">
          <cell r="A24" t="str">
            <v>Iraq</v>
          </cell>
          <cell r="B24">
            <v>7</v>
          </cell>
          <cell r="C24">
            <v>4</v>
          </cell>
          <cell r="D24">
            <v>4</v>
          </cell>
          <cell r="E24">
            <v>5</v>
          </cell>
          <cell r="F24">
            <v>6</v>
          </cell>
          <cell r="G24">
            <v>6</v>
          </cell>
          <cell r="H24">
            <v>7</v>
          </cell>
        </row>
        <row r="25">
          <cell r="A25" t="str">
            <v>Israel</v>
          </cell>
          <cell r="B25">
            <v>9</v>
          </cell>
          <cell r="C25">
            <v>10</v>
          </cell>
          <cell r="D25">
            <v>11</v>
          </cell>
          <cell r="E25">
            <v>11</v>
          </cell>
          <cell r="F25">
            <v>12</v>
          </cell>
          <cell r="G25">
            <v>12</v>
          </cell>
          <cell r="H25">
            <v>12</v>
          </cell>
        </row>
        <row r="26">
          <cell r="A26" t="str">
            <v>Jordan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2</v>
          </cell>
          <cell r="G26">
            <v>2</v>
          </cell>
          <cell r="H26">
            <v>2</v>
          </cell>
        </row>
        <row r="27">
          <cell r="A27" t="str">
            <v>Kazakhstan</v>
          </cell>
          <cell r="B27">
            <v>82</v>
          </cell>
          <cell r="C27">
            <v>47</v>
          </cell>
          <cell r="D27">
            <v>27</v>
          </cell>
          <cell r="E27">
            <v>27</v>
          </cell>
          <cell r="F27">
            <v>28</v>
          </cell>
          <cell r="G27">
            <v>29</v>
          </cell>
          <cell r="H27">
            <v>30</v>
          </cell>
        </row>
        <row r="28">
          <cell r="A28" t="str">
            <v>Mexico</v>
          </cell>
          <cell r="B28">
            <v>49</v>
          </cell>
          <cell r="C28">
            <v>50</v>
          </cell>
          <cell r="D28">
            <v>50</v>
          </cell>
          <cell r="E28">
            <v>55</v>
          </cell>
          <cell r="F28">
            <v>62</v>
          </cell>
          <cell r="G28">
            <v>69</v>
          </cell>
          <cell r="H28">
            <v>77</v>
          </cell>
        </row>
        <row r="29">
          <cell r="A29" t="str">
            <v>Moldova</v>
          </cell>
          <cell r="B29">
            <v>15</v>
          </cell>
          <cell r="C29">
            <v>10</v>
          </cell>
          <cell r="D29">
            <v>6</v>
          </cell>
          <cell r="E29">
            <v>6</v>
          </cell>
          <cell r="F29">
            <v>6</v>
          </cell>
          <cell r="G29">
            <v>7</v>
          </cell>
          <cell r="H29">
            <v>7</v>
          </cell>
        </row>
        <row r="30">
          <cell r="A30" t="str">
            <v>Mongolia</v>
          </cell>
          <cell r="B30">
            <v>9</v>
          </cell>
          <cell r="C30">
            <v>10</v>
          </cell>
          <cell r="D30">
            <v>11</v>
          </cell>
          <cell r="E30">
            <v>11</v>
          </cell>
          <cell r="F30">
            <v>12</v>
          </cell>
          <cell r="G30">
            <v>13</v>
          </cell>
          <cell r="H30">
            <v>14</v>
          </cell>
        </row>
        <row r="31">
          <cell r="A31" t="str">
            <v>Myanmar</v>
          </cell>
          <cell r="B31">
            <v>43</v>
          </cell>
          <cell r="C31">
            <v>53</v>
          </cell>
          <cell r="D31">
            <v>62</v>
          </cell>
          <cell r="E31">
            <v>79</v>
          </cell>
          <cell r="F31">
            <v>97</v>
          </cell>
          <cell r="G31">
            <v>126</v>
          </cell>
          <cell r="H31">
            <v>155</v>
          </cell>
        </row>
        <row r="32">
          <cell r="A32" t="str">
            <v>Nepal</v>
          </cell>
          <cell r="B32">
            <v>33</v>
          </cell>
          <cell r="C32">
            <v>36</v>
          </cell>
          <cell r="D32">
            <v>39</v>
          </cell>
          <cell r="E32">
            <v>45</v>
          </cell>
          <cell r="F32">
            <v>51</v>
          </cell>
          <cell r="G32">
            <v>58</v>
          </cell>
          <cell r="H32">
            <v>66</v>
          </cell>
        </row>
        <row r="33">
          <cell r="A33" t="str">
            <v>Nigeria</v>
          </cell>
          <cell r="B33">
            <v>33</v>
          </cell>
          <cell r="C33">
            <v>37</v>
          </cell>
          <cell r="D33">
            <v>44</v>
          </cell>
          <cell r="E33">
            <v>52</v>
          </cell>
          <cell r="F33">
            <v>61</v>
          </cell>
          <cell r="G33">
            <v>72</v>
          </cell>
          <cell r="H33">
            <v>86</v>
          </cell>
        </row>
        <row r="34">
          <cell r="A34" t="str">
            <v>North Korea (DPRK)</v>
          </cell>
          <cell r="B34">
            <v>7</v>
          </cell>
          <cell r="C34">
            <v>4</v>
          </cell>
          <cell r="D34">
            <v>4</v>
          </cell>
          <cell r="E34">
            <v>5</v>
          </cell>
          <cell r="F34">
            <v>5</v>
          </cell>
          <cell r="G34">
            <v>6</v>
          </cell>
          <cell r="H34">
            <v>7</v>
          </cell>
        </row>
        <row r="35">
          <cell r="A35" t="str">
            <v>Pakistan</v>
          </cell>
          <cell r="B35">
            <v>178</v>
          </cell>
          <cell r="C35">
            <v>184</v>
          </cell>
          <cell r="D35">
            <v>188</v>
          </cell>
          <cell r="E35">
            <v>214</v>
          </cell>
          <cell r="F35">
            <v>244</v>
          </cell>
          <cell r="G35">
            <v>278</v>
          </cell>
          <cell r="H35">
            <v>317</v>
          </cell>
        </row>
        <row r="36">
          <cell r="A36" t="str">
            <v>Peru</v>
          </cell>
          <cell r="B36">
            <v>19</v>
          </cell>
          <cell r="C36">
            <v>19</v>
          </cell>
          <cell r="D36">
            <v>22</v>
          </cell>
          <cell r="E36">
            <v>24</v>
          </cell>
          <cell r="F36">
            <v>27</v>
          </cell>
          <cell r="G36">
            <v>30</v>
          </cell>
          <cell r="H36">
            <v>34</v>
          </cell>
        </row>
        <row r="37">
          <cell r="A37" t="str">
            <v>Philippines</v>
          </cell>
          <cell r="B37">
            <v>62</v>
          </cell>
          <cell r="C37">
            <v>64</v>
          </cell>
          <cell r="D37">
            <v>68</v>
          </cell>
          <cell r="E37">
            <v>74</v>
          </cell>
          <cell r="F37">
            <v>80</v>
          </cell>
          <cell r="G37">
            <v>88</v>
          </cell>
          <cell r="H37">
            <v>97</v>
          </cell>
        </row>
        <row r="38">
          <cell r="A38" t="str">
            <v>Saudi Arabia</v>
          </cell>
          <cell r="B38">
            <v>5</v>
          </cell>
          <cell r="C38">
            <v>7</v>
          </cell>
          <cell r="D38">
            <v>7</v>
          </cell>
          <cell r="E38">
            <v>8</v>
          </cell>
          <cell r="F38">
            <v>9</v>
          </cell>
          <cell r="G38">
            <v>10</v>
          </cell>
          <cell r="H38">
            <v>12</v>
          </cell>
        </row>
        <row r="39">
          <cell r="A39" t="str">
            <v>Senegal</v>
          </cell>
          <cell r="B39">
            <v>6</v>
          </cell>
          <cell r="C39">
            <v>8</v>
          </cell>
          <cell r="D39">
            <v>8</v>
          </cell>
          <cell r="E39">
            <v>9</v>
          </cell>
          <cell r="F39">
            <v>11</v>
          </cell>
          <cell r="G39">
            <v>13</v>
          </cell>
          <cell r="H39">
            <v>16</v>
          </cell>
        </row>
        <row r="40">
          <cell r="A40" t="str">
            <v>Singapore</v>
          </cell>
          <cell r="B40">
            <v>2</v>
          </cell>
          <cell r="C40">
            <v>1</v>
          </cell>
          <cell r="D40">
            <v>1</v>
          </cell>
          <cell r="E40">
            <v>2</v>
          </cell>
          <cell r="F40">
            <v>2</v>
          </cell>
          <cell r="G40">
            <v>2</v>
          </cell>
          <cell r="H40">
            <v>3</v>
          </cell>
        </row>
        <row r="41">
          <cell r="A41" t="str">
            <v>South Africa</v>
          </cell>
          <cell r="B41">
            <v>180</v>
          </cell>
          <cell r="C41">
            <v>159</v>
          </cell>
          <cell r="D41">
            <v>139</v>
          </cell>
          <cell r="E41">
            <v>144</v>
          </cell>
          <cell r="F41">
            <v>149</v>
          </cell>
          <cell r="G41">
            <v>155</v>
          </cell>
          <cell r="H41">
            <v>160</v>
          </cell>
        </row>
        <row r="42">
          <cell r="A42" t="str">
            <v>South Korea (ROK)</v>
          </cell>
          <cell r="B42">
            <v>40</v>
          </cell>
          <cell r="C42">
            <v>50</v>
          </cell>
          <cell r="D42">
            <v>60</v>
          </cell>
          <cell r="E42">
            <v>65</v>
          </cell>
          <cell r="F42">
            <v>70</v>
          </cell>
          <cell r="G42">
            <v>75</v>
          </cell>
          <cell r="H42">
            <v>80</v>
          </cell>
        </row>
        <row r="43">
          <cell r="A43" t="str">
            <v>Thailand</v>
          </cell>
          <cell r="B43">
            <v>116</v>
          </cell>
          <cell r="C43">
            <v>145</v>
          </cell>
          <cell r="D43">
            <v>182</v>
          </cell>
          <cell r="E43">
            <v>228</v>
          </cell>
          <cell r="F43">
            <v>285</v>
          </cell>
          <cell r="G43">
            <v>357</v>
          </cell>
          <cell r="H43">
            <v>447</v>
          </cell>
        </row>
        <row r="44">
          <cell r="A44" t="str">
            <v>Turkey</v>
          </cell>
          <cell r="B44">
            <v>401</v>
          </cell>
          <cell r="C44">
            <v>394</v>
          </cell>
          <cell r="D44">
            <v>366</v>
          </cell>
          <cell r="E44">
            <v>414</v>
          </cell>
          <cell r="F44">
            <v>468</v>
          </cell>
          <cell r="G44">
            <v>530</v>
          </cell>
          <cell r="H44">
            <v>600</v>
          </cell>
        </row>
        <row r="45">
          <cell r="A45" t="str">
            <v>Turkmenistan</v>
          </cell>
          <cell r="B45">
            <v>15</v>
          </cell>
          <cell r="C45">
            <v>18</v>
          </cell>
          <cell r="D45">
            <v>21</v>
          </cell>
          <cell r="E45">
            <v>22</v>
          </cell>
          <cell r="F45">
            <v>23</v>
          </cell>
          <cell r="G45">
            <v>24</v>
          </cell>
          <cell r="H45">
            <v>25</v>
          </cell>
        </row>
        <row r="46">
          <cell r="A46" t="str">
            <v>Uganda</v>
          </cell>
          <cell r="B46">
            <v>7</v>
          </cell>
          <cell r="C46">
            <v>8</v>
          </cell>
          <cell r="D46">
            <v>9</v>
          </cell>
          <cell r="E46">
            <v>11</v>
          </cell>
          <cell r="F46">
            <v>12</v>
          </cell>
          <cell r="G46">
            <v>15</v>
          </cell>
          <cell r="H46">
            <v>17</v>
          </cell>
        </row>
        <row r="47">
          <cell r="A47" t="str">
            <v>Uruguay</v>
          </cell>
          <cell r="B47">
            <v>13</v>
          </cell>
          <cell r="C47">
            <v>15</v>
          </cell>
          <cell r="D47">
            <v>14</v>
          </cell>
          <cell r="E47">
            <v>15</v>
          </cell>
          <cell r="F47">
            <v>17</v>
          </cell>
          <cell r="G47">
            <v>19</v>
          </cell>
          <cell r="H47">
            <v>21</v>
          </cell>
        </row>
        <row r="48">
          <cell r="A48" t="str">
            <v>Uzbekistan</v>
          </cell>
          <cell r="B48">
            <v>38</v>
          </cell>
          <cell r="C48">
            <v>38</v>
          </cell>
          <cell r="D48">
            <v>35</v>
          </cell>
          <cell r="E48">
            <v>37</v>
          </cell>
          <cell r="F48">
            <v>38</v>
          </cell>
          <cell r="G48">
            <v>39</v>
          </cell>
          <cell r="H48">
            <v>41</v>
          </cell>
        </row>
        <row r="49">
          <cell r="A49" t="str">
            <v>Venezuela</v>
          </cell>
          <cell r="B49">
            <v>19</v>
          </cell>
          <cell r="C49">
            <v>22</v>
          </cell>
          <cell r="D49">
            <v>25</v>
          </cell>
          <cell r="E49">
            <v>28</v>
          </cell>
          <cell r="F49">
            <v>31</v>
          </cell>
          <cell r="G49">
            <v>34</v>
          </cell>
          <cell r="H49">
            <v>38</v>
          </cell>
        </row>
        <row r="50">
          <cell r="A50" t="str">
            <v>Vietnam</v>
          </cell>
          <cell r="B50">
            <v>104</v>
          </cell>
          <cell r="C50">
            <v>128</v>
          </cell>
          <cell r="D50">
            <v>153</v>
          </cell>
          <cell r="E50">
            <v>171</v>
          </cell>
          <cell r="F50">
            <v>189</v>
          </cell>
          <cell r="G50">
            <v>221</v>
          </cell>
          <cell r="H50">
            <v>253</v>
          </cell>
        </row>
        <row r="51">
          <cell r="A51" t="str">
            <v>Rest of</v>
          </cell>
        </row>
        <row r="52">
          <cell r="A52" t="str">
            <v>Africa</v>
          </cell>
          <cell r="B52">
            <v>238</v>
          </cell>
          <cell r="C52">
            <v>262</v>
          </cell>
          <cell r="D52">
            <v>281</v>
          </cell>
          <cell r="E52">
            <v>332</v>
          </cell>
          <cell r="F52">
            <v>393</v>
          </cell>
          <cell r="G52">
            <v>464</v>
          </cell>
          <cell r="H52">
            <v>549</v>
          </cell>
        </row>
        <row r="53">
          <cell r="A53" t="str">
            <v>China/CPA</v>
          </cell>
          <cell r="B53">
            <v>35</v>
          </cell>
          <cell r="C53">
            <v>44</v>
          </cell>
          <cell r="D53">
            <v>44</v>
          </cell>
          <cell r="E53">
            <v>51</v>
          </cell>
          <cell r="F53">
            <v>60</v>
          </cell>
          <cell r="G53">
            <v>69</v>
          </cell>
          <cell r="H53">
            <v>81</v>
          </cell>
        </row>
        <row r="54">
          <cell r="A54" t="str">
            <v>Eastern Europe</v>
          </cell>
          <cell r="B54">
            <v>107</v>
          </cell>
          <cell r="C54">
            <v>95</v>
          </cell>
          <cell r="D54">
            <v>83</v>
          </cell>
          <cell r="E54">
            <v>86</v>
          </cell>
          <cell r="F54">
            <v>89</v>
          </cell>
          <cell r="G54">
            <v>92</v>
          </cell>
          <cell r="H54">
            <v>95</v>
          </cell>
        </row>
        <row r="55">
          <cell r="A55" t="str">
            <v>FSU</v>
          </cell>
          <cell r="B55">
            <v>47</v>
          </cell>
          <cell r="C55">
            <v>38</v>
          </cell>
          <cell r="D55">
            <v>35</v>
          </cell>
          <cell r="E55">
            <v>36</v>
          </cell>
          <cell r="F55">
            <v>37</v>
          </cell>
          <cell r="G55">
            <v>38</v>
          </cell>
          <cell r="H55">
            <v>40</v>
          </cell>
        </row>
        <row r="56">
          <cell r="A56" t="str">
            <v>Latin America</v>
          </cell>
          <cell r="B56">
            <v>44</v>
          </cell>
          <cell r="C56">
            <v>48</v>
          </cell>
          <cell r="D56">
            <v>50</v>
          </cell>
          <cell r="E56">
            <v>56</v>
          </cell>
          <cell r="F56">
            <v>63</v>
          </cell>
          <cell r="G56">
            <v>70</v>
          </cell>
          <cell r="H56">
            <v>78</v>
          </cell>
        </row>
        <row r="57">
          <cell r="A57" t="str">
            <v>Middle East</v>
          </cell>
          <cell r="B57">
            <v>13</v>
          </cell>
          <cell r="C57">
            <v>13</v>
          </cell>
          <cell r="D57">
            <v>16</v>
          </cell>
          <cell r="E57">
            <v>18</v>
          </cell>
          <cell r="F57">
            <v>20</v>
          </cell>
          <cell r="G57">
            <v>23</v>
          </cell>
          <cell r="H57">
            <v>26</v>
          </cell>
        </row>
        <row r="58">
          <cell r="A58" t="str">
            <v>OECD 90</v>
          </cell>
          <cell r="B58">
            <v>6</v>
          </cell>
          <cell r="C58">
            <v>7</v>
          </cell>
          <cell r="D58">
            <v>8</v>
          </cell>
          <cell r="E58">
            <v>8</v>
          </cell>
          <cell r="F58">
            <v>8</v>
          </cell>
          <cell r="G58">
            <v>9</v>
          </cell>
          <cell r="H58">
            <v>9</v>
          </cell>
        </row>
        <row r="59">
          <cell r="A59" t="str">
            <v>S&amp;E Asia</v>
          </cell>
          <cell r="B59">
            <v>57</v>
          </cell>
          <cell r="C59">
            <v>68</v>
          </cell>
          <cell r="D59">
            <v>74</v>
          </cell>
          <cell r="E59">
            <v>87</v>
          </cell>
          <cell r="F59">
            <v>101</v>
          </cell>
          <cell r="G59">
            <v>117</v>
          </cell>
          <cell r="H59">
            <v>137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al Totals"/>
      <sheetName val="Coal UG and Surface (Eliz)"/>
      <sheetName val="Coal Devlp Country Report"/>
      <sheetName val="Worksheeet"/>
    </sheetNames>
    <sheetDataSet>
      <sheetData sheetId="1">
        <row r="5">
          <cell r="B5">
            <v>0.13366725430885243</v>
          </cell>
          <cell r="C5">
            <v>0.2940679594794754</v>
          </cell>
          <cell r="D5">
            <v>0.2940679594794754</v>
          </cell>
          <cell r="E5">
            <v>0.3150728137280094</v>
          </cell>
          <cell r="F5">
            <v>0.33757801470858156</v>
          </cell>
          <cell r="G5">
            <v>0.36169073004490887</v>
          </cell>
          <cell r="H5">
            <v>0.38752578219097383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8.730158730158731</v>
          </cell>
          <cell r="C6">
            <v>4.590859332238643</v>
          </cell>
          <cell r="D6">
            <v>11.733333333333334</v>
          </cell>
          <cell r="E6">
            <v>10.890249433106586</v>
          </cell>
          <cell r="F6">
            <v>10.107744265506675</v>
          </cell>
          <cell r="G6">
            <v>9.381465021939238</v>
          </cell>
          <cell r="H6">
            <v>8.707371659393441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>
            <v>737.4002986510959</v>
          </cell>
          <cell r="C8">
            <v>780.5253669216909</v>
          </cell>
          <cell r="D8">
            <v>857.7147599839464</v>
          </cell>
          <cell r="E8">
            <v>953.1685817211215</v>
          </cell>
          <cell r="F8">
            <v>1152.0788106398718</v>
          </cell>
          <cell r="G8">
            <v>1230.8132943275612</v>
          </cell>
          <cell r="H8">
            <v>1296.037300632957</v>
          </cell>
          <cell r="J8">
            <v>15.73970134890405</v>
          </cell>
          <cell r="K8">
            <v>15.284633078309138</v>
          </cell>
          <cell r="L8">
            <v>19.015240016053617</v>
          </cell>
          <cell r="M8">
            <v>21.131418278878375</v>
          </cell>
          <cell r="N8">
            <v>25.54118936012804</v>
          </cell>
          <cell r="O8">
            <v>27.28670567243855</v>
          </cell>
          <cell r="P8">
            <v>28.732699367042702</v>
          </cell>
        </row>
        <row r="9">
          <cell r="B9">
            <v>0</v>
          </cell>
          <cell r="C9">
            <v>0.00011587869156403125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0.02</v>
          </cell>
          <cell r="K9">
            <v>0.009884121308435969</v>
          </cell>
          <cell r="L9">
            <v>0.01</v>
          </cell>
          <cell r="M9">
            <v>0.01022965577208327</v>
          </cell>
          <cell r="N9">
            <v>0.009973914377781189</v>
          </cell>
          <cell r="O9">
            <v>0.009718172983479106</v>
          </cell>
          <cell r="P9">
            <v>0.009462431589177022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1.21</v>
          </cell>
          <cell r="C13">
            <v>0.83</v>
          </cell>
          <cell r="D13">
            <v>0.6150511568993569</v>
          </cell>
          <cell r="E13">
            <v>0.6034068201919611</v>
          </cell>
          <cell r="F13">
            <v>0.5916947838525459</v>
          </cell>
          <cell r="G13">
            <v>0.5804600727667382</v>
          </cell>
          <cell r="H13">
            <v>0.5692253616809303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59</v>
          </cell>
          <cell r="C15">
            <v>49.689307865168544</v>
          </cell>
          <cell r="D15">
            <v>52.21324719101124</v>
          </cell>
          <cell r="E15">
            <v>52.97538459069029</v>
          </cell>
          <cell r="F15">
            <v>53.748646627262055</v>
          </cell>
          <cell r="G15">
            <v>54.533195682924344</v>
          </cell>
          <cell r="H15">
            <v>55.32919651010768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50.1038</v>
          </cell>
          <cell r="C16">
            <v>45.47097</v>
          </cell>
          <cell r="D16">
            <v>38.47887</v>
          </cell>
          <cell r="E16">
            <v>72.135</v>
          </cell>
          <cell r="F16">
            <v>80.379</v>
          </cell>
          <cell r="G16">
            <v>87.936</v>
          </cell>
          <cell r="H16">
            <v>118.16400000000002</v>
          </cell>
          <cell r="J16">
            <v>25.696199999999997</v>
          </cell>
          <cell r="K16">
            <v>23.739029999999996</v>
          </cell>
          <cell r="L16">
            <v>17.531129999999997</v>
          </cell>
          <cell r="M16">
            <v>32.865</v>
          </cell>
          <cell r="N16">
            <v>36.620999999999995</v>
          </cell>
          <cell r="O16">
            <v>40.06399999999999</v>
          </cell>
          <cell r="P16">
            <v>53.83599999999999</v>
          </cell>
        </row>
        <row r="17">
          <cell r="B17">
            <v>90.46508372708813</v>
          </cell>
          <cell r="C17">
            <v>80.92897752545389</v>
          </cell>
          <cell r="D17">
            <v>50.533751152453306</v>
          </cell>
          <cell r="E17">
            <v>46.92419749870664</v>
          </cell>
          <cell r="F17">
            <v>46.92419749870664</v>
          </cell>
          <cell r="G17">
            <v>45.24833330232426</v>
          </cell>
          <cell r="H17">
            <v>43.572469105941884</v>
          </cell>
          <cell r="J17">
            <v>0.6949162729118646</v>
          </cell>
          <cell r="K17">
            <v>0.6510224745461185</v>
          </cell>
          <cell r="L17">
            <v>0.46624884754669393</v>
          </cell>
          <cell r="M17">
            <v>0.43294535843621584</v>
          </cell>
          <cell r="N17">
            <v>0.43294535843621584</v>
          </cell>
          <cell r="O17">
            <v>0.41748302420635097</v>
          </cell>
          <cell r="P17">
            <v>0.40202068997648616</v>
          </cell>
        </row>
        <row r="18">
          <cell r="B18">
            <v>29.179561615622486</v>
          </cell>
          <cell r="C18">
            <v>13.874660997258886</v>
          </cell>
          <cell r="D18">
            <v>6.788398443878517</v>
          </cell>
          <cell r="E18">
            <v>1.8189133199999998</v>
          </cell>
          <cell r="F18">
            <v>0.889932255172023</v>
          </cell>
          <cell r="G18">
            <v>0.4354135021648875</v>
          </cell>
          <cell r="H18">
            <v>0.21303297724706688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8737.82226011847</v>
          </cell>
          <cell r="C19">
            <v>10460.194733357912</v>
          </cell>
          <cell r="D19">
            <v>8080.3700987702205</v>
          </cell>
          <cell r="E19">
            <v>9715.875870264796</v>
          </cell>
          <cell r="F19">
            <v>11335.188515308928</v>
          </cell>
          <cell r="G19">
            <v>12954.50116035306</v>
          </cell>
          <cell r="H19">
            <v>14573.813805397192</v>
          </cell>
          <cell r="J19">
            <v>24.0825017862934</v>
          </cell>
          <cell r="K19">
            <v>31.353878672627193</v>
          </cell>
          <cell r="L19">
            <v>23.782776466991756</v>
          </cell>
          <cell r="M19">
            <v>28.59652481001013</v>
          </cell>
          <cell r="N19">
            <v>33.36261227834515</v>
          </cell>
          <cell r="O19">
            <v>38.12869974668017</v>
          </cell>
          <cell r="P19">
            <v>42.89478721501519</v>
          </cell>
        </row>
        <row r="20">
          <cell r="B20">
            <v>104.99</v>
          </cell>
          <cell r="C20">
            <v>132.0325679108853</v>
          </cell>
          <cell r="D20">
            <v>168.27740570646864</v>
          </cell>
          <cell r="E20">
            <v>224.89576712080205</v>
          </cell>
          <cell r="F20">
            <v>286.6328879628995</v>
          </cell>
          <cell r="G20">
            <v>365.31773591728364</v>
          </cell>
          <cell r="H20">
            <v>465.60270569162424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9.5</v>
          </cell>
          <cell r="C21">
            <v>9.443</v>
          </cell>
          <cell r="D21">
            <v>9.5</v>
          </cell>
          <cell r="E21">
            <v>9.5</v>
          </cell>
          <cell r="F21">
            <v>9.5</v>
          </cell>
          <cell r="G21">
            <v>9.5</v>
          </cell>
          <cell r="H21">
            <v>9.5</v>
          </cell>
          <cell r="J21">
            <v>0</v>
          </cell>
          <cell r="K21">
            <v>0.057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424.39703153988864</v>
          </cell>
          <cell r="C22">
            <v>364.762788232176</v>
          </cell>
          <cell r="D22">
            <v>229</v>
          </cell>
          <cell r="E22">
            <v>219.75533153521408</v>
          </cell>
          <cell r="F22">
            <v>178.33607099778865</v>
          </cell>
          <cell r="G22">
            <v>142.0172510554178</v>
          </cell>
          <cell r="H22">
            <v>135.40624371775112</v>
          </cell>
          <cell r="J22">
            <v>2.6029684601113163</v>
          </cell>
          <cell r="K22">
            <v>2.237211767824012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1.0426045836090492</v>
          </cell>
          <cell r="C23">
            <v>1.2698389159340981</v>
          </cell>
          <cell r="D23">
            <v>1.1896385633487867</v>
          </cell>
          <cell r="E23">
            <v>1.097981017537001</v>
          </cell>
          <cell r="F23">
            <v>1.0133853693158508</v>
          </cell>
          <cell r="G23">
            <v>0.9353075238468919</v>
          </cell>
          <cell r="H23">
            <v>0.8632453069212879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2.996411599507602</v>
          </cell>
          <cell r="C24">
            <v>5.995799972608517</v>
          </cell>
          <cell r="D24">
            <v>2.998279127908319</v>
          </cell>
          <cell r="E24">
            <v>2.998279127908319</v>
          </cell>
          <cell r="F24">
            <v>2.998279127908319</v>
          </cell>
          <cell r="G24">
            <v>2.998279127908319</v>
          </cell>
          <cell r="H24">
            <v>2.998279127908319</v>
          </cell>
          <cell r="J24">
            <v>0.0035884004923980644</v>
          </cell>
          <cell r="K24">
            <v>0.004200027391482988</v>
          </cell>
          <cell r="L24">
            <v>0.0017208720916808634</v>
          </cell>
          <cell r="M24">
            <v>0.0017208720916808634</v>
          </cell>
          <cell r="N24">
            <v>0.0017208720916808634</v>
          </cell>
          <cell r="O24">
            <v>0.0017208720916808634</v>
          </cell>
          <cell r="P24">
            <v>0.0017208720916808634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20.40357142857143</v>
          </cell>
          <cell r="C27">
            <v>10.728571428571428</v>
          </cell>
          <cell r="D27">
            <v>9.838998211091235</v>
          </cell>
          <cell r="E27">
            <v>8.94454382826476</v>
          </cell>
          <cell r="F27">
            <v>8.348240906380443</v>
          </cell>
          <cell r="G27">
            <v>8.050089445438283</v>
          </cell>
          <cell r="H27">
            <v>7.751937984496125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>
            <v>1</v>
          </cell>
          <cell r="C29">
            <v>1</v>
          </cell>
          <cell r="D29">
            <v>1</v>
          </cell>
          <cell r="E29">
            <v>0.8033580365929587</v>
          </cell>
          <cell r="F29">
            <v>0.8033580365929587</v>
          </cell>
          <cell r="G29">
            <v>0.7029382820188388</v>
          </cell>
          <cell r="H29">
            <v>0.6025185274447189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>
            <v>203.3704819047619</v>
          </cell>
          <cell r="C30">
            <v>159.86935111111111</v>
          </cell>
          <cell r="D30">
            <v>126</v>
          </cell>
          <cell r="E30">
            <v>118.27156862979233</v>
          </cell>
          <cell r="F30">
            <v>112.42863772604784</v>
          </cell>
          <cell r="G30">
            <v>111.62557602800463</v>
          </cell>
          <cell r="H30">
            <v>110.82251432996144</v>
          </cell>
          <cell r="J30">
            <v>2.8876133333333334</v>
          </cell>
          <cell r="K30">
            <v>2.105675343915344</v>
          </cell>
          <cell r="L30">
            <v>1</v>
          </cell>
          <cell r="M30">
            <v>1.1946623093918418</v>
          </cell>
          <cell r="N30">
            <v>1.1356428053136147</v>
          </cell>
          <cell r="O30">
            <v>1.1275310709899458</v>
          </cell>
          <cell r="P30">
            <v>1.1194193366662772</v>
          </cell>
        </row>
        <row r="31">
          <cell r="B31">
            <v>12.8</v>
          </cell>
          <cell r="C31">
            <v>0.6</v>
          </cell>
          <cell r="D31">
            <v>1.25</v>
          </cell>
          <cell r="E31">
            <v>3</v>
          </cell>
          <cell r="F31">
            <v>8</v>
          </cell>
          <cell r="G31">
            <v>9</v>
          </cell>
          <cell r="H31">
            <v>10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1128.84</v>
          </cell>
          <cell r="C32">
            <v>695.121</v>
          </cell>
          <cell r="D32">
            <v>464.8644</v>
          </cell>
          <cell r="E32">
            <v>395.51577639344265</v>
          </cell>
          <cell r="F32">
            <v>365.4139013114754</v>
          </cell>
          <cell r="G32">
            <v>335.3120262295082</v>
          </cell>
          <cell r="H32">
            <v>335.3120262295082</v>
          </cell>
          <cell r="J32">
            <v>98.15999999999995</v>
          </cell>
          <cell r="K32">
            <v>142.879</v>
          </cell>
          <cell r="L32">
            <v>107.13560000000001</v>
          </cell>
          <cell r="M32">
            <v>91.15307606557379</v>
          </cell>
          <cell r="N32">
            <v>84.2156068852459</v>
          </cell>
          <cell r="O32">
            <v>77.27813770491804</v>
          </cell>
          <cell r="P32">
            <v>77.27813770491804</v>
          </cell>
        </row>
        <row r="33">
          <cell r="B33">
            <v>43.366023926796984</v>
          </cell>
          <cell r="C33">
            <v>48.3651592623284</v>
          </cell>
          <cell r="D33">
            <v>52.57310453510769</v>
          </cell>
          <cell r="E33">
            <v>50.287317381407355</v>
          </cell>
          <cell r="F33">
            <v>49.144423804557185</v>
          </cell>
          <cell r="G33">
            <v>48.001530227707015</v>
          </cell>
          <cell r="H33">
            <v>48.001530227707015</v>
          </cell>
          <cell r="J33">
            <v>0.633976073203013</v>
          </cell>
          <cell r="K33">
            <v>0.6348407376715988</v>
          </cell>
          <cell r="L33">
            <v>0.42689546489231306</v>
          </cell>
          <cell r="M33">
            <v>0.40833479250569077</v>
          </cell>
          <cell r="N33">
            <v>0.39905445631237957</v>
          </cell>
          <cell r="O33">
            <v>0.3897741201190685</v>
          </cell>
          <cell r="P33">
            <v>0.3897741201190685</v>
          </cell>
        </row>
        <row r="34">
          <cell r="B34">
            <v>127.78759744950452</v>
          </cell>
          <cell r="C34">
            <v>87.22773088807371</v>
          </cell>
          <cell r="D34">
            <v>71.67530965897552</v>
          </cell>
          <cell r="E34">
            <v>71.67530965897552</v>
          </cell>
          <cell r="F34">
            <v>71.67530965897552</v>
          </cell>
          <cell r="G34">
            <v>71.67530965897552</v>
          </cell>
          <cell r="H34">
            <v>71.67530965897552</v>
          </cell>
          <cell r="J34">
            <v>39.21240255049547</v>
          </cell>
          <cell r="K34">
            <v>18.772269111926295</v>
          </cell>
          <cell r="L34">
            <v>17.32469034102448</v>
          </cell>
          <cell r="M34">
            <v>17.32469034102448</v>
          </cell>
          <cell r="N34">
            <v>17.32469034102448</v>
          </cell>
          <cell r="O34">
            <v>17.32469034102448</v>
          </cell>
          <cell r="P34">
            <v>17.32469034102448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B36">
            <v>328.5302664175014</v>
          </cell>
          <cell r="C36">
            <v>418.679554843388</v>
          </cell>
          <cell r="D36">
            <v>461.3016497693716</v>
          </cell>
          <cell r="E36">
            <v>676.3975851330026</v>
          </cell>
          <cell r="F36">
            <v>891.4935204966337</v>
          </cell>
          <cell r="G36">
            <v>1307.181413701803</v>
          </cell>
          <cell r="H36">
            <v>1722.869306906972</v>
          </cell>
          <cell r="J36">
            <v>1.4697335824985704</v>
          </cell>
          <cell r="K36">
            <v>2.3420292495606057</v>
          </cell>
          <cell r="L36">
            <v>2.440852474051591</v>
          </cell>
          <cell r="M36">
            <v>3.578974235058176</v>
          </cell>
          <cell r="N36">
            <v>4.717095996064761</v>
          </cell>
          <cell r="O36">
            <v>6.916595657664492</v>
          </cell>
          <cell r="P36">
            <v>9.116095319264224</v>
          </cell>
        </row>
        <row r="37">
          <cell r="B37">
            <v>32.61</v>
          </cell>
          <cell r="C37">
            <v>81.52555683805448</v>
          </cell>
          <cell r="D37">
            <v>163.05118418587722</v>
          </cell>
          <cell r="E37">
            <v>198.58798073920943</v>
          </cell>
          <cell r="F37">
            <v>229.94397769803194</v>
          </cell>
          <cell r="G37">
            <v>267.571174048619</v>
          </cell>
          <cell r="H37">
            <v>305.19837039920606</v>
          </cell>
          <cell r="J37">
            <v>0</v>
          </cell>
          <cell r="K37">
            <v>4.31619455196012E-05</v>
          </cell>
          <cell r="L37">
            <v>1.5814122799052564E-05</v>
          </cell>
          <cell r="M37">
            <v>1.9260790588589662E-05</v>
          </cell>
          <cell r="N37">
            <v>2.230196804994592E-05</v>
          </cell>
          <cell r="O37">
            <v>2.5951381003573437E-05</v>
          </cell>
          <cell r="P37">
            <v>2.9600793957200953E-05</v>
          </cell>
        </row>
        <row r="38">
          <cell r="B38">
            <v>14.703397973973768</v>
          </cell>
          <cell r="C38">
            <v>15.211333540347407</v>
          </cell>
          <cell r="D38">
            <v>13.032557295113113</v>
          </cell>
          <cell r="E38">
            <v>11.1658553275354</v>
          </cell>
          <cell r="F38">
            <v>9.566528070603704</v>
          </cell>
          <cell r="G38">
            <v>8.196278443619166</v>
          </cell>
          <cell r="H38">
            <v>7.022294800113081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0.19689369400641032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0.10310630599358968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2.46</v>
          </cell>
          <cell r="C42">
            <v>0.69</v>
          </cell>
          <cell r="D42">
            <v>0.46</v>
          </cell>
          <cell r="E42">
            <v>0.46</v>
          </cell>
          <cell r="F42">
            <v>0.46</v>
          </cell>
          <cell r="G42">
            <v>0.46</v>
          </cell>
          <cell r="H42">
            <v>0.46</v>
          </cell>
          <cell r="J42">
            <v>2.54</v>
          </cell>
          <cell r="K42">
            <v>2.31</v>
          </cell>
          <cell r="L42">
            <v>1.54</v>
          </cell>
          <cell r="M42">
            <v>1.54</v>
          </cell>
          <cell r="N42">
            <v>1.54</v>
          </cell>
          <cell r="O42">
            <v>1.54</v>
          </cell>
          <cell r="P42">
            <v>1.54</v>
          </cell>
        </row>
        <row r="43">
          <cell r="B43">
            <v>107</v>
          </cell>
          <cell r="C43">
            <v>89</v>
          </cell>
          <cell r="D43">
            <v>48.873048668503216</v>
          </cell>
          <cell r="E43">
            <v>48.23829201101928</v>
          </cell>
          <cell r="F43">
            <v>47.60353535353536</v>
          </cell>
          <cell r="G43">
            <v>46.96877869605143</v>
          </cell>
          <cell r="H43">
            <v>46.334022038567504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749.7930868237597</v>
          </cell>
          <cell r="C46">
            <v>472.982839843113</v>
          </cell>
          <cell r="D46">
            <v>330.6804183677562</v>
          </cell>
          <cell r="E46">
            <v>317.072969036666</v>
          </cell>
          <cell r="F46">
            <v>303.4655197055758</v>
          </cell>
          <cell r="G46">
            <v>289.8580703744856</v>
          </cell>
          <cell r="H46">
            <v>276.25062104339537</v>
          </cell>
          <cell r="J46">
            <v>2.2069131762402785</v>
          </cell>
          <cell r="K46">
            <v>1.3921601568869444</v>
          </cell>
          <cell r="L46">
            <v>0.5312740922042493</v>
          </cell>
          <cell r="M46">
            <v>0.5094122434553148</v>
          </cell>
          <cell r="N46">
            <v>0.48755039470638034</v>
          </cell>
          <cell r="O46">
            <v>0.46568854595744585</v>
          </cell>
          <cell r="P46">
            <v>0.4438266972085113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70.27</v>
          </cell>
          <cell r="C51">
            <v>83.93611681643131</v>
          </cell>
          <cell r="D51">
            <v>90.02498074454428</v>
          </cell>
          <cell r="E51">
            <v>103.29548248670463</v>
          </cell>
          <cell r="F51">
            <v>118.52217699927391</v>
          </cell>
          <cell r="G51">
            <v>135.99342490563706</v>
          </cell>
          <cell r="H51">
            <v>156.0400938102786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4.522460373042451</v>
          </cell>
          <cell r="C52">
            <v>0.42773521378832785</v>
          </cell>
          <cell r="D52">
            <v>0.42773521378832785</v>
          </cell>
          <cell r="E52">
            <v>0.3310583400416202</v>
          </cell>
          <cell r="F52">
            <v>0.2562324096265553</v>
          </cell>
          <cell r="G52">
            <v>0.19831866412058</v>
          </cell>
          <cell r="H52">
            <v>0.1534946051356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5.499661232267627</v>
          </cell>
          <cell r="C54">
            <v>2.8375047076295576</v>
          </cell>
          <cell r="D54">
            <v>2.8078271461936937</v>
          </cell>
          <cell r="E54">
            <v>2.7233046644704735</v>
          </cell>
          <cell r="F54">
            <v>2.641326516691149</v>
          </cell>
          <cell r="G54">
            <v>2.561816112165455</v>
          </cell>
          <cell r="H54">
            <v>2.4846991657707003</v>
          </cell>
          <cell r="J54">
            <v>3.8003387677323746</v>
          </cell>
          <cell r="K54">
            <v>1.9624952923704426</v>
          </cell>
          <cell r="L54">
            <v>1.9386270370732372</v>
          </cell>
          <cell r="M54">
            <v>1.880269609860779</v>
          </cell>
          <cell r="N54">
            <v>1.8236688842963067</v>
          </cell>
          <cell r="O54">
            <v>1.76877197935289</v>
          </cell>
          <cell r="P54">
            <v>1.7155276058521696</v>
          </cell>
        </row>
        <row r="55">
          <cell r="B55">
            <v>0.4086162624821683</v>
          </cell>
          <cell r="C55">
            <v>0.37477271785407407</v>
          </cell>
          <cell r="D55">
            <v>0.42826040554962647</v>
          </cell>
          <cell r="E55">
            <v>0.4176203954738586</v>
          </cell>
          <cell r="F55">
            <v>0.4072447334745073</v>
          </cell>
          <cell r="G55">
            <v>0.3971268518975002</v>
          </cell>
          <cell r="H55">
            <v>0.3872603462602945</v>
          </cell>
          <cell r="J55">
            <v>0.03138373751783167</v>
          </cell>
          <cell r="K55">
            <v>0.014212789392302638</v>
          </cell>
          <cell r="L55">
            <v>0.011739594450373531</v>
          </cell>
          <cell r="M55">
            <v>0.011447927507507085</v>
          </cell>
          <cell r="N55">
            <v>0.011163506948314342</v>
          </cell>
          <cell r="O55">
            <v>0.010886152738418314</v>
          </cell>
          <cell r="P55">
            <v>0.01061568931634579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15.837455402615277</v>
          </cell>
          <cell r="C58">
            <v>19.75107185134205</v>
          </cell>
          <cell r="D58">
            <v>25.7307</v>
          </cell>
          <cell r="E58">
            <v>30.84646809295463</v>
          </cell>
          <cell r="F58">
            <v>31.32102914053855</v>
          </cell>
          <cell r="G58">
            <v>36.54120066396164</v>
          </cell>
          <cell r="H58">
            <v>50.77803209147916</v>
          </cell>
          <cell r="J58">
            <v>0.07958520302821748</v>
          </cell>
          <cell r="K58">
            <v>0.09925161734342738</v>
          </cell>
          <cell r="L58">
            <v>0.1293</v>
          </cell>
          <cell r="M58">
            <v>0.1550073773515308</v>
          </cell>
          <cell r="N58">
            <v>0.15739210623386204</v>
          </cell>
          <cell r="O58">
            <v>0.18362412393950575</v>
          </cell>
          <cell r="P58">
            <v>0.25516599040944304</v>
          </cell>
        </row>
        <row r="59">
          <cell r="B59">
            <v>0.57</v>
          </cell>
          <cell r="C59">
            <v>0.8866666666666666</v>
          </cell>
          <cell r="D59">
            <v>0.3964603333333333</v>
          </cell>
          <cell r="E59">
            <v>0.40218521700000004</v>
          </cell>
          <cell r="F59">
            <v>0.40799276793559963</v>
          </cell>
          <cell r="G59">
            <v>0.4138841798547559</v>
          </cell>
          <cell r="H59">
            <v>0.41986066370932124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1203.005288779672</v>
          </cell>
          <cell r="C60">
            <v>1296.5723667958687</v>
          </cell>
          <cell r="D60">
            <v>1036.2263832351932</v>
          </cell>
          <cell r="E60">
            <v>1132.9051097832373</v>
          </cell>
          <cell r="F60">
            <v>1238.6038500253644</v>
          </cell>
          <cell r="G60">
            <v>1354.164160837078</v>
          </cell>
          <cell r="H60">
            <v>1480.5061153798574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0.16</v>
          </cell>
          <cell r="C61">
            <v>0.16</v>
          </cell>
          <cell r="D61">
            <v>0.22</v>
          </cell>
          <cell r="E61">
            <v>0.22</v>
          </cell>
          <cell r="F61">
            <v>0.22</v>
          </cell>
          <cell r="G61">
            <v>0.22</v>
          </cell>
          <cell r="H61">
            <v>0.22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</v>
          </cell>
          <cell r="C62">
            <v>3.2816206233932954</v>
          </cell>
          <cell r="D62">
            <v>3.7737686912040984</v>
          </cell>
          <cell r="E62">
            <v>4.022334297202627</v>
          </cell>
          <cell r="F62">
            <v>4.28727209385222</v>
          </cell>
          <cell r="G62">
            <v>4.569660462957304</v>
          </cell>
          <cell r="H62">
            <v>4.870648815749027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1.95</v>
          </cell>
          <cell r="C63">
            <v>2.733823529411764</v>
          </cell>
          <cell r="D63">
            <v>0.40166176470588216</v>
          </cell>
          <cell r="E63">
            <v>0.5631140426758935</v>
          </cell>
          <cell r="F63">
            <v>0.7894638049279682</v>
          </cell>
          <cell r="G63">
            <v>1.106797295144112</v>
          </cell>
          <cell r="H63">
            <v>1.551686403976549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7.398881129572877</v>
          </cell>
          <cell r="C64">
            <v>7.909572218364626</v>
          </cell>
          <cell r="D64">
            <v>7.185019207234404</v>
          </cell>
          <cell r="E64">
            <v>6.526931862427649</v>
          </cell>
          <cell r="F64">
            <v>5.929119784938029</v>
          </cell>
          <cell r="G64">
            <v>5.386062267098359</v>
          </cell>
          <cell r="H64">
            <v>4.892744251643403</v>
          </cell>
          <cell r="J64">
            <v>0.0011188704271236452</v>
          </cell>
          <cell r="K64">
            <v>0.001118707069361415</v>
          </cell>
          <cell r="L64">
            <v>0.0011189457499228193</v>
          </cell>
          <cell r="M64">
            <v>0.0010164597277827411</v>
          </cell>
          <cell r="N64">
            <v>0.0009233605635263639</v>
          </cell>
          <cell r="O64">
            <v>0.0008387884999000753</v>
          </cell>
          <cell r="P64">
            <v>0.0007619625261855036</v>
          </cell>
        </row>
        <row r="65">
          <cell r="B65">
            <v>799</v>
          </cell>
          <cell r="C65">
            <v>742</v>
          </cell>
          <cell r="D65">
            <v>586</v>
          </cell>
          <cell r="E65">
            <v>558.2837837837837</v>
          </cell>
          <cell r="F65">
            <v>530.5675675675676</v>
          </cell>
          <cell r="G65">
            <v>505.47315558802046</v>
          </cell>
          <cell r="H65">
            <v>480.3787436084733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</v>
          </cell>
          <cell r="C66">
            <v>2</v>
          </cell>
          <cell r="D66">
            <v>3</v>
          </cell>
          <cell r="E66">
            <v>3</v>
          </cell>
          <cell r="F66">
            <v>3</v>
          </cell>
          <cell r="G66">
            <v>3</v>
          </cell>
          <cell r="H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141.702</v>
          </cell>
          <cell r="C67">
            <v>84.096</v>
          </cell>
          <cell r="D67">
            <v>213.785</v>
          </cell>
          <cell r="E67">
            <v>221.65</v>
          </cell>
          <cell r="F67">
            <v>220.935</v>
          </cell>
          <cell r="G67">
            <v>251.76580000001488</v>
          </cell>
          <cell r="H67">
            <v>269.44060000001963</v>
          </cell>
          <cell r="J67">
            <v>67.29799999999999</v>
          </cell>
          <cell r="K67">
            <v>178.70399999999998</v>
          </cell>
          <cell r="L67">
            <v>85.215</v>
          </cell>
          <cell r="M67">
            <v>88.35</v>
          </cell>
          <cell r="N67">
            <v>88.065</v>
          </cell>
          <cell r="O67">
            <v>100.35420000000595</v>
          </cell>
          <cell r="P67">
            <v>107.39940000000783</v>
          </cell>
        </row>
        <row r="68">
          <cell r="B68">
            <v>2481.066</v>
          </cell>
          <cell r="C68">
            <v>1765.71378</v>
          </cell>
          <cell r="D68">
            <v>1467.61644</v>
          </cell>
          <cell r="E68">
            <v>1440.46341</v>
          </cell>
          <cell r="F68">
            <v>1402.58445</v>
          </cell>
          <cell r="G68">
            <v>1318.6129799999999</v>
          </cell>
          <cell r="H68">
            <v>1204.0098</v>
          </cell>
          <cell r="J68">
            <v>50.63400000000004</v>
          </cell>
          <cell r="K68">
            <v>51.986219999999925</v>
          </cell>
          <cell r="L68">
            <v>51.18355999999993</v>
          </cell>
          <cell r="M68">
            <v>50.23658999999993</v>
          </cell>
          <cell r="N68">
            <v>48.91554999999993</v>
          </cell>
          <cell r="O68">
            <v>45.98701999999993</v>
          </cell>
          <cell r="P68">
            <v>41.99019999999994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33.25503162973113</v>
          </cell>
          <cell r="C72">
            <v>26.19789056439079</v>
          </cell>
          <cell r="D72">
            <v>26.07357677925732</v>
          </cell>
          <cell r="E72">
            <v>19.923397218348533</v>
          </cell>
          <cell r="F72">
            <v>20.878764917130482</v>
          </cell>
          <cell r="G72">
            <v>21.62514593180388</v>
          </cell>
          <cell r="H72">
            <v>21.147462082412904</v>
          </cell>
          <cell r="J72">
            <v>0.14496837026887321</v>
          </cell>
          <cell r="K72">
            <v>0.10210943560921122</v>
          </cell>
          <cell r="L72">
            <v>0.09660278165146673</v>
          </cell>
          <cell r="M72">
            <v>0.10123508286951907</v>
          </cell>
          <cell r="N72">
            <v>0.10485406819612247</v>
          </cell>
          <cell r="O72">
            <v>0.1025379175870963</v>
          </cell>
          <cell r="P72">
            <v>0.10027002011575817</v>
          </cell>
        </row>
        <row r="73">
          <cell r="B73">
            <v>4.128</v>
          </cell>
          <cell r="C73">
            <v>3.84</v>
          </cell>
          <cell r="D73">
            <v>3.3672</v>
          </cell>
          <cell r="E73">
            <v>3.3672</v>
          </cell>
          <cell r="F73">
            <v>3.3672</v>
          </cell>
          <cell r="G73">
            <v>3.3672</v>
          </cell>
          <cell r="H73">
            <v>3.3672</v>
          </cell>
          <cell r="J73">
            <v>0.672</v>
          </cell>
          <cell r="K73">
            <v>0.96</v>
          </cell>
          <cell r="L73">
            <v>1.4327999999999999</v>
          </cell>
          <cell r="M73">
            <v>1.4327999999999999</v>
          </cell>
          <cell r="N73">
            <v>1.4327999999999999</v>
          </cell>
          <cell r="O73">
            <v>1.4327999999999999</v>
          </cell>
          <cell r="P73">
            <v>1.4327999999999999</v>
          </cell>
        </row>
        <row r="74">
          <cell r="B74">
            <v>320.13</v>
          </cell>
          <cell r="C74">
            <v>316.95</v>
          </cell>
          <cell r="D74">
            <v>336.98</v>
          </cell>
          <cell r="E74">
            <v>352.5</v>
          </cell>
          <cell r="F74">
            <v>343.48</v>
          </cell>
          <cell r="G74">
            <v>338.11</v>
          </cell>
          <cell r="H74">
            <v>354.15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230</v>
          </cell>
          <cell r="C75">
            <v>76.4128477667422</v>
          </cell>
          <cell r="D75">
            <v>56.0672591043736</v>
          </cell>
          <cell r="E75">
            <v>56.1</v>
          </cell>
          <cell r="F75">
            <v>56.1</v>
          </cell>
          <cell r="G75">
            <v>56.1</v>
          </cell>
          <cell r="H75">
            <v>56.1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108</v>
          </cell>
          <cell r="C76">
            <v>93</v>
          </cell>
          <cell r="D76">
            <v>87</v>
          </cell>
          <cell r="E76">
            <v>86.62899786780385</v>
          </cell>
          <cell r="F76">
            <v>70.67590618336888</v>
          </cell>
          <cell r="G76">
            <v>51.38379530916845</v>
          </cell>
          <cell r="H76">
            <v>32.09168443496802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0.2478494589853697</v>
          </cell>
          <cell r="C79">
            <v>0.06644409485776076</v>
          </cell>
          <cell r="D79">
            <v>0.00666865117048594</v>
          </cell>
          <cell r="E79">
            <v>0.007306802996214534</v>
          </cell>
          <cell r="F79">
            <v>0.008006022306546774</v>
          </cell>
          <cell r="G79">
            <v>0.008772152910942202</v>
          </cell>
          <cell r="H79">
            <v>0.009611597838045842</v>
          </cell>
          <cell r="J79">
            <v>10.152150541014631</v>
          </cell>
          <cell r="K79">
            <v>15.337760020897864</v>
          </cell>
          <cell r="L79">
            <v>15.260437715389005</v>
          </cell>
          <cell r="M79">
            <v>16.72077443724266</v>
          </cell>
          <cell r="N79">
            <v>18.320857041944997</v>
          </cell>
          <cell r="O79">
            <v>20.07405841225716</v>
          </cell>
          <cell r="P79">
            <v>21.995031139434744</v>
          </cell>
        </row>
        <row r="80">
          <cell r="B80">
            <v>40.38087752670432</v>
          </cell>
          <cell r="C80">
            <v>30.048398768630026</v>
          </cell>
          <cell r="D80">
            <v>29.24639524277691</v>
          </cell>
          <cell r="E80">
            <v>35.77038499716637</v>
          </cell>
          <cell r="F80">
            <v>43.74968033578472</v>
          </cell>
          <cell r="G80">
            <v>53.50891609455622</v>
          </cell>
          <cell r="H80">
            <v>65.44514336193497</v>
          </cell>
          <cell r="J80">
            <v>37.19148973742614</v>
          </cell>
          <cell r="K80">
            <v>44.1855701931481</v>
          </cell>
          <cell r="L80">
            <v>54.45433087661203</v>
          </cell>
          <cell r="M80">
            <v>66.60145170200298</v>
          </cell>
          <cell r="N80">
            <v>81.45822926123546</v>
          </cell>
          <cell r="O80">
            <v>99.6291063453868</v>
          </cell>
          <cell r="P80">
            <v>121.85335872386781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2585.1616</v>
          </cell>
          <cell r="C83">
            <v>1405.908</v>
          </cell>
          <cell r="D83">
            <v>1464.4825999999998</v>
          </cell>
          <cell r="E83">
            <v>1219.2185176815844</v>
          </cell>
          <cell r="F83">
            <v>1125.353132648569</v>
          </cell>
          <cell r="G83">
            <v>936.8847251965411</v>
          </cell>
          <cell r="H83">
            <v>864.7556981298022</v>
          </cell>
          <cell r="J83">
            <v>52.75840000000005</v>
          </cell>
          <cell r="K83">
            <v>28.692000000000025</v>
          </cell>
          <cell r="L83">
            <v>29.887400000000024</v>
          </cell>
          <cell r="M83">
            <v>24.88201056493032</v>
          </cell>
          <cell r="N83">
            <v>22.966390462215717</v>
          </cell>
          <cell r="O83">
            <v>19.12009643258249</v>
          </cell>
          <cell r="P83">
            <v>17.648075472036798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786.8984871048799</v>
          </cell>
          <cell r="C85">
            <v>484.24522283377223</v>
          </cell>
          <cell r="D85">
            <v>298.81004821687134</v>
          </cell>
          <cell r="E85">
            <v>287.31735405468396</v>
          </cell>
          <cell r="F85">
            <v>281.5710069735903</v>
          </cell>
          <cell r="G85">
            <v>273.44876638781363</v>
          </cell>
          <cell r="H85">
            <v>265.326525802037</v>
          </cell>
          <cell r="J85">
            <v>32.10151289512015</v>
          </cell>
          <cell r="K85">
            <v>19.754777166227782</v>
          </cell>
          <cell r="L85">
            <v>12.189951783128652</v>
          </cell>
          <cell r="M85">
            <v>11.72110748377755</v>
          </cell>
          <cell r="N85">
            <v>11.486685334101997</v>
          </cell>
          <cell r="O85">
            <v>11.155338641772133</v>
          </cell>
          <cell r="P85">
            <v>10.823991949442267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B88">
            <v>181.61782171703047</v>
          </cell>
          <cell r="C88">
            <v>87.2268962510898</v>
          </cell>
          <cell r="D88">
            <v>51.80459167204648</v>
          </cell>
          <cell r="E88">
            <v>49.67284053971536</v>
          </cell>
          <cell r="F88">
            <v>47.54108940738425</v>
          </cell>
          <cell r="G88">
            <v>45.40933827505314</v>
          </cell>
          <cell r="H88">
            <v>43.277587142722034</v>
          </cell>
          <cell r="J88">
            <v>287.3821782829695</v>
          </cell>
          <cell r="K88">
            <v>138.0231037489102</v>
          </cell>
          <cell r="L88">
            <v>159.04918495803744</v>
          </cell>
          <cell r="M88">
            <v>152.5043349903542</v>
          </cell>
          <cell r="N88">
            <v>145.95948502267098</v>
          </cell>
          <cell r="O88">
            <v>139.4146350549877</v>
          </cell>
          <cell r="P88">
            <v>132.8697850873045</v>
          </cell>
        </row>
        <row r="89">
          <cell r="B89">
            <v>3</v>
          </cell>
          <cell r="C89">
            <v>5.569666514390132</v>
          </cell>
          <cell r="D89">
            <v>10.347190497944267</v>
          </cell>
          <cell r="E89">
            <v>15.891013509103947</v>
          </cell>
          <cell r="F89">
            <v>24.405108845410215</v>
          </cell>
          <cell r="G89">
            <v>37.48089053068238</v>
          </cell>
          <cell r="H89">
            <v>57.562421207443016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28.761716886946825</v>
          </cell>
          <cell r="C90">
            <v>51.904114114114115</v>
          </cell>
          <cell r="D90">
            <v>67.13346496196796</v>
          </cell>
          <cell r="E90">
            <v>86.83130797476095</v>
          </cell>
          <cell r="F90">
            <v>112.30875762005009</v>
          </cell>
          <cell r="G90">
            <v>145.26162662234023</v>
          </cell>
          <cell r="H90">
            <v>187.88330149955382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3">
          <cell r="B93">
            <v>96.0003700803605</v>
          </cell>
          <cell r="C93">
            <v>95.82193766258361</v>
          </cell>
          <cell r="D93">
            <v>82.511659913193</v>
          </cell>
          <cell r="E93">
            <v>83.1581693731423</v>
          </cell>
          <cell r="F93">
            <v>83.80974447450814</v>
          </cell>
          <cell r="G93">
            <v>84.46642490846992</v>
          </cell>
          <cell r="H93">
            <v>85.12825067720216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5">
          <cell r="B95">
            <v>1.6971289592441654</v>
          </cell>
          <cell r="C95">
            <v>0.13290985607950634</v>
          </cell>
          <cell r="D95">
            <v>0.03663996417281465</v>
          </cell>
          <cell r="E95">
            <v>0.017953582444679178</v>
          </cell>
          <cell r="F95">
            <v>0.008797255397892797</v>
          </cell>
          <cell r="G95">
            <v>0.00431065514496747</v>
          </cell>
          <cell r="H95">
            <v>0.0021122210210340604</v>
          </cell>
          <cell r="J95">
            <v>0.03652527897215397</v>
          </cell>
          <cell r="K95">
            <v>0.003604946253469546</v>
          </cell>
          <cell r="L95">
            <v>0.001048171440583595</v>
          </cell>
          <cell r="M95">
            <v>0.0005136040058859616</v>
          </cell>
          <cell r="N95">
            <v>0.0002516659628841212</v>
          </cell>
          <cell r="O95">
            <v>0.00012331632181321938</v>
          </cell>
          <cell r="P95">
            <v>6.0424997688477484E-05</v>
          </cell>
        </row>
        <row r="96">
          <cell r="B96">
            <v>22.537945376209173</v>
          </cell>
          <cell r="C96">
            <v>3.052295229813114</v>
          </cell>
          <cell r="D96">
            <v>3.716074019692426</v>
          </cell>
          <cell r="E96">
            <v>3.2524993934933706</v>
          </cell>
          <cell r="F96">
            <v>2.846755002353352</v>
          </cell>
          <cell r="G96">
            <v>2.491626611717723</v>
          </cell>
          <cell r="H96">
            <v>2.1807999519058536</v>
          </cell>
          <cell r="J96">
            <v>0.4850572714826756</v>
          </cell>
          <cell r="K96">
            <v>0.08278814361679519</v>
          </cell>
          <cell r="L96">
            <v>0.106306945065909</v>
          </cell>
          <cell r="M96">
            <v>0.09304531409189218</v>
          </cell>
          <cell r="N96">
            <v>0.08143805156936236</v>
          </cell>
          <cell r="O96">
            <v>0.07127877753052843</v>
          </cell>
          <cell r="P96">
            <v>0.06238685759714258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2.8991399161182287</v>
          </cell>
          <cell r="C100">
            <v>1.5824590700219197</v>
          </cell>
          <cell r="D100">
            <v>4.278293902972593</v>
          </cell>
          <cell r="E100">
            <v>6.944320834190071</v>
          </cell>
          <cell r="F100">
            <v>11.271687486140245</v>
          </cell>
          <cell r="G100">
            <v>18.295660845576236</v>
          </cell>
          <cell r="H100">
            <v>29.696636478605306</v>
          </cell>
          <cell r="J100">
            <v>0.01480622781475398</v>
          </cell>
          <cell r="K100">
            <v>0.008181256253424416</v>
          </cell>
          <cell r="L100">
            <v>0.025791685772454914</v>
          </cell>
          <cell r="M100">
            <v>0.04186382350546281</v>
          </cell>
          <cell r="N100">
            <v>0.06795134424164963</v>
          </cell>
          <cell r="O100">
            <v>0.11029535282759462</v>
          </cell>
          <cell r="P100">
            <v>0.17902611039013433</v>
          </cell>
        </row>
      </sheetData>
      <sheetData sheetId="2">
        <row r="5">
          <cell r="A5" t="str">
            <v>Algeria</v>
          </cell>
          <cell r="B5">
            <v>0.1</v>
          </cell>
          <cell r="C5">
            <v>0.3</v>
          </cell>
          <cell r="D5">
            <v>0.3</v>
          </cell>
          <cell r="E5">
            <v>0.3</v>
          </cell>
          <cell r="F5">
            <v>0.3</v>
          </cell>
          <cell r="G5">
            <v>0.4</v>
          </cell>
          <cell r="H5">
            <v>0.4</v>
          </cell>
        </row>
        <row r="6">
          <cell r="A6" t="str">
            <v>Argentina</v>
          </cell>
          <cell r="B6">
            <v>9</v>
          </cell>
          <cell r="C6">
            <v>5</v>
          </cell>
          <cell r="D6">
            <v>12</v>
          </cell>
          <cell r="E6">
            <v>11</v>
          </cell>
          <cell r="F6">
            <v>10</v>
          </cell>
          <cell r="G6">
            <v>9</v>
          </cell>
          <cell r="H6">
            <v>9</v>
          </cell>
        </row>
        <row r="7">
          <cell r="A7" t="str">
            <v>Brazil</v>
          </cell>
          <cell r="B7">
            <v>59</v>
          </cell>
          <cell r="C7">
            <v>50</v>
          </cell>
          <cell r="D7">
            <v>52</v>
          </cell>
          <cell r="E7">
            <v>53</v>
          </cell>
          <cell r="F7">
            <v>54</v>
          </cell>
          <cell r="G7">
            <v>55</v>
          </cell>
          <cell r="H7">
            <v>55</v>
          </cell>
        </row>
        <row r="8">
          <cell r="A8" t="str">
            <v>Chile</v>
          </cell>
          <cell r="B8">
            <v>30</v>
          </cell>
          <cell r="C8">
            <v>14</v>
          </cell>
          <cell r="D8">
            <v>7</v>
          </cell>
          <cell r="E8">
            <v>2</v>
          </cell>
          <cell r="F8">
            <v>1</v>
          </cell>
          <cell r="G8">
            <v>0.4</v>
          </cell>
          <cell r="H8">
            <v>0.2</v>
          </cell>
        </row>
        <row r="9">
          <cell r="A9" t="str">
            <v>China</v>
          </cell>
          <cell r="B9">
            <v>8775</v>
          </cell>
          <cell r="C9">
            <v>10373</v>
          </cell>
          <cell r="D9">
            <v>8180</v>
          </cell>
          <cell r="E9">
            <v>9438</v>
          </cell>
          <cell r="F9">
            <v>10696</v>
          </cell>
          <cell r="G9">
            <v>11955</v>
          </cell>
          <cell r="H9">
            <v>13213</v>
          </cell>
        </row>
        <row r="10">
          <cell r="A10" t="str">
            <v>Colombia</v>
          </cell>
          <cell r="B10">
            <v>105</v>
          </cell>
          <cell r="C10">
            <v>132</v>
          </cell>
          <cell r="D10">
            <v>168</v>
          </cell>
          <cell r="E10">
            <v>225</v>
          </cell>
          <cell r="F10">
            <v>287</v>
          </cell>
          <cell r="G10">
            <v>365</v>
          </cell>
          <cell r="H10">
            <v>466</v>
          </cell>
        </row>
        <row r="11">
          <cell r="A11" t="str">
            <v>Democratic Republic of Congo (Kinshasa)</v>
          </cell>
          <cell r="B11">
            <v>1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</row>
        <row r="12">
          <cell r="A12" t="str">
            <v>Georgia</v>
          </cell>
          <cell r="B12">
            <v>13</v>
          </cell>
          <cell r="C12">
            <v>1</v>
          </cell>
          <cell r="D12">
            <v>1</v>
          </cell>
          <cell r="E12">
            <v>3</v>
          </cell>
          <cell r="F12">
            <v>8</v>
          </cell>
          <cell r="G12">
            <v>9</v>
          </cell>
          <cell r="H12">
            <v>10</v>
          </cell>
        </row>
        <row r="13">
          <cell r="A13" t="str">
            <v>India</v>
          </cell>
          <cell r="B13">
            <v>330</v>
          </cell>
          <cell r="C13">
            <v>421</v>
          </cell>
          <cell r="D13">
            <v>464</v>
          </cell>
          <cell r="E13">
            <v>680</v>
          </cell>
          <cell r="F13">
            <v>896</v>
          </cell>
          <cell r="G13">
            <v>1314</v>
          </cell>
          <cell r="H13">
            <v>1732</v>
          </cell>
        </row>
        <row r="14">
          <cell r="A14" t="str">
            <v>Indonesia</v>
          </cell>
          <cell r="B14">
            <v>33</v>
          </cell>
          <cell r="C14">
            <v>82</v>
          </cell>
          <cell r="D14">
            <v>163</v>
          </cell>
          <cell r="E14">
            <v>199</v>
          </cell>
          <cell r="F14">
            <v>230</v>
          </cell>
          <cell r="G14">
            <v>268</v>
          </cell>
          <cell r="H14">
            <v>305</v>
          </cell>
        </row>
        <row r="15">
          <cell r="A15" t="str">
            <v>Iran</v>
          </cell>
          <cell r="B15">
            <v>15</v>
          </cell>
          <cell r="C15">
            <v>15</v>
          </cell>
          <cell r="D15">
            <v>13</v>
          </cell>
          <cell r="E15">
            <v>11</v>
          </cell>
          <cell r="F15">
            <v>10</v>
          </cell>
          <cell r="G15">
            <v>8.2</v>
          </cell>
          <cell r="H15">
            <v>7</v>
          </cell>
        </row>
        <row r="16">
          <cell r="A16" t="str">
            <v>Kazakhstan</v>
          </cell>
          <cell r="B16">
            <v>752</v>
          </cell>
          <cell r="C16">
            <v>474</v>
          </cell>
          <cell r="D16">
            <v>331</v>
          </cell>
          <cell r="E16">
            <v>318</v>
          </cell>
          <cell r="F16">
            <v>304</v>
          </cell>
          <cell r="G16">
            <v>290</v>
          </cell>
          <cell r="H16">
            <v>277</v>
          </cell>
        </row>
        <row r="17">
          <cell r="A17" t="str">
            <v>Mexico</v>
          </cell>
          <cell r="B17">
            <v>70</v>
          </cell>
          <cell r="C17">
            <v>84</v>
          </cell>
          <cell r="D17">
            <v>90</v>
          </cell>
          <cell r="E17">
            <v>103</v>
          </cell>
          <cell r="F17">
            <v>119</v>
          </cell>
          <cell r="G17">
            <v>136</v>
          </cell>
          <cell r="H17">
            <v>156</v>
          </cell>
        </row>
        <row r="18">
          <cell r="A18" t="str">
            <v>Moldova</v>
          </cell>
          <cell r="B18">
            <v>4</v>
          </cell>
          <cell r="C18">
            <v>0.4</v>
          </cell>
          <cell r="D18">
            <v>0.4</v>
          </cell>
          <cell r="E18">
            <v>0.3</v>
          </cell>
          <cell r="F18">
            <v>0.3</v>
          </cell>
          <cell r="G18">
            <v>0.2</v>
          </cell>
          <cell r="H18">
            <v>0.2</v>
          </cell>
        </row>
        <row r="19">
          <cell r="A19" t="str">
            <v>Mongolia</v>
          </cell>
          <cell r="B19">
            <v>9</v>
          </cell>
          <cell r="C19">
            <v>6</v>
          </cell>
          <cell r="D19">
            <v>7</v>
          </cell>
          <cell r="E19">
            <v>6</v>
          </cell>
          <cell r="F19">
            <v>6</v>
          </cell>
          <cell r="G19">
            <v>6</v>
          </cell>
          <cell r="H19">
            <v>6</v>
          </cell>
        </row>
        <row r="20">
          <cell r="A20" t="str">
            <v>Myanmar</v>
          </cell>
          <cell r="B20">
            <v>0.4</v>
          </cell>
          <cell r="C20">
            <v>0.4</v>
          </cell>
          <cell r="D20">
            <v>0.4</v>
          </cell>
          <cell r="E20">
            <v>0.4</v>
          </cell>
          <cell r="F20">
            <v>0.4</v>
          </cell>
          <cell r="G20">
            <v>0.4</v>
          </cell>
          <cell r="H20">
            <v>0.4</v>
          </cell>
        </row>
        <row r="21">
          <cell r="A21" t="str">
            <v>Nigeria</v>
          </cell>
          <cell r="B21">
            <v>1</v>
          </cell>
          <cell r="C21">
            <v>1</v>
          </cell>
          <cell r="D21">
            <v>0.4</v>
          </cell>
          <cell r="E21">
            <v>0.4</v>
          </cell>
          <cell r="F21">
            <v>0.4</v>
          </cell>
          <cell r="G21">
            <v>0.4</v>
          </cell>
          <cell r="H21">
            <v>0.4</v>
          </cell>
        </row>
        <row r="22">
          <cell r="A22" t="str">
            <v>North Korea (DPRK)</v>
          </cell>
          <cell r="B22">
            <v>1203</v>
          </cell>
          <cell r="C22">
            <v>1297</v>
          </cell>
          <cell r="D22">
            <v>1036</v>
          </cell>
          <cell r="E22">
            <v>1133</v>
          </cell>
          <cell r="F22">
            <v>1239</v>
          </cell>
          <cell r="G22">
            <v>1354</v>
          </cell>
          <cell r="H22">
            <v>1481</v>
          </cell>
        </row>
        <row r="23">
          <cell r="A23" t="str">
            <v>Pakistan</v>
          </cell>
          <cell r="B23">
            <v>3</v>
          </cell>
          <cell r="C23">
            <v>3</v>
          </cell>
          <cell r="D23">
            <v>4</v>
          </cell>
          <cell r="E23">
            <v>4</v>
          </cell>
          <cell r="F23">
            <v>4</v>
          </cell>
          <cell r="G23">
            <v>5</v>
          </cell>
          <cell r="H23">
            <v>5</v>
          </cell>
        </row>
        <row r="24">
          <cell r="A24" t="str">
            <v>Peru</v>
          </cell>
          <cell r="B24">
            <v>2</v>
          </cell>
          <cell r="C24">
            <v>3</v>
          </cell>
          <cell r="D24">
            <v>0.4</v>
          </cell>
          <cell r="E24">
            <v>1</v>
          </cell>
          <cell r="F24">
            <v>1</v>
          </cell>
          <cell r="G24">
            <v>1</v>
          </cell>
          <cell r="H24">
            <v>2</v>
          </cell>
        </row>
        <row r="25">
          <cell r="A25" t="str">
            <v>Philippines</v>
          </cell>
          <cell r="B25">
            <v>7</v>
          </cell>
          <cell r="C25">
            <v>8</v>
          </cell>
          <cell r="D25">
            <v>7</v>
          </cell>
          <cell r="E25">
            <v>7</v>
          </cell>
          <cell r="F25">
            <v>6</v>
          </cell>
          <cell r="G25">
            <v>5</v>
          </cell>
          <cell r="H25">
            <v>5</v>
          </cell>
        </row>
        <row r="26">
          <cell r="A26" t="str">
            <v>South Africa</v>
          </cell>
          <cell r="B26">
            <v>320</v>
          </cell>
          <cell r="C26">
            <v>317</v>
          </cell>
          <cell r="D26">
            <v>337</v>
          </cell>
          <cell r="E26">
            <v>353</v>
          </cell>
          <cell r="F26">
            <v>344</v>
          </cell>
          <cell r="G26">
            <v>338</v>
          </cell>
          <cell r="H26">
            <v>354</v>
          </cell>
        </row>
        <row r="27">
          <cell r="A27" t="str">
            <v>South Korea (ROK)</v>
          </cell>
          <cell r="B27">
            <v>230</v>
          </cell>
          <cell r="C27">
            <v>76</v>
          </cell>
          <cell r="D27">
            <v>56</v>
          </cell>
          <cell r="E27">
            <v>56</v>
          </cell>
          <cell r="F27">
            <v>56</v>
          </cell>
          <cell r="G27">
            <v>56</v>
          </cell>
          <cell r="H27">
            <v>56</v>
          </cell>
        </row>
        <row r="28">
          <cell r="A28" t="str">
            <v>Thailand</v>
          </cell>
          <cell r="B28">
            <v>10</v>
          </cell>
          <cell r="C28">
            <v>15</v>
          </cell>
          <cell r="D28">
            <v>15</v>
          </cell>
          <cell r="E28">
            <v>17</v>
          </cell>
          <cell r="F28">
            <v>18</v>
          </cell>
          <cell r="G28">
            <v>20</v>
          </cell>
          <cell r="H28">
            <v>22</v>
          </cell>
        </row>
        <row r="29">
          <cell r="A29" t="str">
            <v>Turkey</v>
          </cell>
          <cell r="B29">
            <v>78</v>
          </cell>
          <cell r="C29">
            <v>74</v>
          </cell>
          <cell r="D29">
            <v>84</v>
          </cell>
          <cell r="E29">
            <v>102</v>
          </cell>
          <cell r="F29">
            <v>125</v>
          </cell>
          <cell r="G29">
            <v>153</v>
          </cell>
          <cell r="H29">
            <v>187</v>
          </cell>
        </row>
        <row r="30">
          <cell r="A30" t="str">
            <v>Uzbekistan</v>
          </cell>
          <cell r="B30">
            <v>469</v>
          </cell>
          <cell r="C30">
            <v>225</v>
          </cell>
          <cell r="D30">
            <v>211</v>
          </cell>
          <cell r="E30">
            <v>202</v>
          </cell>
          <cell r="F30">
            <v>194</v>
          </cell>
          <cell r="G30">
            <v>185</v>
          </cell>
          <cell r="H30">
            <v>176</v>
          </cell>
        </row>
        <row r="31">
          <cell r="A31" t="str">
            <v>Venezuela</v>
          </cell>
          <cell r="B31">
            <v>3</v>
          </cell>
          <cell r="C31">
            <v>6</v>
          </cell>
          <cell r="D31">
            <v>10</v>
          </cell>
          <cell r="E31">
            <v>16</v>
          </cell>
          <cell r="F31">
            <v>24</v>
          </cell>
          <cell r="G31">
            <v>38</v>
          </cell>
          <cell r="H31">
            <v>58</v>
          </cell>
        </row>
        <row r="32">
          <cell r="A32" t="str">
            <v>Vietnam</v>
          </cell>
          <cell r="B32">
            <v>29</v>
          </cell>
          <cell r="C32">
            <v>52</v>
          </cell>
          <cell r="D32">
            <v>67</v>
          </cell>
          <cell r="E32">
            <v>87</v>
          </cell>
          <cell r="F32">
            <v>112</v>
          </cell>
          <cell r="G32">
            <v>145</v>
          </cell>
          <cell r="H32">
            <v>188</v>
          </cell>
        </row>
        <row r="34">
          <cell r="A34" t="str">
            <v>Africa</v>
          </cell>
          <cell r="B34">
            <v>96</v>
          </cell>
          <cell r="C34">
            <v>96</v>
          </cell>
          <cell r="D34">
            <v>83</v>
          </cell>
          <cell r="E34">
            <v>83</v>
          </cell>
          <cell r="F34">
            <v>84</v>
          </cell>
          <cell r="G34">
            <v>84</v>
          </cell>
          <cell r="H34">
            <v>85</v>
          </cell>
        </row>
        <row r="35">
          <cell r="A35" t="str">
            <v>Eastern Europe</v>
          </cell>
          <cell r="B35">
            <v>2</v>
          </cell>
          <cell r="C35">
            <v>0.1</v>
          </cell>
          <cell r="D35">
            <v>0.04</v>
          </cell>
          <cell r="E35">
            <v>0.02</v>
          </cell>
          <cell r="F35">
            <v>0.01</v>
          </cell>
          <cell r="G35">
            <v>0</v>
          </cell>
          <cell r="H35">
            <v>0</v>
          </cell>
        </row>
        <row r="36">
          <cell r="A36" t="str">
            <v>FSU</v>
          </cell>
          <cell r="B36">
            <v>23</v>
          </cell>
          <cell r="C36">
            <v>3</v>
          </cell>
          <cell r="D36">
            <v>4</v>
          </cell>
          <cell r="E36">
            <v>3</v>
          </cell>
          <cell r="F36">
            <v>3</v>
          </cell>
          <cell r="G36">
            <v>3</v>
          </cell>
          <cell r="H36">
            <v>2</v>
          </cell>
        </row>
        <row r="37">
          <cell r="A37" t="str">
            <v>Latin America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Middle East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S&amp;E Asia</v>
          </cell>
          <cell r="B39">
            <v>3</v>
          </cell>
          <cell r="C39">
            <v>2</v>
          </cell>
          <cell r="D39">
            <v>4</v>
          </cell>
          <cell r="E39">
            <v>7</v>
          </cell>
          <cell r="F39">
            <v>11</v>
          </cell>
          <cell r="G39">
            <v>18</v>
          </cell>
          <cell r="H39">
            <v>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orld Methane"/>
      <sheetName val="World Nitrous Oxide"/>
      <sheetName val="1990 Methane"/>
      <sheetName val="1990 Nitrous"/>
      <sheetName val="World High GWP"/>
      <sheetName val="World Biomass Combustion_CH4"/>
      <sheetName val="World Wastewater"/>
      <sheetName val="World Rice"/>
      <sheetName val="Landfills"/>
      <sheetName val="World Landfills"/>
      <sheetName val="Sheet1"/>
      <sheetName val="Coal UG and Surface Em"/>
      <sheetName val="World Manure Methane"/>
      <sheetName val="Oil "/>
      <sheetName val="Gas"/>
      <sheetName val="World Enteric"/>
      <sheetName val="World_methane_stationary&amp;mobile"/>
      <sheetName val="world adipic"/>
      <sheetName val="nitric"/>
      <sheetName val="world N2Omanure"/>
      <sheetName val="world mobile&amp;stationary_N2O"/>
      <sheetName val="world_biomass_N2O"/>
      <sheetName val="World ag soils"/>
      <sheetName val="Human Sewage"/>
      <sheetName val="Country Classifications"/>
    </sheetNames>
    <sheetDataSet>
      <sheetData sheetId="5">
        <row r="4">
          <cell r="A4" t="str">
            <v>Algeria</v>
          </cell>
          <cell r="I4" t="str">
            <v>Africa</v>
          </cell>
          <cell r="J4" t="e">
            <v>#N/A</v>
          </cell>
          <cell r="K4" t="e">
            <v>#N/A</v>
          </cell>
        </row>
        <row r="5">
          <cell r="A5" t="str">
            <v>Argentina</v>
          </cell>
          <cell r="I5" t="str">
            <v>Latin America and Caribbean</v>
          </cell>
          <cell r="J5" t="e">
            <v>#N/A</v>
          </cell>
          <cell r="K5" t="e">
            <v>#N/A</v>
          </cell>
        </row>
        <row r="6">
          <cell r="A6" t="str">
            <v>Armenia</v>
          </cell>
          <cell r="I6" t="str">
            <v>CIS</v>
          </cell>
          <cell r="J6" t="e">
            <v>#N/A</v>
          </cell>
          <cell r="K6" t="e">
            <v>#N/A</v>
          </cell>
        </row>
        <row r="7">
          <cell r="A7" t="str">
            <v>Australia</v>
          </cell>
          <cell r="I7" t="str">
            <v>Australia/NZ</v>
          </cell>
          <cell r="J7" t="str">
            <v>OECD</v>
          </cell>
          <cell r="K7" t="str">
            <v>Annex 1</v>
          </cell>
        </row>
        <row r="8">
          <cell r="A8" t="str">
            <v>Austria </v>
          </cell>
          <cell r="I8" t="str">
            <v>EU-15</v>
          </cell>
          <cell r="J8" t="str">
            <v>OECD</v>
          </cell>
          <cell r="K8" t="str">
            <v>Annex 1</v>
          </cell>
        </row>
        <row r="9">
          <cell r="A9" t="str">
            <v>Azerbaijan</v>
          </cell>
          <cell r="I9" t="str">
            <v>CIS</v>
          </cell>
          <cell r="J9" t="e">
            <v>#N/A</v>
          </cell>
          <cell r="K9" t="e">
            <v>#N/A</v>
          </cell>
        </row>
        <row r="10">
          <cell r="A10" t="str">
            <v>Bangladesh</v>
          </cell>
          <cell r="I10" t="str">
            <v>South &amp; South East Asia</v>
          </cell>
          <cell r="J10" t="e">
            <v>#N/A</v>
          </cell>
          <cell r="K10" t="e">
            <v>#N/A</v>
          </cell>
        </row>
        <row r="11">
          <cell r="A11" t="str">
            <v>Belarus</v>
          </cell>
          <cell r="I11" t="str">
            <v>CIS</v>
          </cell>
          <cell r="J11" t="e">
            <v>#N/A</v>
          </cell>
          <cell r="K11" t="str">
            <v>Annex 1</v>
          </cell>
        </row>
        <row r="12">
          <cell r="A12" t="str">
            <v>Belgium </v>
          </cell>
          <cell r="I12" t="str">
            <v>EU-15</v>
          </cell>
          <cell r="J12" t="str">
            <v>OECD</v>
          </cell>
          <cell r="K12" t="str">
            <v>Annex 1</v>
          </cell>
        </row>
        <row r="13">
          <cell r="A13" t="str">
            <v>Bolivia</v>
          </cell>
          <cell r="I13" t="str">
            <v>Latin America and Caribbean</v>
          </cell>
          <cell r="J13" t="e">
            <v>#N/A</v>
          </cell>
          <cell r="K13" t="e">
            <v>#N/A</v>
          </cell>
        </row>
        <row r="14">
          <cell r="A14" t="str">
            <v>Brazil</v>
          </cell>
          <cell r="I14" t="str">
            <v>Latin America and Caribbean</v>
          </cell>
          <cell r="J14" t="e">
            <v>#N/A</v>
          </cell>
          <cell r="K14" t="e">
            <v>#N/A</v>
          </cell>
        </row>
        <row r="15">
          <cell r="A15" t="str">
            <v>Bulgaria</v>
          </cell>
          <cell r="I15" t="str">
            <v>Eastern Europe</v>
          </cell>
          <cell r="J15" t="e">
            <v>#N/A</v>
          </cell>
          <cell r="K15" t="str">
            <v>Annex 1</v>
          </cell>
        </row>
        <row r="16">
          <cell r="A16" t="str">
            <v>Canada</v>
          </cell>
          <cell r="I16" t="str">
            <v>North America</v>
          </cell>
          <cell r="J16" t="str">
            <v>OECD</v>
          </cell>
          <cell r="K16" t="str">
            <v>Annex 1</v>
          </cell>
        </row>
        <row r="17">
          <cell r="A17" t="str">
            <v>Chile</v>
          </cell>
          <cell r="I17" t="str">
            <v>Latin America and Caribbean</v>
          </cell>
          <cell r="J17" t="e">
            <v>#N/A</v>
          </cell>
          <cell r="K17" t="e">
            <v>#N/A</v>
          </cell>
        </row>
        <row r="18">
          <cell r="A18" t="str">
            <v>China</v>
          </cell>
          <cell r="I18" t="str">
            <v>East Asia</v>
          </cell>
          <cell r="J18" t="e">
            <v>#N/A</v>
          </cell>
          <cell r="K18" t="e">
            <v>#N/A</v>
          </cell>
        </row>
        <row r="19">
          <cell r="A19" t="str">
            <v>Colombia</v>
          </cell>
          <cell r="I19" t="str">
            <v>Latin America and Caribbean</v>
          </cell>
          <cell r="J19" t="e">
            <v>#N/A</v>
          </cell>
          <cell r="K19" t="e">
            <v>#N/A</v>
          </cell>
        </row>
        <row r="20">
          <cell r="A20" t="str">
            <v>Croatia</v>
          </cell>
          <cell r="I20" t="str">
            <v>Eastern Europe</v>
          </cell>
          <cell r="J20" t="e">
            <v>#N/A</v>
          </cell>
          <cell r="K20" t="str">
            <v>Annex 1</v>
          </cell>
        </row>
        <row r="21">
          <cell r="A21" t="str">
            <v>Czech Republic</v>
          </cell>
          <cell r="I21" t="str">
            <v>Eastern Europe</v>
          </cell>
          <cell r="J21" t="str">
            <v>OECD</v>
          </cell>
          <cell r="K21" t="str">
            <v>Annex 1</v>
          </cell>
        </row>
        <row r="22">
          <cell r="A22" t="str">
            <v>Democratic Republic of Congo (Kinshasa)</v>
          </cell>
          <cell r="I22" t="str">
            <v>Africa</v>
          </cell>
          <cell r="J22" t="e">
            <v>#N/A</v>
          </cell>
          <cell r="K22" t="e">
            <v>#N/A</v>
          </cell>
        </row>
        <row r="23">
          <cell r="A23" t="str">
            <v>Denmark</v>
          </cell>
          <cell r="I23" t="str">
            <v>EU-15</v>
          </cell>
          <cell r="J23" t="str">
            <v>OECD</v>
          </cell>
          <cell r="K23" t="str">
            <v>Annex 1</v>
          </cell>
        </row>
        <row r="24">
          <cell r="A24" t="str">
            <v>Ecuador</v>
          </cell>
          <cell r="I24" t="str">
            <v>Latin America and Caribbean</v>
          </cell>
          <cell r="J24" t="e">
            <v>#N/A</v>
          </cell>
          <cell r="K24" t="e">
            <v>#N/A</v>
          </cell>
        </row>
        <row r="25">
          <cell r="A25" t="str">
            <v>Egypt</v>
          </cell>
          <cell r="I25" t="str">
            <v>Africa</v>
          </cell>
          <cell r="J25" t="e">
            <v>#N/A</v>
          </cell>
          <cell r="K25" t="e">
            <v>#N/A</v>
          </cell>
        </row>
        <row r="26">
          <cell r="A26" t="str">
            <v>Estonia</v>
          </cell>
          <cell r="I26" t="str">
            <v>Eastern Europe</v>
          </cell>
          <cell r="J26" t="e">
            <v>#N/A</v>
          </cell>
          <cell r="K26" t="str">
            <v>Annex 1</v>
          </cell>
        </row>
        <row r="27">
          <cell r="A27" t="str">
            <v>Ethiopia</v>
          </cell>
          <cell r="I27" t="str">
            <v>Africa</v>
          </cell>
          <cell r="J27" t="e">
            <v>#N/A</v>
          </cell>
          <cell r="K27" t="e">
            <v>#N/A</v>
          </cell>
        </row>
        <row r="28">
          <cell r="A28" t="str">
            <v>Finland</v>
          </cell>
          <cell r="I28" t="str">
            <v>EU-15</v>
          </cell>
          <cell r="J28" t="str">
            <v>OECD</v>
          </cell>
          <cell r="K28" t="str">
            <v>Annex 1</v>
          </cell>
        </row>
        <row r="29">
          <cell r="A29" t="str">
            <v>France</v>
          </cell>
          <cell r="I29" t="str">
            <v>EU-15</v>
          </cell>
          <cell r="J29" t="str">
            <v>OECD</v>
          </cell>
          <cell r="K29" t="str">
            <v>Annex 1</v>
          </cell>
        </row>
        <row r="30">
          <cell r="A30" t="str">
            <v>Georgia</v>
          </cell>
          <cell r="I30" t="str">
            <v>CIS</v>
          </cell>
          <cell r="J30" t="e">
            <v>#N/A</v>
          </cell>
          <cell r="K30" t="e">
            <v>#N/A</v>
          </cell>
        </row>
        <row r="31">
          <cell r="A31" t="str">
            <v>Germany</v>
          </cell>
          <cell r="I31" t="str">
            <v>EU-15</v>
          </cell>
          <cell r="J31" t="str">
            <v>OECD</v>
          </cell>
          <cell r="K31" t="str">
            <v>Annex 1</v>
          </cell>
        </row>
        <row r="32">
          <cell r="A32" t="str">
            <v>Greece</v>
          </cell>
          <cell r="I32" t="str">
            <v>EU-15</v>
          </cell>
          <cell r="J32" t="str">
            <v>OECD</v>
          </cell>
          <cell r="K32" t="str">
            <v>Annex 1</v>
          </cell>
        </row>
        <row r="33">
          <cell r="A33" t="str">
            <v>Hungary</v>
          </cell>
          <cell r="I33" t="str">
            <v>Eastern Europe</v>
          </cell>
          <cell r="J33" t="str">
            <v>OECD</v>
          </cell>
          <cell r="K33" t="str">
            <v>Annex 1</v>
          </cell>
        </row>
        <row r="34">
          <cell r="A34" t="str">
            <v>Iceland</v>
          </cell>
          <cell r="I34" t="str">
            <v>Western Europe (non-EU)</v>
          </cell>
          <cell r="J34" t="str">
            <v>OECD</v>
          </cell>
          <cell r="K34" t="str">
            <v>Annex 1</v>
          </cell>
        </row>
        <row r="35">
          <cell r="A35" t="str">
            <v>India</v>
          </cell>
          <cell r="I35" t="str">
            <v>South &amp; South East Asia</v>
          </cell>
          <cell r="J35" t="e">
            <v>#N/A</v>
          </cell>
          <cell r="K35" t="e">
            <v>#N/A</v>
          </cell>
        </row>
        <row r="36">
          <cell r="A36" t="str">
            <v>Indonesia</v>
          </cell>
          <cell r="I36" t="str">
            <v>South &amp; South East Asia</v>
          </cell>
          <cell r="J36" t="e">
            <v>#N/A</v>
          </cell>
          <cell r="K36" t="e">
            <v>#N/A</v>
          </cell>
        </row>
        <row r="37">
          <cell r="A37" t="str">
            <v>Iran</v>
          </cell>
          <cell r="I37" t="str">
            <v>OPEC</v>
          </cell>
          <cell r="J37" t="e">
            <v>#N/A</v>
          </cell>
          <cell r="K37" t="e">
            <v>#N/A</v>
          </cell>
        </row>
        <row r="38">
          <cell r="A38" t="str">
            <v>Iraq</v>
          </cell>
          <cell r="I38" t="str">
            <v>OPEC</v>
          </cell>
          <cell r="J38" t="e">
            <v>#N/A</v>
          </cell>
          <cell r="K38" t="e">
            <v>#N/A</v>
          </cell>
        </row>
        <row r="39">
          <cell r="A39" t="str">
            <v>Ireland</v>
          </cell>
          <cell r="I39" t="str">
            <v>EU-15</v>
          </cell>
          <cell r="J39" t="str">
            <v>OECD</v>
          </cell>
          <cell r="K39" t="str">
            <v>Annex 1</v>
          </cell>
        </row>
        <row r="40">
          <cell r="A40" t="str">
            <v>Israel</v>
          </cell>
          <cell r="I40" t="str">
            <v>Middle East (non-OPEC)</v>
          </cell>
          <cell r="J40" t="e">
            <v>#N/A</v>
          </cell>
          <cell r="K40" t="e">
            <v>#N/A</v>
          </cell>
        </row>
        <row r="41">
          <cell r="A41" t="str">
            <v>Italy</v>
          </cell>
          <cell r="I41" t="str">
            <v>EU-15</v>
          </cell>
          <cell r="J41" t="str">
            <v>OECD</v>
          </cell>
          <cell r="K41" t="str">
            <v>Annex 1</v>
          </cell>
        </row>
        <row r="42">
          <cell r="A42" t="str">
            <v>Japan</v>
          </cell>
          <cell r="I42" t="str">
            <v>East Asia</v>
          </cell>
          <cell r="J42" t="str">
            <v>OECD</v>
          </cell>
          <cell r="K42" t="str">
            <v>Annex 1</v>
          </cell>
        </row>
        <row r="43">
          <cell r="A43" t="str">
            <v>Jordan</v>
          </cell>
          <cell r="I43" t="str">
            <v>Middle East (non-OPEC)</v>
          </cell>
          <cell r="J43" t="e">
            <v>#N/A</v>
          </cell>
          <cell r="K43" t="e">
            <v>#N/A</v>
          </cell>
        </row>
        <row r="44">
          <cell r="A44" t="str">
            <v>Kazakhstan</v>
          </cell>
          <cell r="I44" t="str">
            <v>CIS</v>
          </cell>
          <cell r="J44" t="e">
            <v>#N/A</v>
          </cell>
          <cell r="K44" t="e">
            <v>#N/A</v>
          </cell>
        </row>
        <row r="46">
          <cell r="A46" t="str">
            <v>Latvia</v>
          </cell>
          <cell r="I46" t="str">
            <v>Eastern Europe</v>
          </cell>
          <cell r="J46" t="e">
            <v>#N/A</v>
          </cell>
          <cell r="K46" t="str">
            <v>Annex 1</v>
          </cell>
        </row>
        <row r="47">
          <cell r="A47" t="str">
            <v>Liechtenstein</v>
          </cell>
          <cell r="I47" t="str">
            <v>Western Europe (non-EU)</v>
          </cell>
          <cell r="J47" t="e">
            <v>#N/A</v>
          </cell>
          <cell r="K47" t="str">
            <v>Annex 1</v>
          </cell>
        </row>
        <row r="48">
          <cell r="A48" t="str">
            <v>Lithuania</v>
          </cell>
          <cell r="I48" t="str">
            <v>Eastern Europe</v>
          </cell>
          <cell r="J48" t="e">
            <v>#N/A</v>
          </cell>
          <cell r="K48" t="str">
            <v>Annex 1</v>
          </cell>
        </row>
        <row r="49">
          <cell r="A49" t="str">
            <v>Luxembourg</v>
          </cell>
          <cell r="I49" t="str">
            <v>EU-15</v>
          </cell>
          <cell r="J49" t="str">
            <v>OECD</v>
          </cell>
          <cell r="K49" t="str">
            <v>Annex 1</v>
          </cell>
        </row>
        <row r="50">
          <cell r="A50" t="str">
            <v>Mexico</v>
          </cell>
          <cell r="I50" t="str">
            <v>North America</v>
          </cell>
          <cell r="J50" t="str">
            <v>OECD</v>
          </cell>
          <cell r="K50" t="e">
            <v>#N/A</v>
          </cell>
        </row>
        <row r="51">
          <cell r="A51" t="str">
            <v>Moldova</v>
          </cell>
          <cell r="I51" t="str">
            <v>CIS</v>
          </cell>
          <cell r="J51" t="e">
            <v>#N/A</v>
          </cell>
          <cell r="K51" t="e">
            <v>#N/A</v>
          </cell>
        </row>
        <row r="52">
          <cell r="A52" t="str">
            <v>Monaco</v>
          </cell>
          <cell r="I52" t="str">
            <v>Western Europe (non-EU)</v>
          </cell>
          <cell r="J52" t="e">
            <v>#N/A</v>
          </cell>
          <cell r="K52" t="str">
            <v>Annex 1</v>
          </cell>
        </row>
        <row r="53">
          <cell r="A53" t="str">
            <v>Mongolia</v>
          </cell>
          <cell r="I53" t="str">
            <v>East Asia</v>
          </cell>
          <cell r="J53" t="e">
            <v>#N/A</v>
          </cell>
          <cell r="K53" t="e">
            <v>#N/A</v>
          </cell>
        </row>
        <row r="54">
          <cell r="A54" t="str">
            <v>Myanmar</v>
          </cell>
          <cell r="I54" t="str">
            <v>South &amp; South East Asia</v>
          </cell>
          <cell r="J54" t="e">
            <v>#N/A</v>
          </cell>
          <cell r="K54" t="e">
            <v>#N/A</v>
          </cell>
        </row>
        <row r="55">
          <cell r="A55" t="str">
            <v>Nepal</v>
          </cell>
          <cell r="I55" t="str">
            <v>South &amp; South East Asia</v>
          </cell>
          <cell r="J55" t="e">
            <v>#N/A</v>
          </cell>
          <cell r="K55" t="e">
            <v>#N/A</v>
          </cell>
        </row>
        <row r="56">
          <cell r="A56" t="str">
            <v>Netherlands</v>
          </cell>
          <cell r="I56" t="str">
            <v>EU-15</v>
          </cell>
          <cell r="J56" t="str">
            <v>OECD</v>
          </cell>
          <cell r="K56" t="str">
            <v>Annex 1</v>
          </cell>
        </row>
        <row r="57">
          <cell r="A57" t="str">
            <v>New Zealand</v>
          </cell>
          <cell r="I57" t="str">
            <v>Australia/NZ</v>
          </cell>
          <cell r="J57" t="str">
            <v>OECD</v>
          </cell>
          <cell r="K57" t="str">
            <v>Annex 1</v>
          </cell>
        </row>
        <row r="58">
          <cell r="A58" t="str">
            <v>Nigeria</v>
          </cell>
          <cell r="I58" t="str">
            <v>Africa</v>
          </cell>
          <cell r="J58" t="e">
            <v>#N/A</v>
          </cell>
          <cell r="K58" t="e">
            <v>#N/A</v>
          </cell>
        </row>
        <row r="59">
          <cell r="A59" t="str">
            <v>North Korea (DPRK)</v>
          </cell>
          <cell r="I59" t="str">
            <v>East Asia</v>
          </cell>
          <cell r="J59" t="e">
            <v>#N/A</v>
          </cell>
          <cell r="K59" t="e">
            <v>#N/A</v>
          </cell>
        </row>
        <row r="60">
          <cell r="A60" t="str">
            <v>Norway</v>
          </cell>
          <cell r="I60" t="str">
            <v>Western Europe (non-EU)</v>
          </cell>
          <cell r="J60" t="str">
            <v>OECD</v>
          </cell>
          <cell r="K60" t="str">
            <v>Annex 1</v>
          </cell>
        </row>
        <row r="61">
          <cell r="A61" t="str">
            <v>Pakistan</v>
          </cell>
          <cell r="I61" t="str">
            <v>South &amp; South East Asia</v>
          </cell>
          <cell r="J61" t="e">
            <v>#N/A</v>
          </cell>
          <cell r="K61" t="e">
            <v>#N/A</v>
          </cell>
        </row>
        <row r="62">
          <cell r="A62" t="str">
            <v>Peru</v>
          </cell>
          <cell r="I62" t="str">
            <v>Latin America and Caribbean</v>
          </cell>
          <cell r="J62" t="e">
            <v>#N/A</v>
          </cell>
          <cell r="K62" t="e">
            <v>#N/A</v>
          </cell>
        </row>
        <row r="63">
          <cell r="A63" t="str">
            <v>Philippines</v>
          </cell>
          <cell r="I63" t="str">
            <v>South &amp; South East Asia</v>
          </cell>
          <cell r="J63" t="e">
            <v>#N/A</v>
          </cell>
          <cell r="K63" t="e">
            <v>#N/A</v>
          </cell>
        </row>
        <row r="64">
          <cell r="A64" t="str">
            <v>Poland</v>
          </cell>
          <cell r="I64" t="str">
            <v>Eastern Europe</v>
          </cell>
          <cell r="J64" t="str">
            <v>OECD</v>
          </cell>
          <cell r="K64" t="str">
            <v>Annex 1</v>
          </cell>
        </row>
        <row r="65">
          <cell r="A65" t="str">
            <v>Portugal</v>
          </cell>
          <cell r="I65" t="str">
            <v>EU-15</v>
          </cell>
          <cell r="J65" t="str">
            <v>OECD</v>
          </cell>
          <cell r="K65" t="str">
            <v>Annex 1</v>
          </cell>
        </row>
        <row r="66">
          <cell r="A66" t="str">
            <v>Romania</v>
          </cell>
          <cell r="I66" t="str">
            <v>Eastern Europe</v>
          </cell>
          <cell r="J66" t="e">
            <v>#N/A</v>
          </cell>
          <cell r="K66" t="str">
            <v>Annex 1</v>
          </cell>
        </row>
        <row r="67">
          <cell r="A67" t="str">
            <v>Russian Federation</v>
          </cell>
          <cell r="I67" t="str">
            <v>CIS</v>
          </cell>
          <cell r="J67" t="e">
            <v>#N/A</v>
          </cell>
          <cell r="K67" t="str">
            <v>Annex 1</v>
          </cell>
        </row>
        <row r="68">
          <cell r="A68" t="str">
            <v>Saudi Arabia</v>
          </cell>
          <cell r="I68" t="str">
            <v>OPEC</v>
          </cell>
          <cell r="J68" t="e">
            <v>#N/A</v>
          </cell>
          <cell r="K68" t="e">
            <v>#N/A</v>
          </cell>
        </row>
        <row r="69">
          <cell r="A69" t="str">
            <v>Senegal</v>
          </cell>
          <cell r="I69" t="str">
            <v>Africa</v>
          </cell>
          <cell r="J69" t="e">
            <v>#N/A</v>
          </cell>
          <cell r="K69" t="e">
            <v>#N/A</v>
          </cell>
        </row>
        <row r="70">
          <cell r="A70" t="str">
            <v>Singapore</v>
          </cell>
          <cell r="I70" t="str">
            <v>South &amp; South East Asia</v>
          </cell>
          <cell r="J70" t="e">
            <v>#N/A</v>
          </cell>
          <cell r="K70" t="e">
            <v>#N/A</v>
          </cell>
        </row>
        <row r="71">
          <cell r="A71" t="str">
            <v>Slovakia</v>
          </cell>
          <cell r="I71" t="str">
            <v>Eastern Europe</v>
          </cell>
          <cell r="J71" t="str">
            <v>OECD</v>
          </cell>
          <cell r="K71" t="str">
            <v>Annex 1</v>
          </cell>
        </row>
        <row r="72">
          <cell r="A72" t="str">
            <v>Slovenia</v>
          </cell>
          <cell r="I72" t="str">
            <v>Eastern Europe</v>
          </cell>
          <cell r="J72" t="e">
            <v>#N/A</v>
          </cell>
          <cell r="K72" t="str">
            <v>Annex 1</v>
          </cell>
        </row>
        <row r="73">
          <cell r="A73" t="str">
            <v>South Africa</v>
          </cell>
          <cell r="I73" t="str">
            <v>Africa</v>
          </cell>
          <cell r="J73" t="e">
            <v>#N/A</v>
          </cell>
          <cell r="K73" t="e">
            <v>#N/A</v>
          </cell>
        </row>
        <row r="74">
          <cell r="A74" t="str">
            <v>South Korea (ROK)</v>
          </cell>
          <cell r="I74" t="str">
            <v>East Asia</v>
          </cell>
          <cell r="J74" t="str">
            <v>OECD</v>
          </cell>
          <cell r="K74" t="e">
            <v>#N/A</v>
          </cell>
        </row>
        <row r="75">
          <cell r="A75" t="str">
            <v>Spain</v>
          </cell>
          <cell r="I75" t="str">
            <v>EU-15</v>
          </cell>
          <cell r="J75" t="str">
            <v>OECD</v>
          </cell>
          <cell r="K75" t="str">
            <v>Annex 1</v>
          </cell>
        </row>
        <row r="76">
          <cell r="A76" t="str">
            <v>Sweden</v>
          </cell>
          <cell r="I76" t="str">
            <v>EU-15</v>
          </cell>
          <cell r="J76" t="str">
            <v>OECD</v>
          </cell>
          <cell r="K76" t="str">
            <v>Annex 1</v>
          </cell>
        </row>
        <row r="77">
          <cell r="A77" t="str">
            <v>Switzerland</v>
          </cell>
          <cell r="I77" t="str">
            <v>Western Europe (non-EU)</v>
          </cell>
          <cell r="J77" t="str">
            <v>OECD</v>
          </cell>
          <cell r="K77" t="str">
            <v>Annex 1</v>
          </cell>
        </row>
        <row r="78">
          <cell r="A78" t="str">
            <v>Thailand</v>
          </cell>
          <cell r="I78" t="str">
            <v>South &amp; South East Asia</v>
          </cell>
          <cell r="J78" t="e">
            <v>#N/A</v>
          </cell>
          <cell r="K78" t="e">
            <v>#N/A</v>
          </cell>
        </row>
        <row r="79">
          <cell r="A79" t="str">
            <v>Turkey</v>
          </cell>
          <cell r="I79" t="str">
            <v>Middle East (non-OPEC)</v>
          </cell>
          <cell r="J79" t="str">
            <v>OECD</v>
          </cell>
          <cell r="K79" t="str">
            <v>Annex 1</v>
          </cell>
        </row>
        <row r="80">
          <cell r="A80" t="str">
            <v>Turkmenistan</v>
          </cell>
          <cell r="I80" t="str">
            <v>CIS</v>
          </cell>
          <cell r="J80" t="e">
            <v>#N/A</v>
          </cell>
          <cell r="K80" t="e">
            <v>#N/A</v>
          </cell>
        </row>
        <row r="81">
          <cell r="A81" t="str">
            <v>Uganda</v>
          </cell>
          <cell r="I81" t="str">
            <v>Africa</v>
          </cell>
          <cell r="J81" t="e">
            <v>#N/A</v>
          </cell>
          <cell r="K81" t="e">
            <v>#N/A</v>
          </cell>
        </row>
        <row r="82">
          <cell r="A82" t="str">
            <v>Ukraine</v>
          </cell>
          <cell r="I82" t="str">
            <v>CIS</v>
          </cell>
          <cell r="J82" t="e">
            <v>#N/A</v>
          </cell>
          <cell r="K82" t="str">
            <v>Annex 1</v>
          </cell>
        </row>
        <row r="83">
          <cell r="A83" t="str">
            <v>United Arab Emirates</v>
          </cell>
          <cell r="J83" t="e">
            <v>#N/A</v>
          </cell>
          <cell r="K83" t="e">
            <v>#N/A</v>
          </cell>
        </row>
        <row r="84">
          <cell r="A84" t="str">
            <v>United Kingdom</v>
          </cell>
          <cell r="I84" t="str">
            <v>EU-15</v>
          </cell>
          <cell r="J84" t="str">
            <v>OECD</v>
          </cell>
          <cell r="K84" t="str">
            <v>Annex 1</v>
          </cell>
        </row>
        <row r="85">
          <cell r="A85" t="str">
            <v>Uruguay</v>
          </cell>
          <cell r="I85" t="str">
            <v>Latin America and Caribbean</v>
          </cell>
          <cell r="J85" t="e">
            <v>#N/A</v>
          </cell>
          <cell r="K85" t="e">
            <v>#N/A</v>
          </cell>
        </row>
        <row r="86">
          <cell r="A86" t="str">
            <v>US</v>
          </cell>
          <cell r="I86" t="str">
            <v>North America</v>
          </cell>
          <cell r="J86" t="str">
            <v>OECD</v>
          </cell>
          <cell r="K86" t="str">
            <v>Annex 1</v>
          </cell>
        </row>
        <row r="87">
          <cell r="A87" t="str">
            <v>Uzbekistan</v>
          </cell>
          <cell r="I87" t="str">
            <v>CIS</v>
          </cell>
          <cell r="J87" t="e">
            <v>#N/A</v>
          </cell>
          <cell r="K87" t="e">
            <v>#N/A</v>
          </cell>
        </row>
        <row r="88">
          <cell r="A88" t="str">
            <v>Venezuela</v>
          </cell>
          <cell r="I88" t="str">
            <v>Latin America and Caribbean</v>
          </cell>
          <cell r="J88" t="e">
            <v>#N/A</v>
          </cell>
          <cell r="K88" t="e">
            <v>#N/A</v>
          </cell>
        </row>
        <row r="89">
          <cell r="A89" t="str">
            <v>Vietnam</v>
          </cell>
          <cell r="I89" t="str">
            <v>South &amp; South East Asia</v>
          </cell>
          <cell r="J89" t="e">
            <v>#N/A</v>
          </cell>
          <cell r="K89" t="e">
            <v>#N/A</v>
          </cell>
        </row>
        <row r="92">
          <cell r="A92" t="str">
            <v>Africa</v>
          </cell>
          <cell r="I92" t="str">
            <v>Africa</v>
          </cell>
          <cell r="J92" t="e">
            <v>#N/A</v>
          </cell>
          <cell r="K92" t="e">
            <v>#N/A</v>
          </cell>
        </row>
        <row r="93">
          <cell r="A93" t="str">
            <v>China/CPA</v>
          </cell>
          <cell r="I93" t="str">
            <v>East Asia</v>
          </cell>
          <cell r="J93" t="e">
            <v>#N/A</v>
          </cell>
          <cell r="K93" t="e">
            <v>#N/A</v>
          </cell>
        </row>
        <row r="94">
          <cell r="A94" t="str">
            <v>Eastern Europe</v>
          </cell>
          <cell r="I94" t="str">
            <v>Eastern Europe</v>
          </cell>
          <cell r="J94" t="e">
            <v>#N/A</v>
          </cell>
          <cell r="K94" t="e">
            <v>#N/A</v>
          </cell>
        </row>
        <row r="95">
          <cell r="A95" t="str">
            <v>FSU</v>
          </cell>
          <cell r="I95" t="str">
            <v>CIS</v>
          </cell>
          <cell r="J95" t="e">
            <v>#N/A</v>
          </cell>
          <cell r="K95" t="e">
            <v>#N/A</v>
          </cell>
        </row>
        <row r="96">
          <cell r="A96" t="str">
            <v>Latin America</v>
          </cell>
          <cell r="I96" t="str">
            <v>Latin America and Caribbean</v>
          </cell>
          <cell r="J96" t="e">
            <v>#N/A</v>
          </cell>
          <cell r="K96" t="e">
            <v>#N/A</v>
          </cell>
        </row>
        <row r="97">
          <cell r="A97" t="str">
            <v>Middle East</v>
          </cell>
          <cell r="I97" t="str">
            <v>Middle East (non-OPEC)</v>
          </cell>
          <cell r="J97" t="e">
            <v>#N/A</v>
          </cell>
          <cell r="K97" t="e">
            <v>#N/A</v>
          </cell>
        </row>
        <row r="98">
          <cell r="A98" t="str">
            <v>OECD 90</v>
          </cell>
          <cell r="I98" t="str">
            <v>Western Europe (non-EU)</v>
          </cell>
          <cell r="J98" t="str">
            <v>OECD</v>
          </cell>
          <cell r="K98" t="e">
            <v>#N/A</v>
          </cell>
        </row>
        <row r="99">
          <cell r="A99" t="str">
            <v>S&amp;E Asia</v>
          </cell>
          <cell r="I99" t="str">
            <v>South &amp; South East Asia</v>
          </cell>
          <cell r="J99" t="e">
            <v>#N/A</v>
          </cell>
          <cell r="K99" t="e">
            <v>#N/A</v>
          </cell>
        </row>
      </sheetData>
      <sheetData sheetId="24">
        <row r="1">
          <cell r="F1" t="str">
            <v>*Annex 1*</v>
          </cell>
          <cell r="J1" t="str">
            <v>OECD</v>
          </cell>
        </row>
        <row r="2">
          <cell r="A2" t="str">
            <v>Algeria</v>
          </cell>
          <cell r="C2" t="str">
            <v>Africa</v>
          </cell>
          <cell r="F2" t="str">
            <v>Australia</v>
          </cell>
          <cell r="H2" t="str">
            <v>Annex 1</v>
          </cell>
          <cell r="J2" t="str">
            <v>US</v>
          </cell>
          <cell r="L2" t="str">
            <v>OECD</v>
          </cell>
        </row>
        <row r="3">
          <cell r="A3" t="str">
            <v>Angola</v>
          </cell>
          <cell r="C3" t="str">
            <v>Africa</v>
          </cell>
          <cell r="F3" t="str">
            <v>Austria </v>
          </cell>
          <cell r="H3" t="str">
            <v>Annex 1</v>
          </cell>
          <cell r="J3" t="str">
            <v>Australia</v>
          </cell>
          <cell r="L3" t="str">
            <v>OECD</v>
          </cell>
        </row>
        <row r="4">
          <cell r="A4" t="str">
            <v>Botswana</v>
          </cell>
          <cell r="C4" t="str">
            <v>Africa</v>
          </cell>
          <cell r="F4" t="str">
            <v>Belgium </v>
          </cell>
          <cell r="H4" t="str">
            <v>Annex 1</v>
          </cell>
          <cell r="J4" t="str">
            <v>Japan</v>
          </cell>
          <cell r="L4" t="str">
            <v>OECD</v>
          </cell>
        </row>
        <row r="5">
          <cell r="A5" t="str">
            <v>Burundi</v>
          </cell>
          <cell r="C5" t="str">
            <v>Africa</v>
          </cell>
          <cell r="F5" t="str">
            <v>Belarus</v>
          </cell>
          <cell r="H5" t="str">
            <v>Annex 1</v>
          </cell>
          <cell r="J5" t="str">
            <v>Turkey</v>
          </cell>
          <cell r="L5" t="str">
            <v>OECD</v>
          </cell>
        </row>
        <row r="6">
          <cell r="A6" t="str">
            <v>Cameroon</v>
          </cell>
          <cell r="C6" t="str">
            <v>Africa</v>
          </cell>
          <cell r="F6" t="str">
            <v>Bulgaria</v>
          </cell>
          <cell r="H6" t="str">
            <v>Annex 1</v>
          </cell>
          <cell r="J6" t="str">
            <v>South Korea (ROK)</v>
          </cell>
          <cell r="L6" t="str">
            <v>OECD</v>
          </cell>
        </row>
        <row r="7">
          <cell r="A7" t="str">
            <v>Central-African-Republic</v>
          </cell>
          <cell r="C7" t="str">
            <v>Africa</v>
          </cell>
          <cell r="F7" t="str">
            <v>Canada</v>
          </cell>
          <cell r="H7" t="str">
            <v>Annex 1</v>
          </cell>
          <cell r="J7" t="str">
            <v>Mexico</v>
          </cell>
          <cell r="L7" t="str">
            <v>OECD</v>
          </cell>
        </row>
        <row r="8">
          <cell r="A8" t="str">
            <v>Chad</v>
          </cell>
          <cell r="C8" t="str">
            <v>Africa</v>
          </cell>
          <cell r="F8" t="str">
            <v>Croatia</v>
          </cell>
          <cell r="H8" t="str">
            <v>Annex 1</v>
          </cell>
          <cell r="J8" t="str">
            <v>Poland</v>
          </cell>
          <cell r="L8" t="str">
            <v>OECD</v>
          </cell>
        </row>
        <row r="9">
          <cell r="A9" t="str">
            <v>Comoros</v>
          </cell>
          <cell r="C9" t="str">
            <v>Africa</v>
          </cell>
          <cell r="F9" t="str">
            <v>Czech Republic</v>
          </cell>
          <cell r="H9" t="str">
            <v>Annex 1</v>
          </cell>
          <cell r="J9" t="str">
            <v>Czech Republic</v>
          </cell>
          <cell r="L9" t="str">
            <v>OECD</v>
          </cell>
        </row>
        <row r="10">
          <cell r="A10" t="str">
            <v>Democratic Republic of Congo (Kinshasa)</v>
          </cell>
          <cell r="C10" t="str">
            <v>Africa</v>
          </cell>
          <cell r="F10" t="str">
            <v>Denmark</v>
          </cell>
          <cell r="H10" t="str">
            <v>Annex 1</v>
          </cell>
          <cell r="J10" t="str">
            <v>Hungary</v>
          </cell>
          <cell r="L10" t="str">
            <v>OECD</v>
          </cell>
        </row>
        <row r="11">
          <cell r="A11" t="str">
            <v>Zaire</v>
          </cell>
          <cell r="C11" t="str">
            <v>Africa</v>
          </cell>
          <cell r="F11" t="str">
            <v>Estonia</v>
          </cell>
          <cell r="H11" t="str">
            <v>Annex 1</v>
          </cell>
          <cell r="J11" t="str">
            <v>Iceland</v>
          </cell>
          <cell r="L11" t="str">
            <v>OECD</v>
          </cell>
        </row>
        <row r="12">
          <cell r="A12" t="str">
            <v>Benin</v>
          </cell>
          <cell r="C12" t="str">
            <v>Africa</v>
          </cell>
          <cell r="F12" t="str">
            <v>Finland</v>
          </cell>
          <cell r="H12" t="str">
            <v>Annex 1</v>
          </cell>
          <cell r="J12" t="str">
            <v>Norway</v>
          </cell>
          <cell r="L12" t="str">
            <v>OECD</v>
          </cell>
        </row>
        <row r="13">
          <cell r="A13" t="str">
            <v>Equatorial-Guinea</v>
          </cell>
          <cell r="C13" t="str">
            <v>Africa</v>
          </cell>
          <cell r="F13" t="str">
            <v>France</v>
          </cell>
          <cell r="H13" t="str">
            <v>Annex 1</v>
          </cell>
          <cell r="J13" t="str">
            <v>Switzerland</v>
          </cell>
          <cell r="L13" t="str">
            <v>OECD</v>
          </cell>
        </row>
        <row r="14">
          <cell r="A14" t="str">
            <v>Ethiopia</v>
          </cell>
          <cell r="C14" t="str">
            <v>Africa</v>
          </cell>
          <cell r="F14" t="str">
            <v>Germany</v>
          </cell>
          <cell r="H14" t="str">
            <v>Annex 1</v>
          </cell>
          <cell r="J14" t="str">
            <v>Slovakia</v>
          </cell>
          <cell r="L14" t="str">
            <v>OECD</v>
          </cell>
        </row>
        <row r="15">
          <cell r="A15" t="str">
            <v>Djibouti</v>
          </cell>
          <cell r="C15" t="str">
            <v>Africa</v>
          </cell>
          <cell r="F15" t="str">
            <v>Greece</v>
          </cell>
          <cell r="H15" t="str">
            <v>Annex 1</v>
          </cell>
          <cell r="J15" t="str">
            <v>New Zealand</v>
          </cell>
          <cell r="L15" t="str">
            <v>OECD</v>
          </cell>
        </row>
        <row r="16">
          <cell r="A16" t="str">
            <v>Gabon</v>
          </cell>
          <cell r="C16" t="str">
            <v>Africa</v>
          </cell>
          <cell r="F16" t="str">
            <v>Hungary</v>
          </cell>
          <cell r="H16" t="str">
            <v>Annex 1</v>
          </cell>
          <cell r="J16" t="str">
            <v>OECD 90</v>
          </cell>
          <cell r="L16" t="str">
            <v>OECD</v>
          </cell>
        </row>
        <row r="17">
          <cell r="A17" t="str">
            <v>Gambia</v>
          </cell>
          <cell r="C17" t="str">
            <v>Africa</v>
          </cell>
          <cell r="F17" t="str">
            <v>Iceland</v>
          </cell>
          <cell r="H17" t="str">
            <v>Annex 1</v>
          </cell>
          <cell r="J17" t="str">
            <v>Canada</v>
          </cell>
          <cell r="L17" t="str">
            <v>OECD</v>
          </cell>
        </row>
        <row r="18">
          <cell r="A18" t="str">
            <v>Ghana</v>
          </cell>
          <cell r="C18" t="str">
            <v>Africa</v>
          </cell>
          <cell r="F18" t="str">
            <v>Ireland</v>
          </cell>
          <cell r="H18" t="str">
            <v>Annex 1</v>
          </cell>
          <cell r="J18" t="str">
            <v>Austria </v>
          </cell>
          <cell r="L18" t="str">
            <v>OECD</v>
          </cell>
        </row>
        <row r="19">
          <cell r="A19" t="str">
            <v>Guinea</v>
          </cell>
          <cell r="C19" t="str">
            <v>Africa</v>
          </cell>
          <cell r="F19" t="str">
            <v>Italy</v>
          </cell>
          <cell r="H19" t="str">
            <v>Annex 1</v>
          </cell>
          <cell r="J19" t="str">
            <v>Belgium </v>
          </cell>
          <cell r="L19" t="str">
            <v>OECD</v>
          </cell>
        </row>
        <row r="20">
          <cell r="A20" t="str">
            <v>Ivory-Coast</v>
          </cell>
          <cell r="C20" t="str">
            <v>Africa</v>
          </cell>
          <cell r="F20" t="str">
            <v>Japan</v>
          </cell>
          <cell r="H20" t="str">
            <v>Annex 1</v>
          </cell>
          <cell r="J20" t="str">
            <v>Denmark</v>
          </cell>
          <cell r="L20" t="str">
            <v>OECD</v>
          </cell>
        </row>
        <row r="21">
          <cell r="A21" t="str">
            <v>Kenya</v>
          </cell>
          <cell r="C21" t="str">
            <v>Africa</v>
          </cell>
          <cell r="F21" t="str">
            <v>Latvia</v>
          </cell>
          <cell r="H21" t="str">
            <v>Annex 1</v>
          </cell>
          <cell r="J21" t="str">
            <v>Finland</v>
          </cell>
          <cell r="L21" t="str">
            <v>OECD</v>
          </cell>
        </row>
        <row r="22">
          <cell r="A22" t="str">
            <v>Lesotho</v>
          </cell>
          <cell r="C22" t="str">
            <v>Africa</v>
          </cell>
          <cell r="F22" t="str">
            <v>Liechtenstein</v>
          </cell>
          <cell r="H22" t="str">
            <v>Annex 1</v>
          </cell>
          <cell r="J22" t="str">
            <v>France</v>
          </cell>
          <cell r="L22" t="str">
            <v>OECD</v>
          </cell>
        </row>
        <row r="23">
          <cell r="A23" t="str">
            <v>Liberia</v>
          </cell>
          <cell r="C23" t="str">
            <v>Africa</v>
          </cell>
          <cell r="F23" t="str">
            <v>Lithuania</v>
          </cell>
          <cell r="H23" t="str">
            <v>Annex 1</v>
          </cell>
          <cell r="J23" t="str">
            <v>Germany</v>
          </cell>
          <cell r="L23" t="str">
            <v>OECD</v>
          </cell>
        </row>
        <row r="24">
          <cell r="A24" t="str">
            <v>Libya</v>
          </cell>
          <cell r="C24" t="str">
            <v>Africa</v>
          </cell>
          <cell r="F24" t="str">
            <v>Luxembourg</v>
          </cell>
          <cell r="H24" t="str">
            <v>Annex 1</v>
          </cell>
          <cell r="J24" t="str">
            <v>Greece</v>
          </cell>
          <cell r="L24" t="str">
            <v>OECD</v>
          </cell>
        </row>
        <row r="25">
          <cell r="A25" t="str">
            <v>Madagascar</v>
          </cell>
          <cell r="C25" t="str">
            <v>Africa</v>
          </cell>
          <cell r="F25" t="str">
            <v>Monaco</v>
          </cell>
          <cell r="H25" t="str">
            <v>Annex 1</v>
          </cell>
          <cell r="J25" t="str">
            <v>Ireland</v>
          </cell>
          <cell r="L25" t="str">
            <v>OECD</v>
          </cell>
        </row>
        <row r="26">
          <cell r="A26" t="str">
            <v>Malawi</v>
          </cell>
          <cell r="C26" t="str">
            <v>Africa</v>
          </cell>
          <cell r="F26" t="str">
            <v>Netherlands</v>
          </cell>
          <cell r="H26" t="str">
            <v>Annex 1</v>
          </cell>
          <cell r="J26" t="str">
            <v>Italy</v>
          </cell>
          <cell r="L26" t="str">
            <v>OECD</v>
          </cell>
        </row>
        <row r="27">
          <cell r="A27" t="str">
            <v>Mali</v>
          </cell>
          <cell r="C27" t="str">
            <v>Africa</v>
          </cell>
          <cell r="F27" t="str">
            <v>New Zealand</v>
          </cell>
          <cell r="H27" t="str">
            <v>Annex 1</v>
          </cell>
          <cell r="J27" t="str">
            <v>Luxembourg</v>
          </cell>
          <cell r="L27" t="str">
            <v>OECD</v>
          </cell>
        </row>
        <row r="28">
          <cell r="A28" t="str">
            <v>Mauritania</v>
          </cell>
          <cell r="C28" t="str">
            <v>Africa</v>
          </cell>
          <cell r="F28" t="str">
            <v>Norway</v>
          </cell>
          <cell r="H28" t="str">
            <v>Annex 1</v>
          </cell>
          <cell r="J28" t="str">
            <v>Netherlands</v>
          </cell>
          <cell r="L28" t="str">
            <v>OECD</v>
          </cell>
        </row>
        <row r="29">
          <cell r="A29" t="str">
            <v>Mauritius</v>
          </cell>
          <cell r="C29" t="str">
            <v>Africa</v>
          </cell>
          <cell r="F29" t="str">
            <v>Poland</v>
          </cell>
          <cell r="H29" t="str">
            <v>Annex 1</v>
          </cell>
          <cell r="J29" t="str">
            <v>Portugal</v>
          </cell>
          <cell r="L29" t="str">
            <v>OECD</v>
          </cell>
        </row>
        <row r="30">
          <cell r="A30" t="str">
            <v>Morocco</v>
          </cell>
          <cell r="C30" t="str">
            <v>Africa</v>
          </cell>
          <cell r="F30" t="str">
            <v>Portugal</v>
          </cell>
          <cell r="H30" t="str">
            <v>Annex 1</v>
          </cell>
          <cell r="J30" t="str">
            <v>Spain</v>
          </cell>
          <cell r="L30" t="str">
            <v>OECD</v>
          </cell>
        </row>
        <row r="31">
          <cell r="A31" t="str">
            <v>Mozambique</v>
          </cell>
          <cell r="C31" t="str">
            <v>Africa</v>
          </cell>
          <cell r="F31" t="str">
            <v>Romania</v>
          </cell>
          <cell r="H31" t="str">
            <v>Annex 1</v>
          </cell>
          <cell r="J31" t="str">
            <v>Sweden</v>
          </cell>
          <cell r="L31" t="str">
            <v>OECD</v>
          </cell>
        </row>
        <row r="32">
          <cell r="A32" t="str">
            <v>Namibia</v>
          </cell>
          <cell r="C32" t="str">
            <v>Africa</v>
          </cell>
          <cell r="F32" t="str">
            <v>Russian Federation</v>
          </cell>
          <cell r="H32" t="str">
            <v>Annex 1</v>
          </cell>
          <cell r="J32" t="str">
            <v>United Kingdom</v>
          </cell>
          <cell r="L32" t="str">
            <v>OECD</v>
          </cell>
        </row>
        <row r="33">
          <cell r="A33" t="str">
            <v>Niger</v>
          </cell>
          <cell r="C33" t="str">
            <v>Africa</v>
          </cell>
          <cell r="F33" t="str">
            <v>Slovakia</v>
          </cell>
          <cell r="H33" t="str">
            <v>Annex 1</v>
          </cell>
        </row>
        <row r="34">
          <cell r="A34" t="str">
            <v>Nigeria</v>
          </cell>
          <cell r="C34" t="str">
            <v>Africa</v>
          </cell>
          <cell r="F34" t="str">
            <v>Slovenia</v>
          </cell>
          <cell r="H34" t="str">
            <v>Annex 1</v>
          </cell>
        </row>
        <row r="35">
          <cell r="A35" t="str">
            <v>Guinea-Bissau</v>
          </cell>
          <cell r="C35" t="str">
            <v>Africa</v>
          </cell>
          <cell r="F35" t="str">
            <v>Spain</v>
          </cell>
          <cell r="H35" t="str">
            <v>Annex 1</v>
          </cell>
        </row>
        <row r="36">
          <cell r="A36" t="str">
            <v>Reunion</v>
          </cell>
          <cell r="C36" t="str">
            <v>Africa</v>
          </cell>
          <cell r="F36" t="str">
            <v>Sweden</v>
          </cell>
          <cell r="H36" t="str">
            <v>Annex 1</v>
          </cell>
        </row>
        <row r="37">
          <cell r="A37" t="str">
            <v>Rwanda</v>
          </cell>
          <cell r="C37" t="str">
            <v>Africa</v>
          </cell>
          <cell r="F37" t="str">
            <v>Switzerland</v>
          </cell>
          <cell r="H37" t="str">
            <v>Annex 1</v>
          </cell>
        </row>
        <row r="38">
          <cell r="A38" t="str">
            <v>Senegal</v>
          </cell>
          <cell r="C38" t="str">
            <v>Africa</v>
          </cell>
          <cell r="F38" t="str">
            <v>Turkey</v>
          </cell>
          <cell r="H38" t="str">
            <v>Annex 1</v>
          </cell>
        </row>
        <row r="39">
          <cell r="A39" t="str">
            <v>Sierra-Leone</v>
          </cell>
          <cell r="C39" t="str">
            <v>Africa</v>
          </cell>
          <cell r="F39" t="str">
            <v>Ukraine</v>
          </cell>
          <cell r="H39" t="str">
            <v>Annex 1</v>
          </cell>
        </row>
        <row r="40">
          <cell r="A40" t="str">
            <v>Somalia</v>
          </cell>
          <cell r="C40" t="str">
            <v>Africa</v>
          </cell>
          <cell r="F40" t="str">
            <v>United Kingdom</v>
          </cell>
          <cell r="H40" t="str">
            <v>Annex 1</v>
          </cell>
        </row>
        <row r="41">
          <cell r="A41" t="str">
            <v>South Africa</v>
          </cell>
          <cell r="C41" t="str">
            <v>Africa</v>
          </cell>
          <cell r="F41" t="str">
            <v>US</v>
          </cell>
          <cell r="H41" t="str">
            <v>Annex 1</v>
          </cell>
        </row>
        <row r="42">
          <cell r="A42" t="str">
            <v>Zimbabwe</v>
          </cell>
          <cell r="C42" t="str">
            <v>Africa</v>
          </cell>
        </row>
        <row r="43">
          <cell r="A43" t="str">
            <v>Western-Sahara</v>
          </cell>
          <cell r="C43" t="str">
            <v>Africa</v>
          </cell>
        </row>
        <row r="44">
          <cell r="A44" t="str">
            <v>Sudan</v>
          </cell>
          <cell r="C44" t="str">
            <v>Africa</v>
          </cell>
        </row>
        <row r="45">
          <cell r="A45" t="str">
            <v>Swaziland</v>
          </cell>
          <cell r="C45" t="str">
            <v>Africa</v>
          </cell>
        </row>
        <row r="46">
          <cell r="A46" t="str">
            <v>Togo</v>
          </cell>
          <cell r="C46" t="str">
            <v>Africa</v>
          </cell>
        </row>
        <row r="47">
          <cell r="A47" t="str">
            <v>Tunisia</v>
          </cell>
          <cell r="C47" t="str">
            <v>Africa</v>
          </cell>
        </row>
        <row r="48">
          <cell r="A48" t="str">
            <v>Uganda</v>
          </cell>
          <cell r="C48" t="str">
            <v>Africa</v>
          </cell>
        </row>
        <row r="49">
          <cell r="A49" t="str">
            <v>Egypt</v>
          </cell>
          <cell r="C49" t="str">
            <v>Africa</v>
          </cell>
        </row>
        <row r="50">
          <cell r="A50" t="str">
            <v>Tanzania</v>
          </cell>
          <cell r="C50" t="str">
            <v>Africa</v>
          </cell>
        </row>
        <row r="51">
          <cell r="A51" t="str">
            <v>Burkina</v>
          </cell>
          <cell r="C51" t="str">
            <v>Africa</v>
          </cell>
        </row>
        <row r="52">
          <cell r="A52" t="str">
            <v>Zambia</v>
          </cell>
          <cell r="C52" t="str">
            <v>Africa</v>
          </cell>
        </row>
        <row r="55">
          <cell r="A55" t="str">
            <v>Antigua-and-Barbuda</v>
          </cell>
          <cell r="C55" t="str">
            <v>Latin America and Caribbean</v>
          </cell>
        </row>
        <row r="56">
          <cell r="A56" t="str">
            <v>Bahamas</v>
          </cell>
          <cell r="C56" t="str">
            <v>Latin America and Caribbean</v>
          </cell>
        </row>
        <row r="57">
          <cell r="A57" t="str">
            <v>Barbados</v>
          </cell>
          <cell r="C57" t="str">
            <v>Latin America and Caribbean</v>
          </cell>
        </row>
        <row r="58">
          <cell r="A58" t="str">
            <v>Bermuda</v>
          </cell>
          <cell r="C58" t="str">
            <v>Latin America and Caribbean</v>
          </cell>
        </row>
        <row r="59">
          <cell r="A59" t="str">
            <v>Bolivia</v>
          </cell>
          <cell r="C59" t="str">
            <v>Latin America and Caribbean</v>
          </cell>
        </row>
        <row r="60">
          <cell r="A60" t="str">
            <v>Belize</v>
          </cell>
          <cell r="C60" t="str">
            <v>Latin America and Caribbean</v>
          </cell>
        </row>
        <row r="61">
          <cell r="A61" t="str">
            <v>Virgin-Islands-(British)</v>
          </cell>
          <cell r="C61" t="str">
            <v>Latin America and Caribbean</v>
          </cell>
        </row>
        <row r="62">
          <cell r="A62" t="str">
            <v>Cayman-Islands</v>
          </cell>
          <cell r="C62" t="str">
            <v>Latin America and Caribbean</v>
          </cell>
        </row>
        <row r="63">
          <cell r="A63" t="str">
            <v>Chile</v>
          </cell>
          <cell r="C63" t="str">
            <v>Latin America and Caribbean</v>
          </cell>
        </row>
        <row r="64">
          <cell r="A64" t="str">
            <v>Colombia</v>
          </cell>
          <cell r="C64" t="str">
            <v>Latin America and Caribbean</v>
          </cell>
        </row>
        <row r="65">
          <cell r="A65" t="str">
            <v>Costa-Rica</v>
          </cell>
          <cell r="C65" t="str">
            <v>Latin America and Caribbean</v>
          </cell>
        </row>
        <row r="66">
          <cell r="A66" t="str">
            <v>Cuba</v>
          </cell>
          <cell r="C66" t="str">
            <v>Latin America and Caribbean</v>
          </cell>
        </row>
        <row r="67">
          <cell r="A67" t="str">
            <v>Dominica</v>
          </cell>
          <cell r="C67" t="str">
            <v>Latin America and Caribbean</v>
          </cell>
        </row>
        <row r="68">
          <cell r="A68" t="str">
            <v>Dominican-Republic</v>
          </cell>
          <cell r="C68" t="str">
            <v>Latin America and Caribbean</v>
          </cell>
        </row>
        <row r="69">
          <cell r="A69" t="str">
            <v>Ecuador</v>
          </cell>
          <cell r="C69" t="str">
            <v>Latin America and Caribbean</v>
          </cell>
        </row>
        <row r="70">
          <cell r="A70" t="str">
            <v>El-Salvador</v>
          </cell>
          <cell r="C70" t="str">
            <v>Latin America and Caribbean</v>
          </cell>
        </row>
        <row r="71">
          <cell r="A71" t="str">
            <v>Falkland-Islands</v>
          </cell>
          <cell r="C71" t="str">
            <v>Latin America and Caribbean</v>
          </cell>
        </row>
        <row r="72">
          <cell r="A72" t="str">
            <v>French-Guiana</v>
          </cell>
          <cell r="C72" t="str">
            <v>Latin America and Caribbean</v>
          </cell>
        </row>
        <row r="73">
          <cell r="A73" t="str">
            <v>Grenada</v>
          </cell>
          <cell r="C73" t="str">
            <v>Latin America and Caribbean</v>
          </cell>
        </row>
        <row r="74">
          <cell r="A74" t="str">
            <v>Guadeloupe</v>
          </cell>
          <cell r="C74" t="str">
            <v>Latin America and Caribbean</v>
          </cell>
        </row>
        <row r="75">
          <cell r="A75" t="str">
            <v>Guatemala</v>
          </cell>
          <cell r="C75" t="str">
            <v>Latin America and Caribbean</v>
          </cell>
        </row>
        <row r="76">
          <cell r="A76" t="str">
            <v>Guyana</v>
          </cell>
          <cell r="C76" t="str">
            <v>Latin America and Caribbean</v>
          </cell>
        </row>
        <row r="77">
          <cell r="A77" t="str">
            <v>Haiti</v>
          </cell>
          <cell r="C77" t="str">
            <v>Latin America and Caribbean</v>
          </cell>
        </row>
        <row r="78">
          <cell r="A78" t="str">
            <v>Honduras</v>
          </cell>
          <cell r="C78" t="str">
            <v>Latin America and Caribbean</v>
          </cell>
        </row>
        <row r="79">
          <cell r="A79" t="str">
            <v>Jamaica</v>
          </cell>
          <cell r="C79" t="str">
            <v>Latin America and Caribbean</v>
          </cell>
        </row>
        <row r="80">
          <cell r="A80" t="str">
            <v>Martinique</v>
          </cell>
          <cell r="C80" t="str">
            <v>Latin America and Caribbean</v>
          </cell>
        </row>
        <row r="81">
          <cell r="A81" t="str">
            <v>Aruba</v>
          </cell>
          <cell r="C81" t="str">
            <v>Latin America and Caribbean</v>
          </cell>
        </row>
        <row r="82">
          <cell r="A82" t="str">
            <v>Nicaragua</v>
          </cell>
          <cell r="C82" t="str">
            <v>Latin America and Caribbean</v>
          </cell>
        </row>
        <row r="83">
          <cell r="A83" t="str">
            <v>Niue</v>
          </cell>
          <cell r="C83" t="str">
            <v>Latin America and Caribbean</v>
          </cell>
        </row>
        <row r="84">
          <cell r="A84" t="str">
            <v>Marshall-Islands</v>
          </cell>
          <cell r="C84" t="str">
            <v>Latin America and Caribbean</v>
          </cell>
        </row>
        <row r="85">
          <cell r="A85" t="str">
            <v>Panama</v>
          </cell>
          <cell r="C85" t="str">
            <v>Latin America and Caribbean</v>
          </cell>
        </row>
        <row r="86">
          <cell r="A86" t="str">
            <v>Paraguay</v>
          </cell>
          <cell r="C86" t="str">
            <v>Latin America and Caribbean</v>
          </cell>
        </row>
        <row r="87">
          <cell r="A87" t="str">
            <v>Peru</v>
          </cell>
          <cell r="C87" t="str">
            <v>Latin America and Caribbean</v>
          </cell>
        </row>
        <row r="88">
          <cell r="A88" t="str">
            <v>Puerto-Rico</v>
          </cell>
          <cell r="C88" t="str">
            <v>Latin America and Caribbean</v>
          </cell>
        </row>
        <row r="89">
          <cell r="A89" t="str">
            <v>Anguilla</v>
          </cell>
          <cell r="C89" t="str">
            <v>Latin America and Caribbean</v>
          </cell>
        </row>
        <row r="90">
          <cell r="A90" t="str">
            <v>St.-Lucia</v>
          </cell>
          <cell r="C90" t="str">
            <v>Latin America and Caribbean</v>
          </cell>
        </row>
        <row r="91">
          <cell r="A91" t="str">
            <v>St.-Vincent</v>
          </cell>
          <cell r="C91" t="str">
            <v>Latin America and Caribbean</v>
          </cell>
        </row>
        <row r="92">
          <cell r="A92" t="str">
            <v>Suriname</v>
          </cell>
          <cell r="C92" t="str">
            <v>Latin America and Caribbean</v>
          </cell>
        </row>
        <row r="93">
          <cell r="A93" t="str">
            <v>Trinidad</v>
          </cell>
          <cell r="C93" t="str">
            <v>Latin America and Caribbean</v>
          </cell>
        </row>
        <row r="94">
          <cell r="A94" t="str">
            <v>Turks-And-Caicos-Islands</v>
          </cell>
          <cell r="C94" t="str">
            <v>Latin America and Caribbean</v>
          </cell>
        </row>
        <row r="95">
          <cell r="A95" t="str">
            <v>Virgin-Islands-(USA)</v>
          </cell>
          <cell r="C95" t="str">
            <v>Latin America and Caribbean</v>
          </cell>
        </row>
        <row r="96">
          <cell r="A96" t="str">
            <v>Uruguay</v>
          </cell>
          <cell r="C96" t="str">
            <v>Latin America and Caribbean</v>
          </cell>
        </row>
        <row r="97">
          <cell r="A97" t="str">
            <v>Venezuela</v>
          </cell>
          <cell r="C97" t="str">
            <v>Latin America and Caribbean</v>
          </cell>
        </row>
        <row r="98">
          <cell r="A98" t="str">
            <v>Canary-Islands</v>
          </cell>
          <cell r="C98" t="str">
            <v>Latin America and Caribbean</v>
          </cell>
        </row>
        <row r="99">
          <cell r="A99" t="str">
            <v>St.-Martin</v>
          </cell>
          <cell r="C99" t="str">
            <v>Latin America and Caribbean</v>
          </cell>
        </row>
        <row r="100">
          <cell r="A100" t="str">
            <v>Argentina</v>
          </cell>
          <cell r="C100" t="str">
            <v>Latin America and Caribbean</v>
          </cell>
        </row>
        <row r="101">
          <cell r="A101" t="str">
            <v>Brazil</v>
          </cell>
          <cell r="C101" t="str">
            <v>Latin America and Caribbean</v>
          </cell>
        </row>
        <row r="103">
          <cell r="A103" t="str">
            <v>Afghanistan</v>
          </cell>
          <cell r="C103" t="str">
            <v>South &amp; South East Asia</v>
          </cell>
        </row>
        <row r="104">
          <cell r="A104" t="str">
            <v>Bangladesh</v>
          </cell>
          <cell r="C104" t="str">
            <v>South &amp; South East Asia</v>
          </cell>
        </row>
        <row r="105">
          <cell r="A105" t="str">
            <v>Bhutan</v>
          </cell>
          <cell r="C105" t="str">
            <v>South &amp; South East Asia</v>
          </cell>
        </row>
        <row r="106">
          <cell r="A106" t="str">
            <v>Solomon-Islands</v>
          </cell>
          <cell r="C106" t="str">
            <v>South &amp; South East Asia</v>
          </cell>
        </row>
        <row r="107">
          <cell r="A107" t="str">
            <v>Brunei</v>
          </cell>
          <cell r="C107" t="str">
            <v>South &amp; South East Asia</v>
          </cell>
        </row>
        <row r="108">
          <cell r="A108" t="str">
            <v>Myanmar</v>
          </cell>
          <cell r="C108" t="str">
            <v>South &amp; South East Asia</v>
          </cell>
        </row>
        <row r="109">
          <cell r="A109" t="str">
            <v>Sri-Lanka</v>
          </cell>
          <cell r="C109" t="str">
            <v>South &amp; South East Asia</v>
          </cell>
        </row>
        <row r="110">
          <cell r="A110" t="str">
            <v>Taiwan</v>
          </cell>
          <cell r="C110" t="str">
            <v>South &amp; South East Asia</v>
          </cell>
        </row>
        <row r="111">
          <cell r="A111" t="str">
            <v>Cook-Islands</v>
          </cell>
          <cell r="C111" t="str">
            <v>South &amp; South East Asia</v>
          </cell>
        </row>
        <row r="112">
          <cell r="A112" t="str">
            <v>Fiji</v>
          </cell>
          <cell r="C112" t="str">
            <v>South &amp; South East Asia</v>
          </cell>
        </row>
        <row r="113">
          <cell r="A113" t="str">
            <v>Hong-Kong</v>
          </cell>
          <cell r="C113" t="str">
            <v>South &amp; South East Asia</v>
          </cell>
        </row>
        <row r="114">
          <cell r="A114" t="str">
            <v>Indonesia</v>
          </cell>
          <cell r="C114" t="str">
            <v>South &amp; South East Asia</v>
          </cell>
        </row>
        <row r="115">
          <cell r="A115" t="str">
            <v>Malaysia</v>
          </cell>
          <cell r="C115" t="str">
            <v>South &amp; South East Asia</v>
          </cell>
        </row>
        <row r="116">
          <cell r="A116" t="str">
            <v>Maldives</v>
          </cell>
          <cell r="C116" t="str">
            <v>South &amp; South East Asia</v>
          </cell>
        </row>
        <row r="117">
          <cell r="A117" t="str">
            <v>Nepal</v>
          </cell>
          <cell r="C117" t="str">
            <v>South &amp; South East Asia</v>
          </cell>
        </row>
        <row r="118">
          <cell r="A118" t="str">
            <v>New-Caledonia</v>
          </cell>
          <cell r="C118" t="str">
            <v>South &amp; South East Asia</v>
          </cell>
        </row>
        <row r="119">
          <cell r="A119" t="str">
            <v>Vanuatu</v>
          </cell>
          <cell r="C119" t="str">
            <v>South &amp; South East Asia</v>
          </cell>
        </row>
        <row r="120">
          <cell r="A120" t="str">
            <v>Northern-Mariana-Islands</v>
          </cell>
          <cell r="C120" t="str">
            <v>South &amp; South East Asia</v>
          </cell>
        </row>
        <row r="121">
          <cell r="A121" t="str">
            <v>Micronesia</v>
          </cell>
          <cell r="C121" t="str">
            <v>South &amp; South East Asia</v>
          </cell>
        </row>
        <row r="122">
          <cell r="A122" t="str">
            <v>Palau-Islands</v>
          </cell>
          <cell r="C122" t="str">
            <v>South &amp; South East Asia</v>
          </cell>
        </row>
        <row r="123">
          <cell r="A123" t="str">
            <v>Pakistan</v>
          </cell>
          <cell r="C123" t="str">
            <v>South &amp; South East Asia</v>
          </cell>
        </row>
        <row r="124">
          <cell r="A124" t="str">
            <v>Papua-New-Guinea</v>
          </cell>
          <cell r="C124" t="str">
            <v>South &amp; South East Asia</v>
          </cell>
        </row>
        <row r="125">
          <cell r="A125" t="str">
            <v>Philippines</v>
          </cell>
          <cell r="C125" t="str">
            <v>South &amp; South East Asia</v>
          </cell>
        </row>
        <row r="126">
          <cell r="A126" t="str">
            <v>Seychelles</v>
          </cell>
          <cell r="C126" t="str">
            <v>South &amp; South East Asia</v>
          </cell>
        </row>
        <row r="127">
          <cell r="A127" t="str">
            <v>Singapore</v>
          </cell>
          <cell r="C127" t="str">
            <v>South &amp; South East Asia</v>
          </cell>
        </row>
        <row r="128">
          <cell r="A128" t="str">
            <v>Thailand</v>
          </cell>
          <cell r="C128" t="str">
            <v>South &amp; South East Asia</v>
          </cell>
        </row>
        <row r="129">
          <cell r="A129" t="str">
            <v>Vietnam</v>
          </cell>
          <cell r="C129" t="str">
            <v>South &amp; South East Asia</v>
          </cell>
        </row>
        <row r="130">
          <cell r="A130" t="str">
            <v>Cambodia</v>
          </cell>
          <cell r="C130" t="str">
            <v>South &amp; South East Asia</v>
          </cell>
        </row>
        <row r="131">
          <cell r="A131" t="str">
            <v>Laos</v>
          </cell>
          <cell r="C131" t="str">
            <v>South &amp; South East Asia</v>
          </cell>
        </row>
        <row r="132">
          <cell r="A132" t="str">
            <v>Macau</v>
          </cell>
          <cell r="C132" t="str">
            <v>South &amp; South East Asia</v>
          </cell>
        </row>
        <row r="134">
          <cell r="A134" t="str">
            <v>Algeria</v>
          </cell>
          <cell r="C134" t="str">
            <v>OPEC</v>
          </cell>
        </row>
        <row r="135">
          <cell r="A135" t="str">
            <v>Indonesia</v>
          </cell>
          <cell r="C135" t="str">
            <v>OPEC</v>
          </cell>
        </row>
        <row r="136">
          <cell r="A136" t="str">
            <v>Iran</v>
          </cell>
          <cell r="C136" t="str">
            <v>OPEC</v>
          </cell>
        </row>
        <row r="137">
          <cell r="A137" t="str">
            <v>Iraq</v>
          </cell>
          <cell r="C137" t="str">
            <v>OPEC</v>
          </cell>
        </row>
        <row r="138">
          <cell r="A138" t="str">
            <v>Kuwait</v>
          </cell>
          <cell r="C138" t="str">
            <v>OPEC</v>
          </cell>
        </row>
        <row r="139">
          <cell r="A139" t="str">
            <v>Libya</v>
          </cell>
          <cell r="C139" t="str">
            <v>OPEC</v>
          </cell>
        </row>
        <row r="140">
          <cell r="A140" t="str">
            <v>Nigeria</v>
          </cell>
          <cell r="C140" t="str">
            <v>OPEC</v>
          </cell>
        </row>
        <row r="141">
          <cell r="A141" t="str">
            <v>Qatar</v>
          </cell>
          <cell r="C141" t="str">
            <v>OPEC</v>
          </cell>
        </row>
        <row r="142">
          <cell r="A142" t="str">
            <v>Saudi Arabia</v>
          </cell>
          <cell r="C142" t="str">
            <v>OPEC</v>
          </cell>
        </row>
        <row r="143">
          <cell r="A143" t="str">
            <v>United Arab Emirates</v>
          </cell>
          <cell r="C143" t="str">
            <v>OPEC</v>
          </cell>
        </row>
        <row r="144">
          <cell r="A144" t="str">
            <v>Venezuela</v>
          </cell>
          <cell r="C144" t="str">
            <v>OPEC</v>
          </cell>
        </row>
        <row r="147">
          <cell r="A147" t="str">
            <v>*EU-15*</v>
          </cell>
        </row>
        <row r="148">
          <cell r="A148" t="str">
            <v>Austria </v>
          </cell>
          <cell r="C148" t="str">
            <v>EU-15</v>
          </cell>
        </row>
        <row r="149">
          <cell r="A149" t="str">
            <v>Belgium </v>
          </cell>
          <cell r="C149" t="str">
            <v>EU-15</v>
          </cell>
        </row>
        <row r="150">
          <cell r="A150" t="str">
            <v>Denmark</v>
          </cell>
          <cell r="C150" t="str">
            <v>EU-15</v>
          </cell>
        </row>
        <row r="151">
          <cell r="A151" t="str">
            <v>Finland</v>
          </cell>
          <cell r="C151" t="str">
            <v>EU-15</v>
          </cell>
        </row>
        <row r="152">
          <cell r="A152" t="str">
            <v>France</v>
          </cell>
          <cell r="C152" t="str">
            <v>EU-15</v>
          </cell>
        </row>
        <row r="153">
          <cell r="A153" t="str">
            <v>Germany</v>
          </cell>
          <cell r="C153" t="str">
            <v>EU-15</v>
          </cell>
        </row>
        <row r="154">
          <cell r="A154" t="str">
            <v>Greece</v>
          </cell>
          <cell r="C154" t="str">
            <v>EU-15</v>
          </cell>
        </row>
        <row r="155">
          <cell r="A155" t="str">
            <v>Ireland</v>
          </cell>
          <cell r="C155" t="str">
            <v>EU-15</v>
          </cell>
        </row>
        <row r="156">
          <cell r="A156" t="str">
            <v>Italy</v>
          </cell>
          <cell r="C156" t="str">
            <v>EU-15</v>
          </cell>
        </row>
        <row r="157">
          <cell r="A157" t="str">
            <v>Luxembourg</v>
          </cell>
          <cell r="C157" t="str">
            <v>EU-15</v>
          </cell>
        </row>
        <row r="158">
          <cell r="A158" t="str">
            <v>Netherlands</v>
          </cell>
          <cell r="C158" t="str">
            <v>EU-15</v>
          </cell>
        </row>
        <row r="159">
          <cell r="A159" t="str">
            <v>Portugal</v>
          </cell>
          <cell r="C159" t="str">
            <v>EU-15</v>
          </cell>
        </row>
        <row r="160">
          <cell r="A160" t="str">
            <v>Spain</v>
          </cell>
          <cell r="C160" t="str">
            <v>EU-15</v>
          </cell>
        </row>
        <row r="161">
          <cell r="A161" t="str">
            <v>Sweden</v>
          </cell>
          <cell r="C161" t="str">
            <v>EU-15</v>
          </cell>
        </row>
        <row r="162">
          <cell r="A162" t="str">
            <v>United Kingdom</v>
          </cell>
          <cell r="C162" t="str">
            <v>EU-15</v>
          </cell>
        </row>
        <row r="165">
          <cell r="A165" t="str">
            <v>Bulgaria</v>
          </cell>
          <cell r="C165" t="str">
            <v>Eastern Europe</v>
          </cell>
        </row>
        <row r="166">
          <cell r="A166" t="str">
            <v>Croatia</v>
          </cell>
          <cell r="C166" t="str">
            <v>Eastern Europe</v>
          </cell>
        </row>
        <row r="167">
          <cell r="A167" t="str">
            <v>Czech Republic</v>
          </cell>
          <cell r="C167" t="str">
            <v>Eastern Europe</v>
          </cell>
        </row>
        <row r="168">
          <cell r="A168" t="str">
            <v>Hungary</v>
          </cell>
          <cell r="C168" t="str">
            <v>Eastern Europe</v>
          </cell>
        </row>
        <row r="169">
          <cell r="A169" t="str">
            <v>Poland</v>
          </cell>
          <cell r="C169" t="str">
            <v>Eastern Europe</v>
          </cell>
        </row>
        <row r="170">
          <cell r="A170" t="str">
            <v>Romania</v>
          </cell>
          <cell r="C170" t="str">
            <v>Eastern Europe</v>
          </cell>
        </row>
        <row r="171">
          <cell r="A171" t="str">
            <v>Slovakia</v>
          </cell>
          <cell r="C171" t="str">
            <v>Eastern Europe</v>
          </cell>
        </row>
        <row r="172">
          <cell r="A172" t="str">
            <v>Slovenia</v>
          </cell>
          <cell r="C172" t="str">
            <v>Eastern Europe</v>
          </cell>
        </row>
        <row r="173">
          <cell r="A173" t="str">
            <v>Latvia</v>
          </cell>
          <cell r="C173" t="str">
            <v>Eastern Europe</v>
          </cell>
        </row>
        <row r="174">
          <cell r="A174" t="str">
            <v>Lithuania</v>
          </cell>
          <cell r="C174" t="str">
            <v>Eastern Europe</v>
          </cell>
        </row>
        <row r="175">
          <cell r="A175" t="str">
            <v>Estonia</v>
          </cell>
          <cell r="C175" t="str">
            <v>Eastern Europe</v>
          </cell>
        </row>
        <row r="177">
          <cell r="A177" t="str">
            <v>Russian Federation</v>
          </cell>
          <cell r="C177" t="str">
            <v>CIS</v>
          </cell>
        </row>
        <row r="178">
          <cell r="A178" t="str">
            <v>Ukraine</v>
          </cell>
          <cell r="C178" t="str">
            <v>CIS</v>
          </cell>
        </row>
        <row r="179">
          <cell r="A179" t="str">
            <v>Brazil</v>
          </cell>
          <cell r="C179" t="str">
            <v>Latin America &amp; Caribbean</v>
          </cell>
        </row>
        <row r="180">
          <cell r="A180" t="str">
            <v>South Korea (ROK)</v>
          </cell>
          <cell r="C180" t="str">
            <v>East Asia</v>
          </cell>
        </row>
        <row r="181">
          <cell r="A181" t="str">
            <v>Mexico</v>
          </cell>
          <cell r="C181" t="str">
            <v>North America</v>
          </cell>
        </row>
        <row r="182">
          <cell r="A182" t="str">
            <v>India</v>
          </cell>
          <cell r="C182" t="str">
            <v>South &amp; South East Asia</v>
          </cell>
        </row>
        <row r="183">
          <cell r="A183" t="str">
            <v>China</v>
          </cell>
          <cell r="C183" t="str">
            <v>East Asia</v>
          </cell>
        </row>
        <row r="184">
          <cell r="A184" t="str">
            <v>US</v>
          </cell>
          <cell r="C184" t="str">
            <v>North America</v>
          </cell>
        </row>
        <row r="185">
          <cell r="A185" t="str">
            <v>Australia</v>
          </cell>
          <cell r="C185" t="str">
            <v>Australia/NZ</v>
          </cell>
        </row>
        <row r="186">
          <cell r="A186" t="str">
            <v>New Zealand</v>
          </cell>
          <cell r="C186" t="str">
            <v>Australia/NZ</v>
          </cell>
        </row>
        <row r="187">
          <cell r="A187" t="str">
            <v>Japan</v>
          </cell>
          <cell r="C187" t="str">
            <v>East Asia</v>
          </cell>
        </row>
        <row r="188">
          <cell r="A188" t="str">
            <v>Turkey</v>
          </cell>
          <cell r="C188" t="str">
            <v>Middle East (non-OPEC)</v>
          </cell>
        </row>
        <row r="189">
          <cell r="A189" t="str">
            <v>Iceland</v>
          </cell>
          <cell r="C189" t="str">
            <v>Western Europe (non-EU)</v>
          </cell>
        </row>
        <row r="190">
          <cell r="A190" t="str">
            <v>Norway</v>
          </cell>
          <cell r="C190" t="str">
            <v>Western Europe (non-EU)</v>
          </cell>
        </row>
        <row r="191">
          <cell r="A191" t="str">
            <v>Switzerland</v>
          </cell>
          <cell r="C191" t="str">
            <v>Western Europe (non-EU)</v>
          </cell>
        </row>
        <row r="192">
          <cell r="A192" t="str">
            <v>Canada</v>
          </cell>
          <cell r="C192" t="str">
            <v>North America</v>
          </cell>
        </row>
        <row r="194">
          <cell r="A194" t="str">
            <v>Jordan</v>
          </cell>
          <cell r="C194" t="str">
            <v>Middle East (non-OPEC)</v>
          </cell>
        </row>
        <row r="195">
          <cell r="A195" t="str">
            <v>Mongolia</v>
          </cell>
          <cell r="C195" t="str">
            <v>East Asia</v>
          </cell>
        </row>
        <row r="196">
          <cell r="A196" t="str">
            <v>North Korea (DPRK)</v>
          </cell>
          <cell r="C196" t="str">
            <v>East Asia</v>
          </cell>
        </row>
        <row r="197">
          <cell r="A197" t="str">
            <v>Israel</v>
          </cell>
          <cell r="C197" t="str">
            <v>Middle East (non-OPEC)</v>
          </cell>
        </row>
        <row r="198">
          <cell r="A198" t="str">
            <v>Liechtenstein</v>
          </cell>
          <cell r="C198" t="str">
            <v>Western Europe (non-EU)</v>
          </cell>
        </row>
        <row r="199">
          <cell r="A199" t="str">
            <v>Monaco</v>
          </cell>
          <cell r="C199" t="str">
            <v>Western Europe (non-EU)</v>
          </cell>
        </row>
        <row r="201">
          <cell r="A201" t="str">
            <v>Moldova</v>
          </cell>
          <cell r="C201" t="str">
            <v>CIS</v>
          </cell>
        </row>
        <row r="202">
          <cell r="A202" t="str">
            <v>Armenia</v>
          </cell>
          <cell r="C202" t="str">
            <v>CIS</v>
          </cell>
        </row>
        <row r="203">
          <cell r="A203" t="str">
            <v>Azerbaijan</v>
          </cell>
          <cell r="C203" t="str">
            <v>CIS</v>
          </cell>
        </row>
        <row r="204">
          <cell r="A204" t="str">
            <v>Belarus</v>
          </cell>
          <cell r="C204" t="str">
            <v>CIS</v>
          </cell>
        </row>
        <row r="205">
          <cell r="A205" t="str">
            <v>Georgia</v>
          </cell>
          <cell r="C205" t="str">
            <v>CIS</v>
          </cell>
        </row>
        <row r="206">
          <cell r="A206" t="str">
            <v>Kazakhstan</v>
          </cell>
          <cell r="C206" t="str">
            <v>CIS</v>
          </cell>
        </row>
        <row r="207">
          <cell r="A207" t="str">
            <v>Turkmenistan</v>
          </cell>
          <cell r="C207" t="str">
            <v>CIS</v>
          </cell>
        </row>
        <row r="208">
          <cell r="A208" t="str">
            <v>Uzbekistan</v>
          </cell>
          <cell r="C208" t="str">
            <v>CIS</v>
          </cell>
        </row>
        <row r="209">
          <cell r="A209" t="str">
            <v>Kyrgyzstan</v>
          </cell>
          <cell r="C209" t="str">
            <v>CIS</v>
          </cell>
        </row>
        <row r="210">
          <cell r="A210" t="str">
            <v>Tajikistan</v>
          </cell>
          <cell r="C210" t="str">
            <v>CIS</v>
          </cell>
        </row>
        <row r="217">
          <cell r="A217" t="str">
            <v>RO:</v>
          </cell>
        </row>
        <row r="218">
          <cell r="A218" t="str">
            <v>Africa</v>
          </cell>
          <cell r="C218" t="str">
            <v>Africa</v>
          </cell>
        </row>
        <row r="219">
          <cell r="A219" t="str">
            <v>China/CPA</v>
          </cell>
          <cell r="C219" t="str">
            <v>East Asia</v>
          </cell>
        </row>
        <row r="220">
          <cell r="A220" t="str">
            <v>Eastern Europe</v>
          </cell>
          <cell r="C220" t="str">
            <v>Eastern Europe</v>
          </cell>
        </row>
        <row r="221">
          <cell r="A221" t="str">
            <v>FSU</v>
          </cell>
          <cell r="C221" t="str">
            <v>CIS</v>
          </cell>
        </row>
        <row r="222">
          <cell r="A222" t="str">
            <v>Latin America</v>
          </cell>
          <cell r="C222" t="str">
            <v>Latin America and Caribbean</v>
          </cell>
        </row>
        <row r="223">
          <cell r="A223" t="str">
            <v>Middle East</v>
          </cell>
          <cell r="C223" t="str">
            <v>Middle East (non-OPEC)</v>
          </cell>
        </row>
        <row r="224">
          <cell r="A224" t="str">
            <v>OECD 90</v>
          </cell>
          <cell r="C224" t="str">
            <v>Western Europe (non-EU)</v>
          </cell>
        </row>
        <row r="225">
          <cell r="A225" t="str">
            <v>S&amp;E Asia</v>
          </cell>
          <cell r="C225" t="str">
            <v>South &amp; South East Asia</v>
          </cell>
        </row>
        <row r="229">
          <cell r="A229" t="str">
            <v>Cape Verde</v>
          </cell>
          <cell r="C229" t="str">
            <v>Africa</v>
          </cell>
        </row>
        <row r="230">
          <cell r="A230" t="str">
            <v>Central African Republic</v>
          </cell>
          <cell r="C230" t="str">
            <v>Africa</v>
          </cell>
        </row>
        <row r="231">
          <cell r="A231" t="str">
            <v>China, Hong Kong SAR</v>
          </cell>
          <cell r="C231" t="str">
            <v>East Asia</v>
          </cell>
        </row>
        <row r="232">
          <cell r="A232" t="str">
            <v>China, Macao SAR</v>
          </cell>
          <cell r="C232" t="str">
            <v>East Asia</v>
          </cell>
        </row>
        <row r="233">
          <cell r="A233" t="str">
            <v>Costa Rica</v>
          </cell>
          <cell r="C233" t="str">
            <v>Latin America &amp; Caribbean</v>
          </cell>
        </row>
        <row r="234">
          <cell r="A234" t="str">
            <v>Sierra Leone</v>
          </cell>
          <cell r="C234" t="str">
            <v>Africa</v>
          </cell>
        </row>
        <row r="235">
          <cell r="A235" t="str">
            <v>Eritrea</v>
          </cell>
          <cell r="C235" t="str">
            <v>Africa</v>
          </cell>
        </row>
        <row r="236">
          <cell r="A236" t="str">
            <v>El Salvador</v>
          </cell>
          <cell r="C236" t="str">
            <v>Latin America &amp; Caribbean</v>
          </cell>
        </row>
        <row r="237">
          <cell r="A237" t="str">
            <v>Albania</v>
          </cell>
          <cell r="C237" t="str">
            <v>Eastern Europe</v>
          </cell>
        </row>
        <row r="238">
          <cell r="A238" t="str">
            <v>Bosnia and Herzegovina</v>
          </cell>
          <cell r="C238" t="str">
            <v>Eastern Europe</v>
          </cell>
        </row>
        <row r="239">
          <cell r="A239" t="str">
            <v>Macedonia,The Fmr Yug Rp</v>
          </cell>
          <cell r="C239" t="str">
            <v>Eastern Europe</v>
          </cell>
        </row>
        <row r="240">
          <cell r="A240" t="str">
            <v>Yemen</v>
          </cell>
          <cell r="C240" t="str">
            <v>Middle East (non-OPEC)</v>
          </cell>
        </row>
        <row r="241">
          <cell r="A241" t="str">
            <v>Yugoslavia, Fed Rep of</v>
          </cell>
          <cell r="C241" t="str">
            <v>Eastern Europe</v>
          </cell>
        </row>
        <row r="242">
          <cell r="A242" t="str">
            <v>Tanzania, United Rep of</v>
          </cell>
          <cell r="C242" t="str">
            <v>Africa</v>
          </cell>
        </row>
        <row r="243">
          <cell r="A243" t="str">
            <v>Syrian Arab Republic</v>
          </cell>
          <cell r="C243" t="str">
            <v>Middle East (non-OPEC)</v>
          </cell>
        </row>
        <row r="244">
          <cell r="A244" t="str">
            <v>Sri Lanka</v>
          </cell>
          <cell r="C244" t="str">
            <v>South &amp; South East Asia</v>
          </cell>
        </row>
        <row r="245">
          <cell r="A245" t="str">
            <v>Burkina Faso</v>
          </cell>
          <cell r="C245" t="str">
            <v>Africa</v>
          </cell>
        </row>
        <row r="246">
          <cell r="A246" t="str">
            <v>Dominican Republic</v>
          </cell>
          <cell r="C246" t="str">
            <v>North America</v>
          </cell>
        </row>
        <row r="247">
          <cell r="A247" t="str">
            <v>Papua New Guinea</v>
          </cell>
          <cell r="C247" t="str">
            <v>South &amp; South East Asia</v>
          </cell>
        </row>
        <row r="248">
          <cell r="A248" t="str">
            <v>Brunei Darussalam</v>
          </cell>
          <cell r="C248" t="str">
            <v>South &amp; South East Asia</v>
          </cell>
        </row>
        <row r="249">
          <cell r="A249" t="str">
            <v>Malta</v>
          </cell>
          <cell r="C249" t="str">
            <v>Western Europe (non-EU)</v>
          </cell>
        </row>
        <row r="250">
          <cell r="A250" t="str">
            <v>Netherlands Antilles</v>
          </cell>
          <cell r="C250" t="str">
            <v>Western Europe (non-EU)</v>
          </cell>
        </row>
        <row r="251">
          <cell r="A251" t="str">
            <v>Lebanon</v>
          </cell>
          <cell r="C251" t="str">
            <v>Middle East (non-OPEC)</v>
          </cell>
        </row>
        <row r="252">
          <cell r="A252" t="str">
            <v>French Polynesia</v>
          </cell>
          <cell r="C252" t="str">
            <v>Western Europe (non-EU)</v>
          </cell>
        </row>
        <row r="253">
          <cell r="A253" t="str">
            <v>Cyprus</v>
          </cell>
          <cell r="C253" t="str">
            <v>Western Europe (non-EU)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N2O"/>
      <sheetName val="World ag soils"/>
      <sheetName val="Industrial Processes"/>
      <sheetName val="world N2Omanure"/>
      <sheetName val="world mobile&amp;stationary_N2O"/>
      <sheetName val="Human Sewage"/>
      <sheetName val="Biomass EDGAR 3.2"/>
      <sheetName val="world_biomass_N2O"/>
      <sheetName val="NonAG Other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H4 Summary"/>
      <sheetName val="N2O Summary"/>
      <sheetName val="CH4 MAIN"/>
      <sheetName val="CH4 ROW"/>
      <sheetName val="N2O MAIN"/>
      <sheetName val="N2O ROW"/>
      <sheetName val="Final CH4"/>
      <sheetName val="Final N2O"/>
      <sheetName val="Reported CH4"/>
      <sheetName val="Reported N2O"/>
      <sheetName val="IEA CH4"/>
      <sheetName val="IEA N2O"/>
      <sheetName val="Sheet1"/>
    </sheetNames>
    <sheetDataSet>
      <sheetData sheetId="3">
        <row r="7">
          <cell r="B7" t="str">
            <v>Argentina</v>
          </cell>
          <cell r="C7">
            <v>9.6</v>
          </cell>
          <cell r="D7">
            <v>32.4</v>
          </cell>
          <cell r="E7">
            <v>36.5978582985438</v>
          </cell>
          <cell r="F7">
            <v>43.1790100325269</v>
          </cell>
          <cell r="G7">
            <v>51.037528459307666</v>
          </cell>
          <cell r="H7">
            <v>58.80632810334081</v>
          </cell>
          <cell r="I7">
            <v>67.88457318315524</v>
          </cell>
        </row>
        <row r="8">
          <cell r="B8" t="str">
            <v>Brazil</v>
          </cell>
          <cell r="C8">
            <v>27.684226549413737</v>
          </cell>
          <cell r="D8">
            <v>35.31057202680067</v>
          </cell>
          <cell r="E8">
            <v>44.029417359087105</v>
          </cell>
          <cell r="F8">
            <v>51.800418703680286</v>
          </cell>
          <cell r="G8">
            <v>61.262821937458895</v>
          </cell>
          <cell r="H8">
            <v>68.31836167159089</v>
          </cell>
          <cell r="I8">
            <v>76.75033472458709</v>
          </cell>
        </row>
        <row r="9">
          <cell r="B9" t="str">
            <v>China</v>
          </cell>
          <cell r="C9">
            <v>62</v>
          </cell>
          <cell r="D9">
            <v>100.54670961803957</v>
          </cell>
          <cell r="E9">
            <v>129.6345162285807</v>
          </cell>
          <cell r="F9">
            <v>163.89498156917648</v>
          </cell>
          <cell r="G9">
            <v>209.0726432825898</v>
          </cell>
          <cell r="H9">
            <v>252.87246386904354</v>
          </cell>
          <cell r="I9">
            <v>307.034549068033</v>
          </cell>
        </row>
        <row r="10">
          <cell r="B10" t="str">
            <v>India</v>
          </cell>
          <cell r="C10">
            <v>52.062563232830826</v>
          </cell>
          <cell r="D10">
            <v>65.04626863484089</v>
          </cell>
          <cell r="E10">
            <v>70.2327198718593</v>
          </cell>
          <cell r="F10">
            <v>87.61400956572025</v>
          </cell>
          <cell r="G10">
            <v>110.10142925347144</v>
          </cell>
          <cell r="H10">
            <v>135.29279969865084</v>
          </cell>
          <cell r="I10">
            <v>167.31055743052747</v>
          </cell>
        </row>
        <row r="11">
          <cell r="B11" t="str">
            <v>Mexico</v>
          </cell>
          <cell r="C11">
            <v>33.9100613893454</v>
          </cell>
          <cell r="D11">
            <v>38.6045</v>
          </cell>
          <cell r="E11">
            <v>42.04826245687729</v>
          </cell>
          <cell r="F11">
            <v>50.557148311754425</v>
          </cell>
          <cell r="G11">
            <v>52.47396239762404</v>
          </cell>
          <cell r="H11">
            <v>54.16933358834561</v>
          </cell>
          <cell r="I11">
            <v>55.92364943095131</v>
          </cell>
        </row>
        <row r="12">
          <cell r="B12" t="str">
            <v>South Korea (ROK)</v>
          </cell>
          <cell r="C12">
            <v>14.8</v>
          </cell>
          <cell r="D12">
            <v>20.289571622489554</v>
          </cell>
          <cell r="E12">
            <v>27.298276439167115</v>
          </cell>
          <cell r="F12">
            <v>33.929034248479454</v>
          </cell>
          <cell r="G12">
            <v>42.18698951075403</v>
          </cell>
          <cell r="H12">
            <v>50.618566085210304</v>
          </cell>
          <cell r="I12">
            <v>60.74804463581182</v>
          </cell>
        </row>
        <row r="13">
          <cell r="B13" t="str">
            <v>Algeria</v>
          </cell>
          <cell r="C13">
            <v>6.165628350083752</v>
          </cell>
          <cell r="D13">
            <v>5.448762562814071</v>
          </cell>
          <cell r="E13">
            <v>6.000850102177555</v>
          </cell>
          <cell r="F13">
            <v>7.119509929007432</v>
          </cell>
          <cell r="G13">
            <v>8.476268627743712</v>
          </cell>
          <cell r="H13">
            <v>9.670981305326862</v>
          </cell>
          <cell r="I13">
            <v>11.313200647469635</v>
          </cell>
        </row>
        <row r="14">
          <cell r="B14" t="str">
            <v>Democratic Republic of Congo (Kinshasa)</v>
          </cell>
          <cell r="C14">
            <v>1.084187604690117</v>
          </cell>
          <cell r="D14">
            <v>1.02611013400335</v>
          </cell>
          <cell r="E14">
            <v>1.05071303559464</v>
          </cell>
          <cell r="F14">
            <v>1.1397669157438621</v>
          </cell>
          <cell r="G14">
            <v>1.2386770300628482</v>
          </cell>
          <cell r="H14">
            <v>1.2924314514197084</v>
          </cell>
          <cell r="I14">
            <v>1.3547843231323153</v>
          </cell>
        </row>
        <row r="15">
          <cell r="B15" t="str">
            <v>Egypt</v>
          </cell>
          <cell r="C15">
            <v>11.19</v>
          </cell>
          <cell r="D15">
            <v>11.97190024335125</v>
          </cell>
          <cell r="E15">
            <v>15.485783680427843</v>
          </cell>
          <cell r="F15">
            <v>15.897788492570548</v>
          </cell>
          <cell r="G15">
            <v>16.32095272336059</v>
          </cell>
          <cell r="H15">
            <v>16.762078211569847</v>
          </cell>
          <cell r="I15">
            <v>17.215239480418937</v>
          </cell>
        </row>
        <row r="16">
          <cell r="B16" t="str">
            <v>Ethiopia</v>
          </cell>
          <cell r="C16">
            <v>0.34113693467336687</v>
          </cell>
          <cell r="D16">
            <v>0.4206693886097153</v>
          </cell>
          <cell r="E16">
            <v>0.5514333760469011</v>
          </cell>
          <cell r="F16">
            <v>0.6317344422843165</v>
          </cell>
          <cell r="G16">
            <v>0.7240776970180669</v>
          </cell>
          <cell r="H16">
            <v>0.829073827573418</v>
          </cell>
          <cell r="I16">
            <v>0.9496389685842334</v>
          </cell>
        </row>
        <row r="17">
          <cell r="B17" t="str">
            <v>Nigeria</v>
          </cell>
          <cell r="C17">
            <v>4.315553391959799</v>
          </cell>
          <cell r="D17">
            <v>5.037368090452261</v>
          </cell>
          <cell r="E17">
            <v>5.605812081239533</v>
          </cell>
          <cell r="F17">
            <v>6.441305447960952</v>
          </cell>
          <cell r="G17">
            <v>7.412429315641857</v>
          </cell>
          <cell r="H17">
            <v>8.507113949969266</v>
          </cell>
          <cell r="I17">
            <v>9.771170546421285</v>
          </cell>
        </row>
        <row r="18">
          <cell r="B18" t="str">
            <v>Senegal</v>
          </cell>
          <cell r="C18">
            <v>3.2990194515108344</v>
          </cell>
          <cell r="D18">
            <v>6.463602960160883</v>
          </cell>
          <cell r="E18">
            <v>11.46403381993417</v>
          </cell>
          <cell r="F18">
            <v>13.651794476230636</v>
          </cell>
          <cell r="G18">
            <v>16.273189609530483</v>
          </cell>
          <cell r="H18">
            <v>19.00583422562122</v>
          </cell>
          <cell r="I18">
            <v>22.23071354290364</v>
          </cell>
        </row>
        <row r="19">
          <cell r="B19" t="str">
            <v>South Africa</v>
          </cell>
          <cell r="C19">
            <v>35.64554522613065</v>
          </cell>
          <cell r="D19">
            <v>41.06505967336683</v>
          </cell>
          <cell r="E19">
            <v>32.63356001842546</v>
          </cell>
          <cell r="F19">
            <v>35.66469773466831</v>
          </cell>
          <cell r="G19">
            <v>39.03032522716279</v>
          </cell>
          <cell r="H19">
            <v>41.65370134769368</v>
          </cell>
          <cell r="I19">
            <v>44.6202458712383</v>
          </cell>
        </row>
        <row r="20">
          <cell r="B20" t="str">
            <v>Uganda</v>
          </cell>
          <cell r="C20">
            <v>0.33419999999999994</v>
          </cell>
          <cell r="D20">
            <v>0.3882441337907867</v>
          </cell>
          <cell r="E20">
            <v>0.4485749205963242</v>
          </cell>
          <cell r="F20">
            <v>0.5070642274734437</v>
          </cell>
          <cell r="G20">
            <v>0.5732015351916833</v>
          </cell>
          <cell r="H20">
            <v>0.6454544233421313</v>
          </cell>
          <cell r="I20">
            <v>0.7268809872549781</v>
          </cell>
        </row>
        <row r="21">
          <cell r="B21" t="str">
            <v>North Korea (DPRK)</v>
          </cell>
          <cell r="C21">
            <v>19.53147738693467</v>
          </cell>
          <cell r="D21">
            <v>20.61794891122278</v>
          </cell>
          <cell r="E21">
            <v>19.66423498241205</v>
          </cell>
          <cell r="F21">
            <v>21.277728696289586</v>
          </cell>
          <cell r="G21">
            <v>23.15584195264918</v>
          </cell>
          <cell r="H21">
            <v>25.10421503779482</v>
          </cell>
          <cell r="I21">
            <v>27.35365404848927</v>
          </cell>
        </row>
        <row r="22">
          <cell r="B22" t="str">
            <v>Vietnam</v>
          </cell>
          <cell r="C22">
            <v>2.2760146127187615</v>
          </cell>
          <cell r="D22">
            <v>2.2760146127187615</v>
          </cell>
          <cell r="E22">
            <v>3.9016853181535667</v>
          </cell>
          <cell r="F22">
            <v>4.854424147405707</v>
          </cell>
          <cell r="G22">
            <v>6.063404637886081</v>
          </cell>
          <cell r="H22">
            <v>7.420138856470348</v>
          </cell>
          <cell r="I22">
            <v>9.119090732780895</v>
          </cell>
        </row>
        <row r="23">
          <cell r="B23" t="str">
            <v>Moldova</v>
          </cell>
          <cell r="C23">
            <v>6.966819258842939</v>
          </cell>
          <cell r="D23">
            <v>4.267345896147404</v>
          </cell>
          <cell r="E23">
            <v>1.2284466733668342</v>
          </cell>
          <cell r="F23">
            <v>1.309144206208949</v>
          </cell>
          <cell r="G23">
            <v>1.4008951925846416</v>
          </cell>
          <cell r="H23">
            <v>1.5715248668299076</v>
          </cell>
          <cell r="I23">
            <v>1.768413828981338</v>
          </cell>
        </row>
        <row r="24">
          <cell r="B24" t="str">
            <v>Armenia</v>
          </cell>
          <cell r="C24">
            <v>1.3194</v>
          </cell>
          <cell r="D24">
            <v>1.33385768550841</v>
          </cell>
          <cell r="E24">
            <v>1.0448746556133968</v>
          </cell>
          <cell r="F24">
            <v>1.1736112562260423</v>
          </cell>
          <cell r="G24">
            <v>1.3228341576832874</v>
          </cell>
          <cell r="H24">
            <v>1.5501421437764538</v>
          </cell>
          <cell r="I24">
            <v>1.820659641696719</v>
          </cell>
        </row>
        <row r="25">
          <cell r="B25" t="str">
            <v>Azerbaijan</v>
          </cell>
          <cell r="C25">
            <v>4.15</v>
          </cell>
          <cell r="D25">
            <v>2.81</v>
          </cell>
          <cell r="E25">
            <v>2.6376337554533245</v>
          </cell>
          <cell r="F25">
            <v>2.806023365890029</v>
          </cell>
          <cell r="G25">
            <v>2.9945056417153015</v>
          </cell>
          <cell r="H25">
            <v>3.3209576279404804</v>
          </cell>
          <cell r="I25">
            <v>3.7017588528144625</v>
          </cell>
        </row>
        <row r="26">
          <cell r="B26" t="str">
            <v>Belarus</v>
          </cell>
          <cell r="C26">
            <v>10.765855090348515</v>
          </cell>
          <cell r="D26">
            <v>13.594859296482412</v>
          </cell>
          <cell r="E26">
            <v>7.534632342964823</v>
          </cell>
          <cell r="F26">
            <v>7.895980342015392</v>
          </cell>
          <cell r="G26">
            <v>8.324532639954027</v>
          </cell>
          <cell r="H26">
            <v>9.3471838672831</v>
          </cell>
          <cell r="I26">
            <v>10.541317220883666</v>
          </cell>
        </row>
        <row r="27">
          <cell r="B27" t="str">
            <v>Georgia</v>
          </cell>
          <cell r="C27">
            <v>2.7</v>
          </cell>
          <cell r="D27">
            <v>0.5</v>
          </cell>
          <cell r="E27">
            <v>1.3375074208300681</v>
          </cell>
          <cell r="F27">
            <v>1.356232524721689</v>
          </cell>
          <cell r="G27">
            <v>1.3752197800677928</v>
          </cell>
          <cell r="H27">
            <v>1.4014600876233967</v>
          </cell>
          <cell r="I27">
            <v>1.4282010815060828</v>
          </cell>
        </row>
        <row r="28">
          <cell r="B28" t="str">
            <v>Kazakhstan</v>
          </cell>
          <cell r="C28">
            <v>6.2</v>
          </cell>
          <cell r="D28">
            <v>6.074482050017977</v>
          </cell>
          <cell r="E28">
            <v>4.829598060729529</v>
          </cell>
          <cell r="F28">
            <v>4.9909319809764705</v>
          </cell>
          <cell r="G28">
            <v>5.15773689244272</v>
          </cell>
          <cell r="H28">
            <v>5.360121563687093</v>
          </cell>
          <cell r="I28">
            <v>5.570484110724785</v>
          </cell>
        </row>
        <row r="29">
          <cell r="B29" t="str">
            <v>Turkmenistan</v>
          </cell>
          <cell r="C29">
            <v>2.600226494555458</v>
          </cell>
          <cell r="D29">
            <v>2.609515876361172</v>
          </cell>
          <cell r="E29">
            <v>2.6848594745947785</v>
          </cell>
          <cell r="F29">
            <v>3.012867053045631</v>
          </cell>
          <cell r="G29">
            <v>3.3918537871102923</v>
          </cell>
          <cell r="H29">
            <v>3.9219788823959547</v>
          </cell>
          <cell r="I29">
            <v>4.5532467554454215</v>
          </cell>
        </row>
        <row r="30">
          <cell r="B30" t="str">
            <v>Uzbekistan</v>
          </cell>
          <cell r="C30">
            <v>12.598449796192913</v>
          </cell>
          <cell r="D30">
            <v>10.388339405360135</v>
          </cell>
          <cell r="E30">
            <v>10.572509556113902</v>
          </cell>
          <cell r="F30">
            <v>11.389664273910412</v>
          </cell>
          <cell r="G30">
            <v>12.315164148504628</v>
          </cell>
          <cell r="H30">
            <v>13.829641366904568</v>
          </cell>
          <cell r="I30">
            <v>15.577075114881794</v>
          </cell>
        </row>
        <row r="31">
          <cell r="B31" t="str">
            <v>Bolivia</v>
          </cell>
          <cell r="C31">
            <v>0.481166376434243</v>
          </cell>
          <cell r="D31">
            <v>0.6574061918150107</v>
          </cell>
          <cell r="E31">
            <v>0.8592998811406809</v>
          </cell>
          <cell r="F31">
            <v>1.0256548658162479</v>
          </cell>
          <cell r="G31">
            <v>1.227899857553844</v>
          </cell>
          <cell r="H31">
            <v>1.4295774498918286</v>
          </cell>
          <cell r="I31">
            <v>1.6686549074968902</v>
          </cell>
        </row>
        <row r="32">
          <cell r="B32" t="str">
            <v>Chile</v>
          </cell>
          <cell r="C32">
            <v>3.5832360304726816</v>
          </cell>
          <cell r="D32">
            <v>4.920388982714752</v>
          </cell>
          <cell r="E32">
            <v>6.169629164462568</v>
          </cell>
          <cell r="F32">
            <v>7.192551245234118</v>
          </cell>
          <cell r="G32">
            <v>8.414718058285775</v>
          </cell>
          <cell r="H32">
            <v>9.585206731008892</v>
          </cell>
          <cell r="I32">
            <v>10.953715260134441</v>
          </cell>
        </row>
        <row r="33">
          <cell r="B33" t="str">
            <v>Colombia</v>
          </cell>
          <cell r="C33">
            <v>8.4</v>
          </cell>
          <cell r="D33">
            <v>11.403886593208064</v>
          </cell>
          <cell r="E33">
            <v>12.123264470232414</v>
          </cell>
          <cell r="F33">
            <v>14.366482977086065</v>
          </cell>
          <cell r="G33">
            <v>17.081853517419837</v>
          </cell>
          <cell r="H33">
            <v>19.77484333725668</v>
          </cell>
          <cell r="I33">
            <v>22.960814561445716</v>
          </cell>
        </row>
        <row r="34">
          <cell r="B34" t="str">
            <v>Ecuador</v>
          </cell>
          <cell r="C34">
            <v>2.31</v>
          </cell>
          <cell r="D34">
            <v>2.6307012585488123</v>
          </cell>
          <cell r="E34">
            <v>2.6162475721457406</v>
          </cell>
          <cell r="F34">
            <v>2.7069744313200226</v>
          </cell>
          <cell r="G34">
            <v>2.80086498009074</v>
          </cell>
          <cell r="H34">
            <v>2.8843783912783136</v>
          </cell>
          <cell r="I34">
            <v>2.970401231948975</v>
          </cell>
        </row>
        <row r="35">
          <cell r="B35" t="str">
            <v>Peru</v>
          </cell>
          <cell r="C35">
            <v>3.116615368509213</v>
          </cell>
          <cell r="D35">
            <v>3.5381036432160804</v>
          </cell>
          <cell r="E35">
            <v>3.7971390460636516</v>
          </cell>
          <cell r="F35">
            <v>4.43524548602767</v>
          </cell>
          <cell r="G35">
            <v>5.187985072534558</v>
          </cell>
          <cell r="H35">
            <v>5.9200579661980015</v>
          </cell>
          <cell r="I35">
            <v>6.764842279033229</v>
          </cell>
        </row>
        <row r="36">
          <cell r="B36" t="str">
            <v>Uruguay</v>
          </cell>
          <cell r="C36">
            <v>0.3832</v>
          </cell>
          <cell r="D36">
            <v>0.525144245493257</v>
          </cell>
          <cell r="E36">
            <v>0.7051487933964944</v>
          </cell>
          <cell r="F36">
            <v>0.8337930445588168</v>
          </cell>
          <cell r="G36">
            <v>0.9862281754474204</v>
          </cell>
          <cell r="H36">
            <v>1.1395062440400807</v>
          </cell>
          <cell r="I36">
            <v>1.317019008205636</v>
          </cell>
        </row>
        <row r="37">
          <cell r="B37" t="str">
            <v>Venezuela</v>
          </cell>
          <cell r="C37">
            <v>12</v>
          </cell>
          <cell r="D37">
            <v>14.040245247054306</v>
          </cell>
          <cell r="E37">
            <v>14.526200470465353</v>
          </cell>
          <cell r="F37">
            <v>17.668702228489014</v>
          </cell>
          <cell r="G37">
            <v>21.615554722031295</v>
          </cell>
          <cell r="H37">
            <v>25.71269648570356</v>
          </cell>
          <cell r="I37">
            <v>30.718175608086675</v>
          </cell>
        </row>
        <row r="38">
          <cell r="B38" t="str">
            <v>Iran</v>
          </cell>
          <cell r="C38">
            <v>19.025861180904524</v>
          </cell>
          <cell r="D38">
            <v>27.487321398659965</v>
          </cell>
          <cell r="E38">
            <v>33.122936014447234</v>
          </cell>
          <cell r="F38">
            <v>37.70128151262337</v>
          </cell>
          <cell r="G38">
            <v>43.000962067766665</v>
          </cell>
          <cell r="H38">
            <v>50.056725582818515</v>
          </cell>
          <cell r="I38">
            <v>58.42166075867128</v>
          </cell>
        </row>
        <row r="39">
          <cell r="B39" t="str">
            <v>Iraq</v>
          </cell>
          <cell r="C39">
            <v>8.734145100502513</v>
          </cell>
          <cell r="D39">
            <v>10.000336055276383</v>
          </cell>
          <cell r="E39">
            <v>10.368440868927975</v>
          </cell>
          <cell r="F39">
            <v>11.781225193895832</v>
          </cell>
          <cell r="G39">
            <v>13.401441068968538</v>
          </cell>
          <cell r="H39">
            <v>15.503149741324265</v>
          </cell>
          <cell r="I39">
            <v>17.965992476433485</v>
          </cell>
        </row>
        <row r="40">
          <cell r="B40" t="str">
            <v>Israel</v>
          </cell>
          <cell r="C40">
            <v>2.9487510469011724</v>
          </cell>
          <cell r="D40">
            <v>4.032101968174205</v>
          </cell>
          <cell r="E40">
            <v>4.631594853852596</v>
          </cell>
          <cell r="F40">
            <v>5.241429964791487</v>
          </cell>
          <cell r="G40">
            <v>5.952300262624689</v>
          </cell>
          <cell r="H40">
            <v>6.809308116763116</v>
          </cell>
          <cell r="I40">
            <v>7.812070744708603</v>
          </cell>
        </row>
        <row r="41">
          <cell r="B41" t="str">
            <v>Jordan</v>
          </cell>
          <cell r="C41">
            <v>1.3339722312303715</v>
          </cell>
          <cell r="D41">
            <v>1.5803063788802822</v>
          </cell>
          <cell r="E41">
            <v>1.745891189890477</v>
          </cell>
          <cell r="F41">
            <v>1.7939785205820031</v>
          </cell>
          <cell r="G41">
            <v>1.8434157914927312</v>
          </cell>
          <cell r="H41">
            <v>1.9004913818971323</v>
          </cell>
          <cell r="I41">
            <v>1.9594251315036892</v>
          </cell>
        </row>
        <row r="42">
          <cell r="B42" t="str">
            <v>Kuwait</v>
          </cell>
          <cell r="C42">
            <v>1.8318442211055277</v>
          </cell>
          <cell r="D42">
            <v>3.950323073701843</v>
          </cell>
          <cell r="E42">
            <v>4.808398515284757</v>
          </cell>
          <cell r="F42">
            <v>5.436419744442402</v>
          </cell>
          <cell r="G42">
            <v>6.1556801374106485</v>
          </cell>
          <cell r="H42">
            <v>7.009803840529123</v>
          </cell>
          <cell r="I42">
            <v>8.008631885194086</v>
          </cell>
        </row>
        <row r="43">
          <cell r="B43" t="str">
            <v>Saudi Arabia</v>
          </cell>
          <cell r="C43">
            <v>15.442117671691793</v>
          </cell>
          <cell r="D43">
            <v>18.663873324958125</v>
          </cell>
          <cell r="E43">
            <v>21.74280667294807</v>
          </cell>
          <cell r="F43">
            <v>24.46657191774768</v>
          </cell>
          <cell r="G43">
            <v>27.627529758951034</v>
          </cell>
          <cell r="H43">
            <v>31.716644843811522</v>
          </cell>
          <cell r="I43">
            <v>36.57725481838155</v>
          </cell>
        </row>
        <row r="44">
          <cell r="B44" t="str">
            <v>United Arab Emirates</v>
          </cell>
          <cell r="C44">
            <v>3.2942948073701848</v>
          </cell>
          <cell r="D44">
            <v>4.149473408710217</v>
          </cell>
          <cell r="E44">
            <v>4.768033512772195</v>
          </cell>
          <cell r="F44">
            <v>5.5107721568247365</v>
          </cell>
          <cell r="G44">
            <v>6.3768180437580755</v>
          </cell>
          <cell r="H44">
            <v>7.513120880890018</v>
          </cell>
          <cell r="I44">
            <v>8.86694838651797</v>
          </cell>
        </row>
        <row r="45">
          <cell r="B45" t="str">
            <v>Turkey</v>
          </cell>
          <cell r="C45">
            <v>50.616726968174206</v>
          </cell>
          <cell r="D45">
            <v>46.03605862646565</v>
          </cell>
          <cell r="E45">
            <v>36.20801689949748</v>
          </cell>
          <cell r="F45">
            <v>33.45688392578947</v>
          </cell>
          <cell r="G45">
            <v>31.4274605191809</v>
          </cell>
          <cell r="H45">
            <v>31.15171313925014</v>
          </cell>
          <cell r="I45">
            <v>31.0434060415312</v>
          </cell>
        </row>
        <row r="46">
          <cell r="B46" t="str">
            <v>Bangladesh</v>
          </cell>
          <cell r="C46">
            <v>5.45</v>
          </cell>
          <cell r="D46">
            <v>5.249624180532957</v>
          </cell>
          <cell r="E46">
            <v>5.455747251455509</v>
          </cell>
          <cell r="F46">
            <v>7.540435147830662</v>
          </cell>
          <cell r="G46">
            <v>10.440766021362998</v>
          </cell>
          <cell r="H46">
            <v>14.2282860855412</v>
          </cell>
          <cell r="I46">
            <v>19.42359891937954</v>
          </cell>
        </row>
        <row r="47">
          <cell r="B47" t="str">
            <v>Indonesia</v>
          </cell>
          <cell r="C47">
            <v>11.0237</v>
          </cell>
          <cell r="D47">
            <v>14.5876</v>
          </cell>
          <cell r="E47">
            <v>18.09790845860818</v>
          </cell>
          <cell r="F47">
            <v>19.546908522328334</v>
          </cell>
          <cell r="G47">
            <v>25.494465588788454</v>
          </cell>
          <cell r="H47">
            <v>29.241249108235955</v>
          </cell>
          <cell r="I47">
            <v>41.54424031987979</v>
          </cell>
        </row>
        <row r="48">
          <cell r="B48" t="str">
            <v>Myanmar</v>
          </cell>
          <cell r="C48">
            <v>0.236</v>
          </cell>
          <cell r="D48">
            <v>0.8122958354296785</v>
          </cell>
          <cell r="E48">
            <v>1.1888572178360033</v>
          </cell>
          <cell r="F48">
            <v>1.2420748765157796</v>
          </cell>
          <cell r="G48">
            <v>1.2976999151358513</v>
          </cell>
          <cell r="H48">
            <v>1.3465885609530974</v>
          </cell>
          <cell r="I48">
            <v>1.3973665933454296</v>
          </cell>
        </row>
        <row r="49">
          <cell r="B49" t="str">
            <v>Nepal</v>
          </cell>
          <cell r="C49">
            <v>0.15088400335008376</v>
          </cell>
          <cell r="D49">
            <v>0.28539405360134007</v>
          </cell>
          <cell r="E49">
            <v>0.45671271440536015</v>
          </cell>
          <cell r="F49">
            <v>0.5568059530288121</v>
          </cell>
          <cell r="G49">
            <v>0.6831161083481407</v>
          </cell>
          <cell r="H49">
            <v>0.8218543358530586</v>
          </cell>
          <cell r="I49">
            <v>0.9928454898794268</v>
          </cell>
        </row>
        <row r="50">
          <cell r="B50" t="str">
            <v>Pakistan</v>
          </cell>
          <cell r="C50">
            <v>1.72</v>
          </cell>
          <cell r="D50">
            <v>2.174113754786705</v>
          </cell>
          <cell r="E50">
            <v>2.674709198245061</v>
          </cell>
          <cell r="F50">
            <v>3.4771442510401487</v>
          </cell>
          <cell r="G50">
            <v>4.535823687984335</v>
          </cell>
          <cell r="H50">
            <v>5.721037708625287</v>
          </cell>
          <cell r="I50">
            <v>7.2648768362901155</v>
          </cell>
        </row>
        <row r="51">
          <cell r="B51" t="str">
            <v>Philippines</v>
          </cell>
          <cell r="C51">
            <v>8.53354493119406</v>
          </cell>
          <cell r="D51">
            <v>11.722682476954077</v>
          </cell>
          <cell r="E51">
            <v>13.44570575615528</v>
          </cell>
          <cell r="F51">
            <v>15.632889979300732</v>
          </cell>
          <cell r="G51">
            <v>16.11956833798403</v>
          </cell>
          <cell r="H51">
            <v>16.55166488103595</v>
          </cell>
          <cell r="I51">
            <v>16.997503399603676</v>
          </cell>
        </row>
        <row r="52">
          <cell r="B52" t="str">
            <v>Singapore</v>
          </cell>
          <cell r="C52">
            <v>2.247208542713568</v>
          </cell>
          <cell r="D52">
            <v>2.9281911641541036</v>
          </cell>
          <cell r="E52">
            <v>3.4535359698492467</v>
          </cell>
          <cell r="F52">
            <v>4.066772898596916</v>
          </cell>
          <cell r="G52">
            <v>4.819864930665998</v>
          </cell>
          <cell r="H52">
            <v>5.548609409022959</v>
          </cell>
          <cell r="I52">
            <v>6.429577112013094</v>
          </cell>
        </row>
        <row r="53">
          <cell r="B53" t="str">
            <v>Thailand</v>
          </cell>
          <cell r="C53">
            <v>1.696095755969095</v>
          </cell>
          <cell r="D53">
            <v>3.2282017496470945</v>
          </cell>
          <cell r="E53">
            <v>3.9156909555120754</v>
          </cell>
          <cell r="F53">
            <v>4.071690633370642</v>
          </cell>
          <cell r="G53">
            <v>4.235066071580313</v>
          </cell>
          <cell r="H53">
            <v>4.402534733329946</v>
          </cell>
          <cell r="I53">
            <v>4.5783790016082335</v>
          </cell>
        </row>
      </sheetData>
      <sheetData sheetId="4">
        <row r="7">
          <cell r="A7" t="str">
            <v>Africa</v>
          </cell>
          <cell r="B7">
            <v>86.48932171744968</v>
          </cell>
          <cell r="C7">
            <v>95.71907356902294</v>
          </cell>
          <cell r="D7">
            <v>95.7699558749272</v>
          </cell>
          <cell r="E7">
            <v>109.18074032898456</v>
          </cell>
          <cell r="F7">
            <v>124.77120941233369</v>
          </cell>
          <cell r="G7">
            <v>141.38770286262678</v>
          </cell>
          <cell r="H7">
            <v>160.45838516488115</v>
          </cell>
        </row>
        <row r="8">
          <cell r="A8" t="str">
            <v>Eastern Europe</v>
          </cell>
          <cell r="B8">
            <v>5.563633584589614</v>
          </cell>
          <cell r="C8">
            <v>8.069756490787269</v>
          </cell>
          <cell r="D8">
            <v>8.312744982412061</v>
          </cell>
          <cell r="E8">
            <v>8.707436769522321</v>
          </cell>
          <cell r="F8">
            <v>9.176817690195556</v>
          </cell>
          <cell r="G8">
            <v>10.358895142743187</v>
          </cell>
          <cell r="H8">
            <v>11.72633899158655</v>
          </cell>
        </row>
        <row r="9">
          <cell r="A9" t="str">
            <v>FSU</v>
          </cell>
          <cell r="B9">
            <v>1.710024957012062</v>
          </cell>
          <cell r="C9">
            <v>1.6207891541038528</v>
          </cell>
          <cell r="D9">
            <v>2.2711528978224456</v>
          </cell>
          <cell r="E9">
            <v>2.4897076785033185</v>
          </cell>
          <cell r="F9">
            <v>2.7468859413591504</v>
          </cell>
          <cell r="G9">
            <v>3.2048749351620347</v>
          </cell>
          <cell r="H9">
            <v>3.7480869022045864</v>
          </cell>
        </row>
        <row r="10">
          <cell r="A10" t="str">
            <v>Latin America</v>
          </cell>
          <cell r="B10">
            <v>30.039453316976903</v>
          </cell>
          <cell r="C10">
            <v>27.998604761200447</v>
          </cell>
          <cell r="D10">
            <v>35.63462915444157</v>
          </cell>
          <cell r="E10">
            <v>41.29398142757718</v>
          </cell>
          <cell r="F10">
            <v>47.90523343468785</v>
          </cell>
          <cell r="G10">
            <v>54.201267397324195</v>
          </cell>
          <cell r="H10">
            <v>61.38096957394065</v>
          </cell>
        </row>
        <row r="11">
          <cell r="A11" t="str">
            <v>Middle East</v>
          </cell>
          <cell r="B11">
            <v>8.398733040201005</v>
          </cell>
          <cell r="C11">
            <v>11.715935301507535</v>
          </cell>
          <cell r="D11">
            <v>13.675804642378559</v>
          </cell>
          <cell r="E11">
            <v>15.288341641650305</v>
          </cell>
          <cell r="F11">
            <v>17.148347162684612</v>
          </cell>
          <cell r="G11">
            <v>19.56163399649657</v>
          </cell>
          <cell r="H11">
            <v>22.405526956652388</v>
          </cell>
        </row>
        <row r="12">
          <cell r="A12" t="str">
            <v>OECD 90</v>
          </cell>
          <cell r="B12">
            <v>0.6588126046901173</v>
          </cell>
          <cell r="C12">
            <v>0.79685175879397</v>
          </cell>
          <cell r="D12">
            <v>0.9330668521775545</v>
          </cell>
          <cell r="E12">
            <v>1.043187174392352</v>
          </cell>
          <cell r="F12">
            <v>1.1757571683331174</v>
          </cell>
          <cell r="G12">
            <v>1.3579950131759155</v>
          </cell>
          <cell r="H12">
            <v>1.585660709738024</v>
          </cell>
        </row>
        <row r="13">
          <cell r="A13" t="str">
            <v>S&amp;E Asia</v>
          </cell>
          <cell r="B13">
            <v>6.685185404611337</v>
          </cell>
          <cell r="C13">
            <v>9.538617701115578</v>
          </cell>
          <cell r="D13">
            <v>13.869035270248578</v>
          </cell>
          <cell r="E13">
            <v>17.471878529836076</v>
          </cell>
          <cell r="F13">
            <v>22.049677348390563</v>
          </cell>
          <cell r="G13">
            <v>26.932686179963206</v>
          </cell>
          <cell r="H13">
            <v>32.94907006443583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MTCO2"/>
      <sheetName val="CH4 Summary"/>
      <sheetName val="N2O Summary"/>
      <sheetName val="CH4 Emissions"/>
      <sheetName val="N2O Emissions"/>
      <sheetName val="1990"/>
      <sheetName val="1995"/>
      <sheetName val="1999"/>
      <sheetName val="2000"/>
      <sheetName val="2005"/>
      <sheetName val="2010"/>
      <sheetName val="2015"/>
      <sheetName val="2020"/>
      <sheetName val="Regions"/>
      <sheetName val="Constants and EFs"/>
    </sheetNames>
    <sheetDataSet>
      <sheetData sheetId="3">
        <row r="3">
          <cell r="D3" t="str">
            <v>Albania</v>
          </cell>
          <cell r="E3">
            <v>4.5597</v>
          </cell>
          <cell r="F3">
            <v>0.75</v>
          </cell>
          <cell r="G3">
            <v>0.75</v>
          </cell>
          <cell r="H3">
            <v>0.74775</v>
          </cell>
          <cell r="I3">
            <v>0.7366008459101571</v>
          </cell>
          <cell r="J3">
            <v>0.7256179287135527</v>
          </cell>
          <cell r="K3">
            <v>0.7406155737551818</v>
          </cell>
          <cell r="L3">
            <v>0.7559232019820304</v>
          </cell>
        </row>
        <row r="4">
          <cell r="D4" t="str">
            <v>Algeria</v>
          </cell>
          <cell r="E4">
            <v>0.1884</v>
          </cell>
          <cell r="F4">
            <v>0.6783</v>
          </cell>
          <cell r="G4">
            <v>0.9609</v>
          </cell>
          <cell r="H4">
            <v>0.9791570999999999</v>
          </cell>
          <cell r="I4">
            <v>1.0757795824646406</v>
          </cell>
          <cell r="J4">
            <v>1.1819366984601314</v>
          </cell>
          <cell r="K4">
            <v>1.2839802254925503</v>
          </cell>
          <cell r="L4">
            <v>1.3948337686813188</v>
          </cell>
        </row>
        <row r="5">
          <cell r="D5" t="str">
            <v>Angola</v>
          </cell>
          <cell r="E5">
            <v>37.00162911854931</v>
          </cell>
          <cell r="F5">
            <v>41.660130777599996</v>
          </cell>
          <cell r="G5">
            <v>47.1168158592</v>
          </cell>
          <cell r="H5">
            <v>48.01203536052479</v>
          </cell>
          <cell r="I5">
            <v>52.749826716696354</v>
          </cell>
          <cell r="J5">
            <v>57.95513974250891</v>
          </cell>
          <cell r="K5">
            <v>62.958746853352686</v>
          </cell>
          <cell r="L5">
            <v>68.39434471136607</v>
          </cell>
        </row>
        <row r="6">
          <cell r="D6" t="str">
            <v>Argentina</v>
          </cell>
          <cell r="E6">
            <v>3.7342179264</v>
          </cell>
          <cell r="F6">
            <v>6.7987586976</v>
          </cell>
          <cell r="G6">
            <v>8.4823423296</v>
          </cell>
          <cell r="H6">
            <v>8.524754041247999</v>
          </cell>
          <cell r="I6">
            <v>8.740014763398552</v>
          </cell>
          <cell r="J6">
            <v>8.960711088532673</v>
          </cell>
          <cell r="K6">
            <v>9.191551819058677</v>
          </cell>
          <cell r="L6">
            <v>9.428339336881281</v>
          </cell>
        </row>
        <row r="7">
          <cell r="D7" t="str">
            <v>Armenia</v>
          </cell>
          <cell r="E7">
            <v>0.011298960983428044</v>
          </cell>
          <cell r="F7">
            <v>0.0117</v>
          </cell>
          <cell r="G7">
            <v>0.0126</v>
          </cell>
          <cell r="H7">
            <v>0.0125622</v>
          </cell>
          <cell r="I7">
            <v>0.012374894211290639</v>
          </cell>
          <cell r="J7">
            <v>0.012190381202387685</v>
          </cell>
          <cell r="K7">
            <v>0.012442341639087057</v>
          </cell>
          <cell r="L7">
            <v>0.012699509793298109</v>
          </cell>
        </row>
        <row r="8">
          <cell r="D8" t="str">
            <v>Azerbaijan</v>
          </cell>
          <cell r="E8">
            <v>0.05359763543420994</v>
          </cell>
          <cell r="F8">
            <v>0.0555</v>
          </cell>
          <cell r="G8">
            <v>0.0555</v>
          </cell>
          <cell r="H8">
            <v>0.0553335</v>
          </cell>
          <cell r="I8">
            <v>0.05450846259735162</v>
          </cell>
          <cell r="J8">
            <v>0.0536957267248029</v>
          </cell>
          <cell r="K8">
            <v>0.05480555245788347</v>
          </cell>
          <cell r="L8">
            <v>0.055938316946670244</v>
          </cell>
        </row>
        <row r="9">
          <cell r="D9" t="str">
            <v>Bahrain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Bangladesh</v>
          </cell>
          <cell r="E10">
            <v>162</v>
          </cell>
          <cell r="F10">
            <v>177.986037541138</v>
          </cell>
          <cell r="G10">
            <v>191.90340057182294</v>
          </cell>
          <cell r="H10">
            <v>193.82243457754117</v>
          </cell>
          <cell r="I10">
            <v>203.70932667584552</v>
          </cell>
          <cell r="J10">
            <v>214.1005496354177</v>
          </cell>
          <cell r="K10">
            <v>221.3696738802453</v>
          </cell>
          <cell r="L10">
            <v>228.88559883332292</v>
          </cell>
        </row>
        <row r="11">
          <cell r="D11" t="str">
            <v>Belarus</v>
          </cell>
          <cell r="E11">
            <v>6.373772862446589</v>
          </cell>
          <cell r="F11">
            <v>6.6</v>
          </cell>
          <cell r="G11">
            <v>7.34094</v>
          </cell>
          <cell r="H11">
            <v>7.318917179999999</v>
          </cell>
          <cell r="I11">
            <v>7.209790151700945</v>
          </cell>
          <cell r="J11">
            <v>7.102290236813955</v>
          </cell>
          <cell r="K11">
            <v>7.2490859866698205</v>
          </cell>
          <cell r="L11">
            <v>7.398915827143955</v>
          </cell>
        </row>
        <row r="12">
          <cell r="D12" t="str">
            <v>Benin</v>
          </cell>
          <cell r="E12">
            <v>15.86484074778127</v>
          </cell>
          <cell r="F12">
            <v>17.86222272</v>
          </cell>
          <cell r="G12">
            <v>12.6334708416</v>
          </cell>
          <cell r="H12">
            <v>12.873506787590397</v>
          </cell>
          <cell r="I12">
            <v>14.14385470606271</v>
          </cell>
          <cell r="J12">
            <v>15.539559596849871</v>
          </cell>
          <cell r="K12">
            <v>16.88118091367586</v>
          </cell>
          <cell r="L12">
            <v>18.338632267160452</v>
          </cell>
        </row>
        <row r="13">
          <cell r="D13" t="str">
            <v>Bolivia</v>
          </cell>
          <cell r="E13">
            <v>6.98285757566164</v>
          </cell>
          <cell r="F13">
            <v>7.24</v>
          </cell>
          <cell r="G13">
            <v>7.569264479144559</v>
          </cell>
          <cell r="H13">
            <v>7.607110801540281</v>
          </cell>
          <cell r="I13">
            <v>7.799199881963662</v>
          </cell>
          <cell r="J13">
            <v>7.996139452379964</v>
          </cell>
          <cell r="K13">
            <v>8.202131438321501</v>
          </cell>
          <cell r="L13">
            <v>8.41343007236802</v>
          </cell>
        </row>
        <row r="14">
          <cell r="D14" t="str">
            <v>Bosnia and Herzegovina</v>
          </cell>
          <cell r="E14">
            <v>1.8831601639046738</v>
          </cell>
          <cell r="F14">
            <v>1.95</v>
          </cell>
          <cell r="G14">
            <v>2.1966</v>
          </cell>
          <cell r="H14">
            <v>2.1900101999999997</v>
          </cell>
          <cell r="I14">
            <v>2.1573565575016675</v>
          </cell>
          <cell r="J14">
            <v>2.1251897896162526</v>
          </cell>
          <cell r="K14">
            <v>2.1691148924141768</v>
          </cell>
          <cell r="L14">
            <v>2.2139478739649703</v>
          </cell>
        </row>
        <row r="15">
          <cell r="D15" t="str">
            <v>Brazil</v>
          </cell>
          <cell r="E15">
            <v>283.3330773384</v>
          </cell>
          <cell r="F15">
            <v>261.65365990559997</v>
          </cell>
          <cell r="G15">
            <v>258.1859508504</v>
          </cell>
          <cell r="H15">
            <v>260.767810358904</v>
          </cell>
          <cell r="I15">
            <v>274.069589429779</v>
          </cell>
          <cell r="J15">
            <v>288.04989291747853</v>
          </cell>
          <cell r="K15">
            <v>297.23851407867176</v>
          </cell>
          <cell r="L15">
            <v>306.7202468185182</v>
          </cell>
        </row>
        <row r="16">
          <cell r="D16" t="str">
            <v>Brunei</v>
          </cell>
          <cell r="E16">
            <v>0.2316</v>
          </cell>
          <cell r="F16">
            <v>0.2316</v>
          </cell>
          <cell r="G16">
            <v>0.2316</v>
          </cell>
          <cell r="H16">
            <v>0.23345280000000002</v>
          </cell>
          <cell r="I16">
            <v>0.24294152185909915</v>
          </cell>
          <cell r="J16">
            <v>0.25281591415144805</v>
          </cell>
          <cell r="K16">
            <v>0.26335275972293404</v>
          </cell>
          <cell r="L16">
            <v>0.2743287592731954</v>
          </cell>
        </row>
        <row r="17">
          <cell r="D17" t="str">
            <v>Bulgaria</v>
          </cell>
          <cell r="E17">
            <v>2.1663</v>
          </cell>
          <cell r="F17">
            <v>2.16354</v>
          </cell>
          <cell r="G17">
            <v>4.85628</v>
          </cell>
          <cell r="H17">
            <v>4.84171116</v>
          </cell>
          <cell r="I17">
            <v>4.769519941302104</v>
          </cell>
          <cell r="J17">
            <v>4.698405113137402</v>
          </cell>
          <cell r="K17">
            <v>4.795759459770119</v>
          </cell>
          <cell r="L17">
            <v>4.894632969761727</v>
          </cell>
        </row>
        <row r="18">
          <cell r="D18" t="str">
            <v>Cameroon</v>
          </cell>
          <cell r="E18">
            <v>39.117457117754384</v>
          </cell>
          <cell r="F18">
            <v>44.0423413248</v>
          </cell>
          <cell r="G18">
            <v>49.148098051199995</v>
          </cell>
          <cell r="H18">
            <v>50.08191191417279</v>
          </cell>
          <cell r="I18">
            <v>55.02395712399954</v>
          </cell>
          <cell r="J18">
            <v>60.45367961934661</v>
          </cell>
          <cell r="K18">
            <v>65.6730003312621</v>
          </cell>
          <cell r="L18">
            <v>71.34293561065073</v>
          </cell>
        </row>
        <row r="19">
          <cell r="D19" t="str">
            <v>Chile</v>
          </cell>
          <cell r="E19">
            <v>24.607860000000002</v>
          </cell>
          <cell r="F19">
            <v>31.55475</v>
          </cell>
          <cell r="G19">
            <v>35.88999</v>
          </cell>
          <cell r="H19">
            <v>36.06943994999999</v>
          </cell>
          <cell r="I19">
            <v>36.980238508367115</v>
          </cell>
          <cell r="J19">
            <v>37.914035871680305</v>
          </cell>
          <cell r="K19">
            <v>38.890755648864975</v>
          </cell>
          <cell r="L19">
            <v>39.892637124117684</v>
          </cell>
        </row>
        <row r="20">
          <cell r="D20" t="str">
            <v>China</v>
          </cell>
          <cell r="E20">
            <v>2971</v>
          </cell>
          <cell r="F20">
            <v>3091.7567124634343</v>
          </cell>
          <cell r="G20">
            <v>3191.8865064214333</v>
          </cell>
          <cell r="H20">
            <v>3201.462165940697</v>
          </cell>
          <cell r="I20">
            <v>3249.7730957168956</v>
          </cell>
          <cell r="J20">
            <v>3298.813050486944</v>
          </cell>
          <cell r="K20">
            <v>3328.609442044151</v>
          </cell>
          <cell r="L20">
            <v>3358.674968267749</v>
          </cell>
        </row>
        <row r="21">
          <cell r="D21" t="str">
            <v>Chinese Taipei</v>
          </cell>
          <cell r="E21">
            <v>0.1641</v>
          </cell>
          <cell r="F21">
            <v>0.1611</v>
          </cell>
          <cell r="G21">
            <v>0.1611</v>
          </cell>
          <cell r="H21">
            <v>0.16238880000000003</v>
          </cell>
          <cell r="I21">
            <v>0.16898911559369983</v>
          </cell>
          <cell r="J21">
            <v>0.17585770194213418</v>
          </cell>
          <cell r="K21">
            <v>0.18318708804561606</v>
          </cell>
          <cell r="L21">
            <v>0.1908219478364066</v>
          </cell>
        </row>
        <row r="22">
          <cell r="D22" t="str">
            <v>Colombia</v>
          </cell>
          <cell r="E22">
            <v>60.0166699296</v>
          </cell>
          <cell r="F22">
            <v>65.7992136864</v>
          </cell>
          <cell r="G22">
            <v>43.938523008</v>
          </cell>
          <cell r="H22">
            <v>44.15821562304</v>
          </cell>
          <cell r="I22">
            <v>45.27326590342366</v>
          </cell>
          <cell r="J22">
            <v>46.41647260068791</v>
          </cell>
          <cell r="K22">
            <v>47.612227305612514</v>
          </cell>
          <cell r="L22">
            <v>48.83878636154092</v>
          </cell>
        </row>
        <row r="23">
          <cell r="D23" t="str">
            <v>Congo</v>
          </cell>
          <cell r="E23">
            <v>3.976447715103859</v>
          </cell>
          <cell r="F23">
            <v>4.477082112</v>
          </cell>
          <cell r="G23">
            <v>4.553156352</v>
          </cell>
          <cell r="H23">
            <v>4.639666322687999</v>
          </cell>
          <cell r="I23">
            <v>5.097505088199383</v>
          </cell>
          <cell r="J23">
            <v>5.600523037002452</v>
          </cell>
          <cell r="K23">
            <v>6.084049036886045</v>
          </cell>
          <cell r="L23">
            <v>6.6093206721359605</v>
          </cell>
        </row>
        <row r="24">
          <cell r="D24" t="str">
            <v>Democratic Republic of Congo (Kinshasa)</v>
          </cell>
          <cell r="E24">
            <v>100.42967753634002</v>
          </cell>
          <cell r="F24">
            <v>113.07376458239999</v>
          </cell>
          <cell r="G24">
            <v>127.66166664</v>
          </cell>
          <cell r="H24">
            <v>130.08723830615997</v>
          </cell>
          <cell r="I24">
            <v>142.92414864680958</v>
          </cell>
          <cell r="J24">
            <v>157.02779559621135</v>
          </cell>
          <cell r="K24">
            <v>170.58492613090021</v>
          </cell>
          <cell r="L24">
            <v>185.312523254875</v>
          </cell>
        </row>
        <row r="25">
          <cell r="D25" t="str">
            <v>Costa Rica</v>
          </cell>
          <cell r="E25">
            <v>6.5863126656</v>
          </cell>
          <cell r="F25">
            <v>2.5726848479999997</v>
          </cell>
          <cell r="G25">
            <v>0.746644848</v>
          </cell>
          <cell r="H25">
            <v>0.7503780722399999</v>
          </cell>
          <cell r="I25">
            <v>0.769326058883926</v>
          </cell>
          <cell r="J25">
            <v>0.7887525059348662</v>
          </cell>
          <cell r="K25">
            <v>0.8090718983218421</v>
          </cell>
          <cell r="L25">
            <v>0.8299147473113258</v>
          </cell>
        </row>
        <row r="26">
          <cell r="D26" t="str">
            <v>Cote d'Ivoire</v>
          </cell>
          <cell r="E26">
            <v>24.20451039597537</v>
          </cell>
          <cell r="F26">
            <v>27.251855999999997</v>
          </cell>
          <cell r="G26">
            <v>30.2763009024</v>
          </cell>
          <cell r="H26">
            <v>30.8515506195456</v>
          </cell>
          <cell r="I26">
            <v>33.89595831341211</v>
          </cell>
          <cell r="J26">
            <v>37.24078585718405</v>
          </cell>
          <cell r="K26">
            <v>40.45600131100413</v>
          </cell>
          <cell r="L26">
            <v>43.948805171635136</v>
          </cell>
        </row>
        <row r="27">
          <cell r="D27" t="str">
            <v>Croatia</v>
          </cell>
          <cell r="E27">
            <v>3.2071666176038063</v>
          </cell>
          <cell r="F27">
            <v>3.321</v>
          </cell>
          <cell r="G27">
            <v>4.1565</v>
          </cell>
          <cell r="H27">
            <v>4.1440305</v>
          </cell>
          <cell r="I27">
            <v>4.0822418880340905</v>
          </cell>
          <cell r="J27">
            <v>4.021374560930509</v>
          </cell>
          <cell r="K27">
            <v>4.112749804846658</v>
          </cell>
          <cell r="L27">
            <v>4.189326385384412</v>
          </cell>
        </row>
        <row r="28">
          <cell r="D28" t="str">
            <v>Cuba</v>
          </cell>
          <cell r="E28">
            <v>10.8043660752</v>
          </cell>
          <cell r="F28">
            <v>8.463212572799998</v>
          </cell>
          <cell r="G28">
            <v>8.0033266992</v>
          </cell>
          <cell r="H28">
            <v>8.043343332695999</v>
          </cell>
          <cell r="I28">
            <v>8.246447831186316</v>
          </cell>
          <cell r="J28">
            <v>8.454680972779473</v>
          </cell>
          <cell r="K28">
            <v>8.67248564395321</v>
          </cell>
          <cell r="L28">
            <v>8.895901274894426</v>
          </cell>
        </row>
        <row r="29">
          <cell r="D29" t="str">
            <v>Cyprus</v>
          </cell>
          <cell r="E29">
            <v>0.049662969599999995</v>
          </cell>
          <cell r="F29">
            <v>0.0704407872</v>
          </cell>
          <cell r="G29">
            <v>0.060840787199999996</v>
          </cell>
          <cell r="H29">
            <v>0.0606582648384</v>
          </cell>
          <cell r="I29">
            <v>0.0597538337564798</v>
          </cell>
          <cell r="J29">
            <v>0.05886288798582136</v>
          </cell>
          <cell r="K29">
            <v>0.06007951269312657</v>
          </cell>
          <cell r="L29">
            <v>0.061321283561775096</v>
          </cell>
        </row>
        <row r="30">
          <cell r="D30" t="str">
            <v>Dominican Republic</v>
          </cell>
          <cell r="E30">
            <v>7.9605304128</v>
          </cell>
          <cell r="F30">
            <v>9.4193640288</v>
          </cell>
          <cell r="G30">
            <v>9.793413600000001</v>
          </cell>
          <cell r="H30">
            <v>9.842380667999999</v>
          </cell>
          <cell r="I30">
            <v>10.090913113631022</v>
          </cell>
          <cell r="J30">
            <v>10.345721314957228</v>
          </cell>
          <cell r="K30">
            <v>10.612241889336584</v>
          </cell>
          <cell r="L30">
            <v>10.885628414808668</v>
          </cell>
        </row>
        <row r="31">
          <cell r="D31" t="str">
            <v>Ecuador</v>
          </cell>
          <cell r="E31">
            <v>17.87</v>
          </cell>
          <cell r="F31">
            <v>18.68875555958055</v>
          </cell>
          <cell r="G31">
            <v>19.370688113955534</v>
          </cell>
          <cell r="H31">
            <v>19.467541554525308</v>
          </cell>
          <cell r="I31">
            <v>19.959121374100903</v>
          </cell>
          <cell r="J31">
            <v>20.463114200133283</v>
          </cell>
          <cell r="K31">
            <v>20.99027328205491</v>
          </cell>
          <cell r="L31">
            <v>21.53101273570953</v>
          </cell>
        </row>
        <row r="32">
          <cell r="D32" t="str">
            <v>Egypt</v>
          </cell>
          <cell r="E32">
            <v>74</v>
          </cell>
          <cell r="F32">
            <v>83.31659310635418</v>
          </cell>
          <cell r="G32">
            <v>91.60756290711812</v>
          </cell>
          <cell r="H32">
            <v>93.34810660235335</v>
          </cell>
          <cell r="I32">
            <v>102.5596271982754</v>
          </cell>
          <cell r="J32">
            <v>112.68013368344052</v>
          </cell>
          <cell r="K32">
            <v>122.40847047383134</v>
          </cell>
          <cell r="L32">
            <v>132.9767116343496</v>
          </cell>
        </row>
        <row r="33">
          <cell r="D33" t="str">
            <v>El Salvador</v>
          </cell>
          <cell r="E33">
            <v>11.361657513599999</v>
          </cell>
          <cell r="F33">
            <v>13.0349934528</v>
          </cell>
          <cell r="G33">
            <v>13.4074953312</v>
          </cell>
          <cell r="H33">
            <v>13.474532807855997</v>
          </cell>
          <cell r="I33">
            <v>13.814781646570385</v>
          </cell>
          <cell r="J33">
            <v>14.1636221948377</v>
          </cell>
          <cell r="K33">
            <v>14.528497355084166</v>
          </cell>
          <cell r="L33">
            <v>14.902772221192137</v>
          </cell>
        </row>
        <row r="34">
          <cell r="D34" t="str">
            <v>Eritrea</v>
          </cell>
          <cell r="E34">
            <v>6.100700863953534</v>
          </cell>
          <cell r="F34">
            <v>6.8687785344</v>
          </cell>
          <cell r="G34">
            <v>4.3533856896</v>
          </cell>
          <cell r="H34">
            <v>4.4361000177024</v>
          </cell>
          <cell r="I34">
            <v>4.873851014117421</v>
          </cell>
          <cell r="J34">
            <v>5.354798947954425</v>
          </cell>
          <cell r="K34">
            <v>5.817110146101207</v>
          </cell>
          <cell r="L34">
            <v>6.319335381359236</v>
          </cell>
        </row>
        <row r="35">
          <cell r="D35" t="str">
            <v>Estonia</v>
          </cell>
          <cell r="E35">
            <v>2.5979208470384</v>
          </cell>
          <cell r="F35">
            <v>2.69013</v>
          </cell>
          <cell r="G35">
            <v>4.41255</v>
          </cell>
          <cell r="H35">
            <v>4.399312350000001</v>
          </cell>
          <cell r="I35">
            <v>4.333717416827818</v>
          </cell>
          <cell r="J35">
            <v>4.269100521793316</v>
          </cell>
          <cell r="K35">
            <v>4.357337666631237</v>
          </cell>
          <cell r="L35">
            <v>4.447398566541077</v>
          </cell>
        </row>
        <row r="36">
          <cell r="D36" t="str">
            <v>Ethiopia</v>
          </cell>
          <cell r="E36">
            <v>164.55861932627158</v>
          </cell>
          <cell r="F36">
            <v>185.2765341696</v>
          </cell>
          <cell r="G36">
            <v>205.308064224</v>
          </cell>
          <cell r="H36">
            <v>209.20891744425597</v>
          </cell>
          <cell r="I36">
            <v>229.85349527268014</v>
          </cell>
          <cell r="J36">
            <v>252.53526443558664</v>
          </cell>
          <cell r="K36">
            <v>274.3381148899683</v>
          </cell>
          <cell r="L36">
            <v>298.02333329402444</v>
          </cell>
        </row>
        <row r="37">
          <cell r="D37" t="str">
            <v>Gabon</v>
          </cell>
          <cell r="E37">
            <v>7.647216193618077</v>
          </cell>
          <cell r="F37">
            <v>8.610000000000001</v>
          </cell>
          <cell r="G37">
            <v>9.28374</v>
          </cell>
          <cell r="H37">
            <v>9.46013106</v>
          </cell>
          <cell r="I37">
            <v>10.393649641908922</v>
          </cell>
          <cell r="J37">
            <v>11.419287131816278</v>
          </cell>
          <cell r="K37">
            <v>12.405181162050383</v>
          </cell>
          <cell r="L37">
            <v>13.4761932060126</v>
          </cell>
        </row>
        <row r="38">
          <cell r="D38" t="str">
            <v>Georgia</v>
          </cell>
          <cell r="E38">
            <v>0.6550500200905336</v>
          </cell>
          <cell r="F38">
            <v>0.6783</v>
          </cell>
          <cell r="G38">
            <v>0.879</v>
          </cell>
          <cell r="H38">
            <v>0.876363</v>
          </cell>
          <cell r="I38">
            <v>0.8632961914067041</v>
          </cell>
          <cell r="J38">
            <v>0.8504242124522837</v>
          </cell>
          <cell r="K38">
            <v>0.8680014524410733</v>
          </cell>
          <cell r="L38">
            <v>0.8859419927229396</v>
          </cell>
        </row>
        <row r="39">
          <cell r="D39" t="str">
            <v>Ghana</v>
          </cell>
          <cell r="E39">
            <v>33.723558144</v>
          </cell>
          <cell r="F39">
            <v>39.6012331008</v>
          </cell>
          <cell r="G39">
            <v>43.5123645504</v>
          </cell>
          <cell r="H39">
            <v>44.3390994768576</v>
          </cell>
          <cell r="I39">
            <v>48.71444829647054</v>
          </cell>
          <cell r="J39">
            <v>53.52155323019403</v>
          </cell>
          <cell r="K39">
            <v>58.14238281521143</v>
          </cell>
          <cell r="L39">
            <v>63.16215571866983</v>
          </cell>
        </row>
        <row r="40">
          <cell r="D40" t="str">
            <v>Gibraltar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 t="str">
            <v>Guatemala</v>
          </cell>
          <cell r="E41">
            <v>32.9555686992</v>
          </cell>
          <cell r="F41">
            <v>32.9042350272</v>
          </cell>
          <cell r="G41">
            <v>34.0469398752</v>
          </cell>
          <cell r="H41">
            <v>34.217174574576</v>
          </cell>
          <cell r="I41">
            <v>35.08120111108783</v>
          </cell>
          <cell r="J41">
            <v>35.967045400382545</v>
          </cell>
          <cell r="K41">
            <v>36.8936079190326</v>
          </cell>
          <cell r="L41">
            <v>37.84404001305117</v>
          </cell>
        </row>
        <row r="42">
          <cell r="D42" t="str">
            <v>Haiti</v>
          </cell>
          <cell r="E42">
            <v>10.5751499136</v>
          </cell>
          <cell r="F42">
            <v>11.8212613632</v>
          </cell>
          <cell r="G42">
            <v>13.7709427584</v>
          </cell>
          <cell r="H42">
            <v>13.839797472191998</v>
          </cell>
          <cell r="I42">
            <v>14.18926970140429</v>
          </cell>
          <cell r="J42">
            <v>14.547566542337679</v>
          </cell>
          <cell r="K42">
            <v>14.92233265797625</v>
          </cell>
          <cell r="L42">
            <v>15.306753284630267</v>
          </cell>
        </row>
        <row r="43">
          <cell r="D43" t="str">
            <v>Honduras</v>
          </cell>
          <cell r="E43">
            <v>15.5890037568</v>
          </cell>
          <cell r="F43">
            <v>15.723245635200001</v>
          </cell>
          <cell r="G43">
            <v>17.957295331200005</v>
          </cell>
          <cell r="H43">
            <v>18.047081807856</v>
          </cell>
          <cell r="I43">
            <v>18.50279323881014</v>
          </cell>
          <cell r="J43">
            <v>18.970011954460677</v>
          </cell>
          <cell r="K43">
            <v>19.458706587552772</v>
          </cell>
          <cell r="L43">
            <v>19.95999069317585</v>
          </cell>
        </row>
        <row r="44">
          <cell r="D44" t="str">
            <v>Hong Kong, China</v>
          </cell>
          <cell r="E44">
            <v>0.637544544</v>
          </cell>
          <cell r="F44">
            <v>0.6663186048</v>
          </cell>
          <cell r="G44">
            <v>0.6590667264000001</v>
          </cell>
          <cell r="H44">
            <v>0.6610439265791999</v>
          </cell>
          <cell r="I44">
            <v>0.6710192581810234</v>
          </cell>
          <cell r="J44">
            <v>0.6811451202341</v>
          </cell>
          <cell r="K44">
            <v>0.687297535178251</v>
          </cell>
          <cell r="L44">
            <v>0.6935055215542753</v>
          </cell>
        </row>
        <row r="45">
          <cell r="D45" t="str">
            <v>India</v>
          </cell>
          <cell r="E45">
            <v>1579</v>
          </cell>
          <cell r="F45">
            <v>1726.318879049148</v>
          </cell>
          <cell r="G45">
            <v>1854.0102550304193</v>
          </cell>
          <cell r="H45">
            <v>1868.8423370706628</v>
          </cell>
          <cell r="I45">
            <v>1944.8016964571098</v>
          </cell>
          <cell r="J45">
            <v>2023.8484346790792</v>
          </cell>
          <cell r="K45">
            <v>2070.827169473602</v>
          </cell>
          <cell r="L45">
            <v>2118.8964017011726</v>
          </cell>
        </row>
        <row r="46">
          <cell r="D46" t="str">
            <v>Indonesia</v>
          </cell>
          <cell r="E46">
            <v>510.42741144959996</v>
          </cell>
          <cell r="F46">
            <v>551.3995409664001</v>
          </cell>
          <cell r="G46">
            <v>584.882493024</v>
          </cell>
          <cell r="H46">
            <v>589.561552968192</v>
          </cell>
          <cell r="I46">
            <v>613.5243651295101</v>
          </cell>
          <cell r="J46">
            <v>638.461149158206</v>
          </cell>
          <cell r="K46">
            <v>665.0708922776345</v>
          </cell>
          <cell r="L46">
            <v>692.78967457637</v>
          </cell>
        </row>
        <row r="47">
          <cell r="D47" t="str">
            <v>Iran</v>
          </cell>
          <cell r="E47">
            <v>6.4567886592</v>
          </cell>
          <cell r="F47">
            <v>6.530504294399999</v>
          </cell>
          <cell r="G47">
            <v>6.5951964768</v>
          </cell>
          <cell r="H47">
            <v>6.727100406336</v>
          </cell>
          <cell r="I47">
            <v>7.427262419834497</v>
          </cell>
          <cell r="J47">
            <v>8.200297858068048</v>
          </cell>
          <cell r="K47">
            <v>11.609233710703966</v>
          </cell>
          <cell r="L47">
            <v>16.43529414204689</v>
          </cell>
        </row>
        <row r="48">
          <cell r="D48" t="str">
            <v>Iraq</v>
          </cell>
          <cell r="E48">
            <v>0.1239186048</v>
          </cell>
          <cell r="F48">
            <v>0.141044544</v>
          </cell>
          <cell r="G48">
            <v>0.141044544</v>
          </cell>
          <cell r="H48">
            <v>0.14386543488</v>
          </cell>
          <cell r="I48">
            <v>0.1588390648950277</v>
          </cell>
          <cell r="J48">
            <v>0.17537116234883912</v>
          </cell>
          <cell r="K48">
            <v>0.24827449503220067</v>
          </cell>
          <cell r="L48">
            <v>0.3514843835093181</v>
          </cell>
        </row>
        <row r="49">
          <cell r="D49" t="str">
            <v>Israel</v>
          </cell>
          <cell r="E49">
            <v>0.0381</v>
          </cell>
          <cell r="F49">
            <v>0.0627518784</v>
          </cell>
          <cell r="G49">
            <v>0.0918778176</v>
          </cell>
          <cell r="H49">
            <v>0.093715373952</v>
          </cell>
          <cell r="I49">
            <v>0.10346934534511251</v>
          </cell>
          <cell r="J49">
            <v>0.11423851791521</v>
          </cell>
          <cell r="K49">
            <v>0.16172847330628143</v>
          </cell>
          <cell r="L49">
            <v>0.22896042031457503</v>
          </cell>
        </row>
        <row r="50">
          <cell r="D50" t="str">
            <v>Jamaica</v>
          </cell>
          <cell r="E50">
            <v>0.4532373888</v>
          </cell>
          <cell r="F50">
            <v>0.6016449024</v>
          </cell>
          <cell r="G50">
            <v>0.7194264767999999</v>
          </cell>
          <cell r="H50">
            <v>0.7230236091839999</v>
          </cell>
          <cell r="I50">
            <v>0.741280861357115</v>
          </cell>
          <cell r="J50">
            <v>0.7599991320262777</v>
          </cell>
          <cell r="K50">
            <v>0.7795777963870325</v>
          </cell>
          <cell r="L50">
            <v>0.7996608351371753</v>
          </cell>
        </row>
        <row r="51">
          <cell r="D51" t="str">
            <v>Jordan</v>
          </cell>
          <cell r="E51">
            <v>0.0238629696</v>
          </cell>
          <cell r="F51">
            <v>0.0295629696</v>
          </cell>
          <cell r="G51">
            <v>0.0379629696</v>
          </cell>
          <cell r="H51">
            <v>0.038722228992</v>
          </cell>
          <cell r="I51">
            <v>0.04275246968718169</v>
          </cell>
          <cell r="J51">
            <v>0.04720218107100721</v>
          </cell>
          <cell r="K51">
            <v>0.06682454237551212</v>
          </cell>
          <cell r="L51">
            <v>0.09460409164099946</v>
          </cell>
        </row>
        <row r="52">
          <cell r="D52" t="str">
            <v>Kazakhstan</v>
          </cell>
          <cell r="E52">
            <v>0.9560659293669882</v>
          </cell>
          <cell r="F52">
            <v>0.99</v>
          </cell>
          <cell r="G52">
            <v>0.9207</v>
          </cell>
          <cell r="H52">
            <v>0.9179379</v>
          </cell>
          <cell r="I52">
            <v>0.9042511984393088</v>
          </cell>
          <cell r="J52">
            <v>0.8907685692887573</v>
          </cell>
          <cell r="K52">
            <v>0.9091796783418614</v>
          </cell>
          <cell r="L52">
            <v>0.9279713227531405</v>
          </cell>
        </row>
        <row r="53">
          <cell r="D53" t="str">
            <v>Kenya</v>
          </cell>
          <cell r="E53">
            <v>76.59765313974275</v>
          </cell>
          <cell r="F53">
            <v>86.2412905344</v>
          </cell>
          <cell r="G53">
            <v>93.4247260992</v>
          </cell>
          <cell r="H53">
            <v>95.19979589508479</v>
          </cell>
          <cell r="I53">
            <v>104.59403979068664</v>
          </cell>
          <cell r="J53">
            <v>114.91530057261997</v>
          </cell>
          <cell r="K53">
            <v>124.83661242942095</v>
          </cell>
          <cell r="L53">
            <v>135.614489325598</v>
          </cell>
        </row>
        <row r="54">
          <cell r="D54" t="str">
            <v>North Korea (DPRK)</v>
          </cell>
          <cell r="E54">
            <v>11.9913</v>
          </cell>
          <cell r="F54">
            <v>12.657</v>
          </cell>
          <cell r="G54">
            <v>12.5727</v>
          </cell>
          <cell r="H54">
            <v>12.6732816</v>
          </cell>
          <cell r="I54">
            <v>13.188388911389879</v>
          </cell>
          <cell r="J54">
            <v>13.724432831830356</v>
          </cell>
          <cell r="K54">
            <v>14.296438869466893</v>
          </cell>
          <cell r="L54">
            <v>14.892284938316509</v>
          </cell>
        </row>
        <row r="55">
          <cell r="D55" t="str">
            <v>Kuwait</v>
          </cell>
          <cell r="E55">
            <v>0.049303756799999994</v>
          </cell>
          <cell r="F55">
            <v>0.0554667264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Kyrgyzstan</v>
          </cell>
          <cell r="E56">
            <v>0.045195843933712176</v>
          </cell>
          <cell r="F56">
            <v>0.0468</v>
          </cell>
          <cell r="G56">
            <v>0.045</v>
          </cell>
          <cell r="H56">
            <v>0.044865</v>
          </cell>
          <cell r="I56">
            <v>0.044196050754609424</v>
          </cell>
          <cell r="J56">
            <v>0.043537075722813165</v>
          </cell>
          <cell r="K56">
            <v>0.044436934425310916</v>
          </cell>
          <cell r="L56">
            <v>0.045355392118921825</v>
          </cell>
        </row>
        <row r="57">
          <cell r="D57" t="str">
            <v>Latvia</v>
          </cell>
          <cell r="E57">
            <v>2.3084356723040074</v>
          </cell>
          <cell r="F57">
            <v>2.39037</v>
          </cell>
          <cell r="G57">
            <v>7.71297</v>
          </cell>
          <cell r="H57">
            <v>7.68983109</v>
          </cell>
          <cell r="I57">
            <v>7.575173635306219</v>
          </cell>
          <cell r="J57">
            <v>7.462225754173027</v>
          </cell>
          <cell r="K57">
            <v>7.616460935875341</v>
          </cell>
          <cell r="L57">
            <v>7.7738839722551205</v>
          </cell>
        </row>
        <row r="58">
          <cell r="D58" t="str">
            <v>Lebanon</v>
          </cell>
          <cell r="E58">
            <v>1.0417815744</v>
          </cell>
          <cell r="F58">
            <v>1.1875815744</v>
          </cell>
          <cell r="G58">
            <v>1.2713075136</v>
          </cell>
          <cell r="H58">
            <v>1.296733663872</v>
          </cell>
          <cell r="I58">
            <v>1.4316987451442769</v>
          </cell>
          <cell r="J58">
            <v>1.580711100479325</v>
          </cell>
          <cell r="K58">
            <v>2.237826590227287</v>
          </cell>
          <cell r="L58">
            <v>3.1681107612958073</v>
          </cell>
        </row>
        <row r="59">
          <cell r="D59" t="str">
            <v>Libya</v>
          </cell>
          <cell r="E59">
            <v>1.5708</v>
          </cell>
          <cell r="F59">
            <v>1.5708</v>
          </cell>
          <cell r="G59">
            <v>1.7139</v>
          </cell>
          <cell r="H59">
            <v>1.7464640999999999</v>
          </cell>
          <cell r="I59">
            <v>1.9188038572027764</v>
          </cell>
          <cell r="J59">
            <v>2.108149971371443</v>
          </cell>
          <cell r="K59">
            <v>2.2901589223349803</v>
          </cell>
          <cell r="L59">
            <v>2.4878817734862237</v>
          </cell>
        </row>
        <row r="60">
          <cell r="D60" t="str">
            <v>Lithuania</v>
          </cell>
          <cell r="E60">
            <v>2.3311784527450103</v>
          </cell>
          <cell r="F60">
            <v>2.41392</v>
          </cell>
          <cell r="G60">
            <v>6.87621</v>
          </cell>
          <cell r="H60">
            <v>6.8555813699999995</v>
          </cell>
          <cell r="I60">
            <v>6.753362803541175</v>
          </cell>
          <cell r="J60">
            <v>6.65266834346589</v>
          </cell>
          <cell r="K60">
            <v>6.79017095254816</v>
          </cell>
          <cell r="L60">
            <v>6.930515574267809</v>
          </cell>
        </row>
        <row r="61">
          <cell r="D61" t="str">
            <v>Former Yugoslav Republic of Macedonia</v>
          </cell>
          <cell r="E61">
            <v>2.263848233961711</v>
          </cell>
          <cell r="F61">
            <v>2.3442</v>
          </cell>
          <cell r="G61">
            <v>2.1395399999999998</v>
          </cell>
          <cell r="H61">
            <v>2.13312138</v>
          </cell>
          <cell r="I61">
            <v>2.101315965144823</v>
          </cell>
          <cell r="J61">
            <v>2.0699847775997258</v>
          </cell>
          <cell r="K61">
            <v>2.112768859562883</v>
          </cell>
          <cell r="L61">
            <v>2.1564372367581774</v>
          </cell>
        </row>
        <row r="62">
          <cell r="D62" t="str">
            <v>Malaysia</v>
          </cell>
          <cell r="E62">
            <v>14.275588627200001</v>
          </cell>
          <cell r="F62">
            <v>15.68834784</v>
          </cell>
          <cell r="G62">
            <v>16.451867231999998</v>
          </cell>
          <cell r="H62">
            <v>16.583482169856</v>
          </cell>
          <cell r="I62">
            <v>17.25752013284078</v>
          </cell>
          <cell r="J62">
            <v>17.958954463542025</v>
          </cell>
          <cell r="K62">
            <v>18.707446624104094</v>
          </cell>
          <cell r="L62">
            <v>19.48713439327245</v>
          </cell>
        </row>
        <row r="63">
          <cell r="D63" t="str">
            <v>Malta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Mexico</v>
          </cell>
          <cell r="E64">
            <v>74.21481</v>
          </cell>
          <cell r="F64">
            <v>75.60546000000001</v>
          </cell>
          <cell r="G64">
            <v>76.36757999999999</v>
          </cell>
          <cell r="H64">
            <v>76.74941789999998</v>
          </cell>
          <cell r="I64">
            <v>78.68743687882906</v>
          </cell>
          <cell r="J64">
            <v>80.67439326545971</v>
          </cell>
          <cell r="K64">
            <v>82.75268099197432</v>
          </cell>
          <cell r="L64">
            <v>84.88450838205937</v>
          </cell>
        </row>
        <row r="65">
          <cell r="D65" t="str">
            <v>Moldova</v>
          </cell>
          <cell r="E65">
            <v>0.31868864312232936</v>
          </cell>
          <cell r="F65">
            <v>0.33</v>
          </cell>
          <cell r="G65">
            <v>0.7392</v>
          </cell>
          <cell r="H65">
            <v>0.7369824</v>
          </cell>
          <cell r="I65">
            <v>0.7259937937290509</v>
          </cell>
          <cell r="J65">
            <v>0.7151690305400775</v>
          </cell>
          <cell r="K65">
            <v>0.7299507094931074</v>
          </cell>
          <cell r="L65">
            <v>0.7450379078734892</v>
          </cell>
        </row>
        <row r="66">
          <cell r="D66" t="str">
            <v>Mongolia</v>
          </cell>
          <cell r="E66">
            <v>11.4</v>
          </cell>
          <cell r="F66">
            <v>13.3</v>
          </cell>
          <cell r="G66">
            <v>13.514080208204803</v>
          </cell>
          <cell r="H66">
            <v>13.62219284987044</v>
          </cell>
          <cell r="I66">
            <v>14.175868792345451</v>
          </cell>
          <cell r="J66">
            <v>14.752048971300898</v>
          </cell>
          <cell r="K66">
            <v>15.366883928962942</v>
          </cell>
          <cell r="L66">
            <v>16.007343938839675</v>
          </cell>
        </row>
        <row r="67">
          <cell r="D67" t="str">
            <v>Morocco</v>
          </cell>
          <cell r="E67">
            <v>3.9765</v>
          </cell>
          <cell r="F67">
            <v>4.32765</v>
          </cell>
          <cell r="G67">
            <v>4.65228</v>
          </cell>
          <cell r="H67">
            <v>4.740673319999999</v>
          </cell>
          <cell r="I67">
            <v>5.208479379653032</v>
          </cell>
          <cell r="J67">
            <v>5.722448187649184</v>
          </cell>
          <cell r="K67">
            <v>6.216500700858033</v>
          </cell>
          <cell r="L67">
            <v>6.753207665064758</v>
          </cell>
        </row>
        <row r="68">
          <cell r="D68" t="str">
            <v>Mozambique</v>
          </cell>
          <cell r="E68">
            <v>54.657471142149916</v>
          </cell>
          <cell r="F68">
            <v>61.5388416672</v>
          </cell>
          <cell r="G68">
            <v>62.709069484800004</v>
          </cell>
          <cell r="H68">
            <v>63.900541805011194</v>
          </cell>
          <cell r="I68">
            <v>70.20619896670235</v>
          </cell>
          <cell r="J68">
            <v>77.13409361054376</v>
          </cell>
          <cell r="K68">
            <v>83.793532290063</v>
          </cell>
          <cell r="L68">
            <v>91.0279193672414</v>
          </cell>
        </row>
        <row r="69">
          <cell r="D69" t="str">
            <v>Myanmar</v>
          </cell>
          <cell r="E69">
            <v>111.31</v>
          </cell>
          <cell r="F69">
            <v>113.55408098099079</v>
          </cell>
          <cell r="G69">
            <v>115.3818765673754</v>
          </cell>
          <cell r="H69">
            <v>116.30493157991441</v>
          </cell>
          <cell r="I69">
            <v>121.03216186630792</v>
          </cell>
          <cell r="J69">
            <v>125.95153109192812</v>
          </cell>
          <cell r="K69">
            <v>131.20093098458224</v>
          </cell>
          <cell r="L69">
            <v>136.66911503169717</v>
          </cell>
        </row>
        <row r="70">
          <cell r="D70" t="str">
            <v>Namibia</v>
          </cell>
          <cell r="E70">
            <v>1.6869172725364476</v>
          </cell>
          <cell r="F70">
            <v>1.8993</v>
          </cell>
          <cell r="G70">
            <v>2.1234</v>
          </cell>
          <cell r="H70">
            <v>2.1637446</v>
          </cell>
          <cell r="I70">
            <v>2.377261281512559</v>
          </cell>
          <cell r="J70">
            <v>2.6118476277554827</v>
          </cell>
          <cell r="K70">
            <v>2.8373437514943096</v>
          </cell>
          <cell r="L70">
            <v>3.0823082780912814</v>
          </cell>
        </row>
        <row r="71">
          <cell r="D71" t="str">
            <v>Nepal</v>
          </cell>
          <cell r="E71">
            <v>70.99386000000001</v>
          </cell>
          <cell r="F71">
            <v>78.95016</v>
          </cell>
          <cell r="G71">
            <v>85.95609</v>
          </cell>
          <cell r="H71">
            <v>86.8156509</v>
          </cell>
          <cell r="I71">
            <v>91.2441216018731</v>
          </cell>
          <cell r="J71">
            <v>95.89848881611518</v>
          </cell>
          <cell r="K71">
            <v>99.15442641778228</v>
          </cell>
          <cell r="L71">
            <v>102.52090934499957</v>
          </cell>
        </row>
        <row r="72">
          <cell r="D72" t="str">
            <v>Netherlands Antilles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 t="str">
            <v>Nicaragua</v>
          </cell>
          <cell r="E73">
            <v>10.914684240000001</v>
          </cell>
          <cell r="F73">
            <v>12.287189088</v>
          </cell>
          <cell r="G73">
            <v>13.9626072096</v>
          </cell>
          <cell r="H73">
            <v>14.032420245647998</v>
          </cell>
          <cell r="I73">
            <v>14.386756441271068</v>
          </cell>
          <cell r="J73">
            <v>14.75004006986228</v>
          </cell>
          <cell r="K73">
            <v>15.130022193085985</v>
          </cell>
          <cell r="L73">
            <v>15.519793199138874</v>
          </cell>
        </row>
        <row r="74">
          <cell r="D74" t="str">
            <v>Nigeria</v>
          </cell>
          <cell r="E74">
            <v>636.7448375840468</v>
          </cell>
          <cell r="F74">
            <v>716.9109533184001</v>
          </cell>
          <cell r="G74">
            <v>801.9368865216</v>
          </cell>
          <cell r="H74">
            <v>817.1736873655103</v>
          </cell>
          <cell r="I74">
            <v>897.8117691177031</v>
          </cell>
          <cell r="J74">
            <v>986.407155821352</v>
          </cell>
          <cell r="K74">
            <v>1071.5694706908087</v>
          </cell>
          <cell r="L74">
            <v>1164.0843476651958</v>
          </cell>
        </row>
        <row r="75">
          <cell r="D75" t="str">
            <v>Oman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Pakistan</v>
          </cell>
          <cell r="E76">
            <v>133.4</v>
          </cell>
          <cell r="F76">
            <v>146.56381116041857</v>
          </cell>
          <cell r="G76">
            <v>158.02415824864926</v>
          </cell>
          <cell r="H76">
            <v>159.60439983113577</v>
          </cell>
          <cell r="I76">
            <v>167.74582826270242</v>
          </cell>
          <cell r="J76">
            <v>176.3025513664489</v>
          </cell>
          <cell r="K76">
            <v>182.28836108410323</v>
          </cell>
          <cell r="L76">
            <v>188.4774005207733</v>
          </cell>
        </row>
        <row r="77">
          <cell r="D77" t="str">
            <v>Panama</v>
          </cell>
          <cell r="E77">
            <v>4.0836089088000005</v>
          </cell>
          <cell r="F77">
            <v>4.596578908800001</v>
          </cell>
          <cell r="G77">
            <v>4.7279878176</v>
          </cell>
          <cell r="H77">
            <v>4.751627756687999</v>
          </cell>
          <cell r="I77">
            <v>4.87161231194275</v>
          </cell>
          <cell r="J77">
            <v>4.9946266275737035</v>
          </cell>
          <cell r="K77">
            <v>5.1232953512968935</v>
          </cell>
          <cell r="L77">
            <v>5.255278765326095</v>
          </cell>
        </row>
        <row r="78">
          <cell r="D78" t="str">
            <v>Paraguay</v>
          </cell>
          <cell r="E78">
            <v>16.9184351736</v>
          </cell>
          <cell r="F78">
            <v>15.818943151199997</v>
          </cell>
          <cell r="G78">
            <v>14.7510746616</v>
          </cell>
          <cell r="H78">
            <v>14.824830034907997</v>
          </cell>
          <cell r="I78">
            <v>15.199175570700875</v>
          </cell>
          <cell r="J78">
            <v>15.582973800375452</v>
          </cell>
          <cell r="K78">
            <v>15.984413487505828</v>
          </cell>
          <cell r="L78">
            <v>16.396194834993707</v>
          </cell>
        </row>
        <row r="79">
          <cell r="D79" t="str">
            <v>Peru</v>
          </cell>
          <cell r="E79">
            <v>40.5827705376</v>
          </cell>
          <cell r="F79">
            <v>43.2108401088</v>
          </cell>
          <cell r="G79">
            <v>46.112646585600004</v>
          </cell>
          <cell r="H79">
            <v>46.343209818527995</v>
          </cell>
          <cell r="I79">
            <v>47.513433940425415</v>
          </cell>
          <cell r="J79">
            <v>48.71320768784152</v>
          </cell>
          <cell r="K79">
            <v>49.96812957270363</v>
          </cell>
          <cell r="L79">
            <v>51.255380039727655</v>
          </cell>
        </row>
        <row r="80">
          <cell r="D80" t="str">
            <v>Philippines</v>
          </cell>
          <cell r="E80">
            <v>114.80094</v>
          </cell>
          <cell r="F80">
            <v>78.33414347520001</v>
          </cell>
          <cell r="G80">
            <v>48.707023248000006</v>
          </cell>
          <cell r="H80">
            <v>49.096679433984</v>
          </cell>
          <cell r="I80">
            <v>51.09222086828861</v>
          </cell>
          <cell r="J80">
            <v>53.16887136458959</v>
          </cell>
          <cell r="K80">
            <v>55.38484019969736</v>
          </cell>
          <cell r="L80">
            <v>57.69316604280882</v>
          </cell>
        </row>
        <row r="81">
          <cell r="D81" t="str">
            <v>Qatar</v>
          </cell>
          <cell r="E81">
            <v>0.03997781760000001</v>
          </cell>
          <cell r="F81">
            <v>0.0165259392</v>
          </cell>
          <cell r="G81">
            <v>0.010362969599999999</v>
          </cell>
          <cell r="H81">
            <v>0.010570228992</v>
          </cell>
          <cell r="I81">
            <v>0.011670386915495287</v>
          </cell>
          <cell r="J81">
            <v>0.012885050159314806</v>
          </cell>
          <cell r="K81">
            <v>0.018241478695369077</v>
          </cell>
          <cell r="L81">
            <v>0.02582462162578798</v>
          </cell>
        </row>
        <row r="82">
          <cell r="D82" t="str">
            <v>Romania</v>
          </cell>
          <cell r="E82">
            <v>7.3935</v>
          </cell>
          <cell r="F82">
            <v>16.071</v>
          </cell>
          <cell r="G82">
            <v>32.67207</v>
          </cell>
          <cell r="H82">
            <v>32.574053789999994</v>
          </cell>
          <cell r="I82">
            <v>32.08836586618115</v>
          </cell>
          <cell r="J82">
            <v>31.609919680245604</v>
          </cell>
          <cell r="K82">
            <v>32.26325849175929</v>
          </cell>
          <cell r="L82">
            <v>32.93010102637471</v>
          </cell>
        </row>
        <row r="83">
          <cell r="D83" t="str">
            <v>Saudi Arabia</v>
          </cell>
          <cell r="E83">
            <v>0.1046075136</v>
          </cell>
          <cell r="F83">
            <v>0.08808157439999999</v>
          </cell>
          <cell r="G83">
            <v>0.0378778176</v>
          </cell>
          <cell r="H83">
            <v>0.03863537395200001</v>
          </cell>
          <cell r="I83">
            <v>0.042656574704856516</v>
          </cell>
          <cell r="J83">
            <v>0.04709630526189878</v>
          </cell>
          <cell r="K83">
            <v>0.06667465306252328</v>
          </cell>
          <cell r="L83">
            <v>0.09439189202394385</v>
          </cell>
        </row>
        <row r="84">
          <cell r="D84" t="str">
            <v>Senegal</v>
          </cell>
          <cell r="E84">
            <v>11.104934981176484</v>
          </cell>
          <cell r="F84">
            <v>12.5030452608</v>
          </cell>
          <cell r="G84">
            <v>13.7345038656</v>
          </cell>
          <cell r="H84">
            <v>13.9954594390464</v>
          </cell>
          <cell r="I84">
            <v>15.376520797059174</v>
          </cell>
          <cell r="J84">
            <v>16.89386424591027</v>
          </cell>
          <cell r="K84">
            <v>18.35241062585222</v>
          </cell>
          <cell r="L84">
            <v>19.936881868896858</v>
          </cell>
        </row>
        <row r="85">
          <cell r="D85" t="str">
            <v>Singapore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 t="str">
            <v>Slovenia</v>
          </cell>
          <cell r="E86">
            <v>2.491739585489006</v>
          </cell>
          <cell r="F86">
            <v>2.58018</v>
          </cell>
          <cell r="G86">
            <v>2.57628</v>
          </cell>
          <cell r="H86">
            <v>2.5685511599999997</v>
          </cell>
          <cell r="I86">
            <v>2.530253369735225</v>
          </cell>
          <cell r="J86">
            <v>2.492526609848202</v>
          </cell>
          <cell r="K86">
            <v>2.5440441204720003</v>
          </cell>
          <cell r="L86">
            <v>2.5966264357363538</v>
          </cell>
        </row>
        <row r="87">
          <cell r="D87" t="str">
            <v>South Africa</v>
          </cell>
          <cell r="E87">
            <v>78.1461103872</v>
          </cell>
          <cell r="F87">
            <v>85.72332541440001</v>
          </cell>
          <cell r="G87">
            <v>91.7062121952</v>
          </cell>
          <cell r="H87">
            <v>93.44863022690878</v>
          </cell>
          <cell r="I87">
            <v>102.67007041811426</v>
          </cell>
          <cell r="J87">
            <v>112.80147535672695</v>
          </cell>
          <cell r="K87">
            <v>122.5402882854205</v>
          </cell>
          <cell r="L87">
            <v>133.11991005070198</v>
          </cell>
        </row>
        <row r="88">
          <cell r="D88" t="str">
            <v>South Korea (ROK)</v>
          </cell>
          <cell r="E88">
            <v>2</v>
          </cell>
          <cell r="F88">
            <v>2.040321282562048</v>
          </cell>
          <cell r="G88">
            <v>2.0731628167707377</v>
          </cell>
          <cell r="H88">
            <v>2.0897481193049035</v>
          </cell>
          <cell r="I88">
            <v>2.174686225250344</v>
          </cell>
          <cell r="J88">
            <v>2.263076652446826</v>
          </cell>
          <cell r="K88">
            <v>2.357397017061939</v>
          </cell>
          <cell r="L88">
            <v>2.455648459827458</v>
          </cell>
        </row>
        <row r="89">
          <cell r="D89" t="str">
            <v>Sri Lanka</v>
          </cell>
          <cell r="E89">
            <v>42.3512829696</v>
          </cell>
          <cell r="F89">
            <v>41.20899</v>
          </cell>
          <cell r="G89">
            <v>41.46525</v>
          </cell>
          <cell r="H89">
            <v>41.8799025</v>
          </cell>
          <cell r="I89">
            <v>44.01619842470811</v>
          </cell>
          <cell r="J89">
            <v>46.261466911564035</v>
          </cell>
          <cell r="K89">
            <v>47.83213242970855</v>
          </cell>
          <cell r="L89">
            <v>49.456125054289274</v>
          </cell>
        </row>
        <row r="90">
          <cell r="D90" t="str">
            <v>Sudan</v>
          </cell>
          <cell r="E90">
            <v>38.30503064818913</v>
          </cell>
          <cell r="F90">
            <v>43.127630438400004</v>
          </cell>
          <cell r="G90">
            <v>70.4992289088</v>
          </cell>
          <cell r="H90">
            <v>71.8387142580672</v>
          </cell>
          <cell r="I90">
            <v>78.92770427681131</v>
          </cell>
          <cell r="J90">
            <v>86.71623047190356</v>
          </cell>
          <cell r="K90">
            <v>94.20295122423974</v>
          </cell>
          <cell r="L90">
            <v>102.3360444874477</v>
          </cell>
        </row>
        <row r="91">
          <cell r="D91" t="str">
            <v>Syria</v>
          </cell>
          <cell r="E91">
            <v>0.0261</v>
          </cell>
          <cell r="F91">
            <v>0.0541629696</v>
          </cell>
          <cell r="G91">
            <v>0.0541629696</v>
          </cell>
          <cell r="H91">
            <v>0.055246228992</v>
          </cell>
          <cell r="I91">
            <v>0.060996300879258475</v>
          </cell>
          <cell r="J91">
            <v>0.06734484486700058</v>
          </cell>
          <cell r="K91">
            <v>0.09534068844863958</v>
          </cell>
          <cell r="L91">
            <v>0.13497465012818885</v>
          </cell>
        </row>
        <row r="92">
          <cell r="D92" t="str">
            <v>Tajikistan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United Republic of Tanzania</v>
          </cell>
          <cell r="E93">
            <v>117.95254433764057</v>
          </cell>
          <cell r="F93">
            <v>132.8027586816</v>
          </cell>
          <cell r="G93">
            <v>144.72494340479997</v>
          </cell>
          <cell r="H93">
            <v>147.4747173294912</v>
          </cell>
          <cell r="I93">
            <v>162.02741095663907</v>
          </cell>
          <cell r="J93">
            <v>178.01615339025778</v>
          </cell>
          <cell r="K93">
            <v>193.38533194639578</v>
          </cell>
          <cell r="L93">
            <v>210.08142182485975</v>
          </cell>
        </row>
        <row r="94">
          <cell r="D94" t="str">
            <v>Thailand</v>
          </cell>
          <cell r="E94">
            <v>450.6</v>
          </cell>
          <cell r="F94">
            <v>459.68438496122945</v>
          </cell>
          <cell r="G94">
            <v>467.0835826184472</v>
          </cell>
          <cell r="H94">
            <v>470.8202512793948</v>
          </cell>
          <cell r="I94">
            <v>489.95680654890265</v>
          </cell>
          <cell r="J94">
            <v>509.87116979627</v>
          </cell>
          <cell r="K94">
            <v>531.121547944055</v>
          </cell>
          <cell r="L94">
            <v>553.2575979991263</v>
          </cell>
        </row>
        <row r="95">
          <cell r="D95" t="str">
            <v>Togo</v>
          </cell>
          <cell r="E95">
            <v>1.2695717376000002</v>
          </cell>
          <cell r="F95">
            <v>1.4729497344</v>
          </cell>
          <cell r="G95">
            <v>1.6516758527999997</v>
          </cell>
          <cell r="H95">
            <v>1.6830576940031996</v>
          </cell>
          <cell r="I95">
            <v>1.8491405549923126</v>
          </cell>
          <cell r="J95">
            <v>2.031612347158658</v>
          </cell>
          <cell r="K95">
            <v>2.207013356143974</v>
          </cell>
          <cell r="L95">
            <v>2.39755776293158</v>
          </cell>
        </row>
        <row r="96">
          <cell r="D96" t="str">
            <v>Trinidad and Tobago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 t="str">
            <v>Tunisia</v>
          </cell>
          <cell r="E97">
            <v>10.411290833189922</v>
          </cell>
          <cell r="F97">
            <v>11.722071379199999</v>
          </cell>
          <cell r="G97">
            <v>12.604064044800001</v>
          </cell>
          <cell r="H97">
            <v>12.843541261651197</v>
          </cell>
          <cell r="I97">
            <v>14.110932204675338</v>
          </cell>
          <cell r="J97">
            <v>15.503388327912333</v>
          </cell>
          <cell r="K97">
            <v>16.841886766952705</v>
          </cell>
          <cell r="L97">
            <v>18.295945626297318</v>
          </cell>
        </row>
        <row r="98">
          <cell r="D98" t="str">
            <v>Turkey</v>
          </cell>
          <cell r="E98">
            <v>90.5166</v>
          </cell>
          <cell r="F98">
            <v>85.2714</v>
          </cell>
          <cell r="G98">
            <v>84.3396</v>
          </cell>
          <cell r="H98">
            <v>87.37582560000001</v>
          </cell>
          <cell r="I98">
            <v>104.27737004542348</v>
          </cell>
          <cell r="J98">
            <v>124.44826505410641</v>
          </cell>
          <cell r="K98">
            <v>142.1808363109145</v>
          </cell>
          <cell r="L98">
            <v>162.44011280737428</v>
          </cell>
        </row>
        <row r="99">
          <cell r="D99" t="str">
            <v>Turkmenistan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 t="str">
            <v>Uganda</v>
          </cell>
          <cell r="E100">
            <v>74.52</v>
          </cell>
          <cell r="F100">
            <v>83.90206105791235</v>
          </cell>
          <cell r="G100">
            <v>92.25129172754652</v>
          </cell>
          <cell r="H100">
            <v>94.00406627036989</v>
          </cell>
          <cell r="I100">
            <v>103.28031647047949</v>
          </cell>
          <cell r="J100">
            <v>113.47194002824307</v>
          </cell>
          <cell r="K100">
            <v>123.26863810418799</v>
          </cell>
          <cell r="L100">
            <v>133.91114258096937</v>
          </cell>
        </row>
        <row r="101">
          <cell r="D101" t="str">
            <v>United Arab Emirates</v>
          </cell>
          <cell r="E101">
            <v>0.1904551194597009</v>
          </cell>
          <cell r="F101">
            <v>0.19721502719999998</v>
          </cell>
          <cell r="G101">
            <v>0.1417483008</v>
          </cell>
          <cell r="H101">
            <v>0.14458326681599998</v>
          </cell>
          <cell r="I101">
            <v>0.1596316093554892</v>
          </cell>
          <cell r="J101">
            <v>0.17624619547331716</v>
          </cell>
          <cell r="K101">
            <v>0.2495132871129881</v>
          </cell>
          <cell r="L101">
            <v>0.3532381523398833</v>
          </cell>
        </row>
        <row r="102">
          <cell r="D102" t="str">
            <v>Ukraine</v>
          </cell>
          <cell r="E102">
            <v>0</v>
          </cell>
          <cell r="F102">
            <v>3.3234</v>
          </cell>
          <cell r="G102">
            <v>3.2856</v>
          </cell>
          <cell r="H102">
            <v>3.2757432</v>
          </cell>
          <cell r="I102">
            <v>3.2269009857632165</v>
          </cell>
          <cell r="J102">
            <v>3.178787022108332</v>
          </cell>
          <cell r="K102">
            <v>3.2444887055067015</v>
          </cell>
          <cell r="L102">
            <v>3.311548363242879</v>
          </cell>
        </row>
        <row r="103">
          <cell r="D103" t="str">
            <v>Uruguay</v>
          </cell>
          <cell r="E103">
            <v>4.1623718784</v>
          </cell>
          <cell r="F103">
            <v>4.1223089088</v>
          </cell>
          <cell r="G103">
            <v>4.0597159392</v>
          </cell>
          <cell r="H103">
            <v>4.080014518895999</v>
          </cell>
          <cell r="I103">
            <v>4.183039998279065</v>
          </cell>
          <cell r="J103">
            <v>4.288667000120678</v>
          </cell>
          <cell r="K103">
            <v>4.399149194391795</v>
          </cell>
          <cell r="L103">
            <v>4.51247756796539</v>
          </cell>
        </row>
        <row r="104">
          <cell r="D104" t="str">
            <v>Former USSR</v>
          </cell>
          <cell r="E104">
            <v>72.8491528181126</v>
          </cell>
          <cell r="F104">
            <v>75.43482</v>
          </cell>
          <cell r="G104">
            <v>74.94717</v>
          </cell>
          <cell r="H104">
            <v>74.72232849</v>
          </cell>
          <cell r="I104">
            <v>73.60819842742978</v>
          </cell>
          <cell r="J104">
            <v>72.51068034445669</v>
          </cell>
          <cell r="K104">
            <v>74.05889313982954</v>
          </cell>
          <cell r="L104">
            <v>75.5390729678554</v>
          </cell>
        </row>
        <row r="105">
          <cell r="D105" t="str">
            <v>Uzbekistan</v>
          </cell>
          <cell r="E105">
            <v>0.002897169482930267</v>
          </cell>
          <cell r="F105">
            <v>0.003</v>
          </cell>
          <cell r="G105">
            <v>0.003</v>
          </cell>
          <cell r="H105">
            <v>0.002991</v>
          </cell>
          <cell r="I105">
            <v>0.002946403383640628</v>
          </cell>
          <cell r="J105">
            <v>0.0029024717148542108</v>
          </cell>
          <cell r="K105">
            <v>0.002962462295020728</v>
          </cell>
          <cell r="L105">
            <v>0.003023692807928122</v>
          </cell>
        </row>
        <row r="106">
          <cell r="D106" t="str">
            <v>Venezuela</v>
          </cell>
          <cell r="E106">
            <v>2.8262278176</v>
          </cell>
          <cell r="F106">
            <v>2.8526578176</v>
          </cell>
          <cell r="G106">
            <v>2.8526578176</v>
          </cell>
          <cell r="H106">
            <v>2.8669211066879994</v>
          </cell>
          <cell r="I106">
            <v>2.9393144572513403</v>
          </cell>
          <cell r="J106">
            <v>3.0135358306345497</v>
          </cell>
          <cell r="K106">
            <v>3.09116882267468</v>
          </cell>
          <cell r="L106">
            <v>3.1708017515968745</v>
          </cell>
        </row>
        <row r="107">
          <cell r="D107" t="str">
            <v>Vietnam</v>
          </cell>
          <cell r="E107">
            <v>162.38</v>
          </cell>
          <cell r="F107">
            <v>165.65368493121267</v>
          </cell>
          <cell r="G107">
            <v>168.3200890936162</v>
          </cell>
          <cell r="H107">
            <v>169.66664980636511</v>
          </cell>
          <cell r="I107">
            <v>176.56277462807546</v>
          </cell>
          <cell r="J107">
            <v>183.73919341215782</v>
          </cell>
          <cell r="K107">
            <v>191.39706381525886</v>
          </cell>
          <cell r="L107">
            <v>199.37409845339133</v>
          </cell>
        </row>
        <row r="108">
          <cell r="D108" t="str">
            <v>Yemen</v>
          </cell>
          <cell r="E108">
            <v>0.3143114496</v>
          </cell>
          <cell r="F108">
            <v>0.3143114496</v>
          </cell>
          <cell r="G108">
            <v>0.3143114496</v>
          </cell>
          <cell r="H108">
            <v>0.32059767859200006</v>
          </cell>
          <cell r="I108">
            <v>0.35396574248391083</v>
          </cell>
          <cell r="J108">
            <v>0.39080678126692064</v>
          </cell>
          <cell r="K108">
            <v>0.5532685931635822</v>
          </cell>
          <cell r="L108">
            <v>0.78326720736235</v>
          </cell>
        </row>
        <row r="109">
          <cell r="D109" t="str">
            <v>Federal Republic of Yugoslavia</v>
          </cell>
          <cell r="E109">
            <v>2.546901692443998</v>
          </cell>
          <cell r="F109">
            <v>2.6373</v>
          </cell>
          <cell r="G109">
            <v>2.6373</v>
          </cell>
          <cell r="H109">
            <v>2.6293881</v>
          </cell>
          <cell r="I109">
            <v>2.590183214558476</v>
          </cell>
          <cell r="J109">
            <v>2.551562884528337</v>
          </cell>
          <cell r="K109">
            <v>2.6043006035527223</v>
          </cell>
          <cell r="L109">
            <v>2.6581283474496122</v>
          </cell>
        </row>
        <row r="110">
          <cell r="D110" t="str">
            <v>Former Yugoslavia</v>
          </cell>
          <cell r="E110">
            <v>9.087</v>
          </cell>
          <cell r="F110">
            <v>12.83268</v>
          </cell>
          <cell r="G110">
            <v>13.70622</v>
          </cell>
          <cell r="H110">
            <v>13.66510134</v>
          </cell>
          <cell r="I110">
            <v>13.461350994974286</v>
          </cell>
          <cell r="J110">
            <v>13.260638622523025</v>
          </cell>
          <cell r="K110">
            <v>13.54297828084844</v>
          </cell>
          <cell r="L110">
            <v>13.814466279293528</v>
          </cell>
        </row>
        <row r="111">
          <cell r="D111" t="str">
            <v>Zambia</v>
          </cell>
          <cell r="E111">
            <v>30.80314934322814</v>
          </cell>
          <cell r="F111">
            <v>34.681262976</v>
          </cell>
          <cell r="G111">
            <v>37.708538486399995</v>
          </cell>
          <cell r="H111">
            <v>38.425000717641595</v>
          </cell>
          <cell r="I111">
            <v>42.21675074227414</v>
          </cell>
          <cell r="J111">
            <v>46.38266779308192</v>
          </cell>
          <cell r="K111">
            <v>50.387155529984796</v>
          </cell>
          <cell r="L111">
            <v>54.737374178842614</v>
          </cell>
        </row>
        <row r="112">
          <cell r="D112" t="str">
            <v>Zimbabwe</v>
          </cell>
          <cell r="E112">
            <v>56.59472890329199</v>
          </cell>
          <cell r="F112">
            <v>63.72</v>
          </cell>
          <cell r="G112">
            <v>67.78035</v>
          </cell>
          <cell r="H112">
            <v>69.06817665</v>
          </cell>
          <cell r="I112">
            <v>75.88377211188178</v>
          </cell>
          <cell r="J112">
            <v>83.37192538190465</v>
          </cell>
          <cell r="K112">
            <v>90.56991266205017</v>
          </cell>
          <cell r="L112">
            <v>98.38934439904135</v>
          </cell>
        </row>
      </sheetData>
      <sheetData sheetId="4">
        <row r="3">
          <cell r="D3" t="str">
            <v>Albania</v>
          </cell>
          <cell r="E3">
            <v>0.060796</v>
          </cell>
          <cell r="F3">
            <v>0.01</v>
          </cell>
          <cell r="G3">
            <v>0.01</v>
          </cell>
          <cell r="H3">
            <v>0.00997</v>
          </cell>
          <cell r="I3">
            <v>0.009821344612135428</v>
          </cell>
          <cell r="J3">
            <v>0.0096749057161807</v>
          </cell>
          <cell r="K3">
            <v>0.00987487431673576</v>
          </cell>
          <cell r="L3">
            <v>0.010078976026427072</v>
          </cell>
        </row>
        <row r="4">
          <cell r="D4" t="str">
            <v>Algeria</v>
          </cell>
          <cell r="E4">
            <v>0.002512</v>
          </cell>
          <cell r="F4">
            <v>0.009044</v>
          </cell>
          <cell r="G4">
            <v>0.012812</v>
          </cell>
          <cell r="H4">
            <v>0.013055427999999997</v>
          </cell>
          <cell r="I4">
            <v>0.014343727766195207</v>
          </cell>
          <cell r="J4">
            <v>0.015759155979468416</v>
          </cell>
          <cell r="K4">
            <v>0.01711973633990067</v>
          </cell>
          <cell r="L4">
            <v>0.018597783582417583</v>
          </cell>
        </row>
        <row r="5">
          <cell r="D5" t="str">
            <v>Angola</v>
          </cell>
          <cell r="E5">
            <v>0.4712014368806194</v>
          </cell>
          <cell r="F5">
            <v>0.530525653888</v>
          </cell>
          <cell r="G5">
            <v>0.599999879296</v>
          </cell>
          <cell r="H5">
            <v>0.611399877002624</v>
          </cell>
          <cell r="I5">
            <v>0.6717323546965195</v>
          </cell>
          <cell r="J5">
            <v>0.7380183956827886</v>
          </cell>
          <cell r="K5">
            <v>0.8017358521323563</v>
          </cell>
          <cell r="L5">
            <v>0.870954410289079</v>
          </cell>
        </row>
        <row r="6">
          <cell r="D6" t="str">
            <v>Argentina</v>
          </cell>
          <cell r="E6">
            <v>0.20644118963199998</v>
          </cell>
          <cell r="F6">
            <v>0.352433343488</v>
          </cell>
          <cell r="G6">
            <v>0.431340011648</v>
          </cell>
          <cell r="H6">
            <v>0.43349671170623993</v>
          </cell>
          <cell r="I6">
            <v>0.4444430469037437</v>
          </cell>
          <cell r="J6">
            <v>0.455665790782145</v>
          </cell>
          <cell r="K6">
            <v>0.46740439310740806</v>
          </cell>
          <cell r="L6">
            <v>0.47944539861355095</v>
          </cell>
        </row>
        <row r="7">
          <cell r="D7" t="str">
            <v>Armenia</v>
          </cell>
          <cell r="E7">
            <v>0.0001506528131123739</v>
          </cell>
          <cell r="F7">
            <v>0.000156</v>
          </cell>
          <cell r="G7">
            <v>0.000168</v>
          </cell>
          <cell r="H7">
            <v>0.000167496</v>
          </cell>
          <cell r="I7">
            <v>0.00016499858948387517</v>
          </cell>
          <cell r="J7">
            <v>0.0001625384160318358</v>
          </cell>
          <cell r="K7">
            <v>0.00016589788852116075</v>
          </cell>
          <cell r="L7">
            <v>0.0001693267972439748</v>
          </cell>
        </row>
        <row r="8">
          <cell r="D8" t="str">
            <v>Azerbaijan</v>
          </cell>
          <cell r="E8">
            <v>0.0007146351391227992</v>
          </cell>
          <cell r="F8">
            <v>0.00074</v>
          </cell>
          <cell r="G8">
            <v>0.00074</v>
          </cell>
          <cell r="H8">
            <v>0.00073778</v>
          </cell>
          <cell r="I8">
            <v>0.0007267795012980216</v>
          </cell>
          <cell r="J8">
            <v>0.0007159430229973719</v>
          </cell>
          <cell r="K8">
            <v>0.0007307406994384462</v>
          </cell>
          <cell r="L8">
            <v>0.0007458442259556033</v>
          </cell>
        </row>
        <row r="9">
          <cell r="D9" t="str">
            <v>Bahrain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Bangladesh</v>
          </cell>
          <cell r="E10">
            <v>2.2</v>
          </cell>
          <cell r="F10">
            <v>2.4170943369784172</v>
          </cell>
          <cell r="G10">
            <v>2.6060955633210523</v>
          </cell>
          <cell r="H10">
            <v>2.632156518954263</v>
          </cell>
          <cell r="I10">
            <v>2.7664229548571613</v>
          </cell>
          <cell r="J10">
            <v>2.907538328382216</v>
          </cell>
          <cell r="K10">
            <v>3.006254830472467</v>
          </cell>
          <cell r="L10">
            <v>3.1083229471192</v>
          </cell>
        </row>
        <row r="11">
          <cell r="D11" t="str">
            <v>Belarus</v>
          </cell>
          <cell r="E11">
            <v>0.08498363816595451</v>
          </cell>
          <cell r="F11">
            <v>0.088</v>
          </cell>
          <cell r="G11">
            <v>0.10032</v>
          </cell>
          <cell r="H11">
            <v>0.10001903999999999</v>
          </cell>
          <cell r="I11">
            <v>0.09852772914894262</v>
          </cell>
          <cell r="J11">
            <v>0.09705865414472478</v>
          </cell>
          <cell r="K11">
            <v>0.09906473914549313</v>
          </cell>
          <cell r="L11">
            <v>0.1011122874971164</v>
          </cell>
        </row>
        <row r="12">
          <cell r="D12" t="str">
            <v>Benin</v>
          </cell>
          <cell r="E12">
            <v>0.2081100745954245</v>
          </cell>
          <cell r="F12">
            <v>0.2343111136</v>
          </cell>
          <cell r="G12">
            <v>0.164799854208</v>
          </cell>
          <cell r="H12">
            <v>0.16793105143795195</v>
          </cell>
          <cell r="I12">
            <v>0.1845023606515932</v>
          </cell>
          <cell r="J12">
            <v>0.20270891413187067</v>
          </cell>
          <cell r="K12">
            <v>0.22020996354160405</v>
          </cell>
          <cell r="L12">
            <v>0.23922198118750806</v>
          </cell>
        </row>
        <row r="13">
          <cell r="D13" t="str">
            <v>Bolivia</v>
          </cell>
          <cell r="E13">
            <v>0.13502763267854</v>
          </cell>
          <cell r="F13">
            <v>0.14</v>
          </cell>
          <cell r="G13">
            <v>0.14636699269064066</v>
          </cell>
          <cell r="H13">
            <v>0.14709882765409385</v>
          </cell>
          <cell r="I13">
            <v>0.15081325738603768</v>
          </cell>
          <cell r="J13">
            <v>0.1546214811233695</v>
          </cell>
          <cell r="K13">
            <v>0.1586047515697528</v>
          </cell>
          <cell r="L13">
            <v>0.16269063675849765</v>
          </cell>
        </row>
        <row r="14">
          <cell r="D14" t="str">
            <v>Bosnia and Herzegovina</v>
          </cell>
          <cell r="E14">
            <v>0.025108802185395653</v>
          </cell>
          <cell r="F14">
            <v>0.026</v>
          </cell>
          <cell r="G14">
            <v>0.029288</v>
          </cell>
          <cell r="H14">
            <v>0.029200135999999998</v>
          </cell>
          <cell r="I14">
            <v>0.028764754100022237</v>
          </cell>
          <cell r="J14">
            <v>0.02833586386155004</v>
          </cell>
          <cell r="K14">
            <v>0.02892153189885569</v>
          </cell>
          <cell r="L14">
            <v>0.029519304986199608</v>
          </cell>
        </row>
        <row r="15">
          <cell r="D15" t="str">
            <v>Brazil</v>
          </cell>
          <cell r="E15">
            <v>5.009513172192</v>
          </cell>
          <cell r="F15">
            <v>5.239681518528</v>
          </cell>
          <cell r="G15">
            <v>5.819159502752001</v>
          </cell>
          <cell r="H15">
            <v>5.8773510977795205</v>
          </cell>
          <cell r="I15">
            <v>6.1771550717325425</v>
          </cell>
          <cell r="J15">
            <v>6.4922520614170915</v>
          </cell>
          <cell r="K15">
            <v>6.6993510610769444</v>
          </cell>
          <cell r="L15">
            <v>6.913056396297149</v>
          </cell>
        </row>
        <row r="16">
          <cell r="D16" t="str">
            <v>Brunei</v>
          </cell>
          <cell r="E16">
            <v>0.003088</v>
          </cell>
          <cell r="F16">
            <v>0.003088</v>
          </cell>
          <cell r="G16">
            <v>0.003088</v>
          </cell>
          <cell r="H16">
            <v>0.003112704</v>
          </cell>
          <cell r="I16">
            <v>0.0032392202914546557</v>
          </cell>
          <cell r="J16">
            <v>0.0033708788553526406</v>
          </cell>
          <cell r="K16">
            <v>0.0035113701296391204</v>
          </cell>
          <cell r="L16">
            <v>0.0036577167903092717</v>
          </cell>
        </row>
        <row r="17">
          <cell r="D17" t="str">
            <v>Bulgaria</v>
          </cell>
          <cell r="E17">
            <v>0.028884</v>
          </cell>
          <cell r="F17">
            <v>0.029812</v>
          </cell>
          <cell r="G17">
            <v>0.06819199999999999</v>
          </cell>
          <cell r="H17">
            <v>0.067987424</v>
          </cell>
          <cell r="I17">
            <v>0.0669737131790739</v>
          </cell>
          <cell r="J17">
            <v>0.06597511705977945</v>
          </cell>
          <cell r="K17">
            <v>0.0673387429406845</v>
          </cell>
          <cell r="L17">
            <v>0.0687305533194115</v>
          </cell>
        </row>
        <row r="18">
          <cell r="D18" t="str">
            <v>Cameroon</v>
          </cell>
          <cell r="E18">
            <v>0.6134752320576807</v>
          </cell>
          <cell r="F18">
            <v>0.6907117066239999</v>
          </cell>
          <cell r="G18">
            <v>0.770865040256</v>
          </cell>
          <cell r="H18">
            <v>0.7855114760208639</v>
          </cell>
          <cell r="I18">
            <v>0.8630251546916309</v>
          </cell>
          <cell r="J18">
            <v>0.9481878245795745</v>
          </cell>
          <cell r="K18">
            <v>1.0300504404331596</v>
          </cell>
          <cell r="L18">
            <v>1.1189807360234707</v>
          </cell>
        </row>
        <row r="19">
          <cell r="D19" t="str">
            <v>Chile</v>
          </cell>
          <cell r="E19">
            <v>0.42981199999999997</v>
          </cell>
          <cell r="F19">
            <v>0.534436</v>
          </cell>
          <cell r="G19">
            <v>0.616568</v>
          </cell>
          <cell r="H19">
            <v>0.6196508399999999</v>
          </cell>
          <cell r="I19">
            <v>0.6352978002118946</v>
          </cell>
          <cell r="J19">
            <v>0.6513398657767858</v>
          </cell>
          <cell r="K19">
            <v>0.668119312067498</v>
          </cell>
          <cell r="L19">
            <v>0.685331020887523</v>
          </cell>
        </row>
        <row r="20">
          <cell r="D20" t="str">
            <v>China</v>
          </cell>
          <cell r="E20">
            <v>0</v>
          </cell>
          <cell r="F20">
            <v>34.12562</v>
          </cell>
          <cell r="G20">
            <v>35.241996</v>
          </cell>
          <cell r="H20">
            <v>35.347721987999996</v>
          </cell>
          <cell r="I20">
            <v>35.88112867100825</v>
          </cell>
          <cell r="J20">
            <v>36.422584605099054</v>
          </cell>
          <cell r="K20">
            <v>36.75157008436373</v>
          </cell>
          <cell r="L20">
            <v>37.083527111275025</v>
          </cell>
        </row>
        <row r="21">
          <cell r="D21" t="str">
            <v>Chinese Taipei</v>
          </cell>
          <cell r="E21">
            <v>0.002188</v>
          </cell>
          <cell r="F21">
            <v>0.002148</v>
          </cell>
          <cell r="G21">
            <v>0.002148</v>
          </cell>
          <cell r="H21">
            <v>0.002165184</v>
          </cell>
          <cell r="I21">
            <v>0.002253188207915998</v>
          </cell>
          <cell r="J21">
            <v>0.002344769359228456</v>
          </cell>
          <cell r="K21">
            <v>0.0024424945072748804</v>
          </cell>
          <cell r="L21">
            <v>0.002544292637818755</v>
          </cell>
        </row>
        <row r="22">
          <cell r="D22" t="str">
            <v>Colombia</v>
          </cell>
          <cell r="E22">
            <v>0.9406802996479999</v>
          </cell>
          <cell r="F22">
            <v>1.1261908184319998</v>
          </cell>
          <cell r="G22">
            <v>0.82840341504</v>
          </cell>
          <cell r="H22">
            <v>0.8325454321151999</v>
          </cell>
          <cell r="I22">
            <v>0.8535682475622044</v>
          </cell>
          <cell r="J22">
            <v>0.8751219154435271</v>
          </cell>
          <cell r="K22">
            <v>0.8976663073187237</v>
          </cell>
          <cell r="L22">
            <v>0.9207914749647624</v>
          </cell>
        </row>
        <row r="23">
          <cell r="D23" t="str">
            <v>Congo</v>
          </cell>
          <cell r="E23">
            <v>0.04868586472639436</v>
          </cell>
          <cell r="F23">
            <v>0.05481541056</v>
          </cell>
          <cell r="G23">
            <v>0.054545781759999995</v>
          </cell>
          <cell r="H23">
            <v>0.055582151613439996</v>
          </cell>
          <cell r="I23">
            <v>0.061066956319055274</v>
          </cell>
          <cell r="J23">
            <v>0.06709299740695314</v>
          </cell>
          <cell r="K23">
            <v>0.07288552936192347</v>
          </cell>
          <cell r="L23">
            <v>0.07917816457276464</v>
          </cell>
        </row>
        <row r="24">
          <cell r="D24" t="str">
            <v>Democratic Republic of Congo (Kinshasa)</v>
          </cell>
          <cell r="E24">
            <v>1.6444790621790162</v>
          </cell>
          <cell r="F24">
            <v>1.8515188229119999</v>
          </cell>
          <cell r="G24">
            <v>2.0904220832</v>
          </cell>
          <cell r="H24">
            <v>2.1301401027808</v>
          </cell>
          <cell r="I24">
            <v>2.340340717910043</v>
          </cell>
          <cell r="J24">
            <v>2.571283770845622</v>
          </cell>
          <cell r="K24">
            <v>2.7932777789174144</v>
          </cell>
          <cell r="L24">
            <v>3.0344378316625136</v>
          </cell>
        </row>
        <row r="25">
          <cell r="D25" t="str">
            <v>Costa Rica</v>
          </cell>
          <cell r="E25">
            <v>0.120818963328</v>
          </cell>
          <cell r="F25">
            <v>0.06014207424</v>
          </cell>
          <cell r="G25">
            <v>0.02817007424</v>
          </cell>
          <cell r="H25">
            <v>0.028310924611199998</v>
          </cell>
          <cell r="I25">
            <v>0.029025810934848652</v>
          </cell>
          <cell r="J25">
            <v>0.029758749034013595</v>
          </cell>
          <cell r="K25">
            <v>0.030525376961047523</v>
          </cell>
          <cell r="L25">
            <v>0.03131175431968009</v>
          </cell>
        </row>
        <row r="26">
          <cell r="D26" t="str">
            <v>Cote d'Ivoire</v>
          </cell>
          <cell r="E26">
            <v>0.29421734382140124</v>
          </cell>
          <cell r="F26">
            <v>0.33125928</v>
          </cell>
          <cell r="G26">
            <v>0.368041504512</v>
          </cell>
          <cell r="H26">
            <v>0.37503429309772796</v>
          </cell>
          <cell r="I26">
            <v>0.412042393645101</v>
          </cell>
          <cell r="J26">
            <v>0.45270242557936613</v>
          </cell>
          <cell r="K26">
            <v>0.4917868810010774</v>
          </cell>
          <cell r="L26">
            <v>0.5342457266829175</v>
          </cell>
        </row>
        <row r="27">
          <cell r="D27" t="str">
            <v>Croatia</v>
          </cell>
          <cell r="E27">
            <v>0.04276222156805075</v>
          </cell>
          <cell r="F27">
            <v>0.04428</v>
          </cell>
          <cell r="G27">
            <v>0.05542</v>
          </cell>
          <cell r="H27">
            <v>0.055253739999999996</v>
          </cell>
          <cell r="I27">
            <v>0.05442989184045454</v>
          </cell>
          <cell r="J27">
            <v>0.05361832747907345</v>
          </cell>
          <cell r="K27">
            <v>0.05472655346334957</v>
          </cell>
          <cell r="L27">
            <v>0.05585768513845883</v>
          </cell>
        </row>
        <row r="28">
          <cell r="D28" t="str">
            <v>Cuba</v>
          </cell>
          <cell r="E28">
            <v>0.859887613376</v>
          </cell>
          <cell r="F28">
            <v>0.431736436864</v>
          </cell>
          <cell r="G28">
            <v>0.42673720249599995</v>
          </cell>
          <cell r="H28">
            <v>0.4288708885084799</v>
          </cell>
          <cell r="I28">
            <v>0.43970041587349107</v>
          </cell>
          <cell r="J28">
            <v>0.4508034023752541</v>
          </cell>
          <cell r="K28">
            <v>0.46241674262244564</v>
          </cell>
          <cell r="L28">
            <v>0.47432925912027435</v>
          </cell>
        </row>
        <row r="29">
          <cell r="D29" t="str">
            <v>Cyprus</v>
          </cell>
          <cell r="E29">
            <v>0.000610814848</v>
          </cell>
          <cell r="F29">
            <v>0.000579703936</v>
          </cell>
          <cell r="G29">
            <v>0.00045170393599999997</v>
          </cell>
          <cell r="H29">
            <v>0.000450348824192</v>
          </cell>
          <cell r="I29">
            <v>0.00044363400181139656</v>
          </cell>
          <cell r="J29">
            <v>0.0004370192992427722</v>
          </cell>
          <cell r="K29">
            <v>0.0004460519596374853</v>
          </cell>
          <cell r="L29">
            <v>0.0004552713141986748</v>
          </cell>
        </row>
        <row r="30">
          <cell r="D30" t="str">
            <v>Dominican Republic</v>
          </cell>
          <cell r="E30">
            <v>0.139536152064</v>
          </cell>
          <cell r="F30">
            <v>0.16359927014400003</v>
          </cell>
          <cell r="G30">
            <v>0.166543568</v>
          </cell>
          <cell r="H30">
            <v>0.16737628583999997</v>
          </cell>
          <cell r="I30">
            <v>0.1716027468013911</v>
          </cell>
          <cell r="J30">
            <v>0.17593593119835443</v>
          </cell>
          <cell r="K30">
            <v>0.18046829235611736</v>
          </cell>
          <cell r="L30">
            <v>0.1851174136181096</v>
          </cell>
        </row>
        <row r="31">
          <cell r="D31" t="str">
            <v>Ecuador</v>
          </cell>
          <cell r="E31">
            <v>0.15</v>
          </cell>
          <cell r="F31">
            <v>0.1568725984296073</v>
          </cell>
          <cell r="G31">
            <v>0.162596710525648</v>
          </cell>
          <cell r="H31">
            <v>0.1634096940782762</v>
          </cell>
          <cell r="I31">
            <v>0.16753599362703608</v>
          </cell>
          <cell r="J31">
            <v>0.17176648741018422</v>
          </cell>
          <cell r="K31">
            <v>0.17619143773409265</v>
          </cell>
          <cell r="L31">
            <v>0.18073038110556403</v>
          </cell>
        </row>
        <row r="32">
          <cell r="D32" t="str">
            <v>Egypt</v>
          </cell>
          <cell r="E32">
            <v>0.251</v>
          </cell>
          <cell r="F32">
            <v>0.28260087661749866</v>
          </cell>
          <cell r="G32">
            <v>0.3107229498606304</v>
          </cell>
          <cell r="H32">
            <v>0.3166266859079824</v>
          </cell>
          <cell r="I32">
            <v>0.3478711679292855</v>
          </cell>
          <cell r="J32">
            <v>0.3821988318181564</v>
          </cell>
          <cell r="K32">
            <v>0.41519629849907663</v>
          </cell>
          <cell r="L32">
            <v>0.4510426300029967</v>
          </cell>
        </row>
        <row r="33">
          <cell r="D33" t="str">
            <v>El Salvador</v>
          </cell>
          <cell r="E33">
            <v>0.184237037568</v>
          </cell>
          <cell r="F33">
            <v>0.21424666726400002</v>
          </cell>
          <cell r="G33">
            <v>0.218989926656</v>
          </cell>
          <cell r="H33">
            <v>0.22008487628927997</v>
          </cell>
          <cell r="I33">
            <v>0.22564229521013246</v>
          </cell>
          <cell r="J33">
            <v>0.2313400459228945</v>
          </cell>
          <cell r="K33">
            <v>0.23729969629808645</v>
          </cell>
          <cell r="L33">
            <v>0.24341287578862386</v>
          </cell>
        </row>
        <row r="34">
          <cell r="D34" t="str">
            <v>Eritrea</v>
          </cell>
          <cell r="E34">
            <v>0.0761425524160586</v>
          </cell>
          <cell r="F34">
            <v>0.085728892672</v>
          </cell>
          <cell r="G34">
            <v>0.054141928448</v>
          </cell>
          <cell r="H34">
            <v>0.055170625088512</v>
          </cell>
          <cell r="I34">
            <v>0.06061482066772806</v>
          </cell>
          <cell r="J34">
            <v>0.06659624535133084</v>
          </cell>
          <cell r="K34">
            <v>0.07234588978797438</v>
          </cell>
          <cell r="L34">
            <v>0.07859193474950374</v>
          </cell>
        </row>
        <row r="35">
          <cell r="D35" t="str">
            <v>Estonia</v>
          </cell>
          <cell r="E35">
            <v>0.045628487909829755</v>
          </cell>
          <cell r="F35">
            <v>0.047248000000000005</v>
          </cell>
          <cell r="G35">
            <v>0.06958</v>
          </cell>
          <cell r="H35">
            <v>0.06937126</v>
          </cell>
          <cell r="I35">
            <v>0.0683369158112383</v>
          </cell>
          <cell r="J35">
            <v>0.06731799397318533</v>
          </cell>
          <cell r="K35">
            <v>0.06870937549584741</v>
          </cell>
          <cell r="L35">
            <v>0.07012951519187956</v>
          </cell>
        </row>
        <row r="36">
          <cell r="D36" t="str">
            <v>Ethiopia</v>
          </cell>
          <cell r="E36">
            <v>2.1883674169203005</v>
          </cell>
          <cell r="F36">
            <v>2.463882670848</v>
          </cell>
          <cell r="G36">
            <v>2.7276828211199997</v>
          </cell>
          <cell r="H36">
            <v>2.7795087947212798</v>
          </cell>
          <cell r="I36">
            <v>3.053788621501141</v>
          </cell>
          <cell r="J36">
            <v>3.3551341742543346</v>
          </cell>
          <cell r="K36">
            <v>3.6448025847994736</v>
          </cell>
          <cell r="L36">
            <v>3.9594797680821117</v>
          </cell>
        </row>
        <row r="37">
          <cell r="D37" t="str">
            <v>Gabon</v>
          </cell>
          <cell r="E37">
            <v>0.12434497875801752</v>
          </cell>
          <cell r="F37">
            <v>0.14</v>
          </cell>
          <cell r="G37">
            <v>0.150956</v>
          </cell>
          <cell r="H37">
            <v>0.15382416399999999</v>
          </cell>
          <cell r="I37">
            <v>0.16900341622492693</v>
          </cell>
          <cell r="J37">
            <v>0.18568054558512603</v>
          </cell>
          <cell r="K37">
            <v>0.20171143606978195</v>
          </cell>
          <cell r="L37">
            <v>0.21912636734837876</v>
          </cell>
        </row>
        <row r="38">
          <cell r="D38" t="str">
            <v>Georgia</v>
          </cell>
          <cell r="E38">
            <v>0.008734000267873781</v>
          </cell>
          <cell r="F38">
            <v>0.009044</v>
          </cell>
          <cell r="G38">
            <v>0.01172</v>
          </cell>
          <cell r="H38">
            <v>0.01168484</v>
          </cell>
          <cell r="I38">
            <v>0.011510615885422721</v>
          </cell>
          <cell r="J38">
            <v>0.011338989499363782</v>
          </cell>
          <cell r="K38">
            <v>0.01157335269921431</v>
          </cell>
          <cell r="L38">
            <v>0.011812559902972527</v>
          </cell>
        </row>
        <row r="39">
          <cell r="D39" t="str">
            <v>Ghana</v>
          </cell>
          <cell r="E39">
            <v>0.47281779071999996</v>
          </cell>
          <cell r="F39">
            <v>0.550116165504</v>
          </cell>
          <cell r="G39">
            <v>0.6044837227520001</v>
          </cell>
          <cell r="H39">
            <v>0.615968913484288</v>
          </cell>
          <cell r="I39">
            <v>0.6767522602443732</v>
          </cell>
          <cell r="J39">
            <v>0.743533661715463</v>
          </cell>
          <cell r="K39">
            <v>0.8077272834277129</v>
          </cell>
          <cell r="L39">
            <v>0.8774631169868722</v>
          </cell>
        </row>
        <row r="40">
          <cell r="D40" t="str">
            <v>Gibraltar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 t="str">
            <v>Guatemala</v>
          </cell>
          <cell r="E41">
            <v>0.463465714496</v>
          </cell>
          <cell r="F41">
            <v>0.46387807513600005</v>
          </cell>
          <cell r="G41">
            <v>0.48041614937599997</v>
          </cell>
          <cell r="H41">
            <v>0.48281823012287994</v>
          </cell>
          <cell r="I41">
            <v>0.4950099954665857</v>
          </cell>
          <cell r="J41">
            <v>0.5075096181630642</v>
          </cell>
          <cell r="K41">
            <v>0.5205837916129438</v>
          </cell>
          <cell r="L41">
            <v>0.5339947744656013</v>
          </cell>
        </row>
        <row r="42">
          <cell r="D42" t="str">
            <v>Haiti</v>
          </cell>
          <cell r="E42">
            <v>0.13778074956800002</v>
          </cell>
          <cell r="F42">
            <v>0.153432306816</v>
          </cell>
          <cell r="G42">
            <v>0.191831713792</v>
          </cell>
          <cell r="H42">
            <v>0.19279087236096</v>
          </cell>
          <cell r="I42">
            <v>0.19765908347973846</v>
          </cell>
          <cell r="J42">
            <v>0.20265022302975838</v>
          </cell>
          <cell r="K42">
            <v>0.20787078254375868</v>
          </cell>
          <cell r="L42">
            <v>0.21322583113569712</v>
          </cell>
        </row>
        <row r="43">
          <cell r="D43" t="str">
            <v>Honduras</v>
          </cell>
          <cell r="E43">
            <v>0.247978518784</v>
          </cell>
          <cell r="F43">
            <v>0.250761778176</v>
          </cell>
          <cell r="G43">
            <v>0.26161792665600003</v>
          </cell>
          <cell r="H43">
            <v>0.26292601628928</v>
          </cell>
          <cell r="I43">
            <v>0.26956522768056984</v>
          </cell>
          <cell r="J43">
            <v>0.27637208747927244</v>
          </cell>
          <cell r="K43">
            <v>0.28349182763609504</v>
          </cell>
          <cell r="L43">
            <v>0.29079498247984586</v>
          </cell>
        </row>
        <row r="44">
          <cell r="D44" t="str">
            <v>Hong Kong, China</v>
          </cell>
          <cell r="E44">
            <v>0.00773022272</v>
          </cell>
          <cell r="F44">
            <v>0.008216593024</v>
          </cell>
          <cell r="G44">
            <v>0.008325333632</v>
          </cell>
          <cell r="H44">
            <v>0.008350309632896</v>
          </cell>
          <cell r="I44">
            <v>0.008476318063223902</v>
          </cell>
          <cell r="J44">
            <v>0.008604227994838788</v>
          </cell>
          <cell r="K44">
            <v>0.008681945326029733</v>
          </cell>
          <cell r="L44">
            <v>0.008760364635779477</v>
          </cell>
        </row>
        <row r="45">
          <cell r="D45" t="str">
            <v>India</v>
          </cell>
          <cell r="E45">
            <v>11</v>
          </cell>
          <cell r="F45">
            <v>12.02628731446525</v>
          </cell>
          <cell r="G45">
            <v>12.915840915348076</v>
          </cell>
          <cell r="H45">
            <v>13.01916764267086</v>
          </cell>
          <cell r="I45">
            <v>13.548333540866501</v>
          </cell>
          <cell r="J45">
            <v>14.099007461348872</v>
          </cell>
          <cell r="K45">
            <v>14.426281737941498</v>
          </cell>
          <cell r="L45">
            <v>14.76115289342172</v>
          </cell>
        </row>
        <row r="46">
          <cell r="D46" t="str">
            <v>Indonesia</v>
          </cell>
          <cell r="E46">
            <v>6.803079557248</v>
          </cell>
          <cell r="F46">
            <v>7.350247704831999</v>
          </cell>
          <cell r="G46">
            <v>7.79509496512</v>
          </cell>
          <cell r="H46">
            <v>7.85745572484096</v>
          </cell>
          <cell r="I46">
            <v>8.176823116849976</v>
          </cell>
          <cell r="J46">
            <v>8.509171241382397</v>
          </cell>
          <cell r="K46">
            <v>8.863815938543611</v>
          </cell>
          <cell r="L46">
            <v>9.233241494810459</v>
          </cell>
        </row>
        <row r="47">
          <cell r="D47" t="str">
            <v>Iran</v>
          </cell>
          <cell r="E47">
            <v>0.097536743296</v>
          </cell>
          <cell r="F47">
            <v>0.100862521472</v>
          </cell>
          <cell r="G47">
            <v>0.111713632384</v>
          </cell>
          <cell r="H47">
            <v>0.11394790503168001</v>
          </cell>
          <cell r="I47">
            <v>0.12580769451033458</v>
          </cell>
          <cell r="J47">
            <v>0.13890186040371041</v>
          </cell>
          <cell r="K47">
            <v>0.19664458391492615</v>
          </cell>
          <cell r="L47">
            <v>0.27839146481324956</v>
          </cell>
        </row>
        <row r="48">
          <cell r="D48" t="str">
            <v>Iraq</v>
          </cell>
          <cell r="E48">
            <v>0.000984593024</v>
          </cell>
          <cell r="F48">
            <v>0.00111022272</v>
          </cell>
          <cell r="G48">
            <v>0.00111022272</v>
          </cell>
          <cell r="H48">
            <v>0.0011324271744000002</v>
          </cell>
          <cell r="I48">
            <v>0.0012502911042770585</v>
          </cell>
          <cell r="J48">
            <v>0.0013804224066440297</v>
          </cell>
          <cell r="K48">
            <v>0.0019542761269891896</v>
          </cell>
          <cell r="L48">
            <v>0.0027666858797263244</v>
          </cell>
        </row>
        <row r="49">
          <cell r="D49" t="str">
            <v>Israel</v>
          </cell>
          <cell r="E49">
            <v>0.000508</v>
          </cell>
          <cell r="F49">
            <v>0.000631259392</v>
          </cell>
          <cell r="G49">
            <v>0.000916889088</v>
          </cell>
          <cell r="H49">
            <v>0.0009352268697600001</v>
          </cell>
          <cell r="I49">
            <v>0.0010325660335388427</v>
          </cell>
          <cell r="J49">
            <v>0.0011400363356666035</v>
          </cell>
          <cell r="K49">
            <v>0.0016139594547076913</v>
          </cell>
          <cell r="L49">
            <v>0.0022848965773685005</v>
          </cell>
        </row>
        <row r="50">
          <cell r="D50" t="str">
            <v>Jamaica</v>
          </cell>
          <cell r="E50">
            <v>0.003321186944</v>
          </cell>
          <cell r="F50">
            <v>0.004478224512</v>
          </cell>
          <cell r="G50">
            <v>0.005329632384</v>
          </cell>
          <cell r="H50">
            <v>0.00535628054592</v>
          </cell>
          <cell r="I50">
            <v>0.005491533341810273</v>
          </cell>
          <cell r="J50">
            <v>0.005630201440285859</v>
          </cell>
          <cell r="K50">
            <v>0.00577524347999043</v>
          </cell>
          <cell r="L50">
            <v>0.0059240220100328315</v>
          </cell>
        </row>
        <row r="51">
          <cell r="D51" t="str">
            <v>Jordan</v>
          </cell>
          <cell r="E51">
            <v>0.000266814848</v>
          </cell>
          <cell r="F51">
            <v>0.000342814848</v>
          </cell>
          <cell r="G51">
            <v>0.000454814848</v>
          </cell>
          <cell r="H51">
            <v>0.00046391114496</v>
          </cell>
          <cell r="I51">
            <v>0.0005121953895408685</v>
          </cell>
          <cell r="J51">
            <v>0.0005655050970796189</v>
          </cell>
          <cell r="K51">
            <v>0.0008005905334441515</v>
          </cell>
          <cell r="L51">
            <v>0.0011334030507423542</v>
          </cell>
        </row>
        <row r="52">
          <cell r="D52" t="str">
            <v>Kazakhstan</v>
          </cell>
          <cell r="E52">
            <v>0.012747545724893176</v>
          </cell>
          <cell r="F52">
            <v>0.0132</v>
          </cell>
          <cell r="G52">
            <v>0.012276</v>
          </cell>
          <cell r="H52">
            <v>0.012239172000000001</v>
          </cell>
          <cell r="I52">
            <v>0.01205668264585745</v>
          </cell>
          <cell r="J52">
            <v>0.011876914257183431</v>
          </cell>
          <cell r="K52">
            <v>0.01212239571122482</v>
          </cell>
          <cell r="L52">
            <v>0.012372950970041876</v>
          </cell>
        </row>
        <row r="53">
          <cell r="D53" t="str">
            <v>Kenya</v>
          </cell>
          <cell r="E53">
            <v>1.0214331182396563</v>
          </cell>
          <cell r="F53">
            <v>1.1500314526720001</v>
          </cell>
          <cell r="G53">
            <v>1.245853530496</v>
          </cell>
          <cell r="H53">
            <v>1.2695247475754239</v>
          </cell>
          <cell r="I53">
            <v>1.3948004900084143</v>
          </cell>
          <cell r="J53">
            <v>1.5324383480063908</v>
          </cell>
          <cell r="K53">
            <v>1.6647427380757043</v>
          </cell>
          <cell r="L53">
            <v>1.8084697420820708</v>
          </cell>
        </row>
        <row r="54">
          <cell r="D54" t="str">
            <v>North Korea (DPRK)</v>
          </cell>
          <cell r="E54">
            <v>0.159884</v>
          </cell>
          <cell r="F54">
            <v>0.16876</v>
          </cell>
          <cell r="G54">
            <v>0.167636</v>
          </cell>
          <cell r="H54">
            <v>0.168977088</v>
          </cell>
          <cell r="I54">
            <v>0.17584518548519837</v>
          </cell>
          <cell r="J54">
            <v>0.18299243775773807</v>
          </cell>
          <cell r="K54">
            <v>0.19061918492622526</v>
          </cell>
          <cell r="L54">
            <v>0.19856379917755346</v>
          </cell>
        </row>
        <row r="55">
          <cell r="D55" t="str">
            <v>Kuwait</v>
          </cell>
          <cell r="E55">
            <v>0.000246518784</v>
          </cell>
          <cell r="F55">
            <v>0.000277333632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 t="str">
            <v>Kyrgyzstan</v>
          </cell>
          <cell r="E56">
            <v>0.0006026112524494956</v>
          </cell>
          <cell r="F56">
            <v>0.000624</v>
          </cell>
          <cell r="G56">
            <v>0.0006</v>
          </cell>
          <cell r="H56">
            <v>0.0005982</v>
          </cell>
          <cell r="I56">
            <v>0.0005892806767281257</v>
          </cell>
          <cell r="J56">
            <v>0.0005804943429708421</v>
          </cell>
          <cell r="K56">
            <v>0.0005924924590041456</v>
          </cell>
          <cell r="L56">
            <v>0.0006047385615856243</v>
          </cell>
        </row>
        <row r="57">
          <cell r="D57" t="str">
            <v>Latvia</v>
          </cell>
          <cell r="E57">
            <v>0.031123326031958883</v>
          </cell>
          <cell r="F57">
            <v>0.032228</v>
          </cell>
          <cell r="G57">
            <v>0.12872</v>
          </cell>
          <cell r="H57">
            <v>0.12833384</v>
          </cell>
          <cell r="I57">
            <v>0.12642034784740722</v>
          </cell>
          <cell r="J57">
            <v>0.12453538637867799</v>
          </cell>
          <cell r="K57">
            <v>0.12710938220502271</v>
          </cell>
          <cell r="L57">
            <v>0.12973657941216926</v>
          </cell>
        </row>
        <row r="58">
          <cell r="D58" t="str">
            <v>Lebanon</v>
          </cell>
          <cell r="E58">
            <v>0.013171407872</v>
          </cell>
          <cell r="F58">
            <v>0.015115407871999999</v>
          </cell>
          <cell r="G58">
            <v>0.016129037568</v>
          </cell>
          <cell r="H58">
            <v>0.016451618319359998</v>
          </cell>
          <cell r="I58">
            <v>0.018163915967978825</v>
          </cell>
          <cell r="J58">
            <v>0.020054430931183365</v>
          </cell>
          <cell r="K58">
            <v>0.028391234031361</v>
          </cell>
          <cell r="L58">
            <v>0.04019371941240855</v>
          </cell>
        </row>
        <row r="59">
          <cell r="D59" t="str">
            <v>Libya</v>
          </cell>
          <cell r="E59">
            <v>0.020944</v>
          </cell>
          <cell r="F59">
            <v>0.020944</v>
          </cell>
          <cell r="G59">
            <v>0.022852</v>
          </cell>
          <cell r="H59">
            <v>0.023286188</v>
          </cell>
          <cell r="I59">
            <v>0.02558405142937035</v>
          </cell>
          <cell r="J59">
            <v>0.02810866628495257</v>
          </cell>
          <cell r="K59">
            <v>0.030535452297799737</v>
          </cell>
          <cell r="L59">
            <v>0.033171756979816315</v>
          </cell>
        </row>
        <row r="60">
          <cell r="D60" t="str">
            <v>Lithuania</v>
          </cell>
          <cell r="E60">
            <v>0.03182637249314997</v>
          </cell>
          <cell r="F60">
            <v>0.032956</v>
          </cell>
          <cell r="G60">
            <v>0.095452</v>
          </cell>
          <cell r="H60">
            <v>0.09516564400000001</v>
          </cell>
          <cell r="I60">
            <v>0.09374669859175509</v>
          </cell>
          <cell r="J60">
            <v>0.09234891004208803</v>
          </cell>
          <cell r="K60">
            <v>0.09425765032810618</v>
          </cell>
          <cell r="L60">
            <v>0.09620584196745169</v>
          </cell>
        </row>
        <row r="61">
          <cell r="D61" t="str">
            <v>Former Yugoslav Republic of Macedonia</v>
          </cell>
          <cell r="E61">
            <v>0.030184643119489478</v>
          </cell>
          <cell r="F61">
            <v>0.031256</v>
          </cell>
          <cell r="G61">
            <v>0.028844</v>
          </cell>
          <cell r="H61">
            <v>0.028757467999999998</v>
          </cell>
          <cell r="I61">
            <v>0.02832868639924343</v>
          </cell>
          <cell r="J61">
            <v>0.027906298047751618</v>
          </cell>
          <cell r="K61">
            <v>0.028483087479192627</v>
          </cell>
          <cell r="L61">
            <v>0.029071798450626248</v>
          </cell>
        </row>
        <row r="62">
          <cell r="D62" t="str">
            <v>Malaysia</v>
          </cell>
          <cell r="E62">
            <v>0.17941764313600003</v>
          </cell>
          <cell r="F62">
            <v>0.1986139392</v>
          </cell>
          <cell r="G62">
            <v>0.20802623616000002</v>
          </cell>
          <cell r="H62">
            <v>0.20969044604928</v>
          </cell>
          <cell r="I62">
            <v>0.21821334369313797</v>
          </cell>
          <cell r="J62">
            <v>0.22708265570930664</v>
          </cell>
          <cell r="K62">
            <v>0.23654699217405356</v>
          </cell>
          <cell r="L62">
            <v>0.2464057826513192</v>
          </cell>
        </row>
        <row r="63">
          <cell r="D63" t="str">
            <v>Malta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 t="str">
            <v>Mexico</v>
          </cell>
          <cell r="E64">
            <v>1.251708</v>
          </cell>
          <cell r="F64">
            <v>1.310588</v>
          </cell>
          <cell r="G64">
            <v>1.199732</v>
          </cell>
          <cell r="H64">
            <v>1.20573066</v>
          </cell>
          <cell r="I64">
            <v>1.2361768701</v>
          </cell>
          <cell r="J64">
            <v>1.267391885158028</v>
          </cell>
          <cell r="K64">
            <v>1.3000417123583505</v>
          </cell>
          <cell r="L64">
            <v>1.333532645793213</v>
          </cell>
        </row>
        <row r="65">
          <cell r="D65" t="str">
            <v>Moldova</v>
          </cell>
          <cell r="E65">
            <v>0.0042491819082977255</v>
          </cell>
          <cell r="F65">
            <v>0.0044</v>
          </cell>
          <cell r="G65">
            <v>0.009856</v>
          </cell>
          <cell r="H65">
            <v>0.009826432000000001</v>
          </cell>
          <cell r="I65">
            <v>0.009679917249720678</v>
          </cell>
          <cell r="J65">
            <v>0.0095355870738677</v>
          </cell>
          <cell r="K65">
            <v>0.009732676126574765</v>
          </cell>
          <cell r="L65">
            <v>0.009933838771646521</v>
          </cell>
        </row>
        <row r="66">
          <cell r="D66" t="str">
            <v>Mongolia</v>
          </cell>
          <cell r="E66">
            <v>0.1</v>
          </cell>
          <cell r="F66">
            <v>0.1</v>
          </cell>
          <cell r="G66">
            <v>0.10160962562560001</v>
          </cell>
          <cell r="H66">
            <v>0.10242250263060482</v>
          </cell>
          <cell r="I66">
            <v>0.10658547964169511</v>
          </cell>
          <cell r="J66">
            <v>0.11091766143835262</v>
          </cell>
          <cell r="K66">
            <v>0.1155404806688943</v>
          </cell>
          <cell r="L66">
            <v>0.12035596946495998</v>
          </cell>
        </row>
        <row r="67">
          <cell r="D67" t="str">
            <v>Morocco</v>
          </cell>
          <cell r="E67">
            <v>0.05302</v>
          </cell>
          <cell r="F67">
            <v>0.066792</v>
          </cell>
          <cell r="G67">
            <v>0.071808</v>
          </cell>
          <cell r="H67">
            <v>0.073172352</v>
          </cell>
          <cell r="I67">
            <v>0.08039294438299607</v>
          </cell>
          <cell r="J67">
            <v>0.08832605936416393</v>
          </cell>
          <cell r="K67">
            <v>0.09595176608613702</v>
          </cell>
          <cell r="L67">
            <v>0.10423584479286932</v>
          </cell>
        </row>
        <row r="68">
          <cell r="D68" t="str">
            <v>Mozambique</v>
          </cell>
          <cell r="E68">
            <v>0.9192292778834599</v>
          </cell>
          <cell r="F68">
            <v>1.034960158336</v>
          </cell>
          <cell r="G68">
            <v>1.0546290474239999</v>
          </cell>
          <cell r="H68">
            <v>1.0746669993250557</v>
          </cell>
          <cell r="I68">
            <v>1.180714326457355</v>
          </cell>
          <cell r="J68">
            <v>1.2972263236678907</v>
          </cell>
          <cell r="K68">
            <v>1.4092234801982115</v>
          </cell>
          <cell r="L68">
            <v>1.530890008095751</v>
          </cell>
        </row>
        <row r="69">
          <cell r="D69" t="str">
            <v>Myanmar</v>
          </cell>
          <cell r="E69">
            <v>0.82</v>
          </cell>
          <cell r="F69">
            <v>0.8365317258504397</v>
          </cell>
          <cell r="G69">
            <v>0.8499967548760023</v>
          </cell>
          <cell r="H69">
            <v>0.8567967289150104</v>
          </cell>
          <cell r="I69">
            <v>0.8916213523526411</v>
          </cell>
          <cell r="J69">
            <v>0.9278614275031987</v>
          </cell>
          <cell r="K69">
            <v>0.9665327769953951</v>
          </cell>
          <cell r="L69">
            <v>1.0068158685292576</v>
          </cell>
        </row>
        <row r="70">
          <cell r="D70" t="str">
            <v>Namibia</v>
          </cell>
          <cell r="E70">
            <v>0.02249223030048597</v>
          </cell>
          <cell r="F70">
            <v>0.025324</v>
          </cell>
          <cell r="G70">
            <v>0.028312</v>
          </cell>
          <cell r="H70">
            <v>0.028849927999999997</v>
          </cell>
          <cell r="I70">
            <v>0.03169681708683412</v>
          </cell>
          <cell r="J70">
            <v>0.03482463503673977</v>
          </cell>
          <cell r="K70">
            <v>0.03783125001992413</v>
          </cell>
          <cell r="L70">
            <v>0.04109744370788375</v>
          </cell>
        </row>
        <row r="71">
          <cell r="D71" t="str">
            <v>Nepal</v>
          </cell>
          <cell r="E71">
            <v>0.957284</v>
          </cell>
          <cell r="F71">
            <v>1.065852</v>
          </cell>
          <cell r="G71">
            <v>1.162004</v>
          </cell>
          <cell r="H71">
            <v>1.1736240399999998</v>
          </cell>
          <cell r="I71">
            <v>1.2334906610789642</v>
          </cell>
          <cell r="J71">
            <v>1.2964110814984848</v>
          </cell>
          <cell r="K71">
            <v>1.340426723867601</v>
          </cell>
          <cell r="L71">
            <v>1.3859367817047852</v>
          </cell>
        </row>
        <row r="72">
          <cell r="D72" t="str">
            <v>Netherlands Antilles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 t="str">
            <v>Nicaragua</v>
          </cell>
          <cell r="E73">
            <v>0.1772103712</v>
          </cell>
          <cell r="F73">
            <v>0.18734444544</v>
          </cell>
          <cell r="G73">
            <v>0.21823718604800002</v>
          </cell>
          <cell r="H73">
            <v>0.21932837197823998</v>
          </cell>
          <cell r="I73">
            <v>0.22486668821724187</v>
          </cell>
          <cell r="J73">
            <v>0.2305448538814985</v>
          </cell>
          <cell r="K73">
            <v>0.2364840189726621</v>
          </cell>
          <cell r="L73">
            <v>0.2425761854489629</v>
          </cell>
        </row>
        <row r="74">
          <cell r="D74" t="str">
            <v>Nigeria</v>
          </cell>
          <cell r="E74">
            <v>9.30811407204146</v>
          </cell>
          <cell r="F74">
            <v>10.480004766592</v>
          </cell>
          <cell r="G74">
            <v>11.722963732608001</v>
          </cell>
          <cell r="H74">
            <v>11.945700043527552</v>
          </cell>
          <cell r="I74">
            <v>13.124492693842399</v>
          </cell>
          <cell r="J74">
            <v>14.41960771181867</v>
          </cell>
          <cell r="K74">
            <v>15.664537014085768</v>
          </cell>
          <cell r="L74">
            <v>17.016948364312665</v>
          </cell>
        </row>
        <row r="75">
          <cell r="D75" t="str">
            <v>Oman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Pakistan</v>
          </cell>
          <cell r="E76">
            <v>3.192924612800875</v>
          </cell>
          <cell r="F76">
            <v>3.51400889536</v>
          </cell>
          <cell r="G76">
            <v>3.831804747776</v>
          </cell>
          <cell r="H76">
            <v>3.87012279525376</v>
          </cell>
          <cell r="I76">
            <v>4.067537952932806</v>
          </cell>
          <cell r="J76">
            <v>4.275023267695561</v>
          </cell>
          <cell r="K76">
            <v>4.420168505927435</v>
          </cell>
          <cell r="L76">
            <v>4.570241703345072</v>
          </cell>
        </row>
        <row r="77">
          <cell r="D77" t="str">
            <v>Panama</v>
          </cell>
          <cell r="E77">
            <v>0.062732444544</v>
          </cell>
          <cell r="F77">
            <v>0.069820444544</v>
          </cell>
          <cell r="G77">
            <v>0.073700889088</v>
          </cell>
          <cell r="H77">
            <v>0.07406939353343998</v>
          </cell>
          <cell r="I77">
            <v>0.07593973853859953</v>
          </cell>
          <cell r="J77">
            <v>0.07785731209892129</v>
          </cell>
          <cell r="K77">
            <v>0.07986302778645263</v>
          </cell>
          <cell r="L77">
            <v>0.08192041357805975</v>
          </cell>
        </row>
        <row r="78">
          <cell r="D78" t="str">
            <v>Paraguay</v>
          </cell>
          <cell r="E78">
            <v>0.33878534236800006</v>
          </cell>
          <cell r="F78">
            <v>0.369221748256</v>
          </cell>
          <cell r="G78">
            <v>0.350438763808</v>
          </cell>
          <cell r="H78">
            <v>0.35219095762703995</v>
          </cell>
          <cell r="I78">
            <v>0.3610842206475167</v>
          </cell>
          <cell r="J78">
            <v>0.3702020497036587</v>
          </cell>
          <cell r="K78">
            <v>0.37973898385447413</v>
          </cell>
          <cell r="L78">
            <v>0.38952160306583894</v>
          </cell>
        </row>
        <row r="79">
          <cell r="D79" t="str">
            <v>Peru</v>
          </cell>
          <cell r="E79">
            <v>0.604008002688</v>
          </cell>
          <cell r="F79">
            <v>0.641304300544</v>
          </cell>
          <cell r="G79">
            <v>0.679641932928</v>
          </cell>
          <cell r="H79">
            <v>0.68304014259264</v>
          </cell>
          <cell r="I79">
            <v>0.7002877621299167</v>
          </cell>
          <cell r="J79">
            <v>0.7179709056739869</v>
          </cell>
          <cell r="K79">
            <v>0.736466862827912</v>
          </cell>
          <cell r="L79">
            <v>0.7554393022854182</v>
          </cell>
        </row>
        <row r="80">
          <cell r="D80" t="str">
            <v>Philippines</v>
          </cell>
          <cell r="E80">
            <v>1.648644</v>
          </cell>
          <cell r="F80">
            <v>1.529095717376</v>
          </cell>
          <cell r="G80">
            <v>1.15991706624</v>
          </cell>
          <cell r="H80">
            <v>1.16919640276992</v>
          </cell>
          <cell r="I80">
            <v>1.2167185548475263</v>
          </cell>
          <cell r="J80">
            <v>1.2661722514737965</v>
          </cell>
          <cell r="K80">
            <v>1.3189436979448759</v>
          </cell>
          <cell r="L80">
            <v>1.3739145494016578</v>
          </cell>
        </row>
        <row r="81">
          <cell r="D81" t="str">
            <v>Qatar</v>
          </cell>
          <cell r="E81">
            <v>0.000224889088</v>
          </cell>
          <cell r="F81">
            <v>0.00011762969599999999</v>
          </cell>
          <cell r="G81">
            <v>8.6814848E-05</v>
          </cell>
          <cell r="H81">
            <v>8.855114496E-05</v>
          </cell>
          <cell r="I81">
            <v>9.776761925171645E-05</v>
          </cell>
          <cell r="J81">
            <v>0.00010794335159038687</v>
          </cell>
          <cell r="K81">
            <v>0.00015281635104224416</v>
          </cell>
          <cell r="L81">
            <v>0.0002163434505395342</v>
          </cell>
        </row>
        <row r="82">
          <cell r="D82" t="str">
            <v>Romania</v>
          </cell>
          <cell r="E82">
            <v>0.09858</v>
          </cell>
          <cell r="F82">
            <v>0.248048</v>
          </cell>
          <cell r="G82">
            <v>0.46931999999999996</v>
          </cell>
          <cell r="H82">
            <v>0.46791204</v>
          </cell>
          <cell r="I82">
            <v>0.4609353453367399</v>
          </cell>
          <cell r="J82">
            <v>0.45406267507179277</v>
          </cell>
          <cell r="K82">
            <v>0.46344760143304264</v>
          </cell>
          <cell r="L82">
            <v>0.4730265028722753</v>
          </cell>
        </row>
        <row r="83">
          <cell r="D83" t="str">
            <v>Saudi Arabia</v>
          </cell>
          <cell r="E83">
            <v>0.000573037568</v>
          </cell>
          <cell r="F83">
            <v>0.000455407872</v>
          </cell>
          <cell r="G83">
            <v>0.000196889088</v>
          </cell>
          <cell r="H83">
            <v>0.00020082686976000003</v>
          </cell>
          <cell r="I83">
            <v>0.00022172909166876258</v>
          </cell>
          <cell r="J83">
            <v>0.0002448068336224538</v>
          </cell>
          <cell r="K83">
            <v>0.0003465751847909162</v>
          </cell>
          <cell r="L83">
            <v>0.0004906495334934181</v>
          </cell>
        </row>
        <row r="84">
          <cell r="D84" t="str">
            <v>Senegal</v>
          </cell>
          <cell r="E84">
            <v>0.1632385127550151</v>
          </cell>
          <cell r="F84">
            <v>0.183790226304</v>
          </cell>
          <cell r="G84">
            <v>0.201838819328</v>
          </cell>
          <cell r="H84">
            <v>0.205673756895232</v>
          </cell>
          <cell r="I84">
            <v>0.22596948775297312</v>
          </cell>
          <cell r="J84">
            <v>0.24826798598982966</v>
          </cell>
          <cell r="K84">
            <v>0.26970241726913896</v>
          </cell>
          <cell r="L84">
            <v>0.292987408710024</v>
          </cell>
        </row>
        <row r="85">
          <cell r="D85" t="str">
            <v>Singapore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 t="str">
            <v>Slovenia</v>
          </cell>
          <cell r="E86">
            <v>0.04210939271123046</v>
          </cell>
          <cell r="F86">
            <v>0.043604000000000004</v>
          </cell>
          <cell r="G86">
            <v>0.037216</v>
          </cell>
          <cell r="H86">
            <v>0.03710435199999999</v>
          </cell>
          <cell r="I86">
            <v>0.036551116108523206</v>
          </cell>
          <cell r="J86">
            <v>0.0360061291133381</v>
          </cell>
          <cell r="K86">
            <v>0.0367503322571638</v>
          </cell>
          <cell r="L86">
            <v>0.037509917179950995</v>
          </cell>
        </row>
        <row r="87">
          <cell r="D87" t="str">
            <v>South Africa</v>
          </cell>
          <cell r="E87">
            <v>1.199030551936</v>
          </cell>
          <cell r="F87">
            <v>1.320016627072</v>
          </cell>
          <cell r="G87">
            <v>1.412106110976</v>
          </cell>
          <cell r="H87">
            <v>1.4389361270845438</v>
          </cell>
          <cell r="I87">
            <v>1.5809292563862303</v>
          </cell>
          <cell r="J87">
            <v>1.7369341603521171</v>
          </cell>
          <cell r="K87">
            <v>1.8868938732338152</v>
          </cell>
          <cell r="L87">
            <v>2.0498004876163747</v>
          </cell>
        </row>
        <row r="88">
          <cell r="D88" t="str">
            <v>South Korea (ROK)</v>
          </cell>
          <cell r="E88">
            <v>0.02</v>
          </cell>
          <cell r="F88">
            <v>0.020403212825620482</v>
          </cell>
          <cell r="G88">
            <v>0.020731628167707378</v>
          </cell>
          <cell r="H88">
            <v>0.020897481193049038</v>
          </cell>
          <cell r="I88">
            <v>0.021746862252503444</v>
          </cell>
          <cell r="J88">
            <v>0.022630766524468264</v>
          </cell>
          <cell r="K88">
            <v>0.023573970170619397</v>
          </cell>
          <cell r="L88">
            <v>0.024556484598274583</v>
          </cell>
        </row>
        <row r="89">
          <cell r="D89" t="str">
            <v>Sri Lanka</v>
          </cell>
          <cell r="E89">
            <v>0.6521268148480001</v>
          </cell>
          <cell r="F89">
            <v>0.609512</v>
          </cell>
          <cell r="G89">
            <v>0.70164</v>
          </cell>
          <cell r="H89">
            <v>0.7086564000000001</v>
          </cell>
          <cell r="I89">
            <v>0.7448049984676857</v>
          </cell>
          <cell r="J89">
            <v>0.782797538754253</v>
          </cell>
          <cell r="K89">
            <v>0.8093750163807213</v>
          </cell>
          <cell r="L89">
            <v>0.8368548503407438</v>
          </cell>
        </row>
        <row r="90">
          <cell r="D90" t="str">
            <v>Sudan</v>
          </cell>
          <cell r="E90">
            <v>0.4161454755831073</v>
          </cell>
          <cell r="F90">
            <v>0.468538152192</v>
          </cell>
          <cell r="G90">
            <v>0.8048008445439999</v>
          </cell>
          <cell r="H90">
            <v>0.8200920605903358</v>
          </cell>
          <cell r="I90">
            <v>0.9010181252063009</v>
          </cell>
          <cell r="J90">
            <v>0.9899299127050273</v>
          </cell>
          <cell r="K90">
            <v>1.0753963678366119</v>
          </cell>
          <cell r="L90">
            <v>1.168241643285686</v>
          </cell>
        </row>
        <row r="91">
          <cell r="D91" t="str">
            <v>Syria</v>
          </cell>
          <cell r="E91">
            <v>0.000348</v>
          </cell>
          <cell r="F91">
            <v>0.000670814848</v>
          </cell>
          <cell r="G91">
            <v>0.000670814848</v>
          </cell>
          <cell r="H91">
            <v>0.0006842311449599999</v>
          </cell>
          <cell r="I91">
            <v>0.0007554464721018924</v>
          </cell>
          <cell r="J91">
            <v>0.0008340739476928637</v>
          </cell>
          <cell r="K91">
            <v>0.001180805814419184</v>
          </cell>
          <cell r="L91">
            <v>0.001671677163904879</v>
          </cell>
        </row>
        <row r="92">
          <cell r="D92" t="str">
            <v>Tajikistan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United Republic of Tanzania</v>
          </cell>
          <cell r="E93">
            <v>1.7270751881142132</v>
          </cell>
          <cell r="F93">
            <v>1.944513793408</v>
          </cell>
          <cell r="G93">
            <v>2.119096017024</v>
          </cell>
          <cell r="H93">
            <v>2.1593588413474563</v>
          </cell>
          <cell r="I93">
            <v>2.3724427395114596</v>
          </cell>
          <cell r="J93">
            <v>2.606553595672142</v>
          </cell>
          <cell r="K93">
            <v>2.8315926545726313</v>
          </cell>
          <cell r="L93">
            <v>3.0760606552431655</v>
          </cell>
        </row>
        <row r="94">
          <cell r="D94" t="str">
            <v>Thailand</v>
          </cell>
          <cell r="E94">
            <v>0.9</v>
          </cell>
          <cell r="F94">
            <v>0.9181445771529216</v>
          </cell>
          <cell r="G94">
            <v>0.932923267546832</v>
          </cell>
          <cell r="H94">
            <v>0.9403866536872066</v>
          </cell>
          <cell r="I94">
            <v>0.9786088013626549</v>
          </cell>
          <cell r="J94">
            <v>1.018384493601072</v>
          </cell>
          <cell r="K94">
            <v>1.060828657677873</v>
          </cell>
          <cell r="L94">
            <v>1.1050418069223564</v>
          </cell>
        </row>
        <row r="95">
          <cell r="D95" t="str">
            <v>Togo</v>
          </cell>
          <cell r="E95">
            <v>0.006347858688</v>
          </cell>
          <cell r="F95">
            <v>0.007364748672000001</v>
          </cell>
          <cell r="G95">
            <v>0.008258379263999999</v>
          </cell>
          <cell r="H95">
            <v>0.008415288470016</v>
          </cell>
          <cell r="I95">
            <v>0.009245702774961563</v>
          </cell>
          <cell r="J95">
            <v>0.01015806173579329</v>
          </cell>
          <cell r="K95">
            <v>0.011035066780719872</v>
          </cell>
          <cell r="L95">
            <v>0.011987788814657901</v>
          </cell>
        </row>
        <row r="96">
          <cell r="D96" t="str">
            <v>Trinidad and Tobago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 t="str">
            <v>Tunisia</v>
          </cell>
          <cell r="E97">
            <v>0.1318837100825476</v>
          </cell>
          <cell r="F97">
            <v>0.148487856896</v>
          </cell>
          <cell r="G97">
            <v>0.159682820224</v>
          </cell>
          <cell r="H97">
            <v>0.162716793808256</v>
          </cell>
          <cell r="I97">
            <v>0.17877356402055466</v>
          </cell>
          <cell r="J97">
            <v>0.19641480417978693</v>
          </cell>
          <cell r="K97">
            <v>0.2133724461634904</v>
          </cell>
          <cell r="L97">
            <v>0.23179414083328487</v>
          </cell>
        </row>
        <row r="98">
          <cell r="D98" t="str">
            <v>Turkey</v>
          </cell>
          <cell r="E98">
            <v>1.206888</v>
          </cell>
          <cell r="F98">
            <v>1.136952</v>
          </cell>
          <cell r="G98">
            <v>1.124528</v>
          </cell>
          <cell r="H98">
            <v>1.1650110080000002</v>
          </cell>
          <cell r="I98">
            <v>1.3903649339389796</v>
          </cell>
          <cell r="J98">
            <v>1.6593102007214189</v>
          </cell>
          <cell r="K98">
            <v>1.8957444841455264</v>
          </cell>
          <cell r="L98">
            <v>2.1658681707649903</v>
          </cell>
        </row>
        <row r="99">
          <cell r="D99" t="str">
            <v>Turkmenistan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 t="str">
            <v>Uganda</v>
          </cell>
          <cell r="E100">
            <v>4.704</v>
          </cell>
          <cell r="F100">
            <v>5.296233161787703</v>
          </cell>
          <cell r="G100">
            <v>5.823269944798428</v>
          </cell>
          <cell r="H100">
            <v>5.933912073749597</v>
          </cell>
          <cell r="I100">
            <v>6.519466031630912</v>
          </cell>
          <cell r="J100">
            <v>7.162802011444652</v>
          </cell>
          <cell r="K100">
            <v>7.781208717687874</v>
          </cell>
          <cell r="L100">
            <v>8.453006101729468</v>
          </cell>
        </row>
        <row r="101">
          <cell r="D101" t="str">
            <v>United Arab Emirates</v>
          </cell>
          <cell r="E101">
            <v>0.0009522755972985044</v>
          </cell>
          <cell r="F101">
            <v>0.000986075136</v>
          </cell>
          <cell r="G101">
            <v>0.0007087415040000001</v>
          </cell>
          <cell r="H101">
            <v>0.0007229163340800001</v>
          </cell>
          <cell r="I101">
            <v>0.0007981580467774459</v>
          </cell>
          <cell r="J101">
            <v>0.0008812309773665858</v>
          </cell>
          <cell r="K101">
            <v>0.0012475664355649405</v>
          </cell>
          <cell r="L101">
            <v>0.001766190761699417</v>
          </cell>
        </row>
        <row r="102">
          <cell r="D102" t="str">
            <v>Ukraine</v>
          </cell>
          <cell r="E102">
            <v>0</v>
          </cell>
          <cell r="F102">
            <v>0.044312</v>
          </cell>
          <cell r="G102">
            <v>0.043808</v>
          </cell>
          <cell r="H102">
            <v>0.043676576</v>
          </cell>
          <cell r="I102">
            <v>0.043025346476842884</v>
          </cell>
          <cell r="J102">
            <v>0.042383826961444424</v>
          </cell>
          <cell r="K102">
            <v>0.043259849406756014</v>
          </cell>
          <cell r="L102">
            <v>0.04415397817657172</v>
          </cell>
        </row>
        <row r="103">
          <cell r="D103" t="str">
            <v>Uruguay</v>
          </cell>
          <cell r="E103">
            <v>0.092315259392</v>
          </cell>
          <cell r="F103">
            <v>0.087836444544</v>
          </cell>
          <cell r="G103">
            <v>0.080137629696</v>
          </cell>
          <cell r="H103">
            <v>0.08053831784447998</v>
          </cell>
          <cell r="I103">
            <v>0.08257201129488428</v>
          </cell>
          <cell r="J103">
            <v>0.08465705805338973</v>
          </cell>
          <cell r="K103">
            <v>0.08683794491963809</v>
          </cell>
          <cell r="L103">
            <v>0.08907501455000252</v>
          </cell>
        </row>
        <row r="104">
          <cell r="D104" t="str">
            <v>Former USSR</v>
          </cell>
          <cell r="E104">
            <v>0.9833997577152743</v>
          </cell>
          <cell r="F104">
            <v>1.0183039999999999</v>
          </cell>
          <cell r="G104">
            <v>1.10164</v>
          </cell>
          <cell r="H104">
            <v>1.09833508</v>
          </cell>
          <cell r="I104">
            <v>1.081958607851287</v>
          </cell>
          <cell r="J104">
            <v>1.0658263133173307</v>
          </cell>
          <cell r="K104">
            <v>1.087855654228878</v>
          </cell>
          <cell r="L104">
            <v>1.1103403149753117</v>
          </cell>
        </row>
        <row r="105">
          <cell r="D105" t="str">
            <v>Uzbekistan</v>
          </cell>
          <cell r="E105">
            <v>3.862892643907023E-05</v>
          </cell>
          <cell r="F105">
            <v>4E-05</v>
          </cell>
          <cell r="G105">
            <v>4E-05</v>
          </cell>
          <cell r="H105">
            <v>3.9880000000000004E-05</v>
          </cell>
          <cell r="I105">
            <v>3.928537844854171E-05</v>
          </cell>
          <cell r="J105">
            <v>3.8699622864722815E-05</v>
          </cell>
          <cell r="K105">
            <v>3.949949726694304E-05</v>
          </cell>
          <cell r="L105">
            <v>4.031590410570829E-05</v>
          </cell>
        </row>
        <row r="106">
          <cell r="D106" t="str">
            <v>Venezuela</v>
          </cell>
          <cell r="E106">
            <v>0.086496889088</v>
          </cell>
          <cell r="F106">
            <v>0.087572889088</v>
          </cell>
          <cell r="G106">
            <v>0.087572889088</v>
          </cell>
          <cell r="H106">
            <v>0.08801075353343998</v>
          </cell>
          <cell r="I106">
            <v>0.09023313534890982</v>
          </cell>
          <cell r="J106">
            <v>0.09251163509014947</v>
          </cell>
          <cell r="K106">
            <v>0.09489486709209342</v>
          </cell>
          <cell r="L106">
            <v>0.09733949455818153</v>
          </cell>
        </row>
        <row r="107">
          <cell r="D107" t="str">
            <v>Vietnam</v>
          </cell>
          <cell r="E107">
            <v>1.12</v>
          </cell>
          <cell r="F107">
            <v>1.142579918234747</v>
          </cell>
          <cell r="G107">
            <v>1.1609711773916132</v>
          </cell>
          <cell r="H107">
            <v>1.170258946810746</v>
          </cell>
          <cell r="I107">
            <v>1.217824286140193</v>
          </cell>
          <cell r="J107">
            <v>1.2673229253702227</v>
          </cell>
          <cell r="K107">
            <v>1.3201423295546861</v>
          </cell>
          <cell r="L107">
            <v>1.3751631375033766</v>
          </cell>
        </row>
        <row r="108">
          <cell r="D108" t="str">
            <v>Yemen</v>
          </cell>
          <cell r="E108">
            <v>0.001571557248</v>
          </cell>
          <cell r="F108">
            <v>0.001571557248</v>
          </cell>
          <cell r="G108">
            <v>0.001571557248</v>
          </cell>
          <cell r="H108">
            <v>0.0016029883929600003</v>
          </cell>
          <cell r="I108">
            <v>0.0017698287124195539</v>
          </cell>
          <cell r="J108">
            <v>0.0019540339063346033</v>
          </cell>
          <cell r="K108">
            <v>0.0027663429658179115</v>
          </cell>
          <cell r="L108">
            <v>0.00391633603681175</v>
          </cell>
        </row>
        <row r="109">
          <cell r="D109" t="str">
            <v>Federal Republic of Yugoslavia</v>
          </cell>
          <cell r="E109">
            <v>0.033958689232586645</v>
          </cell>
          <cell r="F109">
            <v>0.035164</v>
          </cell>
          <cell r="G109">
            <v>0.035164</v>
          </cell>
          <cell r="H109">
            <v>0.035058508</v>
          </cell>
          <cell r="I109">
            <v>0.034535776194113015</v>
          </cell>
          <cell r="J109">
            <v>0.034020838460377824</v>
          </cell>
          <cell r="K109">
            <v>0.03472400804736963</v>
          </cell>
          <cell r="L109">
            <v>0.03544171129932816</v>
          </cell>
        </row>
        <row r="110">
          <cell r="D110" t="str">
            <v>Former Yugoslavia</v>
          </cell>
          <cell r="E110">
            <v>0.12116</v>
          </cell>
          <cell r="F110">
            <v>0.18030400000000002</v>
          </cell>
          <cell r="G110">
            <v>0.18593200000000001</v>
          </cell>
          <cell r="H110">
            <v>0.185374204</v>
          </cell>
          <cell r="I110">
            <v>0.18261022464235643</v>
          </cell>
          <cell r="J110">
            <v>0.17988745696209102</v>
          </cell>
          <cell r="K110">
            <v>0.18360551314593132</v>
          </cell>
          <cell r="L110">
            <v>0.18740041705456384</v>
          </cell>
        </row>
        <row r="111">
          <cell r="D111" t="str">
            <v>Zambia</v>
          </cell>
          <cell r="E111">
            <v>0.45231046897242777</v>
          </cell>
          <cell r="F111">
            <v>0.50925631488</v>
          </cell>
          <cell r="G111">
            <v>0.553702242432</v>
          </cell>
          <cell r="H111">
            <v>0.5642225850382079</v>
          </cell>
          <cell r="I111">
            <v>0.6198996432232617</v>
          </cell>
          <cell r="J111">
            <v>0.6810708714226761</v>
          </cell>
          <cell r="K111">
            <v>0.7398717141154858</v>
          </cell>
          <cell r="L111">
            <v>0.80374917841474</v>
          </cell>
        </row>
        <row r="112">
          <cell r="D112" t="str">
            <v>Zimbabwe</v>
          </cell>
          <cell r="E112">
            <v>0.7673861546209082</v>
          </cell>
          <cell r="F112">
            <v>0.864</v>
          </cell>
          <cell r="G112">
            <v>0.919056</v>
          </cell>
          <cell r="H112">
            <v>0.9365180639999999</v>
          </cell>
          <cell r="I112">
            <v>1.0289329586238138</v>
          </cell>
          <cell r="J112">
            <v>1.1304672851909403</v>
          </cell>
          <cell r="K112">
            <v>1.2280671559166214</v>
          </cell>
          <cell r="L112">
            <v>1.3340933958884151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4 Summary"/>
      <sheetName val="N2O Summary"/>
      <sheetName val="CH4 MAIN"/>
      <sheetName val="CH4 ROW"/>
      <sheetName val="N2O MAIN"/>
      <sheetName val="N2O ROW"/>
      <sheetName val="Final CH4"/>
      <sheetName val="Final N2O"/>
      <sheetName val="Reported CH4"/>
      <sheetName val="Reported N2O"/>
      <sheetName val="IEA CH4"/>
      <sheetName val="IEA N2O"/>
    </sheetNames>
    <sheetDataSet>
      <sheetData sheetId="2">
        <row r="7">
          <cell r="B7" t="str">
            <v>Argentina</v>
          </cell>
          <cell r="C7">
            <v>9.6</v>
          </cell>
          <cell r="D7">
            <v>32.4</v>
          </cell>
          <cell r="E7">
            <v>36.5978582985438</v>
          </cell>
          <cell r="F7">
            <v>43.1790100325269</v>
          </cell>
          <cell r="G7">
            <v>51.037528459307666</v>
          </cell>
          <cell r="H7">
            <v>58.80632810334081</v>
          </cell>
          <cell r="I7">
            <v>67.88457318315524</v>
          </cell>
        </row>
        <row r="8">
          <cell r="B8" t="str">
            <v>Brazil</v>
          </cell>
          <cell r="C8">
            <v>27.684226549413737</v>
          </cell>
          <cell r="D8">
            <v>35.31057202680067</v>
          </cell>
          <cell r="E8">
            <v>44.029417359087105</v>
          </cell>
          <cell r="F8">
            <v>51.800418703680286</v>
          </cell>
          <cell r="G8">
            <v>61.262821937458895</v>
          </cell>
          <cell r="H8">
            <v>68.31836167159089</v>
          </cell>
          <cell r="I8">
            <v>76.75033472458709</v>
          </cell>
        </row>
        <row r="9">
          <cell r="B9" t="str">
            <v>China</v>
          </cell>
          <cell r="C9">
            <v>62</v>
          </cell>
          <cell r="D9">
            <v>100.54670961803957</v>
          </cell>
          <cell r="E9">
            <v>129.6345162285807</v>
          </cell>
          <cell r="F9">
            <v>163.89498156917648</v>
          </cell>
          <cell r="G9">
            <v>209.0726432825898</v>
          </cell>
          <cell r="H9">
            <v>252.87246386904354</v>
          </cell>
          <cell r="I9">
            <v>307.034549068033</v>
          </cell>
        </row>
        <row r="10">
          <cell r="B10" t="str">
            <v>India</v>
          </cell>
          <cell r="C10">
            <v>52.062563232830826</v>
          </cell>
          <cell r="D10">
            <v>65.04626863484089</v>
          </cell>
          <cell r="E10">
            <v>70.2327198718593</v>
          </cell>
          <cell r="F10">
            <v>87.61400956572025</v>
          </cell>
          <cell r="G10">
            <v>110.10142925347144</v>
          </cell>
          <cell r="H10">
            <v>135.29279969865084</v>
          </cell>
          <cell r="I10">
            <v>167.31055743052747</v>
          </cell>
        </row>
        <row r="11">
          <cell r="B11" t="str">
            <v>Mexico</v>
          </cell>
          <cell r="C11">
            <v>33.9100613893454</v>
          </cell>
          <cell r="D11">
            <v>38.6045</v>
          </cell>
          <cell r="E11">
            <v>42.04826245687729</v>
          </cell>
          <cell r="F11">
            <v>50.557148311754425</v>
          </cell>
          <cell r="G11">
            <v>52.47396239762404</v>
          </cell>
          <cell r="H11">
            <v>54.16933358834561</v>
          </cell>
          <cell r="I11">
            <v>55.92364943095131</v>
          </cell>
        </row>
        <row r="12">
          <cell r="B12" t="str">
            <v>Russia</v>
          </cell>
          <cell r="C12">
            <v>0</v>
          </cell>
          <cell r="D12">
            <v>220.30653580402011</v>
          </cell>
          <cell r="E12">
            <v>185.7681290234506</v>
          </cell>
          <cell r="F12">
            <v>193.80276724057072</v>
          </cell>
          <cell r="G12">
            <v>203.36595483236613</v>
          </cell>
          <cell r="H12">
            <v>227.41191779519252</v>
          </cell>
          <cell r="I12">
            <v>255.56401721694493</v>
          </cell>
        </row>
        <row r="13">
          <cell r="B13" t="str">
            <v>South Korea (ROK)</v>
          </cell>
          <cell r="C13">
            <v>14.8</v>
          </cell>
          <cell r="D13">
            <v>20.289571622489554</v>
          </cell>
          <cell r="E13">
            <v>27.298276439167115</v>
          </cell>
          <cell r="F13">
            <v>33.929034248479454</v>
          </cell>
          <cell r="G13">
            <v>42.18698951075403</v>
          </cell>
          <cell r="H13">
            <v>50.618566085210304</v>
          </cell>
          <cell r="I13">
            <v>60.74804463581182</v>
          </cell>
        </row>
        <row r="14">
          <cell r="B14" t="str">
            <v>Algeria</v>
          </cell>
          <cell r="C14">
            <v>6.165628350083752</v>
          </cell>
          <cell r="D14">
            <v>5.448762562814071</v>
          </cell>
          <cell r="E14">
            <v>6.000850102177555</v>
          </cell>
          <cell r="F14">
            <v>7.119509929007432</v>
          </cell>
          <cell r="G14">
            <v>8.476268627743712</v>
          </cell>
          <cell r="H14">
            <v>9.670981305326862</v>
          </cell>
          <cell r="I14">
            <v>11.313200647469635</v>
          </cell>
        </row>
        <row r="15">
          <cell r="B15" t="str">
            <v>Democratic Republic of Congo (Kinshasa)</v>
          </cell>
          <cell r="C15">
            <v>1.084187604690117</v>
          </cell>
          <cell r="D15">
            <v>1.02611013400335</v>
          </cell>
          <cell r="E15">
            <v>1.05071303559464</v>
          </cell>
          <cell r="F15">
            <v>1.1397669157438621</v>
          </cell>
          <cell r="G15">
            <v>1.2386770300628482</v>
          </cell>
          <cell r="H15">
            <v>1.2924314514197084</v>
          </cell>
          <cell r="I15">
            <v>1.3547843231323153</v>
          </cell>
        </row>
        <row r="16">
          <cell r="B16" t="str">
            <v>Egypt</v>
          </cell>
          <cell r="C16">
            <v>11.19</v>
          </cell>
          <cell r="D16">
            <v>11.97190024335125</v>
          </cell>
          <cell r="E16">
            <v>15.485783680427843</v>
          </cell>
          <cell r="F16">
            <v>15.897788492570548</v>
          </cell>
          <cell r="G16">
            <v>16.32095272336059</v>
          </cell>
          <cell r="H16">
            <v>16.762078211569847</v>
          </cell>
          <cell r="I16">
            <v>17.215239480418937</v>
          </cell>
        </row>
        <row r="17">
          <cell r="B17" t="str">
            <v>Ethiopia</v>
          </cell>
          <cell r="C17">
            <v>0.34113693467336687</v>
          </cell>
          <cell r="D17">
            <v>0.4206693886097153</v>
          </cell>
          <cell r="E17">
            <v>0.5514333760469011</v>
          </cell>
          <cell r="F17">
            <v>0.6317344422843165</v>
          </cell>
          <cell r="G17">
            <v>0.7240776970180669</v>
          </cell>
          <cell r="H17">
            <v>0.829073827573418</v>
          </cell>
          <cell r="I17">
            <v>0.9496389685842334</v>
          </cell>
        </row>
        <row r="18">
          <cell r="B18" t="str">
            <v>Nigeria</v>
          </cell>
          <cell r="C18">
            <v>4.315553391959799</v>
          </cell>
          <cell r="D18">
            <v>5.037368090452261</v>
          </cell>
          <cell r="E18">
            <v>5.605812081239533</v>
          </cell>
          <cell r="F18">
            <v>6.441305447960952</v>
          </cell>
          <cell r="G18">
            <v>7.412429315641857</v>
          </cell>
          <cell r="H18">
            <v>8.507113949969266</v>
          </cell>
          <cell r="I18">
            <v>9.771170546421285</v>
          </cell>
        </row>
        <row r="19">
          <cell r="B19" t="str">
            <v>Senegal</v>
          </cell>
          <cell r="C19">
            <v>3.2990194515108344</v>
          </cell>
          <cell r="D19">
            <v>6.463602960160883</v>
          </cell>
          <cell r="E19">
            <v>11.46403381993417</v>
          </cell>
          <cell r="F19">
            <v>13.651794476230636</v>
          </cell>
          <cell r="G19">
            <v>16.273189609530483</v>
          </cell>
          <cell r="H19">
            <v>19.00583422562122</v>
          </cell>
          <cell r="I19">
            <v>22.23071354290364</v>
          </cell>
        </row>
        <row r="20">
          <cell r="B20" t="str">
            <v>South Africa</v>
          </cell>
          <cell r="C20">
            <v>35.64554522613065</v>
          </cell>
          <cell r="D20">
            <v>41.06505967336683</v>
          </cell>
          <cell r="E20">
            <v>32.63356001842546</v>
          </cell>
          <cell r="F20">
            <v>35.66469773466831</v>
          </cell>
          <cell r="G20">
            <v>39.03032522716279</v>
          </cell>
          <cell r="H20">
            <v>41.65370134769368</v>
          </cell>
          <cell r="I20">
            <v>44.6202458712383</v>
          </cell>
        </row>
        <row r="21">
          <cell r="B21" t="str">
            <v>Uganda</v>
          </cell>
          <cell r="C21">
            <v>0.33419999999999994</v>
          </cell>
          <cell r="D21">
            <v>0.3882441337907867</v>
          </cell>
          <cell r="E21">
            <v>0.4485749205963242</v>
          </cell>
          <cell r="F21">
            <v>0.5070642274734437</v>
          </cell>
          <cell r="G21">
            <v>0.5732015351916833</v>
          </cell>
          <cell r="H21">
            <v>0.6454544233421313</v>
          </cell>
          <cell r="I21">
            <v>0.7268809872549781</v>
          </cell>
        </row>
        <row r="22">
          <cell r="B22" t="str">
            <v>Hong Kong, China</v>
          </cell>
          <cell r="C22">
            <v>1.8050688860971527</v>
          </cell>
          <cell r="D22">
            <v>2.6441587102177557</v>
          </cell>
          <cell r="E22">
            <v>5.068702637981575</v>
          </cell>
          <cell r="F22">
            <v>6.581884056369002</v>
          </cell>
          <cell r="G22">
            <v>8.611113004364865</v>
          </cell>
          <cell r="H22">
            <v>10.837002823003845</v>
          </cell>
          <cell r="I22">
            <v>13.686130028417029</v>
          </cell>
        </row>
        <row r="23">
          <cell r="B23" t="str">
            <v>North Korea (DPRK)</v>
          </cell>
          <cell r="C23">
            <v>19.53147738693467</v>
          </cell>
          <cell r="D23">
            <v>20.61794891122278</v>
          </cell>
          <cell r="E23">
            <v>19.66423498241205</v>
          </cell>
          <cell r="F23">
            <v>21.277728696289586</v>
          </cell>
          <cell r="G23">
            <v>23.15584195264918</v>
          </cell>
          <cell r="H23">
            <v>25.10421503779482</v>
          </cell>
          <cell r="I23">
            <v>27.35365404848927</v>
          </cell>
        </row>
        <row r="24">
          <cell r="B24" t="str">
            <v>Vietnam</v>
          </cell>
          <cell r="C24">
            <v>2.2760146127187615</v>
          </cell>
          <cell r="D24">
            <v>2.2760146127187615</v>
          </cell>
          <cell r="E24">
            <v>3.9016853181535667</v>
          </cell>
          <cell r="F24">
            <v>4.854424147405707</v>
          </cell>
          <cell r="G24">
            <v>6.063404637886081</v>
          </cell>
          <cell r="H24">
            <v>7.420138856470348</v>
          </cell>
          <cell r="I24">
            <v>9.119090732780895</v>
          </cell>
        </row>
        <row r="25">
          <cell r="B25" t="str">
            <v>Moldova</v>
          </cell>
          <cell r="C25">
            <v>0</v>
          </cell>
          <cell r="D25">
            <v>4.267345896147404</v>
          </cell>
          <cell r="E25">
            <v>1.2284466733668342</v>
          </cell>
          <cell r="F25">
            <v>1.309144206208949</v>
          </cell>
          <cell r="G25">
            <v>1.4008951925846416</v>
          </cell>
          <cell r="H25">
            <v>1.5715248668299076</v>
          </cell>
          <cell r="I25">
            <v>1.768413828981338</v>
          </cell>
        </row>
        <row r="26">
          <cell r="B26" t="str">
            <v>Armenia</v>
          </cell>
          <cell r="C26">
            <v>1.3194</v>
          </cell>
          <cell r="D26">
            <v>1.33385768550841</v>
          </cell>
          <cell r="E26">
            <v>1.0448746556133968</v>
          </cell>
          <cell r="F26">
            <v>1.1736112562260423</v>
          </cell>
          <cell r="G26">
            <v>1.3228341576832874</v>
          </cell>
          <cell r="H26">
            <v>1.5501421437764538</v>
          </cell>
          <cell r="I26">
            <v>1.820659641696719</v>
          </cell>
        </row>
        <row r="27">
          <cell r="B27" t="str">
            <v>Azerbaijan</v>
          </cell>
          <cell r="C27">
            <v>4.15</v>
          </cell>
          <cell r="D27">
            <v>2.81</v>
          </cell>
          <cell r="E27">
            <v>2.6376337554533245</v>
          </cell>
          <cell r="F27">
            <v>2.806023365890029</v>
          </cell>
          <cell r="G27">
            <v>2.9945056417153015</v>
          </cell>
          <cell r="H27">
            <v>3.3209576279404804</v>
          </cell>
          <cell r="I27">
            <v>3.7017588528144625</v>
          </cell>
        </row>
        <row r="28">
          <cell r="B28" t="str">
            <v>Belarus</v>
          </cell>
          <cell r="C28">
            <v>0</v>
          </cell>
          <cell r="D28">
            <v>13.594859296482412</v>
          </cell>
          <cell r="E28">
            <v>7.534632342964823</v>
          </cell>
          <cell r="F28">
            <v>7.895980342015392</v>
          </cell>
          <cell r="G28">
            <v>8.324532639954027</v>
          </cell>
          <cell r="H28">
            <v>9.3471838672831</v>
          </cell>
          <cell r="I28">
            <v>10.541317220883666</v>
          </cell>
        </row>
        <row r="29">
          <cell r="B29" t="str">
            <v>Georgia</v>
          </cell>
          <cell r="C29">
            <v>2.7</v>
          </cell>
          <cell r="D29">
            <v>0.5</v>
          </cell>
          <cell r="E29">
            <v>1.3375074208300681</v>
          </cell>
          <cell r="F29">
            <v>1.356232524721689</v>
          </cell>
          <cell r="G29">
            <v>1.3752197800677928</v>
          </cell>
          <cell r="H29">
            <v>1.4014600876233967</v>
          </cell>
          <cell r="I29">
            <v>1.4282010815060828</v>
          </cell>
        </row>
        <row r="30">
          <cell r="B30" t="str">
            <v>Kazakhstan</v>
          </cell>
          <cell r="C30">
            <v>6.2</v>
          </cell>
          <cell r="D30">
            <v>6.074482050017977</v>
          </cell>
          <cell r="E30">
            <v>4.829598060729529</v>
          </cell>
          <cell r="F30">
            <v>4.9909319809764705</v>
          </cell>
          <cell r="G30">
            <v>5.15773689244272</v>
          </cell>
          <cell r="H30">
            <v>5.360121563687093</v>
          </cell>
          <cell r="I30">
            <v>5.570484110724785</v>
          </cell>
        </row>
        <row r="31">
          <cell r="B31" t="str">
            <v>Turkmenistan</v>
          </cell>
          <cell r="C31">
            <v>2.600226494555458</v>
          </cell>
          <cell r="D31">
            <v>2.609515876361172</v>
          </cell>
          <cell r="E31">
            <v>2.6848594745947785</v>
          </cell>
          <cell r="F31">
            <v>3.012867053045631</v>
          </cell>
          <cell r="G31">
            <v>3.3918537871102923</v>
          </cell>
          <cell r="H31">
            <v>3.9219788823959547</v>
          </cell>
          <cell r="I31">
            <v>4.5532467554454215</v>
          </cell>
        </row>
        <row r="32">
          <cell r="B32" t="str">
            <v>Uzbekistan</v>
          </cell>
          <cell r="C32">
            <v>0</v>
          </cell>
          <cell r="D32">
            <v>10.388339405360135</v>
          </cell>
          <cell r="E32">
            <v>10.572509556113902</v>
          </cell>
          <cell r="F32">
            <v>11.389664273910412</v>
          </cell>
          <cell r="G32">
            <v>12.315164148504628</v>
          </cell>
          <cell r="H32">
            <v>13.829641366904568</v>
          </cell>
          <cell r="I32">
            <v>15.577075114881794</v>
          </cell>
        </row>
        <row r="33">
          <cell r="B33" t="str">
            <v>Bolivia</v>
          </cell>
          <cell r="C33">
            <v>0.481166376434243</v>
          </cell>
          <cell r="D33">
            <v>0.6574061918150107</v>
          </cell>
          <cell r="E33">
            <v>0.8592998811406809</v>
          </cell>
          <cell r="F33">
            <v>1.0256548658162479</v>
          </cell>
          <cell r="G33">
            <v>1.227899857553844</v>
          </cell>
          <cell r="H33">
            <v>1.4295774498918286</v>
          </cell>
          <cell r="I33">
            <v>1.6686549074968902</v>
          </cell>
        </row>
        <row r="34">
          <cell r="B34" t="str">
            <v>Chile</v>
          </cell>
          <cell r="C34">
            <v>3.5832360304726816</v>
          </cell>
          <cell r="D34">
            <v>4.920388982714752</v>
          </cell>
          <cell r="E34">
            <v>6.169629164462568</v>
          </cell>
          <cell r="F34">
            <v>7.192551245234118</v>
          </cell>
          <cell r="G34">
            <v>8.414718058285775</v>
          </cell>
          <cell r="H34">
            <v>9.585206731008892</v>
          </cell>
          <cell r="I34">
            <v>10.953715260134441</v>
          </cell>
        </row>
        <row r="35">
          <cell r="B35" t="str">
            <v>Colombia</v>
          </cell>
          <cell r="C35">
            <v>8.4</v>
          </cell>
          <cell r="D35">
            <v>11.403886593208064</v>
          </cell>
          <cell r="E35">
            <v>12.123264470232414</v>
          </cell>
          <cell r="F35">
            <v>14.366482977086065</v>
          </cell>
          <cell r="G35">
            <v>17.081853517419837</v>
          </cell>
          <cell r="H35">
            <v>19.77484333725668</v>
          </cell>
          <cell r="I35">
            <v>22.960814561445716</v>
          </cell>
        </row>
        <row r="36">
          <cell r="B36" t="str">
            <v>Ecuador</v>
          </cell>
          <cell r="C36">
            <v>2.31</v>
          </cell>
          <cell r="D36">
            <v>2.6307012585488123</v>
          </cell>
          <cell r="E36">
            <v>2.6162475721457406</v>
          </cell>
          <cell r="F36">
            <v>2.7069744313200226</v>
          </cell>
          <cell r="G36">
            <v>2.80086498009074</v>
          </cell>
          <cell r="H36">
            <v>2.8843783912783136</v>
          </cell>
          <cell r="I36">
            <v>2.970401231948975</v>
          </cell>
        </row>
        <row r="37">
          <cell r="B37" t="str">
            <v>Peru</v>
          </cell>
          <cell r="C37">
            <v>3.116615368509213</v>
          </cell>
          <cell r="D37">
            <v>3.5381036432160804</v>
          </cell>
          <cell r="E37">
            <v>3.7971390460636516</v>
          </cell>
          <cell r="F37">
            <v>4.43524548602767</v>
          </cell>
          <cell r="G37">
            <v>5.187985072534558</v>
          </cell>
          <cell r="H37">
            <v>5.9200579661980015</v>
          </cell>
          <cell r="I37">
            <v>6.764842279033229</v>
          </cell>
        </row>
        <row r="38">
          <cell r="B38" t="str">
            <v>Uruguay</v>
          </cell>
          <cell r="C38">
            <v>0.3832</v>
          </cell>
          <cell r="D38">
            <v>0.525144245493257</v>
          </cell>
          <cell r="E38">
            <v>0.7051487933964944</v>
          </cell>
          <cell r="F38">
            <v>0.8337930445588168</v>
          </cell>
          <cell r="G38">
            <v>0.9862281754474204</v>
          </cell>
          <cell r="H38">
            <v>1.1395062440400807</v>
          </cell>
          <cell r="I38">
            <v>1.317019008205636</v>
          </cell>
        </row>
        <row r="39">
          <cell r="B39" t="str">
            <v>Venezuela</v>
          </cell>
          <cell r="C39">
            <v>12</v>
          </cell>
          <cell r="D39">
            <v>14.040245247054306</v>
          </cell>
          <cell r="E39">
            <v>14.526200470465353</v>
          </cell>
          <cell r="F39">
            <v>17.668702228489014</v>
          </cell>
          <cell r="G39">
            <v>21.615554722031295</v>
          </cell>
          <cell r="H39">
            <v>25.71269648570356</v>
          </cell>
          <cell r="I39">
            <v>30.718175608086675</v>
          </cell>
        </row>
        <row r="40">
          <cell r="B40" t="str">
            <v>Iran</v>
          </cell>
          <cell r="C40">
            <v>19.025861180904524</v>
          </cell>
          <cell r="D40">
            <v>27.487321398659965</v>
          </cell>
          <cell r="E40">
            <v>33.122936014447234</v>
          </cell>
          <cell r="F40">
            <v>37.70128151262337</v>
          </cell>
          <cell r="G40">
            <v>43.000962067766665</v>
          </cell>
          <cell r="H40">
            <v>50.056725582818515</v>
          </cell>
          <cell r="I40">
            <v>58.42166075867128</v>
          </cell>
        </row>
        <row r="41">
          <cell r="B41" t="str">
            <v>Iraq</v>
          </cell>
          <cell r="C41">
            <v>8.734145100502513</v>
          </cell>
          <cell r="D41">
            <v>10.000336055276383</v>
          </cell>
          <cell r="E41">
            <v>10.368440868927975</v>
          </cell>
          <cell r="F41">
            <v>11.781225193895832</v>
          </cell>
          <cell r="G41">
            <v>13.401441068968538</v>
          </cell>
          <cell r="H41">
            <v>15.503149741324265</v>
          </cell>
          <cell r="I41">
            <v>17.965992476433485</v>
          </cell>
        </row>
        <row r="42">
          <cell r="B42" t="str">
            <v>Israel</v>
          </cell>
          <cell r="C42">
            <v>2.9487510469011724</v>
          </cell>
          <cell r="D42">
            <v>4.032101968174205</v>
          </cell>
          <cell r="E42">
            <v>4.631594853852596</v>
          </cell>
          <cell r="F42">
            <v>5.241429964791487</v>
          </cell>
          <cell r="G42">
            <v>5.952300262624689</v>
          </cell>
          <cell r="H42">
            <v>6.809308116763116</v>
          </cell>
          <cell r="I42">
            <v>7.812070744708603</v>
          </cell>
        </row>
        <row r="43">
          <cell r="B43" t="str">
            <v>Jordan</v>
          </cell>
          <cell r="C43">
            <v>1.3339722312303715</v>
          </cell>
          <cell r="D43">
            <v>1.5803063788802822</v>
          </cell>
          <cell r="E43">
            <v>1.745891189890477</v>
          </cell>
          <cell r="F43">
            <v>1.7939785205820031</v>
          </cell>
          <cell r="G43">
            <v>1.8434157914927312</v>
          </cell>
          <cell r="H43">
            <v>1.9004913818971323</v>
          </cell>
          <cell r="I43">
            <v>1.9594251315036892</v>
          </cell>
        </row>
        <row r="44">
          <cell r="B44" t="str">
            <v>Kuwait</v>
          </cell>
          <cell r="C44">
            <v>1.8318442211055277</v>
          </cell>
          <cell r="D44">
            <v>3.950323073701843</v>
          </cell>
          <cell r="E44">
            <v>4.808398515284757</v>
          </cell>
          <cell r="F44">
            <v>5.436419744442402</v>
          </cell>
          <cell r="G44">
            <v>6.1556801374106485</v>
          </cell>
          <cell r="H44">
            <v>7.009803840529123</v>
          </cell>
          <cell r="I44">
            <v>8.008631885194086</v>
          </cell>
        </row>
        <row r="45">
          <cell r="B45" t="str">
            <v>Saudi Arabia</v>
          </cell>
          <cell r="C45">
            <v>15.442117671691793</v>
          </cell>
          <cell r="D45">
            <v>18.663873324958125</v>
          </cell>
          <cell r="E45">
            <v>21.74280667294807</v>
          </cell>
          <cell r="F45">
            <v>24.46657191774768</v>
          </cell>
          <cell r="G45">
            <v>27.627529758951034</v>
          </cell>
          <cell r="H45">
            <v>31.716644843811522</v>
          </cell>
          <cell r="I45">
            <v>36.57725481838155</v>
          </cell>
        </row>
        <row r="46">
          <cell r="B46" t="str">
            <v>United Arab Emirates</v>
          </cell>
          <cell r="C46">
            <v>3.2942948073701848</v>
          </cell>
          <cell r="D46">
            <v>4.149473408710217</v>
          </cell>
          <cell r="E46">
            <v>4.768033512772195</v>
          </cell>
          <cell r="F46">
            <v>5.5107721568247365</v>
          </cell>
          <cell r="G46">
            <v>6.3768180437580755</v>
          </cell>
          <cell r="H46">
            <v>7.513120880890018</v>
          </cell>
          <cell r="I46">
            <v>8.86694838651797</v>
          </cell>
        </row>
        <row r="47">
          <cell r="B47" t="str">
            <v>Turkey</v>
          </cell>
          <cell r="C47">
            <v>50.616726968174206</v>
          </cell>
          <cell r="D47">
            <v>46.03605862646565</v>
          </cell>
          <cell r="E47">
            <v>36.20801689949748</v>
          </cell>
          <cell r="F47">
            <v>33.45688392578947</v>
          </cell>
          <cell r="G47">
            <v>31.4274605191809</v>
          </cell>
          <cell r="H47">
            <v>31.15171313925014</v>
          </cell>
          <cell r="I47">
            <v>31.0434060415312</v>
          </cell>
        </row>
        <row r="48">
          <cell r="B48" t="str">
            <v>Bangladesh</v>
          </cell>
          <cell r="C48">
            <v>5.45</v>
          </cell>
          <cell r="D48">
            <v>5.249624180532957</v>
          </cell>
          <cell r="E48">
            <v>5.455747251455509</v>
          </cell>
          <cell r="F48">
            <v>7.540435147830662</v>
          </cell>
          <cell r="G48">
            <v>10.440766021362998</v>
          </cell>
          <cell r="H48">
            <v>14.2282860855412</v>
          </cell>
          <cell r="I48">
            <v>19.42359891937954</v>
          </cell>
        </row>
        <row r="49">
          <cell r="B49" t="str">
            <v>Indonesia</v>
          </cell>
          <cell r="C49">
            <v>11.0237</v>
          </cell>
          <cell r="D49">
            <v>14.5876</v>
          </cell>
          <cell r="E49">
            <v>18.09790845860818</v>
          </cell>
          <cell r="F49">
            <v>19.546908522328334</v>
          </cell>
          <cell r="G49">
            <v>25.494465588788454</v>
          </cell>
          <cell r="H49">
            <v>29.241249108235955</v>
          </cell>
          <cell r="I49">
            <v>41.54424031987979</v>
          </cell>
        </row>
        <row r="50">
          <cell r="B50" t="str">
            <v>Myanmar</v>
          </cell>
          <cell r="C50">
            <v>0.236</v>
          </cell>
          <cell r="D50">
            <v>0.8122958354296785</v>
          </cell>
          <cell r="E50">
            <v>1.1888572178360033</v>
          </cell>
          <cell r="F50">
            <v>1.2420748765157796</v>
          </cell>
          <cell r="G50">
            <v>1.2976999151358513</v>
          </cell>
          <cell r="H50">
            <v>1.3465885609530974</v>
          </cell>
          <cell r="I50">
            <v>1.3973665933454296</v>
          </cell>
        </row>
        <row r="51">
          <cell r="B51" t="str">
            <v>Nepal</v>
          </cell>
          <cell r="C51">
            <v>0.15088400335008376</v>
          </cell>
          <cell r="D51">
            <v>0.28539405360134007</v>
          </cell>
          <cell r="E51">
            <v>0.45671271440536015</v>
          </cell>
          <cell r="F51">
            <v>0.5568059530288121</v>
          </cell>
          <cell r="G51">
            <v>0.6831161083481407</v>
          </cell>
          <cell r="H51">
            <v>0.8218543358530586</v>
          </cell>
          <cell r="I51">
            <v>0.9928454898794268</v>
          </cell>
        </row>
        <row r="52">
          <cell r="B52" t="str">
            <v>Pakistan</v>
          </cell>
          <cell r="C52">
            <v>1.72</v>
          </cell>
          <cell r="D52">
            <v>2.174113754786705</v>
          </cell>
          <cell r="E52">
            <v>2.674709198245061</v>
          </cell>
          <cell r="F52">
            <v>3.4771442510401487</v>
          </cell>
          <cell r="G52">
            <v>4.535823687984335</v>
          </cell>
          <cell r="H52">
            <v>5.721037708625287</v>
          </cell>
          <cell r="I52">
            <v>7.2648768362901155</v>
          </cell>
        </row>
        <row r="53">
          <cell r="B53" t="str">
            <v>Philippines</v>
          </cell>
          <cell r="C53">
            <v>8.53354493119406</v>
          </cell>
          <cell r="D53">
            <v>11.722682476954077</v>
          </cell>
          <cell r="E53">
            <v>13.44570575615528</v>
          </cell>
          <cell r="F53">
            <v>15.632889979300732</v>
          </cell>
          <cell r="G53">
            <v>16.11956833798403</v>
          </cell>
          <cell r="H53">
            <v>16.55166488103595</v>
          </cell>
          <cell r="I53">
            <v>16.997503399603676</v>
          </cell>
        </row>
        <row r="54">
          <cell r="B54" t="str">
            <v>Singapore</v>
          </cell>
          <cell r="C54">
            <v>2.247208542713568</v>
          </cell>
          <cell r="D54">
            <v>2.9281911641541036</v>
          </cell>
          <cell r="E54">
            <v>3.4535359698492467</v>
          </cell>
          <cell r="F54">
            <v>4.066772898596916</v>
          </cell>
          <cell r="G54">
            <v>4.819864930665998</v>
          </cell>
          <cell r="H54">
            <v>5.548609409022959</v>
          </cell>
          <cell r="I54">
            <v>6.429577112013094</v>
          </cell>
        </row>
        <row r="55">
          <cell r="B55" t="str">
            <v>Thailand</v>
          </cell>
          <cell r="C55">
            <v>1.696095755969095</v>
          </cell>
          <cell r="D55">
            <v>3.2282017496470945</v>
          </cell>
          <cell r="E55">
            <v>3.9156909555120754</v>
          </cell>
          <cell r="F55">
            <v>4.071690633370642</v>
          </cell>
          <cell r="G55">
            <v>4.235066071580313</v>
          </cell>
          <cell r="H55">
            <v>4.402534733329946</v>
          </cell>
          <cell r="I55">
            <v>4.5783790016082335</v>
          </cell>
        </row>
      </sheetData>
      <sheetData sheetId="3">
        <row r="7">
          <cell r="A7" t="str">
            <v>Africa</v>
          </cell>
          <cell r="B7">
            <v>86.48932171744968</v>
          </cell>
          <cell r="C7">
            <v>95.71907356902294</v>
          </cell>
          <cell r="D7">
            <v>95.7699558749272</v>
          </cell>
          <cell r="E7">
            <v>109.18074032898456</v>
          </cell>
          <cell r="F7">
            <v>124.77120941233369</v>
          </cell>
          <cell r="G7">
            <v>141.38770286262675</v>
          </cell>
          <cell r="H7">
            <v>160.45838516488118</v>
          </cell>
        </row>
        <row r="8">
          <cell r="A8" t="str">
            <v>Eastern Europe</v>
          </cell>
          <cell r="B8">
            <v>41.50108752093802</v>
          </cell>
          <cell r="C8">
            <v>28.50151172529313</v>
          </cell>
          <cell r="D8">
            <v>25.744983970268006</v>
          </cell>
          <cell r="E8">
            <v>27.568781960484266</v>
          </cell>
          <cell r="F8">
            <v>29.718154075656475</v>
          </cell>
          <cell r="G8">
            <v>33.72024765302163</v>
          </cell>
          <cell r="H8">
            <v>38.41974810148271</v>
          </cell>
        </row>
        <row r="9">
          <cell r="A9" t="str">
            <v>FSU</v>
          </cell>
          <cell r="B9">
            <v>0</v>
          </cell>
          <cell r="C9">
            <v>114.96788986599665</v>
          </cell>
          <cell r="D9">
            <v>87.6874349916248</v>
          </cell>
          <cell r="E9">
            <v>89.35737153277265</v>
          </cell>
          <cell r="F9">
            <v>91.35586201877439</v>
          </cell>
          <cell r="G9">
            <v>101.23043599411483</v>
          </cell>
          <cell r="H9">
            <v>112.33403106640729</v>
          </cell>
        </row>
        <row r="10">
          <cell r="A10" t="str">
            <v>Latin America</v>
          </cell>
          <cell r="B10">
            <v>30.37264364361007</v>
          </cell>
          <cell r="C10">
            <v>28.425724107934116</v>
          </cell>
          <cell r="D10">
            <v>36.09818637952532</v>
          </cell>
          <cell r="E10">
            <v>41.83825696701307</v>
          </cell>
          <cell r="F10">
            <v>48.54455867824607</v>
          </cell>
          <cell r="G10">
            <v>54.93378575993325</v>
          </cell>
          <cell r="H10">
            <v>62.2207412414515</v>
          </cell>
        </row>
        <row r="11">
          <cell r="A11" t="str">
            <v>Middle East</v>
          </cell>
          <cell r="B11">
            <v>8.398733040201005</v>
          </cell>
          <cell r="C11">
            <v>11.715935301507535</v>
          </cell>
          <cell r="D11">
            <v>13.675804642378559</v>
          </cell>
          <cell r="E11">
            <v>15.288341641650305</v>
          </cell>
          <cell r="F11">
            <v>17.148347162684612</v>
          </cell>
          <cell r="G11">
            <v>19.56163399649657</v>
          </cell>
          <cell r="H11">
            <v>22.405526956652388</v>
          </cell>
        </row>
        <row r="12">
          <cell r="A12" t="str">
            <v>OECD 90</v>
          </cell>
          <cell r="B12">
            <v>0.6857443467336684</v>
          </cell>
          <cell r="C12">
            <v>0.8589175041876048</v>
          </cell>
          <cell r="D12">
            <v>0.9969533856783921</v>
          </cell>
          <cell r="E12">
            <v>1.1172118938627418</v>
          </cell>
          <cell r="F12">
            <v>1.2618660040117136</v>
          </cell>
          <cell r="G12">
            <v>1.460726561866493</v>
          </cell>
          <cell r="H12">
            <v>1.7088390596647287</v>
          </cell>
        </row>
        <row r="13">
          <cell r="A13" t="str">
            <v>S&amp;E Asia</v>
          </cell>
          <cell r="B13">
            <v>16.990589508463934</v>
          </cell>
          <cell r="C13">
            <v>23.31484739123283</v>
          </cell>
          <cell r="D13">
            <v>30.426163242610386</v>
          </cell>
          <cell r="E13">
            <v>37.495751240779036</v>
          </cell>
          <cell r="F13">
            <v>46.402988348279905</v>
          </cell>
          <cell r="G13">
            <v>55.75952549971177</v>
          </cell>
          <cell r="H13">
            <v>67.20932879499404</v>
          </cell>
        </row>
      </sheetData>
      <sheetData sheetId="4">
        <row r="7">
          <cell r="B7" t="str">
            <v>Argentina</v>
          </cell>
          <cell r="C7">
            <v>4.47</v>
          </cell>
          <cell r="D7">
            <v>4.93</v>
          </cell>
          <cell r="E7">
            <v>6.251889647277151</v>
          </cell>
          <cell r="F7">
            <v>8.247201260369527</v>
          </cell>
          <cell r="G7">
            <v>11.010327229864183</v>
          </cell>
          <cell r="H7">
            <v>14.008872081444093</v>
          </cell>
          <cell r="I7">
            <v>17.948532231375758</v>
          </cell>
        </row>
        <row r="8">
          <cell r="B8" t="str">
            <v>Brazil</v>
          </cell>
          <cell r="C8">
            <v>1.8506198073701845</v>
          </cell>
          <cell r="D8">
            <v>2.285522361809045</v>
          </cell>
          <cell r="E8">
            <v>2.8931726162060305</v>
          </cell>
          <cell r="F8">
            <v>3.3940143633597155</v>
          </cell>
          <cell r="G8">
            <v>4.010214242226238</v>
          </cell>
          <cell r="H8">
            <v>4.464024064531848</v>
          </cell>
          <cell r="I8">
            <v>5.030471576168813</v>
          </cell>
        </row>
        <row r="9">
          <cell r="B9" t="str">
            <v>China</v>
          </cell>
          <cell r="C9">
            <v>30.052144807370187</v>
          </cell>
          <cell r="D9">
            <v>39.98034539363485</v>
          </cell>
          <cell r="E9">
            <v>40.2347507791876</v>
          </cell>
          <cell r="F9">
            <v>47.63512024751374</v>
          </cell>
          <cell r="G9">
            <v>56.769764530440675</v>
          </cell>
          <cell r="H9">
            <v>65.54049235627406</v>
          </cell>
          <cell r="I9">
            <v>75.95261661022185</v>
          </cell>
        </row>
        <row r="10">
          <cell r="B10" t="str">
            <v>India</v>
          </cell>
          <cell r="C10">
            <v>7.153262939698493</v>
          </cell>
          <cell r="D10">
            <v>10.131189363484086</v>
          </cell>
          <cell r="E10">
            <v>11.438780389530988</v>
          </cell>
          <cell r="F10">
            <v>14.0366337988857</v>
          </cell>
          <cell r="G10">
            <v>17.264276433134878</v>
          </cell>
          <cell r="H10">
            <v>20.49701173536769</v>
          </cell>
          <cell r="I10">
            <v>24.398678038786418</v>
          </cell>
        </row>
        <row r="11">
          <cell r="B11" t="str">
            <v>Mexico</v>
          </cell>
          <cell r="C11">
            <v>7.106749316274566</v>
          </cell>
          <cell r="D11">
            <v>8.2925</v>
          </cell>
          <cell r="E11">
            <v>9.088538144378193</v>
          </cell>
          <cell r="F11">
            <v>10.9479127652339</v>
          </cell>
          <cell r="G11">
            <v>11.367769254633775</v>
          </cell>
          <cell r="H11">
            <v>11.738602645054431</v>
          </cell>
          <cell r="I11">
            <v>12.122564891535314</v>
          </cell>
        </row>
        <row r="12">
          <cell r="B12" t="str">
            <v>Russia</v>
          </cell>
          <cell r="C12">
            <v>0</v>
          </cell>
          <cell r="D12">
            <v>11.484001423785596</v>
          </cell>
          <cell r="E12">
            <v>10.496141188944724</v>
          </cell>
          <cell r="F12">
            <v>11.364507788315965</v>
          </cell>
          <cell r="G12">
            <v>12.356177528537971</v>
          </cell>
          <cell r="H12">
            <v>13.269810716901635</v>
          </cell>
          <cell r="I12">
            <v>14.391935962041126</v>
          </cell>
        </row>
        <row r="13">
          <cell r="B13" t="str">
            <v>South Korea (ROK)</v>
          </cell>
          <cell r="C13">
            <v>13</v>
          </cell>
          <cell r="D13">
            <v>18.016449898438758</v>
          </cell>
          <cell r="E13">
            <v>24.460210933425415</v>
          </cell>
          <cell r="F13">
            <v>30.100438097552544</v>
          </cell>
          <cell r="G13">
            <v>37.060884367261984</v>
          </cell>
          <cell r="H13">
            <v>44.29127919285986</v>
          </cell>
          <cell r="I13">
            <v>52.94715777120332</v>
          </cell>
        </row>
        <row r="14">
          <cell r="B14" t="str">
            <v>Algeria</v>
          </cell>
          <cell r="C14">
            <v>0.3033629396984925</v>
          </cell>
          <cell r="D14">
            <v>0.302225837520938</v>
          </cell>
          <cell r="E14">
            <v>0.32953733044388606</v>
          </cell>
          <cell r="F14">
            <v>0.3957707641031482</v>
          </cell>
          <cell r="G14">
            <v>0.4777959087438082</v>
          </cell>
          <cell r="H14">
            <v>0.5600829628422387</v>
          </cell>
          <cell r="I14">
            <v>0.6635686547917188</v>
          </cell>
        </row>
        <row r="15">
          <cell r="B15" t="str">
            <v>Democratic Republic of Congo (Kinshasa)</v>
          </cell>
          <cell r="C15">
            <v>0.037518927973199334</v>
          </cell>
          <cell r="D15">
            <v>0.03059371859296483</v>
          </cell>
          <cell r="E15">
            <v>0.031183060887772198</v>
          </cell>
          <cell r="F15">
            <v>0.03503841674612174</v>
          </cell>
          <cell r="G15">
            <v>0.03945777917024641</v>
          </cell>
          <cell r="H15">
            <v>0.04401085148413028</v>
          </cell>
          <cell r="I15">
            <v>0.04924602970874783</v>
          </cell>
        </row>
        <row r="16">
          <cell r="B16" t="str">
            <v>Egypt</v>
          </cell>
          <cell r="C16">
            <v>11.41</v>
          </cell>
          <cell r="D16">
            <v>12.253407356276542</v>
          </cell>
          <cell r="E16">
            <v>15.87657403104596</v>
          </cell>
          <cell r="F16">
            <v>16.334053289331294</v>
          </cell>
          <cell r="G16">
            <v>16.806310530320044</v>
          </cell>
          <cell r="H16">
            <v>17.274871264447</v>
          </cell>
          <cell r="I16">
            <v>17.757320953104994</v>
          </cell>
        </row>
        <row r="17">
          <cell r="B17" t="str">
            <v>Ethiopia</v>
          </cell>
          <cell r="C17">
            <v>0.03273484087102178</v>
          </cell>
          <cell r="D17">
            <v>0.024470770519262983</v>
          </cell>
          <cell r="E17">
            <v>0.030657312060301506</v>
          </cell>
          <cell r="F17">
            <v>0.03505631927985417</v>
          </cell>
          <cell r="G17">
            <v>0.04011025381005603</v>
          </cell>
          <cell r="H17">
            <v>0.04555507752027422</v>
          </cell>
          <cell r="I17">
            <v>0.05178443791476696</v>
          </cell>
        </row>
        <row r="18">
          <cell r="B18" t="str">
            <v>Nigeria</v>
          </cell>
          <cell r="C18">
            <v>0.21880527638190955</v>
          </cell>
          <cell r="D18">
            <v>0.2488635259631491</v>
          </cell>
          <cell r="E18">
            <v>0.2740135795644891</v>
          </cell>
          <cell r="F18">
            <v>0.31610881942351154</v>
          </cell>
          <cell r="G18">
            <v>0.36571401181299756</v>
          </cell>
          <cell r="H18">
            <v>0.4201811677144125</v>
          </cell>
          <cell r="I18">
            <v>0.48355395073734114</v>
          </cell>
        </row>
        <row r="19">
          <cell r="B19" t="str">
            <v>Senegal</v>
          </cell>
          <cell r="C19">
            <v>0.01898838901823428</v>
          </cell>
          <cell r="D19">
            <v>0.03646072740631308</v>
          </cell>
          <cell r="E19">
            <v>0.06309115231669199</v>
          </cell>
          <cell r="F19">
            <v>0.07198732157461916</v>
          </cell>
          <cell r="G19">
            <v>0.0822285901672575</v>
          </cell>
          <cell r="H19">
            <v>0.0908882218238774</v>
          </cell>
          <cell r="I19">
            <v>0.10066412317416862</v>
          </cell>
        </row>
        <row r="20">
          <cell r="B20" t="str">
            <v>South Africa</v>
          </cell>
          <cell r="C20">
            <v>3.504651633165829</v>
          </cell>
          <cell r="D20">
            <v>3.853098827470687</v>
          </cell>
          <cell r="E20">
            <v>4.204398066666667</v>
          </cell>
          <cell r="F20">
            <v>4.670000891269507</v>
          </cell>
          <cell r="G20">
            <v>5.190415168792716</v>
          </cell>
          <cell r="H20">
            <v>5.696992756319209</v>
          </cell>
          <cell r="I20">
            <v>6.258853749269917</v>
          </cell>
        </row>
        <row r="21">
          <cell r="B21" t="str">
            <v>Uganda</v>
          </cell>
          <cell r="C21">
            <v>4.0167</v>
          </cell>
          <cell r="D21">
            <v>4.679901434035973</v>
          </cell>
          <cell r="E21">
            <v>5.42612313301666</v>
          </cell>
          <cell r="F21">
            <v>6.169676758703965</v>
          </cell>
          <cell r="G21">
            <v>7.015210456188619</v>
          </cell>
          <cell r="H21">
            <v>7.983283492870479</v>
          </cell>
          <cell r="I21">
            <v>9.085074821150679</v>
          </cell>
        </row>
        <row r="22">
          <cell r="B22" t="str">
            <v>Hong Kong, China</v>
          </cell>
          <cell r="C22">
            <v>0.5870489949748744</v>
          </cell>
          <cell r="D22">
            <v>0.7076027638190955</v>
          </cell>
          <cell r="E22">
            <v>0.6826998461892797</v>
          </cell>
          <cell r="F22">
            <v>0.8708806639718809</v>
          </cell>
          <cell r="G22">
            <v>1.1179976999617136</v>
          </cell>
          <cell r="H22">
            <v>1.3754488588313654</v>
          </cell>
          <cell r="I22">
            <v>1.6974439428364865</v>
          </cell>
        </row>
        <row r="23">
          <cell r="B23" t="str">
            <v>North Korea (DPRK)</v>
          </cell>
          <cell r="C23">
            <v>2.860811641541039</v>
          </cell>
          <cell r="D23">
            <v>3.0488639028475713</v>
          </cell>
          <cell r="E23">
            <v>2.9197165657453934</v>
          </cell>
          <cell r="F23">
            <v>3.208511717850592</v>
          </cell>
          <cell r="G23">
            <v>3.5569481557549967</v>
          </cell>
          <cell r="H23">
            <v>3.955957669708654</v>
          </cell>
          <cell r="I23">
            <v>4.441616663205087</v>
          </cell>
        </row>
        <row r="24">
          <cell r="B24" t="str">
            <v>Vietnam</v>
          </cell>
          <cell r="C24">
            <v>10.718361643124435</v>
          </cell>
          <cell r="D24">
            <v>10.718361643124435</v>
          </cell>
          <cell r="E24">
            <v>20.683606893114934</v>
          </cell>
          <cell r="F24">
            <v>25.33239692875175</v>
          </cell>
          <cell r="G24">
            <v>31.25094741403409</v>
          </cell>
          <cell r="H24">
            <v>38.279843789589805</v>
          </cell>
          <cell r="I24">
            <v>47.27581881114291</v>
          </cell>
        </row>
        <row r="25">
          <cell r="B25" t="str">
            <v>Moldova</v>
          </cell>
          <cell r="C25">
            <v>0</v>
          </cell>
          <cell r="D25">
            <v>0.14190770519262982</v>
          </cell>
          <cell r="E25">
            <v>0.05480889112227805</v>
          </cell>
          <cell r="F25">
            <v>0.05855389317976816</v>
          </cell>
          <cell r="G25">
            <v>0.06286433719127679</v>
          </cell>
          <cell r="H25">
            <v>0.06963311241210385</v>
          </cell>
          <cell r="I25">
            <v>0.07762607085168716</v>
          </cell>
        </row>
        <row r="26">
          <cell r="B26" t="str">
            <v>Armenia</v>
          </cell>
          <cell r="C26">
            <v>0.649</v>
          </cell>
          <cell r="D26">
            <v>0.7109020093031561</v>
          </cell>
          <cell r="E26">
            <v>0.2369562676643601</v>
          </cell>
          <cell r="F26">
            <v>0.2560453818011318</v>
          </cell>
          <cell r="G26">
            <v>0.27728344330649524</v>
          </cell>
          <cell r="H26">
            <v>0.3188871362424902</v>
          </cell>
          <cell r="I26">
            <v>0.3672304541522763</v>
          </cell>
        </row>
        <row r="27">
          <cell r="B27" t="str">
            <v>Azerbaijan</v>
          </cell>
          <cell r="C27">
            <v>0.21</v>
          </cell>
          <cell r="D27">
            <v>0.15</v>
          </cell>
          <cell r="E27">
            <v>0.1235562668923713</v>
          </cell>
          <cell r="F27">
            <v>0.1274550086931528</v>
          </cell>
          <cell r="G27">
            <v>0.13223617920441158</v>
          </cell>
          <cell r="H27">
            <v>0.13944216639833606</v>
          </cell>
          <cell r="I27">
            <v>0.14903403356017564</v>
          </cell>
        </row>
        <row r="28">
          <cell r="B28" t="str">
            <v>Belarus</v>
          </cell>
          <cell r="C28">
            <v>0</v>
          </cell>
          <cell r="D28">
            <v>0.3578618090452261</v>
          </cell>
          <cell r="E28">
            <v>0.28011677416247904</v>
          </cell>
          <cell r="F28">
            <v>0.2950242033703092</v>
          </cell>
          <cell r="G28">
            <v>0.3129281570851421</v>
          </cell>
          <cell r="H28">
            <v>0.34079151920862594</v>
          </cell>
          <cell r="I28">
            <v>0.37575621666525494</v>
          </cell>
        </row>
        <row r="29">
          <cell r="B29" t="str">
            <v>Georgia</v>
          </cell>
          <cell r="C29">
            <v>0.293</v>
          </cell>
          <cell r="D29">
            <v>0.048</v>
          </cell>
          <cell r="E29">
            <v>0.14266745822187396</v>
          </cell>
          <cell r="F29">
            <v>0.1446648026369802</v>
          </cell>
          <cell r="G29">
            <v>0.1466901098738979</v>
          </cell>
          <cell r="H29">
            <v>0.14948907601316236</v>
          </cell>
          <cell r="I29">
            <v>0.15234144869398222</v>
          </cell>
        </row>
        <row r="30">
          <cell r="B30" t="str">
            <v>Kazakhstan</v>
          </cell>
          <cell r="C30">
            <v>2</v>
          </cell>
          <cell r="D30">
            <v>2.050576394346389</v>
          </cell>
          <cell r="E30">
            <v>1.5513560986562156</v>
          </cell>
          <cell r="F30">
            <v>1.5860960177888868</v>
          </cell>
          <cell r="G30">
            <v>1.6218121209454923</v>
          </cell>
          <cell r="H30">
            <v>1.6609837947213184</v>
          </cell>
          <cell r="I30">
            <v>1.7013907676402622</v>
          </cell>
        </row>
        <row r="31">
          <cell r="B31" t="str">
            <v>Turkmenistan</v>
          </cell>
          <cell r="C31">
            <v>0.39466432383909666</v>
          </cell>
          <cell r="D31">
            <v>0.3887080226223889</v>
          </cell>
          <cell r="E31">
            <v>0.39757007695494506</v>
          </cell>
          <cell r="F31">
            <v>0.4339949165930083</v>
          </cell>
          <cell r="G31">
            <v>0.4743991616217546</v>
          </cell>
          <cell r="H31">
            <v>0.5271615090988262</v>
          </cell>
          <cell r="I31">
            <v>0.5870933713672252</v>
          </cell>
        </row>
        <row r="32">
          <cell r="B32" t="str">
            <v>Uzbekistan</v>
          </cell>
          <cell r="C32">
            <v>0</v>
          </cell>
          <cell r="D32">
            <v>0.37010435510887774</v>
          </cell>
          <cell r="E32">
            <v>0.402192661599665</v>
          </cell>
          <cell r="F32">
            <v>0.434539728025344</v>
          </cell>
          <cell r="G32">
            <v>0.4718388318205104</v>
          </cell>
          <cell r="H32">
            <v>0.5251412815833869</v>
          </cell>
          <cell r="I32">
            <v>0.5886524372565742</v>
          </cell>
        </row>
        <row r="33">
          <cell r="B33" t="str">
            <v>Bolivia</v>
          </cell>
          <cell r="C33">
            <v>0.044510161057735774</v>
          </cell>
          <cell r="D33">
            <v>0.06426391882200869</v>
          </cell>
          <cell r="E33">
            <v>0.128336420300136</v>
          </cell>
          <cell r="F33">
            <v>0.16159411340313995</v>
          </cell>
          <cell r="G33">
            <v>0.20407442293413153</v>
          </cell>
          <cell r="H33">
            <v>0.24931150652428508</v>
          </cell>
          <cell r="I33">
            <v>0.30519987389070125</v>
          </cell>
        </row>
        <row r="34">
          <cell r="B34" t="str">
            <v>Chile</v>
          </cell>
          <cell r="C34">
            <v>1.0524267273125814</v>
          </cell>
          <cell r="D34">
            <v>1.5058492062707414</v>
          </cell>
          <cell r="E34">
            <v>2.0119991797631163</v>
          </cell>
          <cell r="F34">
            <v>2.395274095554117</v>
          </cell>
          <cell r="G34">
            <v>2.8596985127701617</v>
          </cell>
          <cell r="H34">
            <v>3.327230930610564</v>
          </cell>
          <cell r="I34">
            <v>3.8799844550569094</v>
          </cell>
        </row>
        <row r="35">
          <cell r="B35" t="str">
            <v>Colombia</v>
          </cell>
          <cell r="C35">
            <v>0.4</v>
          </cell>
          <cell r="D35">
            <v>0.6261500543434851</v>
          </cell>
          <cell r="E35">
            <v>0.6260043692345139</v>
          </cell>
          <cell r="F35">
            <v>0.7566295600538816</v>
          </cell>
          <cell r="G35">
            <v>0.9233821975866792</v>
          </cell>
          <cell r="H35">
            <v>1.0931233933034512</v>
          </cell>
          <cell r="I35">
            <v>1.3037868211697252</v>
          </cell>
        </row>
        <row r="36">
          <cell r="B36" t="str">
            <v>Ecuador</v>
          </cell>
          <cell r="C36">
            <v>0.34</v>
          </cell>
          <cell r="D36">
            <v>0.45213082791804554</v>
          </cell>
          <cell r="E36">
            <v>0.4746955367490901</v>
          </cell>
          <cell r="F36">
            <v>0.49163920016247564</v>
          </cell>
          <cell r="G36">
            <v>0.5091877473019077</v>
          </cell>
          <cell r="H36">
            <v>0.5246989023852375</v>
          </cell>
          <cell r="I36">
            <v>0.5406825839340739</v>
          </cell>
        </row>
        <row r="37">
          <cell r="B37" t="str">
            <v>Peru</v>
          </cell>
          <cell r="C37">
            <v>0.17148710217755445</v>
          </cell>
          <cell r="D37">
            <v>0.226998283082077</v>
          </cell>
          <cell r="E37">
            <v>0.2482675132328308</v>
          </cell>
          <cell r="F37">
            <v>0.2867260279476708</v>
          </cell>
          <cell r="G37">
            <v>0.3317634250041626</v>
          </cell>
          <cell r="H37">
            <v>0.3741696687652112</v>
          </cell>
          <cell r="I37">
            <v>0.4228316157989385</v>
          </cell>
        </row>
        <row r="38">
          <cell r="B38" t="str">
            <v>Uruguay</v>
          </cell>
          <cell r="C38">
            <v>0.199</v>
          </cell>
          <cell r="D38">
            <v>0.21987193450006753</v>
          </cell>
          <cell r="E38">
            <v>0.2587028892071233</v>
          </cell>
          <cell r="F38">
            <v>0.2991419998869638</v>
          </cell>
          <cell r="G38">
            <v>0.34629943566487287</v>
          </cell>
          <cell r="H38">
            <v>0.38945807319386466</v>
          </cell>
          <cell r="I38">
            <v>0.4386236117465976</v>
          </cell>
        </row>
        <row r="39">
          <cell r="B39" t="str">
            <v>Venezuela</v>
          </cell>
          <cell r="C39">
            <v>0.65</v>
          </cell>
          <cell r="D39">
            <v>0.7608023598890112</v>
          </cell>
          <cell r="E39">
            <v>0.7889303398727016</v>
          </cell>
          <cell r="F39">
            <v>0.9668891494871376</v>
          </cell>
          <cell r="G39">
            <v>1.1928080018035359</v>
          </cell>
          <cell r="H39">
            <v>1.4263967659540957</v>
          </cell>
          <cell r="I39">
            <v>1.7140278131612703</v>
          </cell>
        </row>
        <row r="40">
          <cell r="B40" t="str">
            <v>Iran</v>
          </cell>
          <cell r="C40">
            <v>1.0722820770519261</v>
          </cell>
          <cell r="D40">
            <v>1.3585702680066998</v>
          </cell>
          <cell r="E40">
            <v>1.5672046321608037</v>
          </cell>
          <cell r="F40">
            <v>1.7624710581057283</v>
          </cell>
          <cell r="G40">
            <v>1.9874857332117872</v>
          </cell>
          <cell r="H40">
            <v>2.256809002132143</v>
          </cell>
          <cell r="I40">
            <v>2.574077048641719</v>
          </cell>
        </row>
        <row r="41">
          <cell r="B41" t="str">
            <v>Iraq</v>
          </cell>
          <cell r="C41">
            <v>0.48068810720268007</v>
          </cell>
          <cell r="D41">
            <v>0.5560605108877721</v>
          </cell>
          <cell r="E41">
            <v>0.56774368940536</v>
          </cell>
          <cell r="F41">
            <v>0.6371798797163857</v>
          </cell>
          <cell r="G41">
            <v>0.7159552592594186</v>
          </cell>
          <cell r="H41">
            <v>0.8034021459152042</v>
          </cell>
          <cell r="I41">
            <v>0.9041814969781798</v>
          </cell>
        </row>
        <row r="42">
          <cell r="B42" t="str">
            <v>Israel</v>
          </cell>
          <cell r="C42">
            <v>0.3837377721943048</v>
          </cell>
          <cell r="D42">
            <v>0.5566710636515912</v>
          </cell>
          <cell r="E42">
            <v>0.7016243769262981</v>
          </cell>
          <cell r="F42">
            <v>0.8549521776072635</v>
          </cell>
          <cell r="G42">
            <v>1.0498160030534764</v>
          </cell>
          <cell r="H42">
            <v>1.2261569399361654</v>
          </cell>
          <cell r="I42">
            <v>1.4359016144721748</v>
          </cell>
        </row>
        <row r="43">
          <cell r="B43" t="str">
            <v>Jordan</v>
          </cell>
          <cell r="C43">
            <v>0.19314182964255286</v>
          </cell>
          <cell r="D43">
            <v>0.408616676614327</v>
          </cell>
          <cell r="E43">
            <v>0.458943267720029</v>
          </cell>
          <cell r="F43">
            <v>0.4698622126771592</v>
          </cell>
          <cell r="G43">
            <v>0.48105762888645176</v>
          </cell>
          <cell r="H43">
            <v>0.49280941352780694</v>
          </cell>
          <cell r="I43">
            <v>0.5049041482826188</v>
          </cell>
        </row>
        <row r="44">
          <cell r="B44" t="str">
            <v>Kuwait</v>
          </cell>
          <cell r="C44">
            <v>0.09027382747068677</v>
          </cell>
          <cell r="D44">
            <v>0.3025104690117253</v>
          </cell>
          <cell r="E44">
            <v>0.40333838873534333</v>
          </cell>
          <cell r="F44">
            <v>0.4510772170330644</v>
          </cell>
          <cell r="G44">
            <v>0.5050349237361587</v>
          </cell>
          <cell r="H44">
            <v>0.5538128079963525</v>
          </cell>
          <cell r="I44">
            <v>0.6093954408819032</v>
          </cell>
        </row>
        <row r="45">
          <cell r="B45" t="str">
            <v>Saudi Arabia</v>
          </cell>
          <cell r="C45">
            <v>1.29751729480737</v>
          </cell>
          <cell r="D45">
            <v>1.5047528056951422</v>
          </cell>
          <cell r="E45">
            <v>1.7661138562395307</v>
          </cell>
          <cell r="F45">
            <v>1.9758421723418969</v>
          </cell>
          <cell r="G45">
            <v>2.2167348139497633</v>
          </cell>
          <cell r="H45">
            <v>2.48657368079556</v>
          </cell>
          <cell r="I45">
            <v>2.8023789458735204</v>
          </cell>
        </row>
        <row r="46">
          <cell r="B46" t="str">
            <v>United Arab Emirates</v>
          </cell>
          <cell r="C46">
            <v>0.2138038525963149</v>
          </cell>
          <cell r="D46">
            <v>0.24705205192629814</v>
          </cell>
          <cell r="E46">
            <v>0.2852777908710218</v>
          </cell>
          <cell r="F46">
            <v>0.3303499087431824</v>
          </cell>
          <cell r="G46">
            <v>0.3833408302279408</v>
          </cell>
          <cell r="H46">
            <v>0.4494634041393397</v>
          </cell>
          <cell r="I46">
            <v>0.5289812895682869</v>
          </cell>
        </row>
        <row r="47">
          <cell r="B47" t="str">
            <v>Turkey</v>
          </cell>
          <cell r="C47">
            <v>1.3923213149078728</v>
          </cell>
          <cell r="D47">
            <v>1.6419865159128977</v>
          </cell>
          <cell r="E47">
            <v>1.8636273474874372</v>
          </cell>
          <cell r="F47">
            <v>1.8414935036918283</v>
          </cell>
          <cell r="G47">
            <v>1.841755066510554</v>
          </cell>
          <cell r="H47">
            <v>1.7955527910148998</v>
          </cell>
          <cell r="I47">
            <v>1.765994709460126</v>
          </cell>
        </row>
        <row r="48">
          <cell r="B48" t="str">
            <v>Bangladesh</v>
          </cell>
          <cell r="C48">
            <v>0.04</v>
          </cell>
          <cell r="D48">
            <v>0.0380481214450271</v>
          </cell>
          <cell r="E48">
            <v>0.039009798821242066</v>
          </cell>
          <cell r="F48">
            <v>0.05404440065005878</v>
          </cell>
          <cell r="G48">
            <v>0.07499461091287192</v>
          </cell>
          <cell r="H48">
            <v>0.10234533834868635</v>
          </cell>
          <cell r="I48">
            <v>0.13988721410414479</v>
          </cell>
        </row>
        <row r="49">
          <cell r="B49" t="str">
            <v>Indonesia</v>
          </cell>
          <cell r="C49">
            <v>0.7636</v>
          </cell>
          <cell r="D49">
            <v>1.7004</v>
          </cell>
          <cell r="E49">
            <v>2.01</v>
          </cell>
          <cell r="F49">
            <v>2.36</v>
          </cell>
          <cell r="G49">
            <v>3.14</v>
          </cell>
          <cell r="H49">
            <v>4.44</v>
          </cell>
          <cell r="I49">
            <v>6.49</v>
          </cell>
        </row>
        <row r="50">
          <cell r="B50" t="str">
            <v>Myanmar</v>
          </cell>
          <cell r="C50">
            <v>0.014900000000000002</v>
          </cell>
          <cell r="D50">
            <v>0.05006016636610823</v>
          </cell>
          <cell r="E50">
            <v>0.07311953075933164</v>
          </cell>
          <cell r="F50">
            <v>0.09089910989286032</v>
          </cell>
          <cell r="G50">
            <v>0.09495319098669083</v>
          </cell>
          <cell r="H50">
            <v>0.09858813270149897</v>
          </cell>
          <cell r="I50">
            <v>0.10236892697986072</v>
          </cell>
        </row>
        <row r="51">
          <cell r="B51" t="str">
            <v>Nepal</v>
          </cell>
          <cell r="C51">
            <v>0.01020469011725293</v>
          </cell>
          <cell r="D51">
            <v>0.020155862646566165</v>
          </cell>
          <cell r="E51">
            <v>0.03502202939698493</v>
          </cell>
          <cell r="F51">
            <v>0.04191481889881625</v>
          </cell>
          <cell r="G51">
            <v>0.05046141232429993</v>
          </cell>
          <cell r="H51">
            <v>0.059505304282873456</v>
          </cell>
          <cell r="I51">
            <v>0.07047366157186305</v>
          </cell>
        </row>
        <row r="52">
          <cell r="B52" t="str">
            <v>Pakistan</v>
          </cell>
          <cell r="C52">
            <v>0.12</v>
          </cell>
          <cell r="D52">
            <v>0.12258230834178102</v>
          </cell>
          <cell r="E52">
            <v>0.12649597711265087</v>
          </cell>
          <cell r="F52">
            <v>0.15530083600273226</v>
          </cell>
          <cell r="G52">
            <v>0.19104149667290532</v>
          </cell>
          <cell r="H52">
            <v>0.22928879319625323</v>
          </cell>
          <cell r="I52">
            <v>0.2757192057684932</v>
          </cell>
        </row>
        <row r="53">
          <cell r="B53" t="str">
            <v>Philippines</v>
          </cell>
          <cell r="C53">
            <v>1.1350783396249282</v>
          </cell>
          <cell r="D53">
            <v>1.4833770048372525</v>
          </cell>
          <cell r="E53">
            <v>1.6594252953565167</v>
          </cell>
          <cell r="F53">
            <v>1.902050554807081</v>
          </cell>
          <cell r="G53">
            <v>1.9555945553154406</v>
          </cell>
          <cell r="H53">
            <v>2.003147066105905</v>
          </cell>
          <cell r="I53">
            <v>2.052126742481459</v>
          </cell>
        </row>
        <row r="54">
          <cell r="B54" t="str">
            <v>Singapore</v>
          </cell>
          <cell r="C54">
            <v>0.4200175879396985</v>
          </cell>
          <cell r="D54">
            <v>0.537344472361809</v>
          </cell>
          <cell r="E54">
            <v>0.6208691519262981</v>
          </cell>
          <cell r="F54">
            <v>0.7219563253727896</v>
          </cell>
          <cell r="G54">
            <v>0.8448429833258391</v>
          </cell>
          <cell r="H54">
            <v>0.9603349712716716</v>
          </cell>
          <cell r="I54">
            <v>1.0989332920250854</v>
          </cell>
        </row>
        <row r="55">
          <cell r="B55" t="str">
            <v>Thailand</v>
          </cell>
          <cell r="C55">
            <v>0.4571677999679048</v>
          </cell>
          <cell r="D55">
            <v>0.9488301540793117</v>
          </cell>
          <cell r="E55">
            <v>1.1492944181260216</v>
          </cell>
          <cell r="F55">
            <v>1.3391231402916655</v>
          </cell>
          <cell r="G55">
            <v>1.3817273160819088</v>
          </cell>
          <cell r="H55">
            <v>1.4202440578045135</v>
          </cell>
          <cell r="I55">
            <v>1.4601319207304728</v>
          </cell>
        </row>
      </sheetData>
      <sheetData sheetId="5">
        <row r="7">
          <cell r="A7" t="str">
            <v>Africa</v>
          </cell>
          <cell r="B7">
            <v>1.9742566392409138</v>
          </cell>
          <cell r="C7">
            <v>2.510176129617976</v>
          </cell>
          <cell r="D7">
            <v>3.1691049619074665</v>
          </cell>
          <cell r="E7">
            <v>3.624678095591563</v>
          </cell>
          <cell r="F7">
            <v>4.150017933015011</v>
          </cell>
          <cell r="G7">
            <v>4.716536907049174</v>
          </cell>
          <cell r="H7">
            <v>5.3661442956387875</v>
          </cell>
        </row>
        <row r="8">
          <cell r="A8" t="str">
            <v>Eastern Europe</v>
          </cell>
          <cell r="B8">
            <v>2.0396979480737016</v>
          </cell>
          <cell r="C8">
            <v>2.4429302345058628</v>
          </cell>
          <cell r="D8">
            <v>2.1084640527638197</v>
          </cell>
          <cell r="E8">
            <v>2.3298386586728084</v>
          </cell>
          <cell r="F8">
            <v>2.583980667529069</v>
          </cell>
          <cell r="G8">
            <v>2.8220861107151904</v>
          </cell>
          <cell r="H8">
            <v>3.096923171289128</v>
          </cell>
        </row>
        <row r="9">
          <cell r="A9" t="str">
            <v>FSU</v>
          </cell>
          <cell r="B9">
            <v>0</v>
          </cell>
          <cell r="C9">
            <v>3.5356533500837517</v>
          </cell>
          <cell r="D9">
            <v>2.979293135636516</v>
          </cell>
          <cell r="E9">
            <v>3.2240288958266086</v>
          </cell>
          <cell r="F9">
            <v>3.5024241871903143</v>
          </cell>
          <cell r="G9">
            <v>3.852621771327482</v>
          </cell>
          <cell r="H9">
            <v>4.2518006542550175</v>
          </cell>
        </row>
        <row r="10">
          <cell r="A10" t="str">
            <v>Latin America</v>
          </cell>
          <cell r="B10">
            <v>1.832617809475446</v>
          </cell>
          <cell r="C10">
            <v>2.7047278145329035</v>
          </cell>
          <cell r="D10">
            <v>3.302818780949064</v>
          </cell>
          <cell r="E10">
            <v>3.8200364231866906</v>
          </cell>
          <cell r="F10">
            <v>4.425197759459682</v>
          </cell>
          <cell r="G10">
            <v>5.0109925532048</v>
          </cell>
          <cell r="H10">
            <v>5.6818904185686865</v>
          </cell>
        </row>
        <row r="11">
          <cell r="A11" t="str">
            <v>Middle East</v>
          </cell>
          <cell r="B11">
            <v>0.5904734505862647</v>
          </cell>
          <cell r="C11">
            <v>0.7818095058626466</v>
          </cell>
          <cell r="D11">
            <v>0.9225064247906196</v>
          </cell>
          <cell r="E11">
            <v>1.0289992160806916</v>
          </cell>
          <cell r="F11">
            <v>1.151699444574251</v>
          </cell>
          <cell r="G11">
            <v>1.2941423746893188</v>
          </cell>
          <cell r="H11">
            <v>1.4616082320563468</v>
          </cell>
        </row>
        <row r="12">
          <cell r="A12" t="str">
            <v>OECD 90</v>
          </cell>
          <cell r="B12">
            <v>0.08515201005025125</v>
          </cell>
          <cell r="C12">
            <v>0.09605711892797321</v>
          </cell>
          <cell r="D12">
            <v>0.11267150711892797</v>
          </cell>
          <cell r="E12">
            <v>0.12230398503511303</v>
          </cell>
          <cell r="F12">
            <v>0.1342078928454853</v>
          </cell>
          <cell r="G12">
            <v>0.14955153047038347</v>
          </cell>
          <cell r="H12">
            <v>0.1695911421732052</v>
          </cell>
        </row>
        <row r="13">
          <cell r="A13" t="str">
            <v>S&amp;E Asia</v>
          </cell>
          <cell r="B13">
            <v>1.7932559204956733</v>
          </cell>
          <cell r="C13">
            <v>2.620981816317303</v>
          </cell>
          <cell r="D13">
            <v>3.4548217326701627</v>
          </cell>
          <cell r="E13">
            <v>4.221844602722284</v>
          </cell>
          <cell r="F13">
            <v>5.191343228953157</v>
          </cell>
          <cell r="G13">
            <v>6.2830304083061606</v>
          </cell>
          <cell r="H13">
            <v>7.647180231104033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SCON_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il Totals"/>
      <sheetName val="Oil_out (Eliz)"/>
      <sheetName val="NG &amp; Oil Devlop Cty Report"/>
      <sheetName val="Oil %"/>
      <sheetName val="Worksheet"/>
    </sheetNames>
    <sheetDataSet>
      <sheetData sheetId="1">
        <row r="4">
          <cell r="B4">
            <v>7.139687238</v>
          </cell>
          <cell r="C4">
            <v>7.418959119327985</v>
          </cell>
          <cell r="D4">
            <v>7.626269765232002</v>
          </cell>
          <cell r="E4">
            <v>8.041030925641916</v>
          </cell>
          <cell r="F4">
            <v>8.405327446952537</v>
          </cell>
          <cell r="G4">
            <v>10.842264312382758</v>
          </cell>
          <cell r="H4">
            <v>12.028273730907609</v>
          </cell>
        </row>
        <row r="5">
          <cell r="B5">
            <v>6.8</v>
          </cell>
          <cell r="C5">
            <v>9.578155740567714</v>
          </cell>
          <cell r="D5">
            <v>10.722526703989164</v>
          </cell>
          <cell r="E5">
            <v>14.200976075324393</v>
          </cell>
          <cell r="F5">
            <v>17.97385101960162</v>
          </cell>
          <cell r="G5">
            <v>20.343233024650086</v>
          </cell>
          <cell r="H5">
            <v>23.303560808935835</v>
          </cell>
        </row>
        <row r="6">
          <cell r="B6">
            <v>0.026403325496533996</v>
          </cell>
          <cell r="C6">
            <v>0.016743172894149127</v>
          </cell>
          <cell r="D6">
            <v>0.010617368581096721</v>
          </cell>
          <cell r="E6">
            <v>0.01341772409702203</v>
          </cell>
          <cell r="F6">
            <v>0.015334541825168042</v>
          </cell>
          <cell r="G6">
            <v>0.0188943461774392</v>
          </cell>
          <cell r="H6">
            <v>0.021358826113626918</v>
          </cell>
        </row>
        <row r="7">
          <cell r="B7">
            <v>7.952288094257312</v>
          </cell>
          <cell r="C7">
            <v>6.7321858606059095</v>
          </cell>
          <cell r="D7">
            <v>5.635140005110088</v>
          </cell>
          <cell r="E7">
            <v>7.292586739946444</v>
          </cell>
          <cell r="F7">
            <v>8.950033474782742</v>
          </cell>
          <cell r="G7">
            <v>11.582448877170009</v>
          </cell>
          <cell r="H7">
            <v>14.214864279557105</v>
          </cell>
        </row>
        <row r="8">
          <cell r="B8">
            <v>0.1349399396380191</v>
          </cell>
          <cell r="C8">
            <v>0.13947502379850985</v>
          </cell>
          <cell r="D8">
            <v>0.1415696558523898</v>
          </cell>
          <cell r="E8">
            <v>0.14482088471422472</v>
          </cell>
          <cell r="F8">
            <v>0.14120036259636848</v>
          </cell>
          <cell r="G8">
            <v>0.13757984047851313</v>
          </cell>
          <cell r="H8">
            <v>0.13395931836065778</v>
          </cell>
        </row>
        <row r="9">
          <cell r="B9">
            <v>1.6524457551929141</v>
          </cell>
          <cell r="C9">
            <v>1.280128838260151</v>
          </cell>
          <cell r="D9">
            <v>1.6269316021893223</v>
          </cell>
          <cell r="E9">
            <v>1.93980657248553</v>
          </cell>
          <cell r="F9">
            <v>7.175825817014139</v>
          </cell>
          <cell r="G9">
            <v>7.572986908199726</v>
          </cell>
          <cell r="H9">
            <v>6.170581925199777</v>
          </cell>
        </row>
        <row r="10">
          <cell r="B10">
            <v>1</v>
          </cell>
          <cell r="C10">
            <v>1.4084144228541153</v>
          </cell>
          <cell r="D10">
            <v>1.5727761059449608</v>
          </cell>
          <cell r="E10">
            <v>2.1361483986850844</v>
          </cell>
          <cell r="F10">
            <v>2.761925834633335</v>
          </cell>
          <cell r="G10">
            <v>3.3398318004011722</v>
          </cell>
          <cell r="H10">
            <v>4.0037308339039726</v>
          </cell>
        </row>
        <row r="11">
          <cell r="B11">
            <v>0.887021590223994</v>
          </cell>
          <cell r="C11">
            <v>0.6223320130640351</v>
          </cell>
          <cell r="D11">
            <v>0.542273331168</v>
          </cell>
          <cell r="E11">
            <v>0.34384235334537416</v>
          </cell>
          <cell r="F11">
            <v>0.23772762938707626</v>
          </cell>
          <cell r="G11">
            <v>0.30120573584542204</v>
          </cell>
          <cell r="H11">
            <v>0.3575735335248885</v>
          </cell>
        </row>
        <row r="12">
          <cell r="B12">
            <v>1.9532484749686674</v>
          </cell>
          <cell r="C12">
            <v>1.3894733386670026</v>
          </cell>
          <cell r="D12">
            <v>1.7419268714033151</v>
          </cell>
          <cell r="E12">
            <v>1.714853242395165</v>
          </cell>
          <cell r="F12">
            <v>1.6815681968510887</v>
          </cell>
          <cell r="G12">
            <v>1.6496396867842975</v>
          </cell>
          <cell r="H12">
            <v>1.6177111767175134</v>
          </cell>
        </row>
        <row r="13">
          <cell r="B13">
            <v>1.3211228506133765</v>
          </cell>
          <cell r="C13">
            <v>1.91566145069162</v>
          </cell>
          <cell r="D13">
            <v>2.087793862535145</v>
          </cell>
          <cell r="E13">
            <v>2.2825192823701794</v>
          </cell>
          <cell r="F13">
            <v>2.471660270572043</v>
          </cell>
          <cell r="G13">
            <v>2.6048613382604415</v>
          </cell>
          <cell r="H13">
            <v>2.8689720081177534</v>
          </cell>
        </row>
        <row r="14">
          <cell r="B14">
            <v>6.651163843331886</v>
          </cell>
          <cell r="C14">
            <v>7.644615740719701</v>
          </cell>
          <cell r="D14">
            <v>10.9006980516</v>
          </cell>
          <cell r="E14">
            <v>14.639379181968255</v>
          </cell>
          <cell r="F14">
            <v>18.717849947661474</v>
          </cell>
          <cell r="G14">
            <v>21.200699785971956</v>
          </cell>
          <cell r="H14">
            <v>25.040333760752517</v>
          </cell>
        </row>
        <row r="15">
          <cell r="B15">
            <v>0.39530427717218686</v>
          </cell>
          <cell r="C15">
            <v>0.33872206671549066</v>
          </cell>
          <cell r="D15">
            <v>0.20463924545013867</v>
          </cell>
          <cell r="E15">
            <v>0.24736612087379228</v>
          </cell>
          <cell r="F15">
            <v>0.28638250448433666</v>
          </cell>
          <cell r="G15">
            <v>0.3128900331188902</v>
          </cell>
          <cell r="H15">
            <v>0.4207472837771604</v>
          </cell>
        </row>
        <row r="17">
          <cell r="B17">
            <v>0.41786581493824376</v>
          </cell>
          <cell r="C17">
            <v>0.4909986768914596</v>
          </cell>
          <cell r="D17">
            <v>0.534455570736</v>
          </cell>
          <cell r="E17">
            <v>0.6455918461544962</v>
          </cell>
          <cell r="F17">
            <v>0.7570754301254238</v>
          </cell>
          <cell r="G17">
            <v>0.8330077207195101</v>
          </cell>
          <cell r="H17">
            <v>0.9679847505747989</v>
          </cell>
        </row>
        <row r="18">
          <cell r="B18">
            <v>50</v>
          </cell>
          <cell r="C18">
            <v>59.39247407709955</v>
          </cell>
          <cell r="D18">
            <v>86.69772501599032</v>
          </cell>
          <cell r="E18">
            <v>121.41131630764792</v>
          </cell>
          <cell r="F18">
            <v>161.12721675339554</v>
          </cell>
          <cell r="G18">
            <v>186.27570231648673</v>
          </cell>
          <cell r="H18">
            <v>221.1856892305833</v>
          </cell>
        </row>
        <row r="19">
          <cell r="B19">
            <v>3.5639826168663746</v>
          </cell>
          <cell r="C19">
            <v>4.691957625612115</v>
          </cell>
          <cell r="D19">
            <v>5.012816235841616</v>
          </cell>
          <cell r="E19">
            <v>5.5078099515001275</v>
          </cell>
          <cell r="F19">
            <v>6.089238265582084</v>
          </cell>
          <cell r="G19">
            <v>6.489560312822414</v>
          </cell>
          <cell r="H19">
            <v>7.103528337405741</v>
          </cell>
        </row>
        <row r="20">
          <cell r="B20">
            <v>9.52</v>
          </cell>
          <cell r="C20">
            <v>9.52</v>
          </cell>
          <cell r="D20">
            <v>9.52</v>
          </cell>
          <cell r="E20">
            <v>9.52</v>
          </cell>
          <cell r="F20">
            <v>9.52</v>
          </cell>
          <cell r="G20">
            <v>9.52</v>
          </cell>
          <cell r="H20">
            <v>9.52</v>
          </cell>
        </row>
        <row r="21">
          <cell r="B21">
            <v>0.131410201806478</v>
          </cell>
          <cell r="C21">
            <v>0.11649390076434685</v>
          </cell>
          <cell r="D21">
            <v>0.06681124640957137</v>
          </cell>
          <cell r="E21">
            <v>0.0698073629319289</v>
          </cell>
          <cell r="F21">
            <v>0.0731334587680017</v>
          </cell>
          <cell r="G21">
            <v>0.0821098525628372</v>
          </cell>
          <cell r="H21">
            <v>0.08138533276533622</v>
          </cell>
        </row>
        <row r="22">
          <cell r="B22">
            <v>0.18838416641956374</v>
          </cell>
          <cell r="C22">
            <v>0.2007458887077453</v>
          </cell>
          <cell r="D22">
            <v>0.16157070540000001</v>
          </cell>
          <cell r="E22">
            <v>0.18738237885708028</v>
          </cell>
          <cell r="F22">
            <v>0.21207980593933545</v>
          </cell>
          <cell r="G22">
            <v>0.24251934675816267</v>
          </cell>
          <cell r="H22">
            <v>0.2936281193564412</v>
          </cell>
        </row>
        <row r="23">
          <cell r="B23">
            <v>0.9403515209347653</v>
          </cell>
          <cell r="C23">
            <v>1.003019063863654</v>
          </cell>
          <cell r="D23">
            <v>1.0697810457566028</v>
          </cell>
          <cell r="E23">
            <v>1.0697810457566028</v>
          </cell>
          <cell r="F23">
            <v>1.0697810457566028</v>
          </cell>
          <cell r="G23">
            <v>1.0697810457566028</v>
          </cell>
          <cell r="H23">
            <v>1.0697810457566028</v>
          </cell>
        </row>
        <row r="24">
          <cell r="B24">
            <v>11.965565007815982</v>
          </cell>
          <cell r="C24">
            <v>16.538057926613195</v>
          </cell>
          <cell r="D24">
            <v>45.06046871506117</v>
          </cell>
          <cell r="E24">
            <v>76.04457426131862</v>
          </cell>
          <cell r="F24">
            <v>138.43090872102118</v>
          </cell>
          <cell r="G24">
            <v>202.85129905140792</v>
          </cell>
          <cell r="H24">
            <v>336.53772633779954</v>
          </cell>
        </row>
        <row r="25">
          <cell r="B25">
            <v>8.714433175223235</v>
          </cell>
          <cell r="C25">
            <v>9.231244364334646</v>
          </cell>
          <cell r="D25">
            <v>9.77401750997311</v>
          </cell>
          <cell r="E25">
            <v>10.114760345046605</v>
          </cell>
          <cell r="F25">
            <v>10.43394736665134</v>
          </cell>
          <cell r="G25">
            <v>11.024211784991843</v>
          </cell>
          <cell r="H25">
            <v>11.519654523227324</v>
          </cell>
        </row>
        <row r="26">
          <cell r="B26">
            <v>0.018400014314345015</v>
          </cell>
          <cell r="C26">
            <v>0.009675064414544465</v>
          </cell>
          <cell r="D26">
            <v>0.008855098389982885</v>
          </cell>
          <cell r="E26">
            <v>0.008050000000000779</v>
          </cell>
          <cell r="F26">
            <v>0.0075134168157422465</v>
          </cell>
          <cell r="G26">
            <v>0.007245080500894119</v>
          </cell>
          <cell r="H26">
            <v>0.006976744186045991</v>
          </cell>
        </row>
        <row r="27">
          <cell r="B27">
            <v>0.036545169837003774</v>
          </cell>
          <cell r="C27">
            <v>0.028621754269890415</v>
          </cell>
          <cell r="D27">
            <v>0.033347862</v>
          </cell>
          <cell r="E27">
            <v>0.03745833519376819</v>
          </cell>
          <cell r="F27">
            <v>0.041268200786250424</v>
          </cell>
          <cell r="G27">
            <v>0.05332095982879053</v>
          </cell>
          <cell r="H27">
            <v>0.0627305409750477</v>
          </cell>
        </row>
        <row r="28">
          <cell r="B28">
            <v>0.012221034315616636</v>
          </cell>
          <cell r="C28">
            <v>0.011079610158845676</v>
          </cell>
          <cell r="D28">
            <v>0.021016759171504973</v>
          </cell>
          <cell r="E28">
            <v>0.021016759171504973</v>
          </cell>
          <cell r="F28">
            <v>0.021016759171504973</v>
          </cell>
          <cell r="G28">
            <v>0.021016759171504973</v>
          </cell>
          <cell r="H28">
            <v>0.021016759171504973</v>
          </cell>
        </row>
        <row r="29">
          <cell r="B29">
            <v>5.418703587414285</v>
          </cell>
          <cell r="C29">
            <v>4.656011148959308</v>
          </cell>
          <cell r="D29">
            <v>3.6951917503622695</v>
          </cell>
          <cell r="E29">
            <v>3.506237708906667</v>
          </cell>
          <cell r="F29">
            <v>3.3160619818382173</v>
          </cell>
          <cell r="G29">
            <v>3.2924427266562617</v>
          </cell>
          <cell r="H29">
            <v>3.2688234714743203</v>
          </cell>
        </row>
        <row r="30">
          <cell r="B30">
            <v>0.027494924966544508</v>
          </cell>
          <cell r="C30">
            <v>0.019290366990000002</v>
          </cell>
          <cell r="D30">
            <v>0.05763423276</v>
          </cell>
          <cell r="E30">
            <v>0.03514459995787256</v>
          </cell>
          <cell r="F30">
            <v>0.02345730163350824</v>
          </cell>
          <cell r="G30">
            <v>0.029690431357343762</v>
          </cell>
          <cell r="H30">
            <v>0.03472533274721186</v>
          </cell>
        </row>
        <row r="31">
          <cell r="B31">
            <v>9.838820854712594</v>
          </cell>
          <cell r="C31">
            <v>9.515517481986933</v>
          </cell>
          <cell r="D31">
            <v>9.047699222781887</v>
          </cell>
          <cell r="E31">
            <v>9.480969326408058</v>
          </cell>
          <cell r="F31">
            <v>9.50645580309191</v>
          </cell>
          <cell r="G31">
            <v>9.735834093246979</v>
          </cell>
          <cell r="H31">
            <v>9.96521238340199</v>
          </cell>
        </row>
        <row r="32">
          <cell r="B32">
            <v>0.13924624366553698</v>
          </cell>
          <cell r="C32">
            <v>0.07623180505029134</v>
          </cell>
          <cell r="D32">
            <v>0.21109643071726847</v>
          </cell>
          <cell r="E32">
            <v>0.21109643071726847</v>
          </cell>
          <cell r="F32">
            <v>0.21109643071726847</v>
          </cell>
          <cell r="G32">
            <v>0.21109643071726847</v>
          </cell>
          <cell r="H32">
            <v>0.21109643071726847</v>
          </cell>
        </row>
        <row r="33">
          <cell r="B33">
            <v>0.5555693827647019</v>
          </cell>
          <cell r="C33">
            <v>0.7755570820669959</v>
          </cell>
          <cell r="D33">
            <v>0.6877667550369324</v>
          </cell>
          <cell r="E33">
            <v>0.6877667550369324</v>
          </cell>
          <cell r="F33">
            <v>0.6877667550369324</v>
          </cell>
          <cell r="G33">
            <v>0.6877667550369324</v>
          </cell>
          <cell r="H33">
            <v>0.6877667550369324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9.5</v>
          </cell>
          <cell r="C35">
            <v>11.575694871511196</v>
          </cell>
          <cell r="D35">
            <v>13.24221027250437</v>
          </cell>
          <cell r="E35">
            <v>16.282291419418176</v>
          </cell>
          <cell r="F35">
            <v>19.51444337785044</v>
          </cell>
          <cell r="G35">
            <v>22.88416527354971</v>
          </cell>
          <cell r="H35">
            <v>27.656387146211152</v>
          </cell>
        </row>
        <row r="36">
          <cell r="B36">
            <v>6.541746478433461</v>
          </cell>
          <cell r="C36">
            <v>6.943309737643007</v>
          </cell>
          <cell r="D36">
            <v>12.849022714107488</v>
          </cell>
          <cell r="E36">
            <v>15.554002418295802</v>
          </cell>
          <cell r="F36">
            <v>18.274128773390263</v>
          </cell>
          <cell r="G36">
            <v>21.181416640487498</v>
          </cell>
          <cell r="H36">
            <v>21.886936451511932</v>
          </cell>
        </row>
        <row r="37">
          <cell r="B37">
            <v>18.1330569675</v>
          </cell>
          <cell r="C37">
            <v>21.400422534696478</v>
          </cell>
          <cell r="D37">
            <v>21.141497808000004</v>
          </cell>
          <cell r="E37">
            <v>24.225463408005194</v>
          </cell>
          <cell r="F37">
            <v>27.139624830731723</v>
          </cell>
          <cell r="G37">
            <v>27.88246416184309</v>
          </cell>
          <cell r="H37">
            <v>30.41042898778842</v>
          </cell>
        </row>
        <row r="38">
          <cell r="B38">
            <v>11.508508368000001</v>
          </cell>
          <cell r="C38">
            <v>3.9206915844034196</v>
          </cell>
          <cell r="D38">
            <v>14.020106802264</v>
          </cell>
          <cell r="E38">
            <v>16.4775326140193</v>
          </cell>
          <cell r="F38">
            <v>18.85147869924281</v>
          </cell>
          <cell r="G38">
            <v>20.50347390554835</v>
          </cell>
          <cell r="H38">
            <v>25.109679375913682</v>
          </cell>
        </row>
        <row r="39">
          <cell r="B39">
            <v>0.08187759928510374</v>
          </cell>
          <cell r="C39">
            <v>0.06791518489502213</v>
          </cell>
          <cell r="D39">
            <v>0.06035617606709387</v>
          </cell>
          <cell r="E39">
            <v>0.06035617606709387</v>
          </cell>
          <cell r="F39">
            <v>0.06035617606709387</v>
          </cell>
          <cell r="G39">
            <v>0.06035617606709387</v>
          </cell>
          <cell r="H39">
            <v>0.06035617606709387</v>
          </cell>
        </row>
        <row r="40">
          <cell r="B40">
            <v>0.30616836340040404</v>
          </cell>
          <cell r="C40">
            <v>0.38865638272084274</v>
          </cell>
          <cell r="D40">
            <v>0.4790243484</v>
          </cell>
          <cell r="E40">
            <v>0.5689015038773243</v>
          </cell>
          <cell r="F40">
            <v>0.6565544294778694</v>
          </cell>
          <cell r="G40">
            <v>0.7060118498964569</v>
          </cell>
          <cell r="H40">
            <v>0.8528975519331898</v>
          </cell>
        </row>
        <row r="41">
          <cell r="B41">
            <v>12.56521532584702</v>
          </cell>
          <cell r="C41">
            <v>9.369219740891594</v>
          </cell>
          <cell r="D41">
            <v>8.064104999853441</v>
          </cell>
          <cell r="E41">
            <v>8.256107499849918</v>
          </cell>
          <cell r="F41">
            <v>8.448109999846395</v>
          </cell>
          <cell r="G41">
            <v>8.649255476033261</v>
          </cell>
          <cell r="H41">
            <v>8.85040095222007</v>
          </cell>
        </row>
        <row r="42">
          <cell r="B42">
            <v>1.4860358375812268</v>
          </cell>
          <cell r="C42">
            <v>1.9597313812161588</v>
          </cell>
          <cell r="D42">
            <v>1.8620926205064023</v>
          </cell>
          <cell r="E42">
            <v>1.837908009152713</v>
          </cell>
          <cell r="F42">
            <v>1.8137233977990093</v>
          </cell>
          <cell r="G42">
            <v>1.7895387864453198</v>
          </cell>
          <cell r="H42">
            <v>1.7653541750916162</v>
          </cell>
        </row>
        <row r="43">
          <cell r="B43">
            <v>0.12432901713360174</v>
          </cell>
          <cell r="C43">
            <v>0.15845418619172383</v>
          </cell>
          <cell r="D43">
            <v>0.17621027028</v>
          </cell>
          <cell r="E43">
            <v>0.20926513380590755</v>
          </cell>
          <cell r="F43">
            <v>0.24150084887128836</v>
          </cell>
          <cell r="G43">
            <v>0.2596789487244686</v>
          </cell>
          <cell r="H43">
            <v>0.3137387097037269</v>
          </cell>
        </row>
        <row r="44">
          <cell r="B44">
            <v>1.4174816116250681</v>
          </cell>
          <cell r="C44">
            <v>1.8968448980093715</v>
          </cell>
          <cell r="D44">
            <v>1.4510909032931636</v>
          </cell>
          <cell r="E44">
            <v>2.6879164794449055</v>
          </cell>
          <cell r="F44">
            <v>3.2813686902378665</v>
          </cell>
          <cell r="G44">
            <v>4.3160040189847315</v>
          </cell>
          <cell r="H44">
            <v>4.984487652302972</v>
          </cell>
        </row>
        <row r="45">
          <cell r="B45">
            <v>6.621057855000001</v>
          </cell>
          <cell r="C45">
            <v>11.455438061846477</v>
          </cell>
          <cell r="D45">
            <v>10.803442874399998</v>
          </cell>
          <cell r="E45">
            <v>14.294313692246764</v>
          </cell>
          <cell r="F45">
            <v>18.055484797410216</v>
          </cell>
          <cell r="G45">
            <v>19.21093693998183</v>
          </cell>
          <cell r="H45">
            <v>23.99319711183007</v>
          </cell>
        </row>
        <row r="46">
          <cell r="B46">
            <v>0.18799129736058262</v>
          </cell>
          <cell r="C46">
            <v>0.078034123432694</v>
          </cell>
          <cell r="D46">
            <v>0.0437820393078745</v>
          </cell>
          <cell r="E46">
            <v>0.04651841676461643</v>
          </cell>
          <cell r="F46">
            <v>0.04925479422135837</v>
          </cell>
          <cell r="G46">
            <v>0.0519911716781003</v>
          </cell>
          <cell r="H46">
            <v>0.054727549134842235</v>
          </cell>
        </row>
        <row r="47">
          <cell r="B47">
            <v>0.0009777409955553581</v>
          </cell>
          <cell r="C47">
            <v>0.0011027153272009475</v>
          </cell>
          <cell r="D47">
            <v>0.001037698988755189</v>
          </cell>
          <cell r="E47">
            <v>0.0010368870177154751</v>
          </cell>
          <cell r="F47">
            <v>0.0010360750466757614</v>
          </cell>
          <cell r="G47">
            <v>0.00103526434632625</v>
          </cell>
          <cell r="H47">
            <v>0.0010344536459767385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439.09</v>
          </cell>
          <cell r="C50">
            <v>451.13284003446313</v>
          </cell>
          <cell r="D50">
            <v>458.2997944554104</v>
          </cell>
          <cell r="E50">
            <v>537.8895984588437</v>
          </cell>
          <cell r="F50">
            <v>614.9565382123307</v>
          </cell>
          <cell r="G50">
            <v>704.0681991649158</v>
          </cell>
          <cell r="H50">
            <v>729.9882188709737</v>
          </cell>
        </row>
        <row r="51">
          <cell r="B51">
            <v>0.0763539245808243</v>
          </cell>
          <cell r="C51">
            <v>0.07366477242841356</v>
          </cell>
          <cell r="D51">
            <v>0.07107033105005296</v>
          </cell>
          <cell r="E51">
            <v>0.07499729647302414</v>
          </cell>
          <cell r="F51">
            <v>0.07499729647302414</v>
          </cell>
          <cell r="G51">
            <v>0.07968462750258816</v>
          </cell>
          <cell r="H51">
            <v>0.07968462750258816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0.029281047084986314</v>
          </cell>
          <cell r="C53">
            <v>0.02126344954191781</v>
          </cell>
          <cell r="D53">
            <v>0.016673931</v>
          </cell>
          <cell r="E53">
            <v>0.0229320848649883</v>
          </cell>
          <cell r="F53">
            <v>0.029907594976443568</v>
          </cell>
          <cell r="G53">
            <v>0.03625965031775588</v>
          </cell>
          <cell r="H53">
            <v>0.04374180038332454</v>
          </cell>
        </row>
        <row r="54">
          <cell r="B54">
            <v>0.03782374889048394</v>
          </cell>
          <cell r="C54">
            <v>0</v>
          </cell>
          <cell r="D54">
            <v>0.04602629840320016</v>
          </cell>
          <cell r="E54">
            <v>0.05621527380146468</v>
          </cell>
          <cell r="F54">
            <v>0.06630902918935191</v>
          </cell>
          <cell r="G54">
            <v>0.07304563546335943</v>
          </cell>
          <cell r="H54">
            <v>0.07978224173736694</v>
          </cell>
        </row>
        <row r="55">
          <cell r="B55">
            <v>0.007408884856561643</v>
          </cell>
          <cell r="C55">
            <v>0.013447106599808223</v>
          </cell>
          <cell r="D55">
            <v>0.027789885</v>
          </cell>
          <cell r="E55">
            <v>0.03822014144164717</v>
          </cell>
          <cell r="F55">
            <v>0.04984599162740594</v>
          </cell>
          <cell r="G55">
            <v>0.06043275052959313</v>
          </cell>
          <cell r="H55">
            <v>0.07290300063887423</v>
          </cell>
        </row>
        <row r="56">
          <cell r="B56">
            <v>4.053197847835548</v>
          </cell>
          <cell r="C56">
            <v>4.170603230682957</v>
          </cell>
          <cell r="D56">
            <v>4.211467398683311</v>
          </cell>
          <cell r="E56">
            <v>4.211467398683311</v>
          </cell>
          <cell r="F56">
            <v>4.211467398683311</v>
          </cell>
          <cell r="G56">
            <v>4.211467398683311</v>
          </cell>
          <cell r="H56">
            <v>4.211467398683311</v>
          </cell>
        </row>
        <row r="57">
          <cell r="B57">
            <v>0.10112781272982829</v>
          </cell>
          <cell r="C57">
            <v>0.1379513814067277</v>
          </cell>
          <cell r="D57">
            <v>0.16716727913705043</v>
          </cell>
          <cell r="E57">
            <v>0.2004034146792364</v>
          </cell>
          <cell r="F57">
            <v>0.203486544135842</v>
          </cell>
          <cell r="G57">
            <v>0.23740096815848233</v>
          </cell>
          <cell r="H57">
            <v>0.3298948518565936</v>
          </cell>
        </row>
        <row r="58">
          <cell r="B58">
            <v>9.887829489</v>
          </cell>
          <cell r="C58">
            <v>10.897820193710661</v>
          </cell>
          <cell r="D58">
            <v>11.602152011520003</v>
          </cell>
          <cell r="E58">
            <v>13.25259194659442</v>
          </cell>
          <cell r="F58">
            <v>14.806088859479626</v>
          </cell>
          <cell r="G58">
            <v>18.14631689417273</v>
          </cell>
          <cell r="H58">
            <v>20.76652811948792</v>
          </cell>
        </row>
        <row r="59">
          <cell r="B59">
            <v>0.13563417039406028</v>
          </cell>
          <cell r="C59">
            <v>0.11700285694066849</v>
          </cell>
          <cell r="D59">
            <v>0.133391448</v>
          </cell>
          <cell r="E59">
            <v>0.1834566789199064</v>
          </cell>
          <cell r="F59">
            <v>0.23926075981154854</v>
          </cell>
          <cell r="G59">
            <v>0.29007720254204705</v>
          </cell>
          <cell r="H59">
            <v>0.34993440306659634</v>
          </cell>
        </row>
        <row r="60">
          <cell r="B60">
            <v>3.321077763812582</v>
          </cell>
          <cell r="C60">
            <v>6.91974681058381</v>
          </cell>
          <cell r="D60">
            <v>4.970818877607009</v>
          </cell>
          <cell r="E60">
            <v>5.057267901565389</v>
          </cell>
          <cell r="F60">
            <v>5.143716925523773</v>
          </cell>
          <cell r="G60">
            <v>5.233172872054624</v>
          </cell>
          <cell r="H60">
            <v>5.322628818585471</v>
          </cell>
        </row>
        <row r="61">
          <cell r="B61">
            <v>0.37</v>
          </cell>
          <cell r="C61">
            <v>0.45215152266528447</v>
          </cell>
          <cell r="D61">
            <v>0.52811594396158</v>
          </cell>
          <cell r="E61">
            <v>0.6904688109276018</v>
          </cell>
          <cell r="F61">
            <v>0.8450077353089549</v>
          </cell>
          <cell r="G61">
            <v>0.9857343322706844</v>
          </cell>
          <cell r="H61">
            <v>1.1444814572373292</v>
          </cell>
        </row>
        <row r="62">
          <cell r="B62">
            <v>0.9096333982559863</v>
          </cell>
          <cell r="C62">
            <v>0.9538681276760548</v>
          </cell>
          <cell r="D62">
            <v>0.8808399179999999</v>
          </cell>
          <cell r="E62">
            <v>1.1352615541877478</v>
          </cell>
          <cell r="F62">
            <v>1.4066583993750923</v>
          </cell>
          <cell r="G62">
            <v>1.5800764381869048</v>
          </cell>
          <cell r="H62">
            <v>1.8169324123807469</v>
          </cell>
        </row>
        <row r="63">
          <cell r="B63">
            <v>0.4664297883848302</v>
          </cell>
          <cell r="C63">
            <v>0.6313001232130225</v>
          </cell>
          <cell r="D63">
            <v>0.676608483888</v>
          </cell>
          <cell r="E63">
            <v>0.928744657205091</v>
          </cell>
          <cell r="F63">
            <v>1.209530151998621</v>
          </cell>
          <cell r="G63">
            <v>1.4655879521053798</v>
          </cell>
          <cell r="H63">
            <v>1.7648739547281262</v>
          </cell>
        </row>
        <row r="64">
          <cell r="B64">
            <v>0.653153649571891</v>
          </cell>
          <cell r="C64">
            <v>0.6841610148217114</v>
          </cell>
          <cell r="D64">
            <v>0.8746618376599429</v>
          </cell>
          <cell r="E64">
            <v>0.6833295606718366</v>
          </cell>
          <cell r="F64">
            <v>0.4919972836837445</v>
          </cell>
          <cell r="G64">
            <v>0.3843728778779081</v>
          </cell>
          <cell r="H64">
            <v>0.27674847207210007</v>
          </cell>
        </row>
        <row r="65">
          <cell r="B65">
            <v>1.68</v>
          </cell>
          <cell r="C65">
            <v>2</v>
          </cell>
          <cell r="D65">
            <v>0.43852242007178566</v>
          </cell>
          <cell r="E65">
            <v>0.43852242007178566</v>
          </cell>
          <cell r="F65">
            <v>0.43852242007178566</v>
          </cell>
          <cell r="G65">
            <v>0.43852242007178566</v>
          </cell>
          <cell r="H65">
            <v>0.43852242007178566</v>
          </cell>
        </row>
        <row r="66">
          <cell r="B66">
            <v>2.574045079944881</v>
          </cell>
          <cell r="C66">
            <v>1.5556673368272413</v>
          </cell>
          <cell r="D66">
            <v>1.5185491048764561</v>
          </cell>
          <cell r="E66">
            <v>1.6885359449745465</v>
          </cell>
          <cell r="F66">
            <v>2.175831553255648</v>
          </cell>
          <cell r="G66">
            <v>2.6467204714977015</v>
          </cell>
          <cell r="H66">
            <v>3.1176093897393002</v>
          </cell>
        </row>
        <row r="67">
          <cell r="B67">
            <v>35.733719970372476</v>
          </cell>
          <cell r="C67">
            <v>25.23693972907313</v>
          </cell>
          <cell r="D67">
            <v>27.26046413533186</v>
          </cell>
          <cell r="E67">
            <v>28.36990162921029</v>
          </cell>
          <cell r="F67">
            <v>29.47933912309054</v>
          </cell>
          <cell r="G67">
            <v>30.679079668798295</v>
          </cell>
          <cell r="H67">
            <v>31.87882021450605</v>
          </cell>
        </row>
        <row r="68">
          <cell r="B68">
            <v>38.385577434888</v>
          </cell>
          <cell r="C68">
            <v>48.61663004432979</v>
          </cell>
          <cell r="D68">
            <v>46.53672027422401</v>
          </cell>
          <cell r="E68">
            <v>56.1117485546734</v>
          </cell>
          <cell r="F68">
            <v>65.5802135140641</v>
          </cell>
          <cell r="G68">
            <v>71.24668297081493</v>
          </cell>
          <cell r="H68">
            <v>83.26444857464786</v>
          </cell>
        </row>
        <row r="69">
          <cell r="B69">
            <v>0.031312488208397556</v>
          </cell>
          <cell r="C69">
            <v>0.04679221549777644</v>
          </cell>
          <cell r="D69">
            <v>0.048169134</v>
          </cell>
          <cell r="E69">
            <v>0.054106484168776274</v>
          </cell>
          <cell r="F69">
            <v>0.059609623357917266</v>
          </cell>
          <cell r="G69">
            <v>0.07701916419714189</v>
          </cell>
          <cell r="H69">
            <v>0.09061078140840226</v>
          </cell>
        </row>
        <row r="70">
          <cell r="B70">
            <v>0.693282430230042</v>
          </cell>
          <cell r="C70">
            <v>0.9697143346822851</v>
          </cell>
          <cell r="D70">
            <v>1.1175406560000003</v>
          </cell>
          <cell r="E70">
            <v>1.5330827174762993</v>
          </cell>
          <cell r="F70">
            <v>1.9957142065690698</v>
          </cell>
          <cell r="G70">
            <v>2.417789149669742</v>
          </cell>
          <cell r="H70">
            <v>2.909948353982703</v>
          </cell>
        </row>
        <row r="71">
          <cell r="B71">
            <v>0.10853057495934593</v>
          </cell>
          <cell r="C71">
            <v>0.09446961111746788</v>
          </cell>
          <cell r="D71">
            <v>0.0911150004493777</v>
          </cell>
          <cell r="E71">
            <v>0.09144173365682207</v>
          </cell>
          <cell r="F71">
            <v>0.11217840122263567</v>
          </cell>
          <cell r="G71">
            <v>0.1304972430533624</v>
          </cell>
          <cell r="H71">
            <v>0.15180756954033114</v>
          </cell>
        </row>
        <row r="72">
          <cell r="B72">
            <v>0.014893725121358337</v>
          </cell>
          <cell r="C72">
            <v>0.013192237273769614</v>
          </cell>
          <cell r="D72">
            <v>0.012221998718897176</v>
          </cell>
          <cell r="E72">
            <v>0.012221998718897176</v>
          </cell>
          <cell r="F72">
            <v>0.012221998718897176</v>
          </cell>
          <cell r="G72">
            <v>0.012221998718897176</v>
          </cell>
          <cell r="H72">
            <v>0.012221998718897176</v>
          </cell>
        </row>
        <row r="73">
          <cell r="B73">
            <v>1.0581613650000001</v>
          </cell>
          <cell r="C73">
            <v>1.7778664844398082</v>
          </cell>
          <cell r="D73">
            <v>1.9398700439999998</v>
          </cell>
          <cell r="E73">
            <v>2.2346232209495733</v>
          </cell>
          <cell r="F73">
            <v>2.5151191516727645</v>
          </cell>
          <cell r="G73">
            <v>2.952416344577953</v>
          </cell>
          <cell r="H73">
            <v>3.551863649082869</v>
          </cell>
        </row>
        <row r="74">
          <cell r="B74">
            <v>1.898104765876226</v>
          </cell>
          <cell r="C74">
            <v>3.9301826257232877</v>
          </cell>
          <cell r="D74">
            <v>4.129755687359999</v>
          </cell>
          <cell r="E74">
            <v>6.415495556497547</v>
          </cell>
          <cell r="F74">
            <v>9.297721054291745</v>
          </cell>
          <cell r="G74">
            <v>11.171450574329091</v>
          </cell>
          <cell r="H74">
            <v>12.4458066634497</v>
          </cell>
        </row>
        <row r="75">
          <cell r="B75">
            <v>7.845776907384916</v>
          </cell>
          <cell r="C75">
            <v>8.262094712597552</v>
          </cell>
          <cell r="D75">
            <v>9.619515916604442</v>
          </cell>
          <cell r="E75">
            <v>10.821955406179995</v>
          </cell>
          <cell r="F75">
            <v>12.024394895755535</v>
          </cell>
          <cell r="G75">
            <v>13.527444257725023</v>
          </cell>
          <cell r="H75">
            <v>15.030493619694454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0.4771376058310146</v>
          </cell>
          <cell r="C77">
            <v>0.46975672938760304</v>
          </cell>
          <cell r="D77">
            <v>0.46194616964336355</v>
          </cell>
          <cell r="E77">
            <v>0.4384783161053303</v>
          </cell>
          <cell r="F77">
            <v>0.4150104625672988</v>
          </cell>
          <cell r="G77">
            <v>0.4151445531852538</v>
          </cell>
          <cell r="H77">
            <v>0.4151445531852538</v>
          </cell>
        </row>
        <row r="78">
          <cell r="B78">
            <v>1.5519966770395253</v>
          </cell>
          <cell r="C78">
            <v>2.535685555831404</v>
          </cell>
          <cell r="D78">
            <v>3.163688691846781</v>
          </cell>
          <cell r="E78">
            <v>4.114579546480101</v>
          </cell>
          <cell r="F78">
            <v>5.1415278899093355</v>
          </cell>
          <cell r="G78">
            <v>6.124749847238939</v>
          </cell>
          <cell r="H78">
            <v>6.979199509847296</v>
          </cell>
        </row>
        <row r="79">
          <cell r="B79">
            <v>1.2807522323152378</v>
          </cell>
          <cell r="C79">
            <v>1.4844646644085713</v>
          </cell>
          <cell r="D79">
            <v>1.4837174018429582</v>
          </cell>
          <cell r="E79">
            <v>1.7070565555587454</v>
          </cell>
          <cell r="F79">
            <v>1.920416575165182</v>
          </cell>
          <cell r="G79">
            <v>2.3737145163980777</v>
          </cell>
          <cell r="H79">
            <v>2.8817456186870753</v>
          </cell>
        </row>
        <row r="80">
          <cell r="B80">
            <v>1.0083034951342795</v>
          </cell>
          <cell r="C80">
            <v>0.7775837037004291</v>
          </cell>
          <cell r="D80">
            <v>0.7037058734926845</v>
          </cell>
          <cell r="E80">
            <v>0.7641770524691617</v>
          </cell>
          <cell r="F80">
            <v>0.9989354191179358</v>
          </cell>
          <cell r="G80">
            <v>1.2974257005200975</v>
          </cell>
          <cell r="H80">
            <v>1.2075808763341265</v>
          </cell>
        </row>
        <row r="81">
          <cell r="B81">
            <v>0.010721616800794524</v>
          </cell>
          <cell r="C81">
            <v>0.012995413108273974</v>
          </cell>
          <cell r="D81">
            <v>0.012968613</v>
          </cell>
          <cell r="E81">
            <v>0.014567130353132077</v>
          </cell>
          <cell r="F81">
            <v>0.016048744750208496</v>
          </cell>
          <cell r="G81">
            <v>0.020735928822307428</v>
          </cell>
          <cell r="H81">
            <v>0.02439521037918522</v>
          </cell>
        </row>
        <row r="82">
          <cell r="B82">
            <v>7.63584928616865</v>
          </cell>
          <cell r="C82">
            <v>5.870603519632368</v>
          </cell>
          <cell r="D82">
            <v>6.485398504046316</v>
          </cell>
          <cell r="E82">
            <v>5.374390125219179</v>
          </cell>
          <cell r="F82">
            <v>4.24746180925672</v>
          </cell>
          <cell r="G82">
            <v>3.515099538075674</v>
          </cell>
          <cell r="H82">
            <v>2.782737266894628</v>
          </cell>
        </row>
        <row r="83">
          <cell r="B83">
            <v>12.1575115629</v>
          </cell>
          <cell r="C83">
            <v>13.024322683433091</v>
          </cell>
          <cell r="D83">
            <v>12.708999999000001</v>
          </cell>
          <cell r="E83">
            <v>13.459305797450044</v>
          </cell>
          <cell r="F83">
            <v>14.126137182697676</v>
          </cell>
          <cell r="G83">
            <v>15.40882530968454</v>
          </cell>
          <cell r="H83">
            <v>18.013929919758862</v>
          </cell>
        </row>
        <row r="84">
          <cell r="B84">
            <v>36.055836327777854</v>
          </cell>
          <cell r="C84">
            <v>31.228381979456003</v>
          </cell>
          <cell r="D84">
            <v>22.225855457288105</v>
          </cell>
          <cell r="E84">
            <v>21.35401845005049</v>
          </cell>
          <cell r="F84">
            <v>20.482181442812873</v>
          </cell>
          <cell r="G84">
            <v>20.05640626293956</v>
          </cell>
          <cell r="H84">
            <v>19.630631083066305</v>
          </cell>
        </row>
        <row r="86">
          <cell r="B86">
            <v>0.05778220315681983</v>
          </cell>
          <cell r="C86">
            <v>0.05735791657775343</v>
          </cell>
          <cell r="D86">
            <v>0.079664337</v>
          </cell>
          <cell r="E86">
            <v>0.09419479943343123</v>
          </cell>
          <cell r="F86">
            <v>0.1083085500984319</v>
          </cell>
          <cell r="G86">
            <v>0.11824804906974691</v>
          </cell>
          <cell r="H86">
            <v>0.13795605724803803</v>
          </cell>
        </row>
        <row r="87">
          <cell r="B87">
            <v>1.6591641882710435</v>
          </cell>
          <cell r="C87">
            <v>1.1640652275777534</v>
          </cell>
          <cell r="D87">
            <v>1.0225421639999999</v>
          </cell>
          <cell r="E87">
            <v>0.7119432450967808</v>
          </cell>
          <cell r="F87">
            <v>0.5304282885194693</v>
          </cell>
          <cell r="G87">
            <v>0.6734461181722682</v>
          </cell>
          <cell r="H87">
            <v>0.8231533696965327</v>
          </cell>
        </row>
        <row r="88">
          <cell r="B88">
            <v>12.507515125417578</v>
          </cell>
          <cell r="C88">
            <v>15.96913609641633</v>
          </cell>
          <cell r="D88">
            <v>16.512098619600003</v>
          </cell>
          <cell r="E88">
            <v>20.75921830117944</v>
          </cell>
          <cell r="F88">
            <v>25.125644204169603</v>
          </cell>
          <cell r="G88">
            <v>29.84419557338507</v>
          </cell>
          <cell r="H88">
            <v>32.77881981912736</v>
          </cell>
        </row>
        <row r="89">
          <cell r="B89">
            <v>0.35777252699999995</v>
          </cell>
          <cell r="C89">
            <v>1.073864963232</v>
          </cell>
          <cell r="D89">
            <v>1.7731705086</v>
          </cell>
          <cell r="E89">
            <v>2.156160615838896</v>
          </cell>
          <cell r="F89">
            <v>2.5437042319212315</v>
          </cell>
          <cell r="G89">
            <v>2.954017594394807</v>
          </cell>
          <cell r="H89">
            <v>3.074563345451191</v>
          </cell>
        </row>
        <row r="92">
          <cell r="B92">
            <v>14.775049727999999</v>
          </cell>
          <cell r="C92">
            <v>16.354258353000002</v>
          </cell>
          <cell r="D92">
            <v>17.911643283</v>
          </cell>
          <cell r="E92">
            <v>20.250954801565708</v>
          </cell>
          <cell r="F92">
            <v>24.712247271085694</v>
          </cell>
          <cell r="G92">
            <v>29.75389003203425</v>
          </cell>
          <cell r="H92">
            <v>37.24988076853711</v>
          </cell>
        </row>
        <row r="93">
          <cell r="B93">
            <v>0.009263295</v>
          </cell>
          <cell r="C93">
            <v>0.009263295</v>
          </cell>
          <cell r="D93">
            <v>0.009263295</v>
          </cell>
          <cell r="E93">
            <v>0.011671751700000003</v>
          </cell>
          <cell r="F93">
            <v>0.0140802084</v>
          </cell>
          <cell r="G93">
            <v>0.016488665099999997</v>
          </cell>
          <cell r="H93">
            <v>0.0188971218</v>
          </cell>
        </row>
        <row r="94">
          <cell r="B94">
            <v>1.164275811</v>
          </cell>
          <cell r="C94">
            <v>0.772119189</v>
          </cell>
          <cell r="D94">
            <v>0.798359958</v>
          </cell>
          <cell r="E94">
            <v>0.8322018624000005</v>
          </cell>
          <cell r="F94">
            <v>0.8322018624000005</v>
          </cell>
          <cell r="G94">
            <v>0.8660437668000005</v>
          </cell>
          <cell r="H94">
            <v>0.9629542308000004</v>
          </cell>
        </row>
        <row r="95">
          <cell r="B95">
            <v>0.08437929957740689</v>
          </cell>
          <cell r="C95">
            <v>0.056333394</v>
          </cell>
          <cell r="D95">
            <v>0.090047601</v>
          </cell>
          <cell r="E95">
            <v>0.11934577127027024</v>
          </cell>
          <cell r="F95">
            <v>0.13773427859459464</v>
          </cell>
          <cell r="G95">
            <v>0.16817605505405414</v>
          </cell>
          <cell r="H95">
            <v>0.18928441075675684</v>
          </cell>
        </row>
        <row r="96">
          <cell r="B96">
            <v>7.625586311999999</v>
          </cell>
          <cell r="C96">
            <v>8.847974907000001</v>
          </cell>
          <cell r="D96">
            <v>10.271288034000001</v>
          </cell>
          <cell r="E96">
            <v>11.473688147999994</v>
          </cell>
          <cell r="F96">
            <v>13.35539656199999</v>
          </cell>
          <cell r="G96">
            <v>15.607332069999995</v>
          </cell>
          <cell r="H96">
            <v>18.260067616000008</v>
          </cell>
        </row>
        <row r="97">
          <cell r="B97">
            <v>10.018080837</v>
          </cell>
          <cell r="C97">
            <v>13.135886127</v>
          </cell>
          <cell r="D97">
            <v>15.014398616999998</v>
          </cell>
          <cell r="E97">
            <v>17.30926708243063</v>
          </cell>
          <cell r="F97">
            <v>19.027841834217718</v>
          </cell>
          <cell r="G97">
            <v>20.092942782656714</v>
          </cell>
          <cell r="H97">
            <v>19.851096124399536</v>
          </cell>
        </row>
        <row r="98">
          <cell r="B98">
            <v>0.07410636</v>
          </cell>
          <cell r="C98">
            <v>0.096338268</v>
          </cell>
          <cell r="D98">
            <v>0.101896245</v>
          </cell>
          <cell r="E98">
            <v>0.13586166</v>
          </cell>
          <cell r="F98">
            <v>0.16982707499999994</v>
          </cell>
          <cell r="G98">
            <v>0.1868097824999999</v>
          </cell>
          <cell r="H98">
            <v>0.22077519749999985</v>
          </cell>
        </row>
        <row r="99">
          <cell r="B99">
            <v>7.572968703000001</v>
          </cell>
          <cell r="C99">
            <v>9.208521189</v>
          </cell>
          <cell r="D99">
            <v>10.118595438</v>
          </cell>
          <cell r="E99">
            <v>12.307414703400003</v>
          </cell>
          <cell r="F99">
            <v>13.468290832800001</v>
          </cell>
          <cell r="G99">
            <v>14.6291669622</v>
          </cell>
          <cell r="H99">
            <v>15.5330573076</v>
          </cell>
        </row>
      </sheetData>
      <sheetData sheetId="2">
        <row r="6">
          <cell r="R6" t="str">
            <v>Algeria</v>
          </cell>
          <cell r="S6">
            <v>12.17790841006369</v>
          </cell>
          <cell r="T6">
            <v>7.420952011145381</v>
          </cell>
          <cell r="U6">
            <v>7.633581857627471</v>
          </cell>
          <cell r="V6">
            <v>10.29701311991023</v>
          </cell>
          <cell r="W6">
            <v>11.414340578757228</v>
          </cell>
          <cell r="X6">
            <v>12.568739367796406</v>
          </cell>
          <cell r="Y6">
            <v>13.740614878274396</v>
          </cell>
        </row>
        <row r="7">
          <cell r="R7" t="str">
            <v>Argentina</v>
          </cell>
          <cell r="S7">
            <v>6.794732765298219</v>
          </cell>
          <cell r="T7">
            <v>9.571326890508956</v>
          </cell>
          <cell r="U7">
            <v>10.72390633765708</v>
          </cell>
          <cell r="V7">
            <v>12.447219226924798</v>
          </cell>
          <cell r="W7">
            <v>14.273678490486843</v>
          </cell>
          <cell r="X7">
            <v>16.400095993636036</v>
          </cell>
          <cell r="Y7">
            <v>19.088920898345222</v>
          </cell>
        </row>
        <row r="8">
          <cell r="R8" t="str">
            <v>Armenia</v>
          </cell>
          <cell r="S8">
            <v>0.02641323045795573</v>
          </cell>
          <cell r="T8">
            <v>0.016834472292859774</v>
          </cell>
          <cell r="U8">
            <v>0.01063245994832652</v>
          </cell>
          <cell r="V8">
            <v>0.013509413434545323</v>
          </cell>
          <cell r="W8">
            <v>0.015429886209814342</v>
          </cell>
          <cell r="X8">
            <v>0.01900917698588684</v>
          </cell>
          <cell r="Y8">
            <v>0.021446415816440103</v>
          </cell>
        </row>
        <row r="9">
          <cell r="R9" t="str">
            <v>Azerbaijan</v>
          </cell>
          <cell r="S9">
            <v>1.6530717486063498</v>
          </cell>
          <cell r="T9">
            <v>1.2804374511806875</v>
          </cell>
          <cell r="U9">
            <v>1.6242604775524487</v>
          </cell>
          <cell r="V9">
            <v>1.936356653740934</v>
          </cell>
          <cell r="W9">
            <v>7.5583972859036255</v>
          </cell>
          <cell r="X9">
            <v>7.468045729429953</v>
          </cell>
          <cell r="Y9">
            <v>6.280508839572684</v>
          </cell>
        </row>
        <row r="10">
          <cell r="R10" t="str">
            <v>Bangladesh</v>
          </cell>
          <cell r="S10">
            <v>0.9859154929577465</v>
          </cell>
          <cell r="T10">
            <v>1.382189938844833</v>
          </cell>
          <cell r="U10">
            <v>1.618186423818769</v>
          </cell>
          <cell r="V10">
            <v>2.0347346484270683</v>
          </cell>
          <cell r="W10">
            <v>2.4352898957139777</v>
          </cell>
          <cell r="X10">
            <v>2.7740186032695657</v>
          </cell>
          <cell r="Y10">
            <v>3.173197131616014</v>
          </cell>
        </row>
        <row r="11">
          <cell r="R11" t="str">
            <v>Belarus</v>
          </cell>
          <cell r="S11">
            <v>0.8868677238390461</v>
          </cell>
          <cell r="T11">
            <v>0.6228648178971175</v>
          </cell>
          <cell r="U11">
            <v>0.542069611708287</v>
          </cell>
          <cell r="V11">
            <v>0.719666811300929</v>
          </cell>
          <cell r="W11">
            <v>0.8461410713315468</v>
          </cell>
          <cell r="X11">
            <v>1.0148044811826271</v>
          </cell>
          <cell r="Y11">
            <v>1.1321202693967638</v>
          </cell>
        </row>
        <row r="12">
          <cell r="R12" t="str">
            <v>Bolivia</v>
          </cell>
          <cell r="S12">
            <v>1.6030732056039751</v>
          </cell>
          <cell r="T12">
            <v>1.9251764989517586</v>
          </cell>
          <cell r="U12">
            <v>2.097604460208715</v>
          </cell>
          <cell r="V12">
            <v>2.2191581430502354</v>
          </cell>
          <cell r="W12">
            <v>2.4100473484079465</v>
          </cell>
          <cell r="X12">
            <v>2.6420530201181096</v>
          </cell>
          <cell r="Y12">
            <v>2.9211173386629112</v>
          </cell>
        </row>
        <row r="13">
          <cell r="R13" t="str">
            <v>Brazil</v>
          </cell>
          <cell r="S13">
            <v>10.07882429370381</v>
          </cell>
          <cell r="T13">
            <v>11.719431965026304</v>
          </cell>
          <cell r="U13">
            <v>16.67865390938393</v>
          </cell>
          <cell r="V13">
            <v>19.43837221260709</v>
          </cell>
          <cell r="W13">
            <v>22.989647536932885</v>
          </cell>
          <cell r="X13">
            <v>27.068256627167578</v>
          </cell>
          <cell r="Y13">
            <v>32.332947149446625</v>
          </cell>
        </row>
        <row r="14">
          <cell r="R14" t="str">
            <v>Chile</v>
          </cell>
          <cell r="S14">
            <v>0.6753508597392831</v>
          </cell>
          <cell r="T14">
            <v>0.8010174022555239</v>
          </cell>
          <cell r="U14">
            <v>0.8699752158817176</v>
          </cell>
          <cell r="V14">
            <v>0.9732821663400242</v>
          </cell>
          <cell r="W14">
            <v>1.1301456509971737</v>
          </cell>
          <cell r="X14">
            <v>1.32011492128586</v>
          </cell>
          <cell r="Y14">
            <v>1.547790290890838</v>
          </cell>
        </row>
        <row r="15">
          <cell r="R15" t="str">
            <v>China</v>
          </cell>
          <cell r="S15">
            <v>49.89270386266094</v>
          </cell>
          <cell r="T15">
            <v>59.64178661227893</v>
          </cell>
          <cell r="U15">
            <v>86.51039739434017</v>
          </cell>
          <cell r="V15">
            <v>110.61512231462015</v>
          </cell>
          <cell r="W15">
            <v>136.22714596463152</v>
          </cell>
          <cell r="X15">
            <v>157.29641768727643</v>
          </cell>
          <cell r="Y15">
            <v>185.02916241018195</v>
          </cell>
        </row>
        <row r="16">
          <cell r="R16" t="str">
            <v>Colombia</v>
          </cell>
          <cell r="S16">
            <v>5.198941364825588</v>
          </cell>
          <cell r="T16">
            <v>6.8135219410342</v>
          </cell>
          <cell r="U16">
            <v>7.292784551480712</v>
          </cell>
          <cell r="V16">
            <v>7.702881175661028</v>
          </cell>
          <cell r="W16">
            <v>8.160725399257839</v>
          </cell>
          <cell r="X16">
            <v>8.702503537336959</v>
          </cell>
          <cell r="Y16">
            <v>9.487584968722196</v>
          </cell>
        </row>
        <row r="17">
          <cell r="R17" t="str">
            <v>Democratic Republic of Congo (Kinshasa)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R18" t="str">
            <v>Ecuador</v>
          </cell>
          <cell r="S18">
            <v>12.028571812548378</v>
          </cell>
          <cell r="T18">
            <v>16.53935625442003</v>
          </cell>
          <cell r="U18">
            <v>45.11185430150903</v>
          </cell>
          <cell r="V18">
            <v>72.81779061967238</v>
          </cell>
          <cell r="W18">
            <v>126.5555788660569</v>
          </cell>
          <cell r="X18">
            <v>183.15712091825245</v>
          </cell>
          <cell r="Y18">
            <v>306.5183677917265</v>
          </cell>
        </row>
        <row r="19">
          <cell r="R19" t="str">
            <v>Egypt</v>
          </cell>
          <cell r="S19">
            <v>8.73864157417873</v>
          </cell>
          <cell r="T19">
            <v>9.215430333242411</v>
          </cell>
          <cell r="U19">
            <v>9.77705063281691</v>
          </cell>
          <cell r="V19">
            <v>10.341780789428858</v>
          </cell>
          <cell r="W19">
            <v>10.78403074078211</v>
          </cell>
          <cell r="X19">
            <v>11.156780396239789</v>
          </cell>
          <cell r="Y19">
            <v>11.723996159172161</v>
          </cell>
        </row>
        <row r="20">
          <cell r="R20" t="str">
            <v>Ethiopia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R21" t="str">
            <v>Georgia</v>
          </cell>
          <cell r="S21">
            <v>0.02769836746608931</v>
          </cell>
          <cell r="T21">
            <v>0.01913889636983196</v>
          </cell>
          <cell r="U21">
            <v>0.058234921692147334</v>
          </cell>
          <cell r="V21">
            <v>0.07516080465082953</v>
          </cell>
          <cell r="W21">
            <v>0.0898531183789492</v>
          </cell>
          <cell r="X21">
            <v>0.10876884504077518</v>
          </cell>
          <cell r="Y21">
            <v>0.1212617375216414</v>
          </cell>
        </row>
        <row r="22">
          <cell r="R22" t="str">
            <v>India</v>
          </cell>
          <cell r="S22">
            <v>9.5</v>
          </cell>
          <cell r="T22">
            <v>11.573203020662168</v>
          </cell>
          <cell r="U22">
            <v>13.23668214478591</v>
          </cell>
          <cell r="V22">
            <v>15.55676750133039</v>
          </cell>
          <cell r="W22">
            <v>18.428411562646417</v>
          </cell>
          <cell r="X22">
            <v>22.16647757483607</v>
          </cell>
          <cell r="Y22">
            <v>26.827823374701353</v>
          </cell>
        </row>
        <row r="23">
          <cell r="R23" t="str">
            <v>Indonesia</v>
          </cell>
          <cell r="S23">
            <v>6.535871537725395</v>
          </cell>
          <cell r="T23">
            <v>6.940012733009225</v>
          </cell>
          <cell r="U23">
            <v>12.865789976863349</v>
          </cell>
          <cell r="V23">
            <v>15.320273004215986</v>
          </cell>
          <cell r="W23">
            <v>15.796592629881811</v>
          </cell>
          <cell r="X23">
            <v>16.2636083403159</v>
          </cell>
          <cell r="Y23">
            <v>16.141467113622166</v>
          </cell>
        </row>
        <row r="24">
          <cell r="R24" t="str">
            <v>Iran</v>
          </cell>
          <cell r="S24">
            <v>68.47980532807757</v>
          </cell>
          <cell r="T24">
            <v>80.85041710379578</v>
          </cell>
          <cell r="U24">
            <v>79.86509047797308</v>
          </cell>
          <cell r="V24">
            <v>82.7077217745336</v>
          </cell>
          <cell r="W24">
            <v>90.18901033439315</v>
          </cell>
          <cell r="X24">
            <v>98.02352341898379</v>
          </cell>
          <cell r="Y24">
            <v>105.37666629586994</v>
          </cell>
        </row>
        <row r="25">
          <cell r="R25" t="str">
            <v>Iraq</v>
          </cell>
          <cell r="S25">
            <v>50.402824513092476</v>
          </cell>
          <cell r="T25">
            <v>17.136188474990877</v>
          </cell>
          <cell r="U25">
            <v>61.38573923158375</v>
          </cell>
          <cell r="V25">
            <v>68.92711691178005</v>
          </cell>
          <cell r="W25">
            <v>83.05827013796211</v>
          </cell>
          <cell r="X25">
            <v>98.92498380974435</v>
          </cell>
          <cell r="Y25">
            <v>121.7150808135119</v>
          </cell>
        </row>
        <row r="26">
          <cell r="R26" t="str">
            <v>Israel</v>
          </cell>
          <cell r="S26">
            <v>0.4806307478499769</v>
          </cell>
          <cell r="T26">
            <v>0.6366515128132355</v>
          </cell>
          <cell r="U26">
            <v>0.8127970188770098</v>
          </cell>
          <cell r="V26">
            <v>0.7927953697285183</v>
          </cell>
          <cell r="W26">
            <v>0.7931946693495046</v>
          </cell>
          <cell r="X26">
            <v>0.8092465410572065</v>
          </cell>
          <cell r="Y26">
            <v>0.8343371849976515</v>
          </cell>
        </row>
        <row r="27">
          <cell r="R27" t="str">
            <v>Jordan</v>
          </cell>
          <cell r="S27">
            <v>0.15956960683790905</v>
          </cell>
          <cell r="T27">
            <v>0.23596607546951934</v>
          </cell>
          <cell r="U27">
            <v>0.26981322230465243</v>
          </cell>
          <cell r="V27">
            <v>0.28714677259702076</v>
          </cell>
          <cell r="W27">
            <v>0.38378734345771254</v>
          </cell>
          <cell r="X27">
            <v>0.4752115100840287</v>
          </cell>
          <cell r="Y27">
            <v>0.5587328366533209</v>
          </cell>
        </row>
        <row r="28">
          <cell r="R28" t="str">
            <v>Kazakhstan</v>
          </cell>
          <cell r="S28">
            <v>1.4174816116250681</v>
          </cell>
          <cell r="T28">
            <v>1.8924714226617083</v>
          </cell>
          <cell r="U28">
            <v>1.4504585431045587</v>
          </cell>
          <cell r="V28">
            <v>2.684134004425298</v>
          </cell>
          <cell r="W28">
            <v>3.279774354348557</v>
          </cell>
          <cell r="X28">
            <v>4.308443893176895</v>
          </cell>
          <cell r="Y28">
            <v>4.98194073089264</v>
          </cell>
        </row>
        <row r="29">
          <cell r="R29" t="str">
            <v>Kuwait</v>
          </cell>
          <cell r="S29">
            <v>20.548612842467563</v>
          </cell>
          <cell r="T29">
            <v>35.55681794461014</v>
          </cell>
          <cell r="U29">
            <v>33.57879208901146</v>
          </cell>
          <cell r="V29">
            <v>36.97191696560914</v>
          </cell>
          <cell r="W29">
            <v>46.24540374213187</v>
          </cell>
          <cell r="X29">
            <v>53.616193432422634</v>
          </cell>
          <cell r="Y29">
            <v>65.81299587502056</v>
          </cell>
        </row>
        <row r="30">
          <cell r="R30" t="str">
            <v>Mexico</v>
          </cell>
          <cell r="S30">
            <v>438.9495723762263</v>
          </cell>
          <cell r="T30">
            <v>451.0407586780417</v>
          </cell>
          <cell r="U30">
            <v>458.16798251087994</v>
          </cell>
          <cell r="V30">
            <v>538.4745582656838</v>
          </cell>
          <cell r="W30">
            <v>580.0164288872793</v>
          </cell>
          <cell r="X30">
            <v>628.037069703913</v>
          </cell>
          <cell r="Y30">
            <v>648.3702695492104</v>
          </cell>
        </row>
        <row r="31">
          <cell r="R31" t="str">
            <v>Moldova</v>
          </cell>
          <cell r="S31">
            <v>0.07575973061521478</v>
          </cell>
          <cell r="T31">
            <v>0.07396495396893436</v>
          </cell>
          <cell r="U31">
            <v>0.07110073662964642</v>
          </cell>
          <cell r="V31">
            <v>0.07520029480985409</v>
          </cell>
          <cell r="W31">
            <v>0.07496526160888611</v>
          </cell>
          <cell r="X31">
            <v>0.0796235984616529</v>
          </cell>
          <cell r="Y31">
            <v>0.07968555392156915</v>
          </cell>
        </row>
        <row r="32">
          <cell r="R32" t="str">
            <v>Mongolia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R33" t="str">
            <v>Myanmar</v>
          </cell>
          <cell r="S33">
            <v>0.03879358860562456</v>
          </cell>
          <cell r="T33">
            <v>0</v>
          </cell>
          <cell r="U33">
            <v>0.04653751462075444</v>
          </cell>
          <cell r="V33">
            <v>0.056524451094015896</v>
          </cell>
          <cell r="W33">
            <v>0.06701966562419902</v>
          </cell>
          <cell r="X33">
            <v>0.07284727973372751</v>
          </cell>
          <cell r="Y33">
            <v>0.07996710953865793</v>
          </cell>
        </row>
        <row r="34">
          <cell r="R34" t="str">
            <v>Nepal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R35" t="str">
            <v>Nigeria</v>
          </cell>
          <cell r="S35">
            <v>11.471958826795593</v>
          </cell>
          <cell r="T35">
            <v>10.89287588959281</v>
          </cell>
          <cell r="U35">
            <v>11.602241805318087</v>
          </cell>
          <cell r="V35">
            <v>14.72992040608456</v>
          </cell>
          <cell r="W35">
            <v>16.843661890079996</v>
          </cell>
          <cell r="X35">
            <v>20.952786282077472</v>
          </cell>
          <cell r="Y35">
            <v>24.57695716234106</v>
          </cell>
        </row>
        <row r="36">
          <cell r="R36" t="str">
            <v>North Korea (DPRK)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R37" t="str">
            <v>Pakistan</v>
          </cell>
          <cell r="S37">
            <v>0.5633909287257018</v>
          </cell>
          <cell r="T37">
            <v>0.6869669186892206</v>
          </cell>
          <cell r="U37">
            <v>0.8033571190152828</v>
          </cell>
          <cell r="V37">
            <v>0.9844786201826701</v>
          </cell>
          <cell r="W37">
            <v>1.131095973200266</v>
          </cell>
          <cell r="X37">
            <v>1.276935235258211</v>
          </cell>
          <cell r="Y37">
            <v>1.4127031569539914</v>
          </cell>
        </row>
        <row r="38">
          <cell r="R38" t="str">
            <v>Peru</v>
          </cell>
          <cell r="S38">
            <v>1.4616897590494062</v>
          </cell>
          <cell r="T38">
            <v>1.4460912533015888</v>
          </cell>
          <cell r="U38">
            <v>1.4375472397051725</v>
          </cell>
          <cell r="V38">
            <v>1.6485131546888814</v>
          </cell>
          <cell r="W38">
            <v>1.8690337816831493</v>
          </cell>
          <cell r="X38">
            <v>2.1589969862047464</v>
          </cell>
          <cell r="Y38">
            <v>2.4395732973551056</v>
          </cell>
        </row>
        <row r="39">
          <cell r="R39" t="str">
            <v>Philippines</v>
          </cell>
          <cell r="S39">
            <v>1</v>
          </cell>
          <cell r="T39">
            <v>0.852365728231528</v>
          </cell>
          <cell r="U39">
            <v>0.8597999347053832</v>
          </cell>
          <cell r="V39">
            <v>0.8421228243456006</v>
          </cell>
          <cell r="W39">
            <v>0.8365310574075056</v>
          </cell>
          <cell r="X39">
            <v>1.6685696802233196</v>
          </cell>
          <cell r="Y39">
            <v>1.6622099058249502</v>
          </cell>
        </row>
        <row r="40">
          <cell r="R40" t="str">
            <v>Saudi Arabia</v>
          </cell>
          <cell r="S40">
            <v>140.69941035432166</v>
          </cell>
          <cell r="T40">
            <v>178.24833160123245</v>
          </cell>
          <cell r="U40">
            <v>170.58430008198056</v>
          </cell>
          <cell r="V40">
            <v>189.7211148551881</v>
          </cell>
          <cell r="W40">
            <v>221.67344486896488</v>
          </cell>
          <cell r="X40">
            <v>274.20338258151156</v>
          </cell>
          <cell r="Y40">
            <v>341.94359917715025</v>
          </cell>
        </row>
        <row r="41">
          <cell r="R41" t="str">
            <v>Senegal</v>
          </cell>
          <cell r="S41">
            <v>1</v>
          </cell>
          <cell r="T41">
            <v>0.07801782360162847</v>
          </cell>
          <cell r="U41">
            <v>0.09840804985375308</v>
          </cell>
          <cell r="V41">
            <v>0.11008469382912395</v>
          </cell>
          <cell r="W41">
            <v>0.11454433962586162</v>
          </cell>
          <cell r="X41">
            <v>0.1085102653613781</v>
          </cell>
          <cell r="Y41">
            <v>0.11303411511626517</v>
          </cell>
        </row>
        <row r="42">
          <cell r="R42" t="str">
            <v>Singapore</v>
          </cell>
          <cell r="S42">
            <v>0.06872508154768962</v>
          </cell>
          <cell r="T42">
            <v>0.07063076420229325</v>
          </cell>
          <cell r="U42">
            <v>0.08052735688047673</v>
          </cell>
          <cell r="V42">
            <v>0.0707653172053928</v>
          </cell>
          <cell r="W42">
            <v>0.1360848027766241</v>
          </cell>
          <cell r="X42">
            <v>0.1339656504053811</v>
          </cell>
          <cell r="Y42">
            <v>0.1310833496133266</v>
          </cell>
        </row>
        <row r="43">
          <cell r="R43" t="str">
            <v>South Africa</v>
          </cell>
          <cell r="S43">
            <v>1.027668691571683</v>
          </cell>
          <cell r="T43">
            <v>1.7472447798207147</v>
          </cell>
          <cell r="U43">
            <v>1.8968146916800959</v>
          </cell>
          <cell r="V43">
            <v>2.3746912871315518</v>
          </cell>
          <cell r="W43">
            <v>2.7567360553572295</v>
          </cell>
          <cell r="X43">
            <v>3.257125956946272</v>
          </cell>
          <cell r="Y43">
            <v>4.0099638959819615</v>
          </cell>
        </row>
        <row r="44">
          <cell r="R44" t="str">
            <v>South Korea (ROK)</v>
          </cell>
          <cell r="S44">
            <v>1.9205540457902015</v>
          </cell>
          <cell r="T44">
            <v>3.946308411234889</v>
          </cell>
          <cell r="U44">
            <v>4.1194526906402045</v>
          </cell>
          <cell r="V44">
            <v>5.161777923970734</v>
          </cell>
          <cell r="W44">
            <v>5.779792644036775</v>
          </cell>
          <cell r="X44">
            <v>6.346515442479969</v>
          </cell>
          <cell r="Y44">
            <v>6.710996284852124</v>
          </cell>
        </row>
        <row r="45">
          <cell r="R45" t="str">
            <v>Thailand</v>
          </cell>
          <cell r="S45">
            <v>2.215999364237226</v>
          </cell>
          <cell r="T45">
            <v>3.6149451144506513</v>
          </cell>
          <cell r="U45">
            <v>4.519311799749032</v>
          </cell>
          <cell r="V45">
            <v>5.554689916743369</v>
          </cell>
          <cell r="W45">
            <v>6.261918576853769</v>
          </cell>
          <cell r="X45">
            <v>6.978084696696916</v>
          </cell>
          <cell r="Y45">
            <v>7.6019403142753585</v>
          </cell>
        </row>
        <row r="46">
          <cell r="R46" t="str">
            <v>Turkey</v>
          </cell>
          <cell r="S46">
            <v>1.349540444388723</v>
          </cell>
          <cell r="T46">
            <v>1.5628811749966445</v>
          </cell>
          <cell r="U46">
            <v>1.548203618688368</v>
          </cell>
          <cell r="V46">
            <v>2.006916966167734</v>
          </cell>
          <cell r="W46">
            <v>2.4428298846871104</v>
          </cell>
          <cell r="X46">
            <v>2.672801451210391</v>
          </cell>
          <cell r="Y46">
            <v>3.0602637030075672</v>
          </cell>
        </row>
        <row r="47">
          <cell r="R47" t="str">
            <v>Turkmenistan</v>
          </cell>
          <cell r="S47">
            <v>1.0085075665584204</v>
          </cell>
          <cell r="T47">
            <v>1.1973107706846582</v>
          </cell>
          <cell r="U47">
            <v>0.7037141895953452</v>
          </cell>
          <cell r="V47">
            <v>0.7642190418736712</v>
          </cell>
          <cell r="W47">
            <v>0.9992037827459167</v>
          </cell>
          <cell r="X47">
            <v>1.2972580171201396</v>
          </cell>
          <cell r="Y47">
            <v>1.2078659836164323</v>
          </cell>
        </row>
        <row r="48">
          <cell r="R48" t="str">
            <v>Uganda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R49" t="str">
            <v>United Arab Emirates</v>
          </cell>
          <cell r="S49">
            <v>50.786207174432434</v>
          </cell>
          <cell r="T49">
            <v>54.41416300936936</v>
          </cell>
          <cell r="U49">
            <v>53.122574628096174</v>
          </cell>
          <cell r="V49">
            <v>58.86814390541555</v>
          </cell>
          <cell r="W49">
            <v>68.61726027611095</v>
          </cell>
          <cell r="X49">
            <v>85.76650866634974</v>
          </cell>
          <cell r="Y49">
            <v>99.79876906842603</v>
          </cell>
        </row>
        <row r="50">
          <cell r="R50" t="str">
            <v>Uruguay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R51" t="str">
            <v>Uzbekistan</v>
          </cell>
          <cell r="S51">
            <v>1.3108664024861223</v>
          </cell>
          <cell r="T51">
            <v>1.1568225675920958</v>
          </cell>
          <cell r="U51">
            <v>1.0222554162765616</v>
          </cell>
          <cell r="V51">
            <v>1.3604766919812783</v>
          </cell>
          <cell r="W51">
            <v>1.6526028577862653</v>
          </cell>
          <cell r="X51">
            <v>1.9237324284573998</v>
          </cell>
          <cell r="Y51">
            <v>2.1142377477015306</v>
          </cell>
        </row>
        <row r="52">
          <cell r="R52" t="str">
            <v>Venezuela</v>
          </cell>
          <cell r="S52">
            <v>13.80313322596631</v>
          </cell>
          <cell r="T52">
            <v>15.967477326108082</v>
          </cell>
          <cell r="U52">
            <v>16.515327466977215</v>
          </cell>
          <cell r="V52">
            <v>15.235259283585492</v>
          </cell>
          <cell r="W52">
            <v>13.818991267400312</v>
          </cell>
          <cell r="X52">
            <v>12.75263559289401</v>
          </cell>
          <cell r="Y52">
            <v>13.235517625608578</v>
          </cell>
        </row>
        <row r="53">
          <cell r="R53" t="str">
            <v>Vietnam</v>
          </cell>
          <cell r="S53">
            <v>0.44818216616218165</v>
          </cell>
          <cell r="T53">
            <v>1.4469229685852294</v>
          </cell>
          <cell r="U53">
            <v>2.353882435617894</v>
          </cell>
          <cell r="V53">
            <v>2.9258305371722906</v>
          </cell>
          <cell r="W53">
            <v>3.050382432829967</v>
          </cell>
          <cell r="X53">
            <v>3.1163765816624722</v>
          </cell>
          <cell r="Y53">
            <v>3.147141549673214</v>
          </cell>
        </row>
        <row r="55">
          <cell r="R55" t="str">
            <v>S&amp;E Asia</v>
          </cell>
          <cell r="S55">
            <v>7.575345700028913</v>
          </cell>
          <cell r="T55">
            <v>9.22175837650211</v>
          </cell>
          <cell r="U55">
            <v>10.112591669708355</v>
          </cell>
          <cell r="V55">
            <v>12.315875447773355</v>
          </cell>
          <cell r="W55">
            <v>13.46234227416712</v>
          </cell>
          <cell r="X55">
            <v>14.639126220280787</v>
          </cell>
          <cell r="Y55">
            <v>15.535899415798673</v>
          </cell>
        </row>
        <row r="56">
          <cell r="R56" t="str">
            <v>FSU</v>
          </cell>
          <cell r="S56">
            <v>0.08232288812694964</v>
          </cell>
          <cell r="T56">
            <v>0.05435569106486646</v>
          </cell>
          <cell r="U56">
            <v>0.09165930335172229</v>
          </cell>
          <cell r="V56">
            <v>0.11900470362028527</v>
          </cell>
          <cell r="W56">
            <v>0.13967348725356876</v>
          </cell>
          <cell r="X56">
            <v>0.16807153444191267</v>
          </cell>
          <cell r="Y56">
            <v>0.19147288029765377</v>
          </cell>
        </row>
        <row r="57">
          <cell r="R57" t="str">
            <v>Eastern Europe</v>
          </cell>
          <cell r="S57">
            <v>1.1605556758332565</v>
          </cell>
          <cell r="T57">
            <v>0.7765566727130956</v>
          </cell>
          <cell r="U57">
            <v>0.8027752980882532</v>
          </cell>
          <cell r="V57">
            <v>0.8308844726616741</v>
          </cell>
          <cell r="W57">
            <v>0.8307152492675524</v>
          </cell>
          <cell r="X57">
            <v>0.8687193435300462</v>
          </cell>
          <cell r="Y57">
            <v>0.9610455711678765</v>
          </cell>
        </row>
        <row r="58">
          <cell r="R58" t="str">
            <v>Latin America</v>
          </cell>
          <cell r="S58">
            <v>7.671250111894498</v>
          </cell>
          <cell r="T58">
            <v>8.829037749494878</v>
          </cell>
          <cell r="U58">
            <v>10.269321814741465</v>
          </cell>
          <cell r="V58">
            <v>11.461585676288234</v>
          </cell>
          <cell r="W58">
            <v>13.36547691203082</v>
          </cell>
          <cell r="X58">
            <v>15.612429109231792</v>
          </cell>
          <cell r="Y58">
            <v>18.271347087092366</v>
          </cell>
        </row>
        <row r="59">
          <cell r="R59" t="str">
            <v>Africa</v>
          </cell>
          <cell r="S59">
            <v>14.725511025134187</v>
          </cell>
          <cell r="T59">
            <v>16.33106788284743</v>
          </cell>
          <cell r="U59">
            <v>17.944250791597586</v>
          </cell>
          <cell r="V59">
            <v>20.23286779760198</v>
          </cell>
          <cell r="W59">
            <v>24.773996911334564</v>
          </cell>
          <cell r="X59">
            <v>29.813119102601423</v>
          </cell>
          <cell r="Y59">
            <v>37.18626791337823</v>
          </cell>
        </row>
        <row r="60">
          <cell r="R60" t="str">
            <v>Middle East</v>
          </cell>
          <cell r="S60">
            <v>10.009931783277239</v>
          </cell>
          <cell r="T60">
            <v>13.136152390589292</v>
          </cell>
          <cell r="U60">
            <v>14.999428081245942</v>
          </cell>
          <cell r="V60">
            <v>17.300645194766805</v>
          </cell>
          <cell r="W60">
            <v>19.018692827236585</v>
          </cell>
          <cell r="X60">
            <v>20.10221525710009</v>
          </cell>
          <cell r="Y60">
            <v>19.85732011069691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G Totals"/>
      <sheetName val="NG Prod &amp; Cons (Eliz)"/>
      <sheetName val="NG &amp; Oil Devlop Cty Report"/>
      <sheetName val="NG %"/>
      <sheetName val="Worksheet"/>
    </sheetNames>
    <sheetDataSet>
      <sheetData sheetId="1">
        <row r="4">
          <cell r="T4">
            <v>291.8640799746782</v>
          </cell>
          <cell r="U4">
            <v>325.4916139480903</v>
          </cell>
          <cell r="V4">
            <v>395.98674475627763</v>
          </cell>
          <cell r="W4">
            <v>475.184093707533</v>
          </cell>
          <cell r="X4">
            <v>534.5821054209747</v>
          </cell>
          <cell r="Y4">
            <v>653.3781288478576</v>
          </cell>
          <cell r="Z4">
            <v>732.5754777991136</v>
          </cell>
        </row>
        <row r="5">
          <cell r="T5">
            <v>380.5</v>
          </cell>
          <cell r="U5">
            <v>511.79356188242366</v>
          </cell>
          <cell r="V5">
            <v>654.1919208526868</v>
          </cell>
          <cell r="W5">
            <v>1031.6654008299358</v>
          </cell>
          <cell r="X5">
            <v>1449.2937657843727</v>
          </cell>
          <cell r="Y5">
            <v>2016.5777616088074</v>
          </cell>
          <cell r="Z5">
            <v>2696.1415691896773</v>
          </cell>
        </row>
        <row r="6">
          <cell r="T6">
            <v>79.94359667450347</v>
          </cell>
          <cell r="U6">
            <v>65.62531508648719</v>
          </cell>
          <cell r="V6">
            <v>52.91415615823523</v>
          </cell>
          <cell r="W6">
            <v>56.59971927373417</v>
          </cell>
          <cell r="X6">
            <v>61.60155493048276</v>
          </cell>
          <cell r="Y6">
            <v>70.55220821098033</v>
          </cell>
          <cell r="Z6">
            <v>77.66007993372841</v>
          </cell>
        </row>
        <row r="7">
          <cell r="T7">
            <v>319.0477119057427</v>
          </cell>
          <cell r="U7">
            <v>323.2678141393941</v>
          </cell>
          <cell r="V7">
            <v>309.3648599948899</v>
          </cell>
          <cell r="W7">
            <v>400.35741326005353</v>
          </cell>
          <cell r="X7">
            <v>491.34996652521727</v>
          </cell>
          <cell r="Y7">
            <v>635.86755112283</v>
          </cell>
          <cell r="Z7">
            <v>780.3851357204429</v>
          </cell>
        </row>
        <row r="8">
          <cell r="T8">
            <v>4.115060060361981</v>
          </cell>
          <cell r="U8">
            <v>5.090524976201491</v>
          </cell>
          <cell r="V8">
            <v>5.47843034414761</v>
          </cell>
          <cell r="W8">
            <v>5.6042456591965735</v>
          </cell>
          <cell r="X8">
            <v>5.464139517716659</v>
          </cell>
          <cell r="Y8">
            <v>5.324033376236745</v>
          </cell>
          <cell r="Z8">
            <v>5.183927234756829</v>
          </cell>
        </row>
        <row r="9">
          <cell r="T9">
            <v>441.17979680633795</v>
          </cell>
          <cell r="U9">
            <v>283.65118004194187</v>
          </cell>
          <cell r="V9">
            <v>213.72663964137945</v>
          </cell>
          <cell r="W9">
            <v>259.5252052788178</v>
          </cell>
          <cell r="X9">
            <v>274.79139382463063</v>
          </cell>
          <cell r="Y9">
            <v>426.44128056427485</v>
          </cell>
          <cell r="Z9">
            <v>523.3953724647268</v>
          </cell>
        </row>
        <row r="10">
          <cell r="T10">
            <v>6.1</v>
          </cell>
          <cell r="U10">
            <v>9.800290123456788</v>
          </cell>
          <cell r="V10">
            <v>12.03434922839506</v>
          </cell>
          <cell r="W10">
            <v>17.418137041098117</v>
          </cell>
          <cell r="X10">
            <v>21.85184465155946</v>
          </cell>
          <cell r="Y10">
            <v>25.968858861273567</v>
          </cell>
          <cell r="Z10">
            <v>30.40256647173493</v>
          </cell>
        </row>
        <row r="11">
          <cell r="T11">
            <v>289.1632917208093</v>
          </cell>
          <cell r="U11">
            <v>256.1578276007596</v>
          </cell>
          <cell r="V11">
            <v>341.58625638847866</v>
          </cell>
          <cell r="W11">
            <v>365.378333947875</v>
          </cell>
          <cell r="X11">
            <v>397.66758206419877</v>
          </cell>
          <cell r="Y11">
            <v>455.4483418513049</v>
          </cell>
          <cell r="Z11">
            <v>501.3330628587128</v>
          </cell>
        </row>
        <row r="12">
          <cell r="T12">
            <v>33.61675152503133</v>
          </cell>
          <cell r="U12">
            <v>31.400526661332997</v>
          </cell>
          <cell r="V12">
            <v>40.758073128596685</v>
          </cell>
          <cell r="W12">
            <v>40.124597080270014</v>
          </cell>
          <cell r="X12">
            <v>39.345784638343986</v>
          </cell>
          <cell r="Y12">
            <v>38.59871277812226</v>
          </cell>
          <cell r="Z12">
            <v>37.85164091790053</v>
          </cell>
        </row>
        <row r="13">
          <cell r="T13">
            <v>65.43250419873024</v>
          </cell>
          <cell r="U13">
            <v>81.6691745088753</v>
          </cell>
          <cell r="V13">
            <v>60.617552085588265</v>
          </cell>
          <cell r="W13">
            <v>79.32273895798492</v>
          </cell>
          <cell r="X13">
            <v>99.34496683747216</v>
          </cell>
          <cell r="Y13">
            <v>127.32465817436994</v>
          </cell>
          <cell r="Z13">
            <v>159.91609160629784</v>
          </cell>
        </row>
        <row r="14">
          <cell r="T14">
            <v>30.304056763030175</v>
          </cell>
          <cell r="U14">
            <v>49.758011553070276</v>
          </cell>
          <cell r="V14">
            <v>72.10292202917282</v>
          </cell>
          <cell r="W14">
            <v>252.3602271021046</v>
          </cell>
          <cell r="X14">
            <v>432.6175321750367</v>
          </cell>
          <cell r="Y14">
            <v>540.7719152187957</v>
          </cell>
          <cell r="Z14">
            <v>721.0292202917273</v>
          </cell>
        </row>
        <row r="15">
          <cell r="T15">
            <v>176.6046957228278</v>
          </cell>
          <cell r="U15">
            <v>149.6612779332845</v>
          </cell>
          <cell r="V15">
            <v>72.59536075454986</v>
          </cell>
          <cell r="W15">
            <v>87.75263387912621</v>
          </cell>
          <cell r="X15">
            <v>101.59361749551566</v>
          </cell>
          <cell r="Y15">
            <v>110.99710996688111</v>
          </cell>
          <cell r="Z15">
            <v>149.25925271622285</v>
          </cell>
        </row>
        <row r="17">
          <cell r="T17">
            <v>20.619255117113315</v>
          </cell>
          <cell r="U17">
            <v>20.9629093690652</v>
          </cell>
          <cell r="V17">
            <v>38.78293635339734</v>
          </cell>
          <cell r="W17">
            <v>63.34546271054902</v>
          </cell>
          <cell r="X17">
            <v>89.20075361281393</v>
          </cell>
          <cell r="Y17">
            <v>124.10539633087156</v>
          </cell>
          <cell r="Z17">
            <v>164.18109722938217</v>
          </cell>
        </row>
        <row r="18">
          <cell r="T18">
            <v>43.2</v>
          </cell>
          <cell r="U18">
            <v>51.143527559055116</v>
          </cell>
          <cell r="V18">
            <v>72.64656992125985</v>
          </cell>
          <cell r="W18">
            <v>139.90983196357567</v>
          </cell>
          <cell r="X18">
            <v>208.69170059236248</v>
          </cell>
          <cell r="Y18">
            <v>323.0172559264432</v>
          </cell>
          <cell r="Z18">
            <v>446.1415429820418</v>
          </cell>
        </row>
        <row r="19">
          <cell r="T19">
            <v>62.24601738313363</v>
          </cell>
          <cell r="U19">
            <v>66.2363581001451</v>
          </cell>
          <cell r="V19">
            <v>75.40907137831908</v>
          </cell>
          <cell r="W19">
            <v>123.16814991792126</v>
          </cell>
          <cell r="X19">
            <v>173.44086417013395</v>
          </cell>
          <cell r="Y19">
            <v>241.3090284106212</v>
          </cell>
          <cell r="Z19">
            <v>319.23173550155093</v>
          </cell>
        </row>
        <row r="20"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T21">
            <v>0.8818492964716537</v>
          </cell>
          <cell r="U21">
            <v>0.8330763534250415</v>
          </cell>
          <cell r="V21">
            <v>0.46246037581905297</v>
          </cell>
          <cell r="W21">
            <v>0.4831991772542655</v>
          </cell>
          <cell r="X21">
            <v>0.5062220605714088</v>
          </cell>
          <cell r="Y21">
            <v>0.5683557082871215</v>
          </cell>
          <cell r="Z21">
            <v>0.5633406589376647</v>
          </cell>
        </row>
        <row r="22">
          <cell r="T22">
            <v>30.98674050172187</v>
          </cell>
          <cell r="U22">
            <v>37.05042974581061</v>
          </cell>
          <cell r="V22">
            <v>27.411728377771375</v>
          </cell>
          <cell r="W22">
            <v>28.640993459813803</v>
          </cell>
          <cell r="X22">
            <v>30.00564448066059</v>
          </cell>
          <cell r="Y22">
            <v>33.68853443915004</v>
          </cell>
          <cell r="Z22">
            <v>33.391274008297</v>
          </cell>
        </row>
        <row r="23">
          <cell r="T23">
            <v>8.059648479065235</v>
          </cell>
          <cell r="U23">
            <v>9.996980936136346</v>
          </cell>
          <cell r="V23">
            <v>11.930218954243397</v>
          </cell>
          <cell r="W23">
            <v>11.930218954243397</v>
          </cell>
          <cell r="X23">
            <v>11.930218954243397</v>
          </cell>
          <cell r="Y23">
            <v>11.930218954243397</v>
          </cell>
          <cell r="Z23">
            <v>11.930218954243397</v>
          </cell>
        </row>
        <row r="24">
          <cell r="T24">
            <v>8.924434992184018</v>
          </cell>
          <cell r="U24">
            <v>9.459901091715059</v>
          </cell>
          <cell r="V24">
            <v>7.879160543724464</v>
          </cell>
          <cell r="W24">
            <v>12.869295554749964</v>
          </cell>
          <cell r="X24">
            <v>18.122069250566277</v>
          </cell>
          <cell r="Y24">
            <v>25.213313739918306</v>
          </cell>
          <cell r="Z24">
            <v>33.35511296843358</v>
          </cell>
        </row>
        <row r="25">
          <cell r="T25">
            <v>138.87556682477677</v>
          </cell>
          <cell r="U25">
            <v>213.14971613078322</v>
          </cell>
          <cell r="V25">
            <v>266.14035933675416</v>
          </cell>
          <cell r="W25">
            <v>319.3684312041048</v>
          </cell>
          <cell r="X25">
            <v>359.289485104618</v>
          </cell>
          <cell r="Y25">
            <v>439.1315929056441</v>
          </cell>
          <cell r="Z25">
            <v>492.3596647729952</v>
          </cell>
        </row>
        <row r="26">
          <cell r="T26">
            <v>36.70802855711423</v>
          </cell>
          <cell r="U26">
            <v>19.301753507014027</v>
          </cell>
          <cell r="V26">
            <v>17.70134168157424</v>
          </cell>
          <cell r="W26">
            <v>16.09195</v>
          </cell>
          <cell r="X26">
            <v>15.019320214669055</v>
          </cell>
          <cell r="Y26">
            <v>14.482915921288017</v>
          </cell>
          <cell r="Z26">
            <v>13.94651162790698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T28">
            <v>0.15777896568438338</v>
          </cell>
          <cell r="U28">
            <v>0.18892038984115433</v>
          </cell>
          <cell r="V28">
            <v>0.328983240828495</v>
          </cell>
          <cell r="W28">
            <v>0.328983240828495</v>
          </cell>
          <cell r="X28">
            <v>0.328983240828495</v>
          </cell>
          <cell r="Y28">
            <v>0.328983240828495</v>
          </cell>
          <cell r="Z28">
            <v>0.328983240828495</v>
          </cell>
        </row>
        <row r="29">
          <cell r="T29">
            <v>99.31177260306191</v>
          </cell>
          <cell r="U29">
            <v>94.34398885104069</v>
          </cell>
          <cell r="V29">
            <v>87.04480824963773</v>
          </cell>
          <cell r="W29">
            <v>82.59376229109333</v>
          </cell>
          <cell r="X29">
            <v>78.11393801816179</v>
          </cell>
          <cell r="Y29">
            <v>77.55755727334373</v>
          </cell>
          <cell r="Z29">
            <v>77.00117652852568</v>
          </cell>
        </row>
        <row r="30">
          <cell r="T30">
            <v>46.627293484844536</v>
          </cell>
          <cell r="U30">
            <v>41.3051951888584</v>
          </cell>
          <cell r="V30">
            <v>23.694807533234854</v>
          </cell>
          <cell r="W30">
            <v>25.345192137539758</v>
          </cell>
          <cell r="X30">
            <v>27.584999814810722</v>
          </cell>
          <cell r="Y30">
            <v>31.593076710979815</v>
          </cell>
          <cell r="Z30">
            <v>34.775961304996464</v>
          </cell>
        </row>
        <row r="31">
          <cell r="T31">
            <v>324.1611791452874</v>
          </cell>
          <cell r="U31">
            <v>349.48448251801307</v>
          </cell>
          <cell r="V31">
            <v>345.9523007772181</v>
          </cell>
          <cell r="W31">
            <v>362.51903067359194</v>
          </cell>
          <cell r="X31">
            <v>363.4935441969081</v>
          </cell>
          <cell r="Y31">
            <v>372.264165906753</v>
          </cell>
          <cell r="Z31">
            <v>381.034787616598</v>
          </cell>
        </row>
        <row r="32">
          <cell r="T32">
            <v>0.08075375633446302</v>
          </cell>
          <cell r="U32">
            <v>0.01376819494970865</v>
          </cell>
          <cell r="V32">
            <v>0.8589035692827316</v>
          </cell>
          <cell r="W32">
            <v>0.8589035692827316</v>
          </cell>
          <cell r="X32">
            <v>0.8589035692827316</v>
          </cell>
          <cell r="Y32">
            <v>0.8589035692827316</v>
          </cell>
          <cell r="Z32">
            <v>0.8589035692827316</v>
          </cell>
        </row>
        <row r="33">
          <cell r="T33">
            <v>198.4444306172353</v>
          </cell>
          <cell r="U33">
            <v>291.224442917933</v>
          </cell>
          <cell r="V33">
            <v>288.31223324496307</v>
          </cell>
          <cell r="W33">
            <v>288.31223324496307</v>
          </cell>
          <cell r="X33">
            <v>288.31223324496307</v>
          </cell>
          <cell r="Y33">
            <v>288.31223324496307</v>
          </cell>
          <cell r="Z33">
            <v>288.31223324496307</v>
          </cell>
        </row>
        <row r="34"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T35">
            <v>616.5</v>
          </cell>
          <cell r="U35">
            <v>969.6355263157893</v>
          </cell>
          <cell r="V35">
            <v>1162.2485131578946</v>
          </cell>
          <cell r="W35">
            <v>1888.6538338815794</v>
          </cell>
          <cell r="X35">
            <v>2615.0591546052624</v>
          </cell>
          <cell r="Y35">
            <v>3486.745539473681</v>
          </cell>
          <cell r="Z35">
            <v>4067.8697960526274</v>
          </cell>
        </row>
        <row r="36">
          <cell r="T36">
            <v>171.6182535215665</v>
          </cell>
          <cell r="U36">
            <v>296.20063703053574</v>
          </cell>
          <cell r="V36">
            <v>286.7600041054035</v>
          </cell>
          <cell r="W36">
            <v>392.36847987374574</v>
          </cell>
          <cell r="X36">
            <v>492.70558333027964</v>
          </cell>
          <cell r="Y36">
            <v>598.6169053605576</v>
          </cell>
          <cell r="Z36">
            <v>721.4744462816727</v>
          </cell>
        </row>
        <row r="37">
          <cell r="T37">
            <v>261.4896444397552</v>
          </cell>
          <cell r="U37">
            <v>388.60679441865364</v>
          </cell>
          <cell r="V37">
            <v>601.2037728120383</v>
          </cell>
          <cell r="W37">
            <v>744.3475282434764</v>
          </cell>
          <cell r="X37">
            <v>897.0342007036769</v>
          </cell>
          <cell r="Y37">
            <v>992.4633709913022</v>
          </cell>
          <cell r="Z37">
            <v>1059.2637901926405</v>
          </cell>
        </row>
        <row r="38">
          <cell r="T38">
            <v>29.134342688330868</v>
          </cell>
          <cell r="U38">
            <v>34.974630460012655</v>
          </cell>
          <cell r="V38">
            <v>35.08450609675037</v>
          </cell>
          <cell r="W38">
            <v>43.43795992930999</v>
          </cell>
          <cell r="X38">
            <v>52.348310684040264</v>
          </cell>
          <cell r="Y38">
            <v>57.91727990574667</v>
          </cell>
          <cell r="Z38">
            <v>61.8155583609412</v>
          </cell>
        </row>
        <row r="39">
          <cell r="T39">
            <v>5.918122400714896</v>
          </cell>
          <cell r="U39">
            <v>4.932084815104978</v>
          </cell>
          <cell r="V39">
            <v>3.939643823932906</v>
          </cell>
          <cell r="W39">
            <v>3.939643823932906</v>
          </cell>
          <cell r="X39">
            <v>3.939643823932906</v>
          </cell>
          <cell r="Y39">
            <v>3.939643823932906</v>
          </cell>
          <cell r="Z39">
            <v>3.939643823932906</v>
          </cell>
        </row>
        <row r="40">
          <cell r="T40">
            <v>0.3308453207427728</v>
          </cell>
          <cell r="U40">
            <v>0.22181319898712804</v>
          </cell>
          <cell r="V40">
            <v>0.1103286355243722</v>
          </cell>
          <cell r="W40">
            <v>0.1365973582682704</v>
          </cell>
          <cell r="X40">
            <v>0.16461732919509514</v>
          </cell>
          <cell r="Y40">
            <v>0.1821298110243606</v>
          </cell>
          <cell r="Z40">
            <v>0.1943885483048465</v>
          </cell>
        </row>
        <row r="41">
          <cell r="T41">
            <v>324.434784674153</v>
          </cell>
          <cell r="U41">
            <v>274.6307802591084</v>
          </cell>
          <cell r="V41">
            <v>271.93589500014656</v>
          </cell>
          <cell r="W41">
            <v>278.4105591668167</v>
          </cell>
          <cell r="X41">
            <v>284.8852233334869</v>
          </cell>
          <cell r="Y41">
            <v>291.66820484142704</v>
          </cell>
          <cell r="Z41">
            <v>298.4511863493672</v>
          </cell>
        </row>
        <row r="42">
          <cell r="T42">
            <v>50.51396416241877</v>
          </cell>
          <cell r="U42">
            <v>69.04026861878384</v>
          </cell>
          <cell r="V42">
            <v>80.92286736899904</v>
          </cell>
          <cell r="W42">
            <v>79.87185192787996</v>
          </cell>
          <cell r="X42">
            <v>78.82083648676088</v>
          </cell>
          <cell r="Y42">
            <v>77.76982104564179</v>
          </cell>
          <cell r="Z42">
            <v>76.71880560452271</v>
          </cell>
        </row>
        <row r="43">
          <cell r="T43">
            <v>1.4339754695083347</v>
          </cell>
          <cell r="U43">
            <v>3.199108672715763</v>
          </cell>
          <cell r="V43">
            <v>3.0892017946824217</v>
          </cell>
          <cell r="W43">
            <v>3.824726031511572</v>
          </cell>
          <cell r="X43">
            <v>4.609285217462665</v>
          </cell>
          <cell r="Y43">
            <v>5.099634708682098</v>
          </cell>
          <cell r="Z43">
            <v>5.442879352535703</v>
          </cell>
        </row>
        <row r="44">
          <cell r="T44">
            <v>150.58251838837492</v>
          </cell>
          <cell r="U44">
            <v>79.29034498444733</v>
          </cell>
          <cell r="V44">
            <v>93.5903264941244</v>
          </cell>
          <cell r="W44">
            <v>143.5178263604998</v>
          </cell>
          <cell r="X44">
            <v>206.82071471568645</v>
          </cell>
          <cell r="Y44">
            <v>278.1788278810398</v>
          </cell>
          <cell r="Z44">
            <v>352.1980217336178</v>
          </cell>
        </row>
        <row r="45">
          <cell r="T45">
            <v>74.8991717661954</v>
          </cell>
          <cell r="U45">
            <v>65.86602358092425</v>
          </cell>
          <cell r="V45">
            <v>89.25586613921712</v>
          </cell>
          <cell r="W45">
            <v>110.50726283903077</v>
          </cell>
          <cell r="X45">
            <v>133.175419318832</v>
          </cell>
          <cell r="Y45">
            <v>147.34301711870773</v>
          </cell>
          <cell r="Z45">
            <v>157.26033557862084</v>
          </cell>
        </row>
        <row r="46">
          <cell r="T46">
            <v>52.81200870263942</v>
          </cell>
          <cell r="U46">
            <v>21.921965876567306</v>
          </cell>
          <cell r="V46">
            <v>17.636217960692125</v>
          </cell>
          <cell r="W46">
            <v>18.738481583235384</v>
          </cell>
          <cell r="X46">
            <v>19.840745205778642</v>
          </cell>
          <cell r="Y46">
            <v>20.9430088283219</v>
          </cell>
          <cell r="Z46">
            <v>22.04527245086516</v>
          </cell>
        </row>
        <row r="47">
          <cell r="T47">
            <v>0.02902225900444464</v>
          </cell>
          <cell r="U47">
            <v>0.02889728467279905</v>
          </cell>
          <cell r="V47">
            <v>0.02775779467420835</v>
          </cell>
          <cell r="W47">
            <v>0.02773607496006578</v>
          </cell>
          <cell r="X47">
            <v>0.027714355245923205</v>
          </cell>
          <cell r="Y47">
            <v>0.027692669521943613</v>
          </cell>
          <cell r="Z47">
            <v>0.027670983797964017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T49">
            <v>2</v>
          </cell>
          <cell r="U49">
            <v>2</v>
          </cell>
          <cell r="V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</row>
        <row r="50">
          <cell r="T50">
            <v>530.22</v>
          </cell>
          <cell r="U50">
            <v>593.0802957725663</v>
          </cell>
          <cell r="V50">
            <v>735.043423874607</v>
          </cell>
          <cell r="W50">
            <v>961.2106312206406</v>
          </cell>
          <cell r="X50">
            <v>1017.7524330571491</v>
          </cell>
          <cell r="Y50">
            <v>1074.2942348936567</v>
          </cell>
          <cell r="Z50">
            <v>1130.8360367301652</v>
          </cell>
        </row>
        <row r="51">
          <cell r="T51">
            <v>51.32364607541917</v>
          </cell>
          <cell r="U51">
            <v>84.58136873229078</v>
          </cell>
          <cell r="V51">
            <v>126.87461928074</v>
          </cell>
          <cell r="W51">
            <v>174.4526015110175</v>
          </cell>
          <cell r="X51">
            <v>259.0356810315109</v>
          </cell>
          <cell r="Y51">
            <v>354.191645492066</v>
          </cell>
          <cell r="Z51">
            <v>422.91539760246667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T54">
            <v>7.762176251109515</v>
          </cell>
          <cell r="U54">
            <v>11.408338171378153</v>
          </cell>
          <cell r="V54">
            <v>16.7672281100188</v>
          </cell>
          <cell r="W54">
            <v>22.8179793872515</v>
          </cell>
          <cell r="X54">
            <v>28.626192322188253</v>
          </cell>
          <cell r="Y54">
            <v>34.019532904629514</v>
          </cell>
          <cell r="Z54">
            <v>39.8277458395663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T56">
            <v>175.02680215216446</v>
          </cell>
          <cell r="U56">
            <v>169.82939676931704</v>
          </cell>
          <cell r="V56">
            <v>174.49123530401937</v>
          </cell>
          <cell r="W56">
            <v>174.49123530401937</v>
          </cell>
          <cell r="X56">
            <v>174.49123530401937</v>
          </cell>
          <cell r="Y56">
            <v>174.49123530401937</v>
          </cell>
          <cell r="Z56">
            <v>174.49123530401937</v>
          </cell>
        </row>
        <row r="57">
          <cell r="T57">
            <v>10.811831581626675</v>
          </cell>
          <cell r="U57">
            <v>13.471725149907794</v>
          </cell>
          <cell r="V57">
            <v>17.56283272086295</v>
          </cell>
          <cell r="W57">
            <v>21.054668514498193</v>
          </cell>
          <cell r="X57">
            <v>21.378586491644313</v>
          </cell>
          <cell r="Y57">
            <v>24.941684240251703</v>
          </cell>
          <cell r="Z57">
            <v>34.65922355463548</v>
          </cell>
        </row>
        <row r="58">
          <cell r="T58">
            <v>140.94693087758125</v>
          </cell>
          <cell r="U58">
            <v>197.19659153620682</v>
          </cell>
          <cell r="V58">
            <v>242.39588219384342</v>
          </cell>
          <cell r="W58">
            <v>290.8750586326119</v>
          </cell>
          <cell r="X58">
            <v>327.2344409616885</v>
          </cell>
          <cell r="Y58">
            <v>399.95320561984124</v>
          </cell>
          <cell r="Z58">
            <v>448.4323820586102</v>
          </cell>
        </row>
        <row r="59"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T60">
            <v>10.678922236187418</v>
          </cell>
          <cell r="U60">
            <v>18.08025318941619</v>
          </cell>
          <cell r="V60">
            <v>18.02918112239299</v>
          </cell>
          <cell r="W60">
            <v>18.34273209843461</v>
          </cell>
          <cell r="X60">
            <v>18.656283074476228</v>
          </cell>
          <cell r="Y60">
            <v>18.98074017142364</v>
          </cell>
          <cell r="Z60">
            <v>19.305197268371053</v>
          </cell>
        </row>
        <row r="61">
          <cell r="T61">
            <v>184.83</v>
          </cell>
          <cell r="U61">
            <v>247.6837039419088</v>
          </cell>
          <cell r="V61">
            <v>297.92525290456433</v>
          </cell>
          <cell r="W61">
            <v>419.20816550601353</v>
          </cell>
          <cell r="X61">
            <v>527.3821376681852</v>
          </cell>
          <cell r="Y61">
            <v>635.9017718174815</v>
          </cell>
          <cell r="Z61">
            <v>758.5920471212429</v>
          </cell>
        </row>
        <row r="62">
          <cell r="T62">
            <v>5.935846170078075</v>
          </cell>
          <cell r="U62">
            <v>10.259641485545473</v>
          </cell>
          <cell r="V62">
            <v>4.633802692023632</v>
          </cell>
          <cell r="W62">
            <v>7.568544396971939</v>
          </cell>
          <cell r="X62">
            <v>10.65774619165436</v>
          </cell>
          <cell r="Y62">
            <v>14.828168614475636</v>
          </cell>
          <cell r="Z62">
            <v>19.616431396233388</v>
          </cell>
        </row>
        <row r="63">
          <cell r="T63">
            <v>0</v>
          </cell>
          <cell r="U63">
            <v>0.10934453471196454</v>
          </cell>
          <cell r="V63">
            <v>0.1103286355243722</v>
          </cell>
          <cell r="W63">
            <v>0.1596861829958019</v>
          </cell>
          <cell r="X63">
            <v>0.20033357503109697</v>
          </cell>
          <cell r="Y63">
            <v>0.2380775819210138</v>
          </cell>
          <cell r="Z63">
            <v>0.278724973956309</v>
          </cell>
        </row>
        <row r="64">
          <cell r="T64">
            <v>194.3468463504281</v>
          </cell>
          <cell r="U64">
            <v>184.3158389851783</v>
          </cell>
          <cell r="V64">
            <v>191.12533816234006</v>
          </cell>
          <cell r="W64">
            <v>149.31667043932816</v>
          </cell>
          <cell r="X64">
            <v>107.50800271631626</v>
          </cell>
          <cell r="Y64">
            <v>83.99062712212209</v>
          </cell>
          <cell r="Z64">
            <v>60.4732515279279</v>
          </cell>
        </row>
        <row r="65">
          <cell r="T65">
            <v>0</v>
          </cell>
          <cell r="U65">
            <v>0</v>
          </cell>
          <cell r="V65">
            <v>3.5614775799282143</v>
          </cell>
          <cell r="W65">
            <v>3.5614775799282143</v>
          </cell>
          <cell r="X65">
            <v>3.5614775799282143</v>
          </cell>
          <cell r="Y65">
            <v>3.5614775799282143</v>
          </cell>
          <cell r="Z65">
            <v>3.5614775799282143</v>
          </cell>
        </row>
        <row r="66">
          <cell r="T66">
            <v>919.4259549200551</v>
          </cell>
          <cell r="U66">
            <v>584.1586183774585</v>
          </cell>
          <cell r="V66">
            <v>636.5766889903617</v>
          </cell>
          <cell r="W66">
            <v>707.835273578835</v>
          </cell>
          <cell r="X66">
            <v>912.1098827324586</v>
          </cell>
          <cell r="Y66">
            <v>1109.5067976521696</v>
          </cell>
          <cell r="Z66">
            <v>1306.903712571881</v>
          </cell>
        </row>
        <row r="67">
          <cell r="T67">
            <v>15964.266280029628</v>
          </cell>
          <cell r="U67">
            <v>11274.763060270927</v>
          </cell>
          <cell r="V67">
            <v>12044.78922530566</v>
          </cell>
          <cell r="W67">
            <v>12534.98413563787</v>
          </cell>
          <cell r="X67">
            <v>13025.179045970077</v>
          </cell>
          <cell r="Y67">
            <v>13555.273542026998</v>
          </cell>
          <cell r="Z67">
            <v>14085.368038083921</v>
          </cell>
        </row>
        <row r="68">
          <cell r="T68">
            <v>336.4687539565308</v>
          </cell>
          <cell r="U68">
            <v>419.68931726102545</v>
          </cell>
          <cell r="V68">
            <v>509.71829612259955</v>
          </cell>
          <cell r="W68">
            <v>631.0797951994093</v>
          </cell>
          <cell r="X68">
            <v>760.5320608813396</v>
          </cell>
          <cell r="Y68">
            <v>841.439726932546</v>
          </cell>
          <cell r="Z68">
            <v>898.075093168391</v>
          </cell>
        </row>
        <row r="69">
          <cell r="T69">
            <v>0</v>
          </cell>
          <cell r="U69">
            <v>0.5529709326862207</v>
          </cell>
          <cell r="V69">
            <v>0.4413145420974888</v>
          </cell>
          <cell r="W69">
            <v>0.5295774505169863</v>
          </cell>
          <cell r="X69">
            <v>0.5957746318316098</v>
          </cell>
          <cell r="Y69">
            <v>0.7281689944608559</v>
          </cell>
          <cell r="Z69">
            <v>0.8164319028803543</v>
          </cell>
        </row>
        <row r="70">
          <cell r="T70">
            <v>9.394481958219032</v>
          </cell>
          <cell r="U70">
            <v>12.759633572483644</v>
          </cell>
          <cell r="V70">
            <v>12.760235782865582</v>
          </cell>
          <cell r="W70">
            <v>18.46876231730545</v>
          </cell>
          <cell r="X70">
            <v>23.169901816255926</v>
          </cell>
          <cell r="Y70">
            <v>27.53524563670994</v>
          </cell>
          <cell r="Z70">
            <v>32.236385135660456</v>
          </cell>
        </row>
        <row r="71">
          <cell r="T71">
            <v>34.59146942504066</v>
          </cell>
          <cell r="U71">
            <v>34.00553038888253</v>
          </cell>
          <cell r="V71">
            <v>35.40888499955062</v>
          </cell>
          <cell r="W71">
            <v>35.535859246500955</v>
          </cell>
          <cell r="X71">
            <v>43.59449145294901</v>
          </cell>
          <cell r="Y71">
            <v>50.71351423196456</v>
          </cell>
          <cell r="Z71">
            <v>58.99508034246595</v>
          </cell>
        </row>
        <row r="72">
          <cell r="T72">
            <v>4.747011036783404</v>
          </cell>
          <cell r="U72">
            <v>4.748712524630993</v>
          </cell>
          <cell r="V72">
            <v>4.749682763185866</v>
          </cell>
          <cell r="W72">
            <v>4.749682763185866</v>
          </cell>
          <cell r="X72">
            <v>4.749682763185866</v>
          </cell>
          <cell r="Y72">
            <v>4.749682763185866</v>
          </cell>
          <cell r="Z72">
            <v>4.749682763185866</v>
          </cell>
        </row>
        <row r="73">
          <cell r="T73">
            <v>15.416585777590207</v>
          </cell>
          <cell r="U73">
            <v>21.62522483646339</v>
          </cell>
          <cell r="V73">
            <v>15.446008973412109</v>
          </cell>
          <cell r="W73">
            <v>18.535210768094522</v>
          </cell>
          <cell r="X73">
            <v>20.852112114106347</v>
          </cell>
          <cell r="Y73">
            <v>25.485914806129962</v>
          </cell>
          <cell r="Z73">
            <v>28.575116600812404</v>
          </cell>
        </row>
        <row r="74">
          <cell r="T74">
            <v>25.774604346908628</v>
          </cell>
          <cell r="U74">
            <v>78.73065478028064</v>
          </cell>
          <cell r="V74">
            <v>143.23790007459377</v>
          </cell>
          <cell r="W74">
            <v>214.8568501118908</v>
          </cell>
          <cell r="X74">
            <v>286.4758001491876</v>
          </cell>
          <cell r="Y74">
            <v>405.84071687801594</v>
          </cell>
          <cell r="Z74">
            <v>525.2056336068445</v>
          </cell>
        </row>
        <row r="75">
          <cell r="T75">
            <v>42.154223092615084</v>
          </cell>
          <cell r="U75">
            <v>63.73790528740245</v>
          </cell>
          <cell r="V75">
            <v>120.38048408339556</v>
          </cell>
          <cell r="W75">
            <v>135.42804459382</v>
          </cell>
          <cell r="X75">
            <v>150.47560510424447</v>
          </cell>
          <cell r="Y75">
            <v>169.28505574227498</v>
          </cell>
          <cell r="Z75">
            <v>188.09450638030555</v>
          </cell>
        </row>
        <row r="76"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T77">
            <v>14.162862394168986</v>
          </cell>
          <cell r="U77">
            <v>12.310243270612396</v>
          </cell>
          <cell r="V77">
            <v>12.356769223490636</v>
          </cell>
          <cell r="W77">
            <v>11.72901891534539</v>
          </cell>
          <cell r="X77">
            <v>11.101268607200145</v>
          </cell>
          <cell r="Y77">
            <v>11.104855446814746</v>
          </cell>
          <cell r="Z77">
            <v>11.104855446814746</v>
          </cell>
        </row>
        <row r="78">
          <cell r="T78">
            <v>95.79800332296048</v>
          </cell>
          <cell r="U78">
            <v>169.318365200096</v>
          </cell>
          <cell r="V78">
            <v>288.0519994758398</v>
          </cell>
          <cell r="W78">
            <v>413.25758292441776</v>
          </cell>
          <cell r="X78">
            <v>531.0568178057417</v>
          </cell>
          <cell r="Y78">
            <v>657.1081104017138</v>
          </cell>
          <cell r="Z78">
            <v>808.6251807813505</v>
          </cell>
        </row>
        <row r="79">
          <cell r="T79">
            <v>30.037185545790244</v>
          </cell>
          <cell r="U79">
            <v>60.254204103397335</v>
          </cell>
          <cell r="V79">
            <v>108.72626993593057</v>
          </cell>
          <cell r="W79">
            <v>135.90783741991328</v>
          </cell>
          <cell r="X79">
            <v>190.2709723878784</v>
          </cell>
          <cell r="Y79">
            <v>244.63410735584372</v>
          </cell>
          <cell r="Z79">
            <v>326.17880980779154</v>
          </cell>
        </row>
        <row r="80">
          <cell r="T80">
            <v>927.803713430357</v>
          </cell>
          <cell r="U80">
            <v>547.3513248401367</v>
          </cell>
          <cell r="V80">
            <v>421.29130716535934</v>
          </cell>
          <cell r="W80">
            <v>767.1936258012987</v>
          </cell>
          <cell r="X80">
            <v>1176.6846803165104</v>
          </cell>
          <cell r="Y80">
            <v>1323.8738436244812</v>
          </cell>
          <cell r="Z80">
            <v>1463.4466173755884</v>
          </cell>
        </row>
        <row r="81"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T82">
            <v>3411.3641507138314</v>
          </cell>
          <cell r="U82">
            <v>2622.7293964803675</v>
          </cell>
          <cell r="V82">
            <v>2865.5146014959537</v>
          </cell>
          <cell r="W82">
            <v>2374.625609874781</v>
          </cell>
          <cell r="X82">
            <v>1876.7025381907433</v>
          </cell>
          <cell r="Y82">
            <v>1553.1149004619244</v>
          </cell>
          <cell r="Z82">
            <v>1229.5272627331053</v>
          </cell>
        </row>
        <row r="83">
          <cell r="T83">
            <v>215.49866005486388</v>
          </cell>
          <cell r="U83">
            <v>289.99958883730744</v>
          </cell>
          <cell r="V83">
            <v>363.3749556129985</v>
          </cell>
          <cell r="W83">
            <v>449.8928021875221</v>
          </cell>
          <cell r="X83">
            <v>542.1785052003473</v>
          </cell>
          <cell r="Y83">
            <v>599.857069583363</v>
          </cell>
          <cell r="Z83">
            <v>640.2320646514745</v>
          </cell>
        </row>
        <row r="84">
          <cell r="T84">
            <v>504.94416367222215</v>
          </cell>
          <cell r="U84">
            <v>471.771618020544</v>
          </cell>
          <cell r="V84">
            <v>432.4441445427119</v>
          </cell>
          <cell r="W84">
            <v>415.4809815499495</v>
          </cell>
          <cell r="X84">
            <v>398.5178185571871</v>
          </cell>
          <cell r="Y84">
            <v>390.23359373706046</v>
          </cell>
          <cell r="Z84">
            <v>381.9493689169337</v>
          </cell>
        </row>
        <row r="85"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7">
          <cell r="T87">
            <v>1641.2200127373226</v>
          </cell>
          <cell r="U87">
            <v>1453.8890831399026</v>
          </cell>
          <cell r="V87">
            <v>1606.4282293205315</v>
          </cell>
          <cell r="W87">
            <v>1828.413543574658</v>
          </cell>
          <cell r="X87">
            <v>2043.9673576445211</v>
          </cell>
          <cell r="Y87">
            <v>2085.706642882317</v>
          </cell>
          <cell r="Z87">
            <v>2136.1834658997277</v>
          </cell>
        </row>
        <row r="88">
          <cell r="T88">
            <v>1732.7103087696232</v>
          </cell>
          <cell r="U88">
            <v>2027.2430995417212</v>
          </cell>
          <cell r="V88">
            <v>2484.998745100942</v>
          </cell>
          <cell r="W88">
            <v>3811.0818284179945</v>
          </cell>
          <cell r="X88">
            <v>5223.312903665931</v>
          </cell>
          <cell r="Y88">
            <v>7109.309571049761</v>
          </cell>
          <cell r="Z88">
            <v>9282.748841575332</v>
          </cell>
        </row>
        <row r="89">
          <cell r="T89">
            <v>0.4405022684110571</v>
          </cell>
          <cell r="U89">
            <v>7.83219281493986</v>
          </cell>
          <cell r="V89">
            <v>11.032863552437222</v>
          </cell>
          <cell r="W89">
            <v>15.968618299580186</v>
          </cell>
          <cell r="X89">
            <v>20.03335750310969</v>
          </cell>
          <cell r="Y89">
            <v>23.807758192101375</v>
          </cell>
          <cell r="Z89">
            <v>27.872497395630905</v>
          </cell>
        </row>
        <row r="92">
          <cell r="T92">
            <v>79.54117957374973</v>
          </cell>
          <cell r="U92">
            <v>79.78206372652457</v>
          </cell>
          <cell r="V92">
            <v>109.85576070901033</v>
          </cell>
          <cell r="W92">
            <v>127.881348568051</v>
          </cell>
          <cell r="X92">
            <v>143.8665171390574</v>
          </cell>
          <cell r="Y92">
            <v>175.83685428107006</v>
          </cell>
          <cell r="Z92">
            <v>197.15041237574536</v>
          </cell>
        </row>
        <row r="93"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T94">
            <v>69.06010761764084</v>
          </cell>
          <cell r="U94">
            <v>67.83359358514454</v>
          </cell>
          <cell r="V94">
            <v>53.89913483857354</v>
          </cell>
          <cell r="W94">
            <v>70.28037055229629</v>
          </cell>
          <cell r="X94">
            <v>104.35570172916725</v>
          </cell>
          <cell r="Y94">
            <v>142.6904493031471</v>
          </cell>
          <cell r="Z94">
            <v>170.37665588435468</v>
          </cell>
        </row>
        <row r="95">
          <cell r="T95">
            <v>16.315297922103362</v>
          </cell>
          <cell r="U95">
            <v>14.45304916649082</v>
          </cell>
          <cell r="V95">
            <v>26.43519466132095</v>
          </cell>
          <cell r="W95">
            <v>27.960902268589148</v>
          </cell>
          <cell r="X95">
            <v>30.431865724883075</v>
          </cell>
          <cell r="Y95">
            <v>34.853589804566965</v>
          </cell>
          <cell r="Z95">
            <v>38.36495892666889</v>
          </cell>
        </row>
        <row r="96">
          <cell r="T96">
            <v>55.99344798480691</v>
          </cell>
          <cell r="U96">
            <v>84.35149820637265</v>
          </cell>
          <cell r="V96">
            <v>116.75302806499259</v>
          </cell>
          <cell r="W96">
            <v>175.72376814417615</v>
          </cell>
          <cell r="X96">
            <v>247.44775514179904</v>
          </cell>
          <cell r="Y96">
            <v>344.27513758859004</v>
          </cell>
          <cell r="Z96">
            <v>455.4473174349055</v>
          </cell>
        </row>
        <row r="97">
          <cell r="T97">
            <v>213.16346275585565</v>
          </cell>
          <cell r="U97">
            <v>294.8578708588309</v>
          </cell>
          <cell r="V97">
            <v>413.4127769571639</v>
          </cell>
          <cell r="W97">
            <v>493.9453930499873</v>
          </cell>
          <cell r="X97">
            <v>595.2675249576772</v>
          </cell>
          <cell r="Y97">
            <v>658.5938573999833</v>
          </cell>
          <cell r="Z97">
            <v>702.922290109598</v>
          </cell>
        </row>
        <row r="98"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T99">
            <v>192.3642751635366</v>
          </cell>
          <cell r="U99">
            <v>257.40821903355135</v>
          </cell>
          <cell r="V99">
            <v>336.0868221143701</v>
          </cell>
          <cell r="W99">
            <v>457.369705297339</v>
          </cell>
          <cell r="X99">
            <v>573.7910848275709</v>
          </cell>
          <cell r="Y99">
            <v>681.8966515342147</v>
          </cell>
          <cell r="Z99">
            <v>798.3180310644472</v>
          </cell>
        </row>
      </sheetData>
      <sheetData sheetId="2">
        <row r="6">
          <cell r="R6" t="str">
            <v>Algeria</v>
          </cell>
          <cell r="S6">
            <v>497.8220915899363</v>
          </cell>
          <cell r="T6">
            <v>325.5790479888546</v>
          </cell>
          <cell r="U6">
            <v>396.36641814237254</v>
          </cell>
          <cell r="V6">
            <v>472.7029868800897</v>
          </cell>
          <cell r="W6">
            <v>531.5856594212428</v>
          </cell>
          <cell r="X6">
            <v>651.4312606322036</v>
          </cell>
          <cell r="Y6">
            <v>731.2593851217257</v>
          </cell>
        </row>
        <row r="7">
          <cell r="R7" t="str">
            <v>Argentina</v>
          </cell>
          <cell r="S7">
            <v>380.20526723470175</v>
          </cell>
          <cell r="T7">
            <v>511.42867310949106</v>
          </cell>
          <cell r="U7">
            <v>654.2760936623429</v>
          </cell>
          <cell r="V7">
            <v>1033.5527807730753</v>
          </cell>
          <cell r="W7">
            <v>1452.7263215095134</v>
          </cell>
          <cell r="X7">
            <v>2020.5999040063639</v>
          </cell>
          <cell r="Y7">
            <v>2699.9110791016547</v>
          </cell>
        </row>
        <row r="8">
          <cell r="R8" t="str">
            <v>Armenia</v>
          </cell>
          <cell r="S8">
            <v>79.97358676954205</v>
          </cell>
          <cell r="T8">
            <v>65.98316552770713</v>
          </cell>
          <cell r="U8">
            <v>52.989367540051674</v>
          </cell>
          <cell r="V8">
            <v>56.98649058656545</v>
          </cell>
          <cell r="W8">
            <v>61.984570113790184</v>
          </cell>
          <cell r="X8">
            <v>70.98099082301412</v>
          </cell>
          <cell r="Y8">
            <v>77.97855358418356</v>
          </cell>
        </row>
        <row r="9">
          <cell r="R9" t="str">
            <v>Azerbaijan</v>
          </cell>
          <cell r="S9">
            <v>441.34692825139365</v>
          </cell>
          <cell r="T9">
            <v>283.7195625488193</v>
          </cell>
          <cell r="U9">
            <v>213.37573952244753</v>
          </cell>
          <cell r="V9">
            <v>259.0636433462591</v>
          </cell>
          <cell r="W9">
            <v>289.4416027140964</v>
          </cell>
          <cell r="X9">
            <v>420.53195427057005</v>
          </cell>
          <cell r="Y9">
            <v>532.7194911604272</v>
          </cell>
        </row>
        <row r="10">
          <cell r="R10" t="str">
            <v>Bangladesh</v>
          </cell>
          <cell r="S10">
            <v>6.014084507042253</v>
          </cell>
          <cell r="T10">
            <v>9.617810061155168</v>
          </cell>
          <cell r="U10">
            <v>12.381813576181232</v>
          </cell>
          <cell r="V10">
            <v>17.96526535157293</v>
          </cell>
          <cell r="W10">
            <v>22.56471010428602</v>
          </cell>
          <cell r="X10">
            <v>26.225981396730432</v>
          </cell>
          <cell r="Y10">
            <v>30.826802868383982</v>
          </cell>
        </row>
        <row r="11">
          <cell r="R11" t="str">
            <v>Belarus</v>
          </cell>
          <cell r="S11">
            <v>289.11313227616097</v>
          </cell>
          <cell r="T11">
            <v>256.3771351821029</v>
          </cell>
          <cell r="U11">
            <v>341.4579303882917</v>
          </cell>
          <cell r="V11">
            <v>365.28033318869905</v>
          </cell>
          <cell r="W11">
            <v>397.15385892866846</v>
          </cell>
          <cell r="X11">
            <v>454.98519551881736</v>
          </cell>
          <cell r="Y11">
            <v>500.8678797306032</v>
          </cell>
        </row>
        <row r="12">
          <cell r="R12" t="str">
            <v>Bolivia</v>
          </cell>
          <cell r="S12">
            <v>79.39692679439602</v>
          </cell>
          <cell r="T12">
            <v>82.07482350104824</v>
          </cell>
          <cell r="U12">
            <v>60.902395539791286</v>
          </cell>
          <cell r="V12">
            <v>79.78084185694976</v>
          </cell>
          <cell r="W12">
            <v>99.58995265159206</v>
          </cell>
          <cell r="X12">
            <v>127.35794697988189</v>
          </cell>
          <cell r="Y12">
            <v>160.07888266133708</v>
          </cell>
        </row>
        <row r="13">
          <cell r="R13" t="str">
            <v>Brazil</v>
          </cell>
          <cell r="S13">
            <v>45.92117570629619</v>
          </cell>
          <cell r="T13">
            <v>76.2805680349737</v>
          </cell>
          <cell r="U13">
            <v>110.32134609061606</v>
          </cell>
          <cell r="V13">
            <v>387.5616277873929</v>
          </cell>
          <cell r="W13">
            <v>665.0103524630672</v>
          </cell>
          <cell r="X13">
            <v>829.9317433728324</v>
          </cell>
          <cell r="Y13">
            <v>1105.6670528505533</v>
          </cell>
        </row>
        <row r="14">
          <cell r="R14" t="str">
            <v>Chile</v>
          </cell>
          <cell r="S14">
            <v>33.32464914026072</v>
          </cell>
          <cell r="T14">
            <v>34.19898259774448</v>
          </cell>
          <cell r="U14">
            <v>63.130024784118284</v>
          </cell>
          <cell r="V14">
            <v>103.02671783365999</v>
          </cell>
          <cell r="W14">
            <v>144.86985434900282</v>
          </cell>
          <cell r="X14">
            <v>201.67988507871414</v>
          </cell>
          <cell r="Y14">
            <v>267.4522097091092</v>
          </cell>
        </row>
        <row r="15">
          <cell r="R15" t="str">
            <v>China</v>
          </cell>
          <cell r="S15">
            <v>43.10729613733906</v>
          </cell>
          <cell r="T15">
            <v>51.35821338772108</v>
          </cell>
          <cell r="U15">
            <v>72.48960260565981</v>
          </cell>
          <cell r="V15">
            <v>150.38487768537985</v>
          </cell>
          <cell r="W15">
            <v>233.77285403536848</v>
          </cell>
          <cell r="X15">
            <v>351.7035823127236</v>
          </cell>
          <cell r="Y15">
            <v>481.970837589818</v>
          </cell>
        </row>
        <row r="16">
          <cell r="R16" t="str">
            <v>Colombia</v>
          </cell>
          <cell r="S16">
            <v>90.80105863517443</v>
          </cell>
          <cell r="T16">
            <v>96.18647805896579</v>
          </cell>
          <cell r="U16">
            <v>109.70721544851929</v>
          </cell>
          <cell r="V16">
            <v>180.29711882433898</v>
          </cell>
          <cell r="W16">
            <v>253.8392746007422</v>
          </cell>
          <cell r="X16">
            <v>352.29749646266305</v>
          </cell>
          <cell r="Y16">
            <v>466.5124150312778</v>
          </cell>
        </row>
        <row r="17">
          <cell r="R17" t="str">
            <v>Democratic Republic of Congo (Kinshasa)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R18" t="str">
            <v>Ecuador</v>
          </cell>
          <cell r="S18">
            <v>8.971428187451622</v>
          </cell>
          <cell r="T18">
            <v>9.460643745579969</v>
          </cell>
          <cell r="U18">
            <v>7.88814569849097</v>
          </cell>
          <cell r="V18">
            <v>16.18220938032762</v>
          </cell>
          <cell r="W18">
            <v>30.44442113394308</v>
          </cell>
          <cell r="X18">
            <v>44.84287908174753</v>
          </cell>
          <cell r="Y18">
            <v>63.48163220827344</v>
          </cell>
        </row>
        <row r="19">
          <cell r="R19" t="str">
            <v>Egypt</v>
          </cell>
          <cell r="S19">
            <v>139.26135842582127</v>
          </cell>
          <cell r="T19">
            <v>212.78456966675756</v>
          </cell>
          <cell r="U19">
            <v>266.22294936718305</v>
          </cell>
          <cell r="V19">
            <v>318.65821921057113</v>
          </cell>
          <cell r="W19">
            <v>359.2159692592179</v>
          </cell>
          <cell r="X19">
            <v>438.84321960376025</v>
          </cell>
          <cell r="Y19">
            <v>492.27600384082785</v>
          </cell>
        </row>
        <row r="20">
          <cell r="R20" t="str">
            <v>Ethiopia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R21" t="str">
            <v>Georgia</v>
          </cell>
          <cell r="S21">
            <v>46.972301632533906</v>
          </cell>
          <cell r="T21">
            <v>40.98086110363017</v>
          </cell>
          <cell r="U21">
            <v>23.941765078307853</v>
          </cell>
          <cell r="V21">
            <v>24.92483919534917</v>
          </cell>
          <cell r="W21">
            <v>27.910146881621053</v>
          </cell>
          <cell r="X21">
            <v>31.891231154959225</v>
          </cell>
          <cell r="Y21">
            <v>34.87873826247836</v>
          </cell>
        </row>
        <row r="22">
          <cell r="R22" t="str">
            <v>India</v>
          </cell>
          <cell r="S22">
            <v>616.5</v>
          </cell>
          <cell r="T22">
            <v>969.4267969793378</v>
          </cell>
          <cell r="U22">
            <v>1161.7633178552142</v>
          </cell>
          <cell r="V22">
            <v>1889.4432324986697</v>
          </cell>
          <cell r="W22">
            <v>2616.571588437354</v>
          </cell>
          <cell r="X22">
            <v>3487.833522425164</v>
          </cell>
          <cell r="Y22">
            <v>4069.1721766252986</v>
          </cell>
        </row>
        <row r="23">
          <cell r="R23" t="str">
            <v>Indonesia</v>
          </cell>
          <cell r="S23">
            <v>171.4641284622746</v>
          </cell>
          <cell r="T23">
            <v>296.0599872669908</v>
          </cell>
          <cell r="U23">
            <v>287.1342100231367</v>
          </cell>
          <cell r="V23">
            <v>392.679726995784</v>
          </cell>
          <cell r="W23">
            <v>495.20340737011816</v>
          </cell>
          <cell r="X23">
            <v>603.736391659684</v>
          </cell>
          <cell r="Y23">
            <v>726.8585328863778</v>
          </cell>
        </row>
        <row r="24">
          <cell r="R24" t="str">
            <v>Iran</v>
          </cell>
          <cell r="S24">
            <v>987.5201946719224</v>
          </cell>
          <cell r="T24">
            <v>1468.1495828962043</v>
          </cell>
          <cell r="U24">
            <v>2271.1349095220266</v>
          </cell>
          <cell r="V24">
            <v>2820.2922782254664</v>
          </cell>
          <cell r="W24">
            <v>3400.8109896656065</v>
          </cell>
          <cell r="X24">
            <v>3755.976476581016</v>
          </cell>
          <cell r="Y24">
            <v>4010.62333370413</v>
          </cell>
        </row>
        <row r="25">
          <cell r="R25" t="str">
            <v>Iraq</v>
          </cell>
          <cell r="S25">
            <v>127.59717548690752</v>
          </cell>
          <cell r="T25">
            <v>152.8638115250091</v>
          </cell>
          <cell r="U25">
            <v>153.61426076841624</v>
          </cell>
          <cell r="V25">
            <v>193.07288308821995</v>
          </cell>
          <cell r="W25">
            <v>228.94172986203787</v>
          </cell>
          <cell r="X25">
            <v>244.07501619025564</v>
          </cell>
          <cell r="Y25">
            <v>259.2849191864881</v>
          </cell>
        </row>
        <row r="26">
          <cell r="R26" t="str">
            <v>Israel</v>
          </cell>
          <cell r="S26">
            <v>0.5193692521500232</v>
          </cell>
          <cell r="T26">
            <v>0.3633484871867644</v>
          </cell>
          <cell r="U26">
            <v>0.18720298112299022</v>
          </cell>
          <cell r="V26">
            <v>0.2072046302714818</v>
          </cell>
          <cell r="W26">
            <v>0.2068053306504955</v>
          </cell>
          <cell r="X26">
            <v>0.19075345894279358</v>
          </cell>
          <cell r="Y26">
            <v>0.16566281500234853</v>
          </cell>
        </row>
        <row r="27">
          <cell r="R27" t="str">
            <v>Jordan</v>
          </cell>
          <cell r="S27">
            <v>1.840430393162091</v>
          </cell>
          <cell r="T27">
            <v>4.764033924530481</v>
          </cell>
          <cell r="U27">
            <v>4.730186777695348</v>
          </cell>
          <cell r="V27">
            <v>5.712853227402979</v>
          </cell>
          <cell r="W27">
            <v>7.616212656542288</v>
          </cell>
          <cell r="X27">
            <v>8.524788489915972</v>
          </cell>
          <cell r="Y27">
            <v>8.44126716334668</v>
          </cell>
        </row>
        <row r="28">
          <cell r="R28" t="str">
            <v>Kazakhstan</v>
          </cell>
          <cell r="S28">
            <v>150.58251838837492</v>
          </cell>
          <cell r="T28">
            <v>79.10752857733829</v>
          </cell>
          <cell r="U28">
            <v>93.54954145689544</v>
          </cell>
          <cell r="V28">
            <v>143.31586599557468</v>
          </cell>
          <cell r="W28">
            <v>206.72022564565145</v>
          </cell>
          <cell r="X28">
            <v>277.6915561068231</v>
          </cell>
          <cell r="Y28">
            <v>352.01805926910737</v>
          </cell>
        </row>
        <row r="29">
          <cell r="R29" t="str">
            <v>Kuwait</v>
          </cell>
          <cell r="S29">
            <v>232.45138715753245</v>
          </cell>
          <cell r="T29">
            <v>204.44318205538985</v>
          </cell>
          <cell r="U29">
            <v>277.4212079109886</v>
          </cell>
          <cell r="V29">
            <v>351.0280830343908</v>
          </cell>
          <cell r="W29">
            <v>423.7545962578681</v>
          </cell>
          <cell r="X29">
            <v>463.3838065675774</v>
          </cell>
          <cell r="Y29">
            <v>497.18700412497947</v>
          </cell>
        </row>
        <row r="30">
          <cell r="R30" t="str">
            <v>Mexico</v>
          </cell>
          <cell r="S30">
            <v>530.0504276237737</v>
          </cell>
          <cell r="T30">
            <v>592.9592413219584</v>
          </cell>
          <cell r="U30">
            <v>734.8320174891201</v>
          </cell>
          <cell r="V30">
            <v>960.5254417343162</v>
          </cell>
          <cell r="W30">
            <v>1052.9835711127207</v>
          </cell>
          <cell r="X30">
            <v>1149.962930296087</v>
          </cell>
          <cell r="Y30">
            <v>1212.6297304507898</v>
          </cell>
        </row>
        <row r="31">
          <cell r="R31" t="str">
            <v>Moldova</v>
          </cell>
          <cell r="S31">
            <v>50.92424026938479</v>
          </cell>
          <cell r="T31">
            <v>84.92603504603107</v>
          </cell>
          <cell r="U31">
            <v>126.92889926337035</v>
          </cell>
          <cell r="V31">
            <v>174.92479970519017</v>
          </cell>
          <cell r="W31">
            <v>258.9250347383911</v>
          </cell>
          <cell r="X31">
            <v>353.9203764015383</v>
          </cell>
          <cell r="Y31">
            <v>422.9203144460784</v>
          </cell>
        </row>
        <row r="32">
          <cell r="R32" t="str">
            <v>Mongolia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R33" t="str">
            <v>Myanmar</v>
          </cell>
          <cell r="S33">
            <v>7.961206411394375</v>
          </cell>
          <cell r="T33">
            <v>11</v>
          </cell>
          <cell r="U33">
            <v>16.953462485379248</v>
          </cell>
          <cell r="V33">
            <v>22.943475548905987</v>
          </cell>
          <cell r="W33">
            <v>28.932980334375802</v>
          </cell>
          <cell r="X33">
            <v>33.92715272026628</v>
          </cell>
          <cell r="Y33">
            <v>39.92003289046134</v>
          </cell>
        </row>
        <row r="34">
          <cell r="R34" t="str">
            <v>Nepal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R35" t="str">
            <v>Nigeria</v>
          </cell>
          <cell r="S35">
            <v>163.5280411732044</v>
          </cell>
          <cell r="T35">
            <v>197.1071241104072</v>
          </cell>
          <cell r="U35">
            <v>242.39775819468193</v>
          </cell>
          <cell r="V35">
            <v>289.2700795939154</v>
          </cell>
          <cell r="W35">
            <v>325.15633810992</v>
          </cell>
          <cell r="X35">
            <v>397.0472137179225</v>
          </cell>
          <cell r="Y35">
            <v>444.42304283765895</v>
          </cell>
        </row>
        <row r="36">
          <cell r="R36" t="str">
            <v>North Korea (DPRK)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R37" t="str">
            <v>Pakistan</v>
          </cell>
          <cell r="S37">
            <v>281.4366090712743</v>
          </cell>
          <cell r="T37">
            <v>376.31303308131083</v>
          </cell>
          <cell r="U37">
            <v>453.19664288098477</v>
          </cell>
          <cell r="V37">
            <v>637.0155213798174</v>
          </cell>
          <cell r="W37">
            <v>801.8689040267998</v>
          </cell>
          <cell r="X37">
            <v>966.7230647647417</v>
          </cell>
          <cell r="Y37">
            <v>1153.587296843046</v>
          </cell>
        </row>
        <row r="38">
          <cell r="R38" t="str">
            <v>Peru</v>
          </cell>
          <cell r="S38">
            <v>9.538310240950592</v>
          </cell>
          <cell r="T38">
            <v>15.553908746698411</v>
          </cell>
          <cell r="U38">
            <v>7.562452760294828</v>
          </cell>
          <cell r="V38">
            <v>12.351486845311118</v>
          </cell>
          <cell r="W38">
            <v>17.13096621831685</v>
          </cell>
          <cell r="X38">
            <v>23.84100301379525</v>
          </cell>
          <cell r="Y38">
            <v>30.560426702644893</v>
          </cell>
        </row>
        <row r="39">
          <cell r="R39" t="str">
            <v>Philippines</v>
          </cell>
          <cell r="S39">
            <v>0</v>
          </cell>
          <cell r="T39">
            <v>0.14763427176847202</v>
          </cell>
          <cell r="U39">
            <v>0.14020006529461676</v>
          </cell>
          <cell r="V39">
            <v>0.15787717565439935</v>
          </cell>
          <cell r="W39">
            <v>0.16346894259249437</v>
          </cell>
          <cell r="X39">
            <v>0.3314303197766805</v>
          </cell>
          <cell r="Y39">
            <v>0.33779009417504985</v>
          </cell>
        </row>
        <row r="40">
          <cell r="R40" t="str">
            <v>Saudi Arabia</v>
          </cell>
          <cell r="S40">
            <v>1233.3005896456784</v>
          </cell>
          <cell r="T40">
            <v>1538.7516683987674</v>
          </cell>
          <cell r="U40">
            <v>1868.4156999180195</v>
          </cell>
          <cell r="V40">
            <v>2329.2788851448117</v>
          </cell>
          <cell r="W40">
            <v>2806.3265551310355</v>
          </cell>
          <cell r="X40">
            <v>3071.7966174184885</v>
          </cell>
          <cell r="Y40">
            <v>3255.05640082285</v>
          </cell>
        </row>
        <row r="41">
          <cell r="R41" t="str">
            <v>Senegal</v>
          </cell>
          <cell r="S41">
            <v>0</v>
          </cell>
          <cell r="T41">
            <v>0.9219821763983715</v>
          </cell>
          <cell r="U41">
            <v>0.9015919501462469</v>
          </cell>
          <cell r="V41">
            <v>0.889915306170876</v>
          </cell>
          <cell r="W41">
            <v>0.8854556603741383</v>
          </cell>
          <cell r="X41">
            <v>0.8914897346386219</v>
          </cell>
          <cell r="Y41">
            <v>0.8869658848837348</v>
          </cell>
        </row>
        <row r="42">
          <cell r="R42" t="str">
            <v>Singapore</v>
          </cell>
          <cell r="S42">
            <v>0.9312749184523104</v>
          </cell>
          <cell r="T42">
            <v>0.9293692357977067</v>
          </cell>
          <cell r="U42">
            <v>0.9194726431195233</v>
          </cell>
          <cell r="V42">
            <v>0.9292346827946071</v>
          </cell>
          <cell r="W42">
            <v>1.8639151972233758</v>
          </cell>
          <cell r="X42">
            <v>1.8660343495946188</v>
          </cell>
          <cell r="Y42">
            <v>1.8689166503866732</v>
          </cell>
        </row>
        <row r="43">
          <cell r="R43" t="str">
            <v>South Africa</v>
          </cell>
          <cell r="S43">
            <v>14.972331308428316</v>
          </cell>
          <cell r="T43">
            <v>21.252755220179285</v>
          </cell>
          <cell r="U43">
            <v>15.103185308319906</v>
          </cell>
          <cell r="V43">
            <v>18.62530871286845</v>
          </cell>
          <cell r="W43">
            <v>20.24326394464277</v>
          </cell>
          <cell r="X43">
            <v>24.742874043053728</v>
          </cell>
          <cell r="Y43">
            <v>27.99003610401804</v>
          </cell>
        </row>
        <row r="44">
          <cell r="R44" t="str">
            <v>South Korea (ROK)</v>
          </cell>
          <cell r="S44">
            <v>26.0794459542098</v>
          </cell>
          <cell r="T44">
            <v>79.0536915887651</v>
          </cell>
          <cell r="U44">
            <v>142.8805473093598</v>
          </cell>
          <cell r="V44">
            <v>215.83822207602927</v>
          </cell>
          <cell r="W44">
            <v>290.2202073559632</v>
          </cell>
          <cell r="X44">
            <v>410.65348455752</v>
          </cell>
          <cell r="Y44">
            <v>531.2890037151478</v>
          </cell>
        </row>
        <row r="45">
          <cell r="R45" t="str">
            <v>Thailand</v>
          </cell>
          <cell r="S45">
            <v>136.78400063576277</v>
          </cell>
          <cell r="T45">
            <v>241.38505488554935</v>
          </cell>
          <cell r="U45">
            <v>411.48068820025094</v>
          </cell>
          <cell r="V45">
            <v>590.4453100832566</v>
          </cell>
          <cell r="W45">
            <v>758.7380814231462</v>
          </cell>
          <cell r="X45">
            <v>940.0219153033032</v>
          </cell>
          <cell r="Y45">
            <v>1156.3980596857245</v>
          </cell>
        </row>
        <row r="46">
          <cell r="R46" t="str">
            <v>Turkey</v>
          </cell>
          <cell r="S46">
            <v>31.650459555611278</v>
          </cell>
          <cell r="T46">
            <v>63.43711882500335</v>
          </cell>
          <cell r="U46">
            <v>113.45179638131164</v>
          </cell>
          <cell r="V46">
            <v>141.99308303383225</v>
          </cell>
          <cell r="W46">
            <v>198.55717011531289</v>
          </cell>
          <cell r="X46">
            <v>256.3271985487896</v>
          </cell>
          <cell r="Y46">
            <v>341.93973629699246</v>
          </cell>
        </row>
        <row r="47">
          <cell r="R47" t="str">
            <v>Turkmenistan</v>
          </cell>
          <cell r="S47">
            <v>927.9914924334415</v>
          </cell>
          <cell r="T47">
            <v>842.8026892293153</v>
          </cell>
          <cell r="U47">
            <v>421.29628581040464</v>
          </cell>
          <cell r="V47">
            <v>767.2357809581264</v>
          </cell>
          <cell r="W47">
            <v>1177.000796217254</v>
          </cell>
          <cell r="X47">
            <v>1323.7027419828798</v>
          </cell>
          <cell r="Y47">
            <v>1463.7921340163837</v>
          </cell>
        </row>
        <row r="48">
          <cell r="R48" t="str">
            <v>Uganda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R49" t="str">
            <v>United Arab Emirates</v>
          </cell>
          <cell r="S49">
            <v>900.2137928255677</v>
          </cell>
          <cell r="T49">
            <v>1211.5858369906307</v>
          </cell>
          <cell r="U49">
            <v>1518.8774253719039</v>
          </cell>
          <cell r="V49">
            <v>1877.1318560945845</v>
          </cell>
          <cell r="W49">
            <v>2256.382739723889</v>
          </cell>
          <cell r="X49">
            <v>2485.2334913336504</v>
          </cell>
          <cell r="Y49">
            <v>2651.2012309315737</v>
          </cell>
        </row>
        <row r="50">
          <cell r="R50" t="str">
            <v>Uruguay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R51" t="str">
            <v>Uzbekistan</v>
          </cell>
          <cell r="S51">
            <v>1296.689133597514</v>
          </cell>
          <cell r="T51">
            <v>1444.8431774324079</v>
          </cell>
          <cell r="U51">
            <v>1605.9777445837233</v>
          </cell>
          <cell r="V51">
            <v>1827.6395233080189</v>
          </cell>
          <cell r="W51">
            <v>2042.347397142214</v>
          </cell>
          <cell r="X51">
            <v>2084.0762675715428</v>
          </cell>
          <cell r="Y51">
            <v>2134.8857622522987</v>
          </cell>
        </row>
        <row r="52">
          <cell r="R52" t="str">
            <v>Venezuela</v>
          </cell>
          <cell r="S52">
            <v>1912.1968667740337</v>
          </cell>
          <cell r="T52">
            <v>2027.032522673892</v>
          </cell>
          <cell r="U52">
            <v>2485.484672533023</v>
          </cell>
          <cell r="V52">
            <v>2861.7647407164145</v>
          </cell>
          <cell r="W52">
            <v>3238.1810087326</v>
          </cell>
          <cell r="X52">
            <v>3727.247364407106</v>
          </cell>
          <cell r="Y52">
            <v>4214.764482374391</v>
          </cell>
        </row>
        <row r="53">
          <cell r="R53" t="str">
            <v>Vietnam</v>
          </cell>
          <cell r="S53">
            <v>0.5518178338378184</v>
          </cell>
          <cell r="T53">
            <v>10.55307703141477</v>
          </cell>
          <cell r="U53">
            <v>14.646117564382106</v>
          </cell>
          <cell r="V53">
            <v>22.07416946282771</v>
          </cell>
          <cell r="W53">
            <v>27.94961756717003</v>
          </cell>
          <cell r="X53">
            <v>32.88362341833753</v>
          </cell>
          <cell r="Y53">
            <v>38.852858450326785</v>
          </cell>
        </row>
        <row r="55">
          <cell r="R55" t="str">
            <v>S&amp;E Asia</v>
          </cell>
          <cell r="S55">
            <v>192.42465429997105</v>
          </cell>
          <cell r="T55">
            <v>257.7782416234979</v>
          </cell>
          <cell r="U55">
            <v>335.88740833029163</v>
          </cell>
          <cell r="V55">
            <v>457.6841245522266</v>
          </cell>
          <cell r="W55">
            <v>573.5376577258329</v>
          </cell>
          <cell r="X55">
            <v>682.3608737797192</v>
          </cell>
          <cell r="Y55">
            <v>798.4641005842014</v>
          </cell>
        </row>
        <row r="56">
          <cell r="R56" t="str">
            <v>FSU</v>
          </cell>
          <cell r="S56">
            <v>15.91767711187305</v>
          </cell>
          <cell r="T56">
            <v>13.945644308935135</v>
          </cell>
          <cell r="U56">
            <v>26.908340696648278</v>
          </cell>
          <cell r="V56">
            <v>27.880995296379712</v>
          </cell>
          <cell r="W56">
            <v>30.86032651274643</v>
          </cell>
          <cell r="X56">
            <v>34.831928465558086</v>
          </cell>
          <cell r="Y56">
            <v>38.80852711970235</v>
          </cell>
        </row>
        <row r="57">
          <cell r="R57" t="str">
            <v>Eastern Europe</v>
          </cell>
          <cell r="S57">
            <v>68.83944432416675</v>
          </cell>
          <cell r="T57">
            <v>68.2234433272869</v>
          </cell>
          <cell r="U57">
            <v>54.19722470191174</v>
          </cell>
          <cell r="V57">
            <v>70.16911552733832</v>
          </cell>
          <cell r="W57">
            <v>104.16928475073244</v>
          </cell>
          <cell r="X57">
            <v>143.13128065646995</v>
          </cell>
          <cell r="Y57">
            <v>170.03895442883214</v>
          </cell>
        </row>
        <row r="58">
          <cell r="R58" t="str">
            <v>Latin America</v>
          </cell>
          <cell r="S58">
            <v>56.3287498881055</v>
          </cell>
          <cell r="T58">
            <v>84.17096225050513</v>
          </cell>
          <cell r="U58">
            <v>116.73067818525854</v>
          </cell>
          <cell r="V58">
            <v>175.53841432371178</v>
          </cell>
          <cell r="W58">
            <v>247.63452308796917</v>
          </cell>
          <cell r="X58">
            <v>344.3875708907682</v>
          </cell>
          <cell r="Y58">
            <v>455.7286529129076</v>
          </cell>
        </row>
        <row r="59">
          <cell r="R59" t="str">
            <v>Africa</v>
          </cell>
          <cell r="S59">
            <v>79.2744889748658</v>
          </cell>
          <cell r="T59">
            <v>79.66893211715256</v>
          </cell>
          <cell r="U59">
            <v>110.0557492084024</v>
          </cell>
          <cell r="V59">
            <v>127.76713220239803</v>
          </cell>
          <cell r="W59">
            <v>144.22600308866544</v>
          </cell>
          <cell r="X59">
            <v>176.18688089739857</v>
          </cell>
          <cell r="Y59">
            <v>196.81373208662174</v>
          </cell>
        </row>
        <row r="60">
          <cell r="R60" t="str">
            <v>Middle East</v>
          </cell>
          <cell r="S60">
            <v>212.9900682167228</v>
          </cell>
          <cell r="T60">
            <v>294.8638476094107</v>
          </cell>
          <cell r="U60">
            <v>413.0005719187541</v>
          </cell>
          <cell r="V60">
            <v>493.6993548052332</v>
          </cell>
          <cell r="W60">
            <v>594.9813071727634</v>
          </cell>
          <cell r="X60">
            <v>658.8977847429</v>
          </cell>
          <cell r="Y60">
            <v>703.1426798893032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ndfills Total"/>
      <sheetName val="Landfills_out (Eliz)"/>
      <sheetName val="Landfills Devlp Cty Report"/>
      <sheetName val="Worksheet"/>
    </sheetNames>
    <sheetDataSet>
      <sheetData sheetId="1">
        <row r="5">
          <cell r="D5">
            <v>196</v>
          </cell>
          <cell r="E5">
            <v>221.17676695381897</v>
          </cell>
          <cell r="F5">
            <v>249.58756244971403</v>
          </cell>
          <cell r="G5">
            <v>281.64780680873537</v>
          </cell>
          <cell r="H5">
            <v>317.82628229382595</v>
          </cell>
          <cell r="I5">
            <v>358.6519876056134</v>
          </cell>
          <cell r="J5">
            <v>404.7218728580139</v>
          </cell>
        </row>
        <row r="6">
          <cell r="D6">
            <v>315</v>
          </cell>
          <cell r="E6">
            <v>333.20585947351015</v>
          </cell>
          <cell r="F6">
            <v>352.46395170628756</v>
          </cell>
          <cell r="G6">
            <v>372.8350919419789</v>
          </cell>
          <cell r="H6">
            <v>394.38361032511824</v>
          </cell>
          <cell r="I6">
            <v>417.1775550496727</v>
          </cell>
          <cell r="J6">
            <v>441.2889072488375</v>
          </cell>
        </row>
        <row r="7">
          <cell r="D7">
            <v>23.7</v>
          </cell>
          <cell r="E7">
            <v>24.771799455628575</v>
          </cell>
          <cell r="F7">
            <v>25.892069547252333</v>
          </cell>
          <cell r="G7">
            <v>27.063002291802643</v>
          </cell>
          <cell r="H7">
            <v>28.286888837120326</v>
          </cell>
          <cell r="I7">
            <v>29.566123945012805</v>
          </cell>
          <cell r="J7">
            <v>30.90321067705128</v>
          </cell>
        </row>
        <row r="8">
          <cell r="D8">
            <v>649</v>
          </cell>
          <cell r="E8">
            <v>666</v>
          </cell>
          <cell r="F8">
            <v>705.32</v>
          </cell>
          <cell r="G8">
            <v>852.16</v>
          </cell>
          <cell r="H8">
            <v>999</v>
          </cell>
          <cell r="I8">
            <v>1206.9810015312198</v>
          </cell>
          <cell r="J8">
            <v>1414.9620030624396</v>
          </cell>
        </row>
        <row r="9">
          <cell r="D9">
            <v>258.97</v>
          </cell>
          <cell r="E9">
            <v>233.05</v>
          </cell>
          <cell r="F9">
            <v>210.66</v>
          </cell>
          <cell r="G9">
            <v>207.72272774452478</v>
          </cell>
          <cell r="H9">
            <v>175.32931990912132</v>
          </cell>
          <cell r="I9">
            <v>153.05885202228143</v>
          </cell>
          <cell r="J9">
            <v>139.69657129017747</v>
          </cell>
        </row>
        <row r="10">
          <cell r="D10">
            <v>64</v>
          </cell>
          <cell r="E10">
            <v>67.04</v>
          </cell>
          <cell r="F10">
            <v>72.29162014520956</v>
          </cell>
          <cell r="G10">
            <v>77.9546292246311</v>
          </cell>
          <cell r="H10">
            <v>84.06125364659434</v>
          </cell>
          <cell r="I10">
            <v>90.64624429519257</v>
          </cell>
          <cell r="J10">
            <v>97.74707428666365</v>
          </cell>
        </row>
        <row r="11">
          <cell r="D11">
            <v>44</v>
          </cell>
          <cell r="E11">
            <v>52.660514993941476</v>
          </cell>
          <cell r="F11">
            <v>76.34747121796582</v>
          </cell>
          <cell r="G11">
            <v>93.16489145309329</v>
          </cell>
          <cell r="H11">
            <v>112.13060149890156</v>
          </cell>
          <cell r="I11">
            <v>132.02699601937064</v>
          </cell>
          <cell r="J11">
            <v>152.62743164502356</v>
          </cell>
        </row>
        <row r="12">
          <cell r="D12">
            <v>122.6419193622519</v>
          </cell>
          <cell r="E12">
            <v>123.87049568156986</v>
          </cell>
          <cell r="F12">
            <v>125.1113793732792</v>
          </cell>
          <cell r="G12">
            <v>126.36469372757597</v>
          </cell>
          <cell r="H12">
            <v>127.63056326972658</v>
          </cell>
          <cell r="I12">
            <v>128.9091137724404</v>
          </cell>
          <cell r="J12">
            <v>130.20047226836616</v>
          </cell>
        </row>
        <row r="13">
          <cell r="D13">
            <v>151.85</v>
          </cell>
          <cell r="E13">
            <v>148.49</v>
          </cell>
          <cell r="F13">
            <v>115.9</v>
          </cell>
          <cell r="G13">
            <v>99.13882587886926</v>
          </cell>
          <cell r="H13">
            <v>68.09774472334124</v>
          </cell>
          <cell r="I13">
            <v>54.05449288110698</v>
          </cell>
          <cell r="J13">
            <v>40.01124103887273</v>
          </cell>
        </row>
        <row r="14">
          <cell r="D14">
            <v>85.87510973271611</v>
          </cell>
          <cell r="E14">
            <v>20</v>
          </cell>
          <cell r="F14">
            <v>22.69112728096653</v>
          </cell>
          <cell r="G14">
            <v>25.744362864051176</v>
          </cell>
          <cell r="H14">
            <v>29.208430725778662</v>
          </cell>
          <cell r="I14">
            <v>33.13861096379686</v>
          </cell>
          <cell r="J14">
            <v>37.59762196469738</v>
          </cell>
        </row>
        <row r="15">
          <cell r="D15">
            <v>617.95</v>
          </cell>
          <cell r="E15">
            <v>676.89</v>
          </cell>
          <cell r="F15">
            <v>722.2028612424331</v>
          </cell>
          <cell r="G15">
            <v>770.3825402578808</v>
          </cell>
          <cell r="H15">
            <v>821.7763874726046</v>
          </cell>
          <cell r="I15">
            <v>876.5988268392821</v>
          </cell>
          <cell r="J15">
            <v>935.0785869855898</v>
          </cell>
        </row>
        <row r="16">
          <cell r="D16">
            <v>720.65</v>
          </cell>
          <cell r="E16">
            <v>399.7</v>
          </cell>
          <cell r="F16">
            <v>195.71</v>
          </cell>
          <cell r="G16">
            <v>294</v>
          </cell>
          <cell r="H16">
            <v>372.96</v>
          </cell>
          <cell r="I16">
            <v>424.2</v>
          </cell>
          <cell r="J16">
            <v>466.2</v>
          </cell>
        </row>
        <row r="17">
          <cell r="D17">
            <v>882.39</v>
          </cell>
          <cell r="E17">
            <v>969.68</v>
          </cell>
          <cell r="F17">
            <v>1040.543801249655</v>
          </cell>
          <cell r="G17">
            <v>1040.543801249655</v>
          </cell>
          <cell r="H17">
            <v>1063.6669968329809</v>
          </cell>
          <cell r="I17">
            <v>1109.913387999632</v>
          </cell>
          <cell r="J17">
            <v>1144.5981813746207</v>
          </cell>
        </row>
        <row r="18">
          <cell r="D18">
            <v>73.74</v>
          </cell>
          <cell r="E18">
            <v>73.74</v>
          </cell>
          <cell r="F18">
            <v>78.20017061346208</v>
          </cell>
          <cell r="G18">
            <v>82.93011505254375</v>
          </cell>
          <cell r="H18">
            <v>87.94615061164852</v>
          </cell>
          <cell r="I18">
            <v>93.26558153821733</v>
          </cell>
          <cell r="J18">
            <v>98.9067587286731</v>
          </cell>
        </row>
        <row r="19">
          <cell r="D19">
            <v>2430</v>
          </cell>
          <cell r="E19">
            <v>3320</v>
          </cell>
          <cell r="F19">
            <v>4210</v>
          </cell>
          <cell r="G19">
            <v>5271.5</v>
          </cell>
          <cell r="H19">
            <v>6333</v>
          </cell>
          <cell r="I19">
            <v>7814.75</v>
          </cell>
          <cell r="J19">
            <v>9296.5</v>
          </cell>
        </row>
        <row r="20">
          <cell r="D20">
            <v>159.04</v>
          </cell>
          <cell r="E20">
            <v>172.37125482433876</v>
          </cell>
          <cell r="F20">
            <v>186.81997918584716</v>
          </cell>
          <cell r="G20">
            <v>202.47984304905262</v>
          </cell>
          <cell r="H20">
            <v>219.45236810236648</v>
          </cell>
          <cell r="I20">
            <v>237.84758591535214</v>
          </cell>
          <cell r="J20">
            <v>257.7847512648955</v>
          </cell>
        </row>
        <row r="21">
          <cell r="D21">
            <v>23.8</v>
          </cell>
          <cell r="E21">
            <v>23.8</v>
          </cell>
          <cell r="F21">
            <v>23.8</v>
          </cell>
          <cell r="G21">
            <v>23.8</v>
          </cell>
          <cell r="H21">
            <v>23.8</v>
          </cell>
          <cell r="I21">
            <v>23.8</v>
          </cell>
          <cell r="J21">
            <v>23.8</v>
          </cell>
        </row>
        <row r="22">
          <cell r="D22">
            <v>81</v>
          </cell>
          <cell r="E22">
            <v>81</v>
          </cell>
          <cell r="F22">
            <v>82</v>
          </cell>
          <cell r="G22">
            <v>59.51798225128444</v>
          </cell>
          <cell r="H22">
            <v>57.4370231978826</v>
          </cell>
          <cell r="I22">
            <v>55.126264985209396</v>
          </cell>
          <cell r="J22">
            <v>67.34392028647048</v>
          </cell>
        </row>
        <row r="23">
          <cell r="D23">
            <v>76.80913184869367</v>
          </cell>
          <cell r="E23">
            <v>66.4197040017487</v>
          </cell>
          <cell r="F23">
            <v>57.43558055532093</v>
          </cell>
          <cell r="G23">
            <v>49.66667592556431</v>
          </cell>
          <cell r="H23">
            <v>42.948616060719935</v>
          </cell>
          <cell r="I23">
            <v>37.13926062407753</v>
          </cell>
          <cell r="J23">
            <v>32.115695596642574</v>
          </cell>
        </row>
        <row r="24">
          <cell r="D24">
            <v>62</v>
          </cell>
          <cell r="E24">
            <v>63</v>
          </cell>
          <cell r="F24">
            <v>53</v>
          </cell>
          <cell r="G24">
            <v>53</v>
          </cell>
          <cell r="H24">
            <v>57.41666666666667</v>
          </cell>
          <cell r="I24">
            <v>59.809027777777786</v>
          </cell>
          <cell r="J24">
            <v>62.2013888888889</v>
          </cell>
        </row>
        <row r="25">
          <cell r="D25">
            <v>39.91</v>
          </cell>
          <cell r="E25">
            <v>44.30048386963819</v>
          </cell>
          <cell r="F25">
            <v>49.173963194289</v>
          </cell>
          <cell r="G25">
            <v>54.583572119638745</v>
          </cell>
          <cell r="H25">
            <v>60.588290058463784</v>
          </cell>
          <cell r="I25">
            <v>67.2535847262324</v>
          </cell>
          <cell r="J25">
            <v>74.65212591680795</v>
          </cell>
        </row>
        <row r="26">
          <cell r="D26">
            <v>264</v>
          </cell>
          <cell r="E26">
            <v>296.32448411797264</v>
          </cell>
          <cell r="F26">
            <v>332.6068177567524</v>
          </cell>
          <cell r="G26">
            <v>373.3316048707961</v>
          </cell>
          <cell r="H26">
            <v>419.04278491770265</v>
          </cell>
          <cell r="I26">
            <v>470.35089797006367</v>
          </cell>
          <cell r="J26">
            <v>527.9412393765315</v>
          </cell>
        </row>
        <row r="27">
          <cell r="D27">
            <v>60.4</v>
          </cell>
          <cell r="E27">
            <v>39.7</v>
          </cell>
          <cell r="F27">
            <v>49</v>
          </cell>
          <cell r="G27">
            <v>44.18</v>
          </cell>
          <cell r="H27">
            <v>38.66</v>
          </cell>
          <cell r="I27">
            <v>33.14</v>
          </cell>
          <cell r="J27">
            <v>23.6</v>
          </cell>
        </row>
        <row r="28">
          <cell r="D28">
            <v>33.392503221121196</v>
          </cell>
          <cell r="E28">
            <v>43.32502391723979</v>
          </cell>
          <cell r="F28">
            <v>56.21194928094328</v>
          </cell>
          <cell r="G28">
            <v>72.9320599568326</v>
          </cell>
          <cell r="H28">
            <v>94.62552780304095</v>
          </cell>
          <cell r="I28">
            <v>122.77166608627003</v>
          </cell>
          <cell r="J28">
            <v>159.2898062874973</v>
          </cell>
        </row>
        <row r="29">
          <cell r="D29">
            <v>173.48</v>
          </cell>
          <cell r="E29">
            <v>109.66</v>
          </cell>
          <cell r="F29">
            <v>77.15</v>
          </cell>
          <cell r="G29">
            <v>74.6330020073037</v>
          </cell>
          <cell r="H29">
            <v>69.9684393818472</v>
          </cell>
          <cell r="I29">
            <v>60.639314130934245</v>
          </cell>
          <cell r="J29">
            <v>51.310188880021286</v>
          </cell>
        </row>
        <row r="30">
          <cell r="D30">
            <v>853.1914285714286</v>
          </cell>
          <cell r="E30">
            <v>1080</v>
          </cell>
          <cell r="F30">
            <v>782.8595238095238</v>
          </cell>
          <cell r="G30">
            <v>567.6202380952382</v>
          </cell>
          <cell r="H30">
            <v>352.3809523809524</v>
          </cell>
          <cell r="I30">
            <v>300</v>
          </cell>
          <cell r="J30">
            <v>247.61904761904762</v>
          </cell>
        </row>
        <row r="31">
          <cell r="D31">
            <v>51</v>
          </cell>
          <cell r="E31">
            <v>50</v>
          </cell>
          <cell r="F31">
            <v>52.22756184773411</v>
          </cell>
          <cell r="G31">
            <v>54.55436433117782</v>
          </cell>
          <cell r="H31">
            <v>56.98482874340819</v>
          </cell>
          <cell r="I31">
            <v>59.52357335157776</v>
          </cell>
          <cell r="J31">
            <v>62.1754221723533</v>
          </cell>
        </row>
        <row r="32">
          <cell r="D32">
            <v>1842</v>
          </cell>
          <cell r="E32">
            <v>1029</v>
          </cell>
          <cell r="F32">
            <v>794</v>
          </cell>
          <cell r="G32">
            <v>823.334975369458</v>
          </cell>
          <cell r="H32">
            <v>838.9802955665021</v>
          </cell>
          <cell r="I32">
            <v>862.7445157611198</v>
          </cell>
          <cell r="J32">
            <v>886.5087359557374</v>
          </cell>
        </row>
        <row r="33">
          <cell r="D33">
            <v>115</v>
          </cell>
          <cell r="E33">
            <v>137</v>
          </cell>
          <cell r="F33">
            <v>157</v>
          </cell>
          <cell r="G33">
            <v>163.82608695652172</v>
          </cell>
          <cell r="H33">
            <v>163.82608695652172</v>
          </cell>
          <cell r="I33">
            <v>167.38752362948958</v>
          </cell>
          <cell r="J33">
            <v>170.94896030245744</v>
          </cell>
        </row>
        <row r="34">
          <cell r="D34">
            <v>68</v>
          </cell>
          <cell r="E34">
            <v>68</v>
          </cell>
          <cell r="F34">
            <v>102</v>
          </cell>
          <cell r="G34">
            <v>102</v>
          </cell>
          <cell r="H34">
            <v>102</v>
          </cell>
          <cell r="I34">
            <v>102</v>
          </cell>
          <cell r="J34">
            <v>102</v>
          </cell>
        </row>
        <row r="35">
          <cell r="D35">
            <v>1.72</v>
          </cell>
          <cell r="E35">
            <v>2</v>
          </cell>
          <cell r="F35">
            <v>2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D36">
            <v>334</v>
          </cell>
          <cell r="E36">
            <v>381.6918251046831</v>
          </cell>
          <cell r="F36">
            <v>436.1018321841395</v>
          </cell>
          <cell r="G36">
            <v>498.2417648788028</v>
          </cell>
          <cell r="H36">
            <v>569.2359856097221</v>
          </cell>
          <cell r="I36">
            <v>650.3461374657982</v>
          </cell>
          <cell r="J36">
            <v>743.013634430808</v>
          </cell>
        </row>
        <row r="37">
          <cell r="D37">
            <v>287.59</v>
          </cell>
          <cell r="E37">
            <v>326.97386127965586</v>
          </cell>
          <cell r="F37">
            <v>371.7494461084203</v>
          </cell>
          <cell r="G37">
            <v>422.65609286062517</v>
          </cell>
          <cell r="H37">
            <v>480.53379689531477</v>
          </cell>
          <cell r="I37">
            <v>546.3371612503249</v>
          </cell>
          <cell r="J37">
            <v>621.1515104484708</v>
          </cell>
        </row>
        <row r="38">
          <cell r="D38">
            <v>94.70363604475737</v>
          </cell>
          <cell r="E38">
            <v>108.08509798829327</v>
          </cell>
          <cell r="F38">
            <v>123.35733763820653</v>
          </cell>
          <cell r="G38">
            <v>140.78751865344697</v>
          </cell>
          <cell r="H38">
            <v>160.6805544614448</v>
          </cell>
          <cell r="I38">
            <v>183.38444223589002</v>
          </cell>
          <cell r="J38">
            <v>209.29635055645727</v>
          </cell>
        </row>
        <row r="39">
          <cell r="D39">
            <v>35.13598906496707</v>
          </cell>
          <cell r="E39">
            <v>40.120985304615594</v>
          </cell>
          <cell r="F39">
            <v>45.813238922542595</v>
          </cell>
          <cell r="G39">
            <v>52.31309362515872</v>
          </cell>
          <cell r="H39">
            <v>59.73512960438247</v>
          </cell>
          <cell r="I39">
            <v>68.21018337054129</v>
          </cell>
          <cell r="J39">
            <v>77.88765415353727</v>
          </cell>
        </row>
        <row r="40">
          <cell r="D40">
            <v>85</v>
          </cell>
          <cell r="E40">
            <v>91</v>
          </cell>
          <cell r="F40">
            <v>72</v>
          </cell>
          <cell r="G40">
            <v>76</v>
          </cell>
          <cell r="H40">
            <v>76</v>
          </cell>
          <cell r="I40">
            <v>78.11111111111111</v>
          </cell>
          <cell r="J40">
            <v>80.22222222222223</v>
          </cell>
        </row>
        <row r="41">
          <cell r="D41">
            <v>370</v>
          </cell>
          <cell r="E41">
            <v>370</v>
          </cell>
          <cell r="F41">
            <v>393.12879795931264</v>
          </cell>
          <cell r="G41">
            <v>417.7033832025244</v>
          </cell>
          <cell r="H41">
            <v>443.814132275531</v>
          </cell>
          <cell r="I41">
            <v>471.5570711860401</v>
          </cell>
          <cell r="J41">
            <v>501.0342285529241</v>
          </cell>
        </row>
        <row r="42">
          <cell r="D42">
            <v>436</v>
          </cell>
          <cell r="E42">
            <v>462</v>
          </cell>
          <cell r="F42">
            <v>432</v>
          </cell>
          <cell r="G42">
            <v>436.74725274725273</v>
          </cell>
          <cell r="H42">
            <v>441.4945054945055</v>
          </cell>
          <cell r="I42">
            <v>446.34609346697266</v>
          </cell>
          <cell r="J42">
            <v>451.19768143943975</v>
          </cell>
        </row>
        <row r="43">
          <cell r="D43">
            <v>388</v>
          </cell>
          <cell r="E43">
            <v>367</v>
          </cell>
          <cell r="F43">
            <v>360</v>
          </cell>
          <cell r="G43">
            <v>288.19099378881987</v>
          </cell>
          <cell r="H43">
            <v>216.3819875776397</v>
          </cell>
          <cell r="I43">
            <v>173.2203889944446</v>
          </cell>
          <cell r="J43">
            <v>130.0587904112495</v>
          </cell>
        </row>
        <row r="44">
          <cell r="D44">
            <v>370.9</v>
          </cell>
          <cell r="E44">
            <v>370.9</v>
          </cell>
          <cell r="F44">
            <v>429.17318025617345</v>
          </cell>
          <cell r="G44">
            <v>496.60182974170397</v>
          </cell>
          <cell r="H44">
            <v>574.624390917449</v>
          </cell>
          <cell r="I44">
            <v>664.9053041326728</v>
          </cell>
          <cell r="J44">
            <v>769.3705148121256</v>
          </cell>
        </row>
        <row r="45">
          <cell r="D45">
            <v>93</v>
          </cell>
          <cell r="E45">
            <v>109</v>
          </cell>
          <cell r="F45">
            <v>125</v>
          </cell>
          <cell r="G45">
            <v>132.8828486477149</v>
          </cell>
          <cell r="H45">
            <v>141.26281171785206</v>
          </cell>
          <cell r="I45">
            <v>150.17123863243182</v>
          </cell>
          <cell r="J45">
            <v>159.64145579546656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18</v>
          </cell>
          <cell r="E47">
            <v>23.8</v>
          </cell>
          <cell r="F47">
            <v>59.87</v>
          </cell>
          <cell r="G47">
            <v>43.35</v>
          </cell>
          <cell r="H47">
            <v>41.84</v>
          </cell>
          <cell r="I47">
            <v>40.15</v>
          </cell>
          <cell r="J47">
            <v>49.1</v>
          </cell>
        </row>
        <row r="48">
          <cell r="D48">
            <v>0.25</v>
          </cell>
          <cell r="E48">
            <v>0.25</v>
          </cell>
          <cell r="F48">
            <v>0.25</v>
          </cell>
          <cell r="G48">
            <v>0.25</v>
          </cell>
          <cell r="H48">
            <v>0.25</v>
          </cell>
          <cell r="I48">
            <v>0.25</v>
          </cell>
          <cell r="J48">
            <v>0.25</v>
          </cell>
        </row>
        <row r="49">
          <cell r="D49">
            <v>161.90476190476193</v>
          </cell>
          <cell r="E49">
            <v>161.90476190476193</v>
          </cell>
          <cell r="F49">
            <v>161.90476190476193</v>
          </cell>
          <cell r="G49">
            <v>161.90476190476193</v>
          </cell>
          <cell r="H49">
            <v>161.90476190476193</v>
          </cell>
          <cell r="I49">
            <v>161.90476190476193</v>
          </cell>
          <cell r="J49">
            <v>161.90476190476193</v>
          </cell>
        </row>
        <row r="50">
          <cell r="D50">
            <v>3</v>
          </cell>
          <cell r="E50">
            <v>2</v>
          </cell>
          <cell r="F50">
            <v>3</v>
          </cell>
          <cell r="G50">
            <v>3</v>
          </cell>
          <cell r="H50">
            <v>3</v>
          </cell>
          <cell r="I50">
            <v>3</v>
          </cell>
          <cell r="J50">
            <v>3</v>
          </cell>
        </row>
        <row r="51">
          <cell r="D51">
            <v>468</v>
          </cell>
          <cell r="E51">
            <v>503.0894774874593</v>
          </cell>
          <cell r="F51">
            <v>541.7379736569509</v>
          </cell>
          <cell r="G51">
            <v>583.6056533173677</v>
          </cell>
          <cell r="H51">
            <v>628.7090348952898</v>
          </cell>
          <cell r="I51">
            <v>677.2981863902786</v>
          </cell>
          <cell r="J51">
            <v>729.6425020581446</v>
          </cell>
        </row>
        <row r="52">
          <cell r="D52">
            <v>34.6</v>
          </cell>
          <cell r="E52">
            <v>22.79</v>
          </cell>
          <cell r="F52">
            <v>22</v>
          </cell>
          <cell r="G52">
            <v>23.345787518572685</v>
          </cell>
          <cell r="H52">
            <v>24.773899766470183</v>
          </cell>
          <cell r="I52">
            <v>26.289372725201382</v>
          </cell>
          <cell r="J52">
            <v>27.897550438141437</v>
          </cell>
        </row>
        <row r="53">
          <cell r="D53">
            <v>0.25</v>
          </cell>
          <cell r="E53">
            <v>0.25</v>
          </cell>
          <cell r="F53">
            <v>0.25</v>
          </cell>
          <cell r="G53">
            <v>0.25</v>
          </cell>
          <cell r="H53">
            <v>0.25</v>
          </cell>
          <cell r="I53">
            <v>0.25</v>
          </cell>
          <cell r="J53">
            <v>0.25</v>
          </cell>
        </row>
        <row r="54">
          <cell r="D54">
            <v>3.4</v>
          </cell>
          <cell r="E54">
            <v>3.4</v>
          </cell>
          <cell r="F54">
            <v>3.7945237761890582</v>
          </cell>
          <cell r="G54">
            <v>4.234836635736529</v>
          </cell>
          <cell r="H54">
            <v>4.7262429725470625</v>
          </cell>
          <cell r="I54">
            <v>5.274671624178376</v>
          </cell>
          <cell r="J54">
            <v>5.886739404749365</v>
          </cell>
        </row>
        <row r="55">
          <cell r="D55">
            <v>123.72</v>
          </cell>
          <cell r="E55">
            <v>143.57172469078245</v>
          </cell>
          <cell r="F55">
            <v>166.6087951073863</v>
          </cell>
          <cell r="G55">
            <v>193.34232187375238</v>
          </cell>
          <cell r="H55">
            <v>224.36542682779682</v>
          </cell>
          <cell r="I55">
            <v>260.366402284597</v>
          </cell>
          <cell r="J55">
            <v>302.1439817938382</v>
          </cell>
        </row>
        <row r="56">
          <cell r="D56">
            <v>9</v>
          </cell>
          <cell r="E56">
            <v>11.358744480607276</v>
          </cell>
          <cell r="F56">
            <v>11.358744480607276</v>
          </cell>
          <cell r="G56">
            <v>11.900025558245668</v>
          </cell>
          <cell r="H56">
            <v>14.33567513063625</v>
          </cell>
          <cell r="I56">
            <v>18.092807862877052</v>
          </cell>
          <cell r="J56">
            <v>22.834620161238075</v>
          </cell>
        </row>
        <row r="57">
          <cell r="D57">
            <v>562.1</v>
          </cell>
          <cell r="E57">
            <v>479</v>
          </cell>
          <cell r="F57">
            <v>428.3</v>
          </cell>
          <cell r="G57">
            <v>319.75013774104684</v>
          </cell>
          <cell r="H57">
            <v>211.20027548209364</v>
          </cell>
          <cell r="I57">
            <v>141.5867768595041</v>
          </cell>
          <cell r="J57">
            <v>71.97327823691458</v>
          </cell>
        </row>
        <row r="58">
          <cell r="D58">
            <v>136.5</v>
          </cell>
          <cell r="E58">
            <v>131.1</v>
          </cell>
          <cell r="F58">
            <v>117.43</v>
          </cell>
          <cell r="G58">
            <v>122.53565217391305</v>
          </cell>
          <cell r="H58">
            <v>127.64130434782611</v>
          </cell>
          <cell r="I58">
            <v>133.19092627599247</v>
          </cell>
          <cell r="J58">
            <v>138.74054820415884</v>
          </cell>
        </row>
        <row r="59">
          <cell r="D59">
            <v>183.85725001409432</v>
          </cell>
          <cell r="E59">
            <v>221.68296732604853</v>
          </cell>
          <cell r="F59">
            <v>267.2907269020646</v>
          </cell>
          <cell r="G59">
            <v>322.2815606882177</v>
          </cell>
          <cell r="H59">
            <v>388.58588759680265</v>
          </cell>
          <cell r="I59">
            <v>468.5312796578973</v>
          </cell>
          <cell r="J59">
            <v>564.9241699833491</v>
          </cell>
        </row>
        <row r="60">
          <cell r="D60">
            <v>48.254190986773374</v>
          </cell>
          <cell r="E60">
            <v>57.83070294682703</v>
          </cell>
          <cell r="F60">
            <v>59.96297307000002</v>
          </cell>
          <cell r="G60">
            <v>65.01475313666668</v>
          </cell>
          <cell r="H60">
            <v>69.56963680333335</v>
          </cell>
          <cell r="I60">
            <v>74.32741983333335</v>
          </cell>
          <cell r="J60">
            <v>79.73116818333335</v>
          </cell>
        </row>
        <row r="61">
          <cell r="D61">
            <v>182</v>
          </cell>
          <cell r="E61">
            <v>189</v>
          </cell>
          <cell r="F61">
            <v>188</v>
          </cell>
          <cell r="G61">
            <v>189.23809523809524</v>
          </cell>
          <cell r="H61">
            <v>190.47619047619045</v>
          </cell>
          <cell r="I61">
            <v>190.47619047619045</v>
          </cell>
          <cell r="J61">
            <v>190.47619047619045</v>
          </cell>
        </row>
        <row r="62">
          <cell r="D62">
            <v>201</v>
          </cell>
          <cell r="E62">
            <v>239.434794334677</v>
          </cell>
          <cell r="F62">
            <v>285.21900864720936</v>
          </cell>
          <cell r="G62">
            <v>339.75798346161713</v>
          </cell>
          <cell r="H62">
            <v>404.72578554078063</v>
          </cell>
          <cell r="I62">
            <v>482.1165931487434</v>
          </cell>
          <cell r="J62">
            <v>574.3059070940524</v>
          </cell>
        </row>
        <row r="63">
          <cell r="D63">
            <v>329.85754518533605</v>
          </cell>
          <cell r="E63">
            <v>359.2504023952985</v>
          </cell>
          <cell r="F63">
            <v>391.2623904014955</v>
          </cell>
          <cell r="G63">
            <v>426.12689400482554</v>
          </cell>
          <cell r="H63">
            <v>464.09809439610723</v>
          </cell>
          <cell r="I63">
            <v>505.45282227518595</v>
          </cell>
          <cell r="J63">
            <v>550.4925760972777</v>
          </cell>
        </row>
        <row r="64">
          <cell r="D64">
            <v>173</v>
          </cell>
          <cell r="E64">
            <v>193.65960653724744</v>
          </cell>
          <cell r="F64">
            <v>216.78637690266763</v>
          </cell>
          <cell r="G64">
            <v>242.6749390381852</v>
          </cell>
          <cell r="H64">
            <v>271.6551052634997</v>
          </cell>
          <cell r="I64">
            <v>304.0960739836063</v>
          </cell>
          <cell r="J64">
            <v>340.41113316292996</v>
          </cell>
        </row>
        <row r="65">
          <cell r="D65">
            <v>767</v>
          </cell>
          <cell r="E65">
            <v>759</v>
          </cell>
          <cell r="F65">
            <v>825</v>
          </cell>
          <cell r="G65">
            <v>598.8089677720691</v>
          </cell>
          <cell r="H65">
            <v>577.8724894908921</v>
          </cell>
          <cell r="I65">
            <v>554.6240074731434</v>
          </cell>
          <cell r="J65">
            <v>677.5455394675384</v>
          </cell>
        </row>
        <row r="66">
          <cell r="D66">
            <v>264</v>
          </cell>
          <cell r="E66">
            <v>280</v>
          </cell>
          <cell r="F66">
            <v>291</v>
          </cell>
          <cell r="G66">
            <v>296.1052631578947</v>
          </cell>
          <cell r="H66">
            <v>296.1052631578947</v>
          </cell>
          <cell r="I66">
            <v>298.70267774699903</v>
          </cell>
          <cell r="J66">
            <v>301.3000923361033</v>
          </cell>
        </row>
        <row r="67">
          <cell r="D67">
            <v>209.52</v>
          </cell>
          <cell r="E67">
            <v>209.52</v>
          </cell>
          <cell r="F67">
            <v>214.29</v>
          </cell>
          <cell r="G67">
            <v>223.81</v>
          </cell>
          <cell r="H67">
            <v>228.57</v>
          </cell>
          <cell r="I67">
            <v>236.18580008399832</v>
          </cell>
          <cell r="J67">
            <v>243.80160016799664</v>
          </cell>
        </row>
        <row r="68">
          <cell r="D68">
            <v>1800</v>
          </cell>
          <cell r="E68">
            <v>1800</v>
          </cell>
          <cell r="F68">
            <v>1800</v>
          </cell>
          <cell r="G68">
            <v>1800</v>
          </cell>
          <cell r="H68">
            <v>1800</v>
          </cell>
          <cell r="I68">
            <v>1800</v>
          </cell>
          <cell r="J68">
            <v>1800</v>
          </cell>
        </row>
        <row r="69">
          <cell r="D69">
            <v>226.05780499902366</v>
          </cell>
          <cell r="E69">
            <v>261.6491045543162</v>
          </cell>
          <cell r="F69">
            <v>302.84401776957515</v>
          </cell>
          <cell r="G69">
            <v>350.5247963872912</v>
          </cell>
          <cell r="H69">
            <v>405.7125968254661</v>
          </cell>
          <cell r="I69">
            <v>469.58934979594255</v>
          </cell>
          <cell r="J69">
            <v>543.5230731488462</v>
          </cell>
        </row>
        <row r="70">
          <cell r="D70">
            <v>86.8</v>
          </cell>
          <cell r="E70">
            <v>102.69673385358146</v>
          </cell>
          <cell r="F70">
            <v>121.50482885015377</v>
          </cell>
          <cell r="G70">
            <v>143.75747776900008</v>
          </cell>
          <cell r="H70">
            <v>170.0855234320871</v>
          </cell>
          <cell r="I70">
            <v>201.2353425374671</v>
          </cell>
          <cell r="J70">
            <v>238.0900047753982</v>
          </cell>
        </row>
        <row r="71">
          <cell r="D71">
            <v>52.7486166952771</v>
          </cell>
          <cell r="E71">
            <v>54.595057933253024</v>
          </cell>
          <cell r="F71">
            <v>56.50613300352437</v>
          </cell>
          <cell r="G71">
            <v>58.48410438387341</v>
          </cell>
          <cell r="H71">
            <v>60.53131374908395</v>
          </cell>
          <cell r="I71">
            <v>62.6501847431962</v>
          </cell>
          <cell r="J71">
            <v>64.84322584880314</v>
          </cell>
        </row>
        <row r="72">
          <cell r="D72">
            <v>50.27</v>
          </cell>
          <cell r="E72">
            <v>50.89</v>
          </cell>
          <cell r="F72">
            <v>46.2</v>
          </cell>
          <cell r="G72">
            <v>46.5</v>
          </cell>
          <cell r="H72">
            <v>46.7</v>
          </cell>
          <cell r="I72">
            <v>46.9</v>
          </cell>
          <cell r="J72">
            <v>47.10085653104924</v>
          </cell>
        </row>
        <row r="73">
          <cell r="D73">
            <v>47.61904761904761</v>
          </cell>
          <cell r="E73">
            <v>47.61904761904761</v>
          </cell>
          <cell r="F73">
            <v>47.61904761904761</v>
          </cell>
          <cell r="G73">
            <v>47.61904761904761</v>
          </cell>
          <cell r="H73">
            <v>47.61904761904761</v>
          </cell>
          <cell r="I73">
            <v>47.61904761904761</v>
          </cell>
          <cell r="J73">
            <v>47.61904761904761</v>
          </cell>
        </row>
        <row r="74">
          <cell r="D74">
            <v>510</v>
          </cell>
          <cell r="E74">
            <v>577.2355106983589</v>
          </cell>
          <cell r="F74">
            <v>653.3349702180298</v>
          </cell>
          <cell r="G74">
            <v>739.466951354709</v>
          </cell>
          <cell r="H74">
            <v>836.9540849211646</v>
          </cell>
          <cell r="I74">
            <v>947.2933698834241</v>
          </cell>
          <cell r="J74">
            <v>1072.1791610702505</v>
          </cell>
        </row>
        <row r="75">
          <cell r="D75">
            <v>200</v>
          </cell>
          <cell r="E75">
            <v>208.50557206456548</v>
          </cell>
          <cell r="F75">
            <v>217.3728679098585</v>
          </cell>
          <cell r="G75">
            <v>226.6172708743014</v>
          </cell>
          <cell r="H75">
            <v>236.25481851678404</v>
          </cell>
          <cell r="I75">
            <v>246.3022304392607</v>
          </cell>
          <cell r="J75">
            <v>256.77693729258243</v>
          </cell>
        </row>
        <row r="76">
          <cell r="D76">
            <v>412</v>
          </cell>
          <cell r="E76">
            <v>573</v>
          </cell>
          <cell r="F76">
            <v>727</v>
          </cell>
          <cell r="G76">
            <v>735.5529411764705</v>
          </cell>
          <cell r="H76">
            <v>744.1058823529412</v>
          </cell>
          <cell r="I76">
            <v>752.8600692041523</v>
          </cell>
          <cell r="J76">
            <v>761.6142560553633</v>
          </cell>
        </row>
        <row r="77">
          <cell r="D77">
            <v>121.61</v>
          </cell>
          <cell r="E77">
            <v>114.24</v>
          </cell>
          <cell r="F77">
            <v>102.26</v>
          </cell>
          <cell r="G77">
            <v>102.24111111111111</v>
          </cell>
          <cell r="H77">
            <v>102.22222222222221</v>
          </cell>
          <cell r="I77">
            <v>67.26190476190476</v>
          </cell>
          <cell r="J77">
            <v>32.301587301587304</v>
          </cell>
        </row>
        <row r="78">
          <cell r="D78">
            <v>66.9</v>
          </cell>
          <cell r="E78">
            <v>64.8</v>
          </cell>
          <cell r="F78">
            <v>59.907476038338665</v>
          </cell>
          <cell r="G78">
            <v>44.20121405750799</v>
          </cell>
          <cell r="H78">
            <v>28.49495207667732</v>
          </cell>
          <cell r="I78">
            <v>28.49</v>
          </cell>
          <cell r="J78">
            <v>28.49</v>
          </cell>
        </row>
        <row r="79">
          <cell r="D79">
            <v>146.09</v>
          </cell>
          <cell r="E79">
            <v>165.41937516941468</v>
          </cell>
          <cell r="F79">
            <v>187.30624739160493</v>
          </cell>
          <cell r="G79">
            <v>212.0890027301465</v>
          </cell>
          <cell r="H79">
            <v>240.15079958878167</v>
          </cell>
          <cell r="I79">
            <v>271.92549260326916</v>
          </cell>
          <cell r="J79">
            <v>307.90434033176865</v>
          </cell>
        </row>
        <row r="80">
          <cell r="D80">
            <v>450.26048385622863</v>
          </cell>
          <cell r="E80">
            <v>490.15897794088556</v>
          </cell>
          <cell r="F80">
            <v>533.5929584546196</v>
          </cell>
          <cell r="G80">
            <v>580.8757120158095</v>
          </cell>
          <cell r="H80">
            <v>632.3482862050736</v>
          </cell>
          <cell r="I80">
            <v>688.3819495204004</v>
          </cell>
          <cell r="J80">
            <v>749.3808693138909</v>
          </cell>
        </row>
        <row r="81">
          <cell r="D81">
            <v>10.42</v>
          </cell>
          <cell r="E81">
            <v>10.42</v>
          </cell>
          <cell r="F81">
            <v>11.721191992244604</v>
          </cell>
          <cell r="G81">
            <v>13.18486964674271</v>
          </cell>
          <cell r="H81">
            <v>14.831323274682298</v>
          </cell>
          <cell r="I81">
            <v>16.683376929136006</v>
          </cell>
          <cell r="J81">
            <v>18.766704804739668</v>
          </cell>
        </row>
        <row r="82">
          <cell r="D82">
            <v>9.46607785677111</v>
          </cell>
          <cell r="E82">
            <v>12.220426122012777</v>
          </cell>
          <cell r="F82">
            <v>15.776208146941215</v>
          </cell>
          <cell r="G82">
            <v>20.366617416661814</v>
          </cell>
          <cell r="H82">
            <v>26.29269981311041</v>
          </cell>
          <cell r="I82">
            <v>33.943096652701044</v>
          </cell>
          <cell r="J82">
            <v>43.81953236312813</v>
          </cell>
        </row>
        <row r="83">
          <cell r="D83">
            <v>1117</v>
          </cell>
          <cell r="E83">
            <v>912</v>
          </cell>
          <cell r="F83">
            <v>664.8896317823322</v>
          </cell>
          <cell r="G83">
            <v>482.04498304219084</v>
          </cell>
          <cell r="H83">
            <v>349.0670566857244</v>
          </cell>
          <cell r="I83">
            <v>282.57809350749113</v>
          </cell>
          <cell r="J83">
            <v>228.75369474415945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885.7142857142858</v>
          </cell>
          <cell r="E85">
            <v>961.9047619047618</v>
          </cell>
          <cell r="F85">
            <v>976.1904761904761</v>
          </cell>
          <cell r="G85">
            <v>1080.952380952381</v>
          </cell>
          <cell r="H85">
            <v>1190.4761904761904</v>
          </cell>
          <cell r="I85">
            <v>1321.1382113821137</v>
          </cell>
          <cell r="J85">
            <v>1451.800232288037</v>
          </cell>
        </row>
        <row r="86">
          <cell r="D86">
            <v>30.934270526327413</v>
          </cell>
          <cell r="E86">
            <v>31.876308753699856</v>
          </cell>
          <cell r="F86">
            <v>32.84703477641164</v>
          </cell>
          <cell r="G86">
            <v>33.847322221007346</v>
          </cell>
          <cell r="H86">
            <v>34.87807131849275</v>
          </cell>
          <cell r="I86">
            <v>35.94020971451795</v>
          </cell>
          <cell r="J86">
            <v>37.03469330423258</v>
          </cell>
        </row>
        <row r="88">
          <cell r="D88">
            <v>139</v>
          </cell>
          <cell r="E88">
            <v>145</v>
          </cell>
          <cell r="F88">
            <v>164.5950791954187</v>
          </cell>
          <cell r="G88">
            <v>186.8382075541114</v>
          </cell>
          <cell r="H88">
            <v>212.08723840757952</v>
          </cell>
          <cell r="I88">
            <v>240.74838484160824</v>
          </cell>
          <cell r="J88">
            <v>273.28275495981825</v>
          </cell>
        </row>
        <row r="89">
          <cell r="D89">
            <v>373.0610135872694</v>
          </cell>
          <cell r="E89">
            <v>405.0471364047518</v>
          </cell>
          <cell r="F89">
            <v>439.775738376132</v>
          </cell>
          <cell r="G89">
            <v>477.4819587195164</v>
          </cell>
          <cell r="H89">
            <v>518.421097408587</v>
          </cell>
          <cell r="I89">
            <v>562.8703437488401</v>
          </cell>
          <cell r="J89">
            <v>611.1306531613573</v>
          </cell>
        </row>
        <row r="90">
          <cell r="D90">
            <v>47.87</v>
          </cell>
          <cell r="E90">
            <v>55.27311247474853</v>
          </cell>
          <cell r="F90">
            <v>63.8211189188678</v>
          </cell>
          <cell r="G90">
            <v>73.69107759070152</v>
          </cell>
          <cell r="H90">
            <v>85.08742887103126</v>
          </cell>
          <cell r="I90">
            <v>98.24622991802126</v>
          </cell>
          <cell r="J90">
            <v>113.44004421305188</v>
          </cell>
        </row>
        <row r="93">
          <cell r="D93">
            <v>447.26072159999995</v>
          </cell>
          <cell r="E93">
            <v>537.922959759456</v>
          </cell>
          <cell r="F93">
            <v>646.9629383086283</v>
          </cell>
          <cell r="G93">
            <v>778.1059275330108</v>
          </cell>
          <cell r="H93">
            <v>935.8323307434695</v>
          </cell>
          <cell r="I93">
            <v>1125.530753944295</v>
          </cell>
          <cell r="J93">
            <v>1353.6821035751043</v>
          </cell>
        </row>
        <row r="94">
          <cell r="D94">
            <v>21.614471662349853</v>
          </cell>
          <cell r="E94">
            <v>25.085106429297763</v>
          </cell>
          <cell r="F94">
            <v>29.113020868574157</v>
          </cell>
          <cell r="G94">
            <v>33.78769735272601</v>
          </cell>
          <cell r="H94">
            <v>39.212986434936056</v>
          </cell>
          <cell r="I94">
            <v>45.509413947157284</v>
          </cell>
          <cell r="J94">
            <v>52.81685854889395</v>
          </cell>
        </row>
        <row r="95">
          <cell r="D95">
            <v>18.929999271871164</v>
          </cell>
          <cell r="E95">
            <v>22.314764206093265</v>
          </cell>
          <cell r="F95">
            <v>26.304739605218206</v>
          </cell>
          <cell r="G95">
            <v>31.008139692078597</v>
          </cell>
          <cell r="H95">
            <v>36.552527855958</v>
          </cell>
          <cell r="I95">
            <v>43.08827636641179</v>
          </cell>
          <cell r="J95">
            <v>50.792644698734804</v>
          </cell>
        </row>
        <row r="96">
          <cell r="D96">
            <v>52.43405112972579</v>
          </cell>
          <cell r="E96">
            <v>52.43405112972579</v>
          </cell>
          <cell r="F96">
            <v>59.57418003896021</v>
          </cell>
          <cell r="G96">
            <v>67.68660538041867</v>
          </cell>
          <cell r="H96">
            <v>76.90372817432544</v>
          </cell>
          <cell r="I96">
            <v>87.37597895286791</v>
          </cell>
          <cell r="J96">
            <v>99.2742729021665</v>
          </cell>
        </row>
        <row r="97">
          <cell r="D97">
            <v>775.525942922106</v>
          </cell>
          <cell r="E97">
            <v>863.7498683072794</v>
          </cell>
          <cell r="F97">
            <v>962.0101581511857</v>
          </cell>
          <cell r="G97">
            <v>1071.4485504926704</v>
          </cell>
          <cell r="H97">
            <v>1193.33666762844</v>
          </cell>
          <cell r="I97">
            <v>1329.0907917619993</v>
          </cell>
          <cell r="J97">
            <v>1480.288321532205</v>
          </cell>
        </row>
        <row r="98">
          <cell r="D98">
            <v>247.21080205828295</v>
          </cell>
          <cell r="E98">
            <v>273.1201741727633</v>
          </cell>
          <cell r="F98">
            <v>301.7450245664183</v>
          </cell>
          <cell r="G98">
            <v>333.3699538174514</v>
          </cell>
          <cell r="H98">
            <v>368.3093905788235</v>
          </cell>
          <cell r="I98">
            <v>406.9107177632013</v>
          </cell>
          <cell r="J98">
            <v>449.5577263733328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D100">
            <v>123.0846873515671</v>
          </cell>
          <cell r="E100">
            <v>144.7892434767511</v>
          </cell>
          <cell r="F100">
            <v>172.6981046991478</v>
          </cell>
          <cell r="G100">
            <v>206.70148364517624</v>
          </cell>
          <cell r="H100">
            <v>247.39995505768806</v>
          </cell>
          <cell r="I100">
            <v>296.1117486104432</v>
          </cell>
          <cell r="J100">
            <v>354.41464669906196</v>
          </cell>
        </row>
      </sheetData>
      <sheetData sheetId="2">
        <row r="5">
          <cell r="A5" t="str">
            <v>Algeria</v>
          </cell>
          <cell r="B5">
            <v>196</v>
          </cell>
          <cell r="C5">
            <v>221</v>
          </cell>
          <cell r="D5">
            <v>250</v>
          </cell>
          <cell r="E5">
            <v>282</v>
          </cell>
          <cell r="F5">
            <v>318</v>
          </cell>
          <cell r="G5">
            <v>359</v>
          </cell>
          <cell r="H5">
            <v>405</v>
          </cell>
        </row>
        <row r="6">
          <cell r="A6" t="str">
            <v>Argentina</v>
          </cell>
          <cell r="B6">
            <v>315</v>
          </cell>
          <cell r="C6">
            <v>333</v>
          </cell>
          <cell r="D6">
            <v>352</v>
          </cell>
          <cell r="E6">
            <v>373</v>
          </cell>
          <cell r="F6">
            <v>394</v>
          </cell>
          <cell r="G6">
            <v>417</v>
          </cell>
          <cell r="H6">
            <v>441</v>
          </cell>
        </row>
        <row r="7">
          <cell r="A7" t="str">
            <v>Armenia</v>
          </cell>
          <cell r="B7">
            <v>24</v>
          </cell>
          <cell r="C7">
            <v>25</v>
          </cell>
          <cell r="D7">
            <v>26</v>
          </cell>
          <cell r="E7">
            <v>27</v>
          </cell>
          <cell r="F7">
            <v>28</v>
          </cell>
          <cell r="G7">
            <v>30</v>
          </cell>
          <cell r="H7">
            <v>31</v>
          </cell>
        </row>
        <row r="8">
          <cell r="A8" t="str">
            <v>Azerbaijan</v>
          </cell>
          <cell r="B8">
            <v>64</v>
          </cell>
          <cell r="C8">
            <v>67</v>
          </cell>
          <cell r="D8">
            <v>72</v>
          </cell>
          <cell r="E8">
            <v>78</v>
          </cell>
          <cell r="F8">
            <v>84</v>
          </cell>
          <cell r="G8">
            <v>91</v>
          </cell>
          <cell r="H8">
            <v>98</v>
          </cell>
        </row>
        <row r="9">
          <cell r="A9" t="str">
            <v>Bangladesh</v>
          </cell>
          <cell r="B9">
            <v>44</v>
          </cell>
          <cell r="C9">
            <v>53</v>
          </cell>
          <cell r="D9">
            <v>76</v>
          </cell>
          <cell r="E9">
            <v>93</v>
          </cell>
          <cell r="F9">
            <v>112</v>
          </cell>
          <cell r="G9">
            <v>132</v>
          </cell>
          <cell r="H9">
            <v>153</v>
          </cell>
        </row>
        <row r="10">
          <cell r="A10" t="str">
            <v>Belarus</v>
          </cell>
          <cell r="B10">
            <v>123</v>
          </cell>
          <cell r="C10">
            <v>124</v>
          </cell>
          <cell r="D10">
            <v>125</v>
          </cell>
          <cell r="E10">
            <v>126</v>
          </cell>
          <cell r="F10">
            <v>128</v>
          </cell>
          <cell r="G10">
            <v>129</v>
          </cell>
          <cell r="H10">
            <v>130</v>
          </cell>
        </row>
        <row r="11">
          <cell r="A11" t="str">
            <v>Bolivia</v>
          </cell>
          <cell r="B11">
            <v>74</v>
          </cell>
          <cell r="C11">
            <v>20</v>
          </cell>
          <cell r="D11">
            <v>23</v>
          </cell>
          <cell r="E11">
            <v>26</v>
          </cell>
          <cell r="F11">
            <v>29</v>
          </cell>
          <cell r="G11">
            <v>33</v>
          </cell>
          <cell r="H11">
            <v>38</v>
          </cell>
        </row>
        <row r="12">
          <cell r="A12" t="str">
            <v>Brazil</v>
          </cell>
          <cell r="B12">
            <v>618</v>
          </cell>
          <cell r="C12">
            <v>677</v>
          </cell>
          <cell r="D12">
            <v>722</v>
          </cell>
          <cell r="E12">
            <v>770</v>
          </cell>
          <cell r="F12">
            <v>822</v>
          </cell>
          <cell r="G12">
            <v>877</v>
          </cell>
          <cell r="H12">
            <v>935</v>
          </cell>
        </row>
        <row r="13">
          <cell r="A13" t="str">
            <v>Chile</v>
          </cell>
          <cell r="B13">
            <v>74</v>
          </cell>
          <cell r="C13">
            <v>74</v>
          </cell>
          <cell r="D13">
            <v>78</v>
          </cell>
          <cell r="E13">
            <v>83</v>
          </cell>
          <cell r="F13">
            <v>88</v>
          </cell>
          <cell r="G13">
            <v>93</v>
          </cell>
          <cell r="H13">
            <v>99</v>
          </cell>
        </row>
        <row r="14">
          <cell r="A14" t="str">
            <v>China</v>
          </cell>
          <cell r="B14">
            <v>2430</v>
          </cell>
          <cell r="C14">
            <v>3320</v>
          </cell>
          <cell r="D14">
            <v>4210</v>
          </cell>
          <cell r="E14">
            <v>5272</v>
          </cell>
          <cell r="F14">
            <v>6333</v>
          </cell>
          <cell r="G14">
            <v>7815</v>
          </cell>
          <cell r="H14">
            <v>9297</v>
          </cell>
        </row>
        <row r="15">
          <cell r="A15" t="str">
            <v>Colombia</v>
          </cell>
          <cell r="B15">
            <v>159</v>
          </cell>
          <cell r="C15">
            <v>172</v>
          </cell>
          <cell r="D15">
            <v>187</v>
          </cell>
          <cell r="E15">
            <v>202</v>
          </cell>
          <cell r="F15">
            <v>219</v>
          </cell>
          <cell r="G15">
            <v>238</v>
          </cell>
          <cell r="H15">
            <v>258</v>
          </cell>
        </row>
        <row r="16">
          <cell r="A16" t="str">
            <v>Democratic Republic of Congo (Kinshasa)</v>
          </cell>
          <cell r="B16">
            <v>77</v>
          </cell>
          <cell r="C16">
            <v>66</v>
          </cell>
          <cell r="D16">
            <v>57</v>
          </cell>
          <cell r="E16">
            <v>50</v>
          </cell>
          <cell r="F16">
            <v>43</v>
          </cell>
          <cell r="G16">
            <v>37</v>
          </cell>
          <cell r="H16">
            <v>32</v>
          </cell>
        </row>
        <row r="17">
          <cell r="A17" t="str">
            <v>Ecuador</v>
          </cell>
          <cell r="B17">
            <v>40</v>
          </cell>
          <cell r="C17">
            <v>44</v>
          </cell>
          <cell r="D17">
            <v>49</v>
          </cell>
          <cell r="E17">
            <v>55</v>
          </cell>
          <cell r="F17">
            <v>61</v>
          </cell>
          <cell r="G17">
            <v>67</v>
          </cell>
          <cell r="H17">
            <v>75</v>
          </cell>
        </row>
        <row r="18">
          <cell r="A18" t="str">
            <v>Egypt</v>
          </cell>
          <cell r="B18">
            <v>264</v>
          </cell>
          <cell r="C18">
            <v>296</v>
          </cell>
          <cell r="D18">
            <v>333</v>
          </cell>
          <cell r="E18">
            <v>373</v>
          </cell>
          <cell r="F18">
            <v>419</v>
          </cell>
          <cell r="G18">
            <v>470</v>
          </cell>
          <cell r="H18">
            <v>528</v>
          </cell>
        </row>
        <row r="19">
          <cell r="A19" t="str">
            <v>Ethiopia</v>
          </cell>
          <cell r="B19">
            <v>33</v>
          </cell>
          <cell r="C19">
            <v>43</v>
          </cell>
          <cell r="D19">
            <v>56</v>
          </cell>
          <cell r="E19">
            <v>73</v>
          </cell>
          <cell r="F19">
            <v>95</v>
          </cell>
          <cell r="G19">
            <v>123</v>
          </cell>
          <cell r="H19">
            <v>159</v>
          </cell>
        </row>
        <row r="20">
          <cell r="A20" t="str">
            <v>Georgia</v>
          </cell>
          <cell r="B20">
            <v>51</v>
          </cell>
          <cell r="C20">
            <v>50</v>
          </cell>
          <cell r="D20">
            <v>52</v>
          </cell>
          <cell r="E20">
            <v>55</v>
          </cell>
          <cell r="F20">
            <v>57</v>
          </cell>
          <cell r="G20">
            <v>60</v>
          </cell>
          <cell r="H20">
            <v>62</v>
          </cell>
        </row>
        <row r="21">
          <cell r="A21" t="str">
            <v>India</v>
          </cell>
          <cell r="B21">
            <v>334</v>
          </cell>
          <cell r="C21">
            <v>382</v>
          </cell>
          <cell r="D21">
            <v>436</v>
          </cell>
          <cell r="E21">
            <v>498</v>
          </cell>
          <cell r="F21">
            <v>569</v>
          </cell>
          <cell r="G21">
            <v>650</v>
          </cell>
          <cell r="H21">
            <v>743</v>
          </cell>
        </row>
        <row r="22">
          <cell r="A22" t="str">
            <v>Indonesia</v>
          </cell>
          <cell r="B22">
            <v>288</v>
          </cell>
          <cell r="C22">
            <v>327</v>
          </cell>
          <cell r="D22">
            <v>372</v>
          </cell>
          <cell r="E22">
            <v>423</v>
          </cell>
          <cell r="F22">
            <v>481</v>
          </cell>
          <cell r="G22">
            <v>546</v>
          </cell>
          <cell r="H22">
            <v>621</v>
          </cell>
        </row>
        <row r="23">
          <cell r="A23" t="str">
            <v>Iran</v>
          </cell>
          <cell r="B23">
            <v>237</v>
          </cell>
          <cell r="C23">
            <v>270</v>
          </cell>
          <cell r="D23">
            <v>308</v>
          </cell>
          <cell r="E23">
            <v>352</v>
          </cell>
          <cell r="F23">
            <v>402</v>
          </cell>
          <cell r="G23">
            <v>458</v>
          </cell>
          <cell r="H23">
            <v>523</v>
          </cell>
        </row>
        <row r="24">
          <cell r="A24" t="str">
            <v>Iraq</v>
          </cell>
          <cell r="B24">
            <v>88</v>
          </cell>
          <cell r="C24">
            <v>100</v>
          </cell>
          <cell r="D24">
            <v>115</v>
          </cell>
          <cell r="E24">
            <v>131</v>
          </cell>
          <cell r="F24">
            <v>149</v>
          </cell>
          <cell r="G24">
            <v>171</v>
          </cell>
          <cell r="H24">
            <v>195</v>
          </cell>
        </row>
        <row r="25">
          <cell r="A25" t="str">
            <v>Israel</v>
          </cell>
          <cell r="B25">
            <v>370</v>
          </cell>
          <cell r="C25">
            <v>370</v>
          </cell>
          <cell r="D25">
            <v>393</v>
          </cell>
          <cell r="E25">
            <v>418</v>
          </cell>
          <cell r="F25">
            <v>444</v>
          </cell>
          <cell r="G25">
            <v>472</v>
          </cell>
          <cell r="H25">
            <v>501</v>
          </cell>
        </row>
        <row r="26">
          <cell r="A26" t="str">
            <v>Jordan</v>
          </cell>
          <cell r="B26">
            <v>371</v>
          </cell>
          <cell r="C26">
            <v>371</v>
          </cell>
          <cell r="D26">
            <v>429</v>
          </cell>
          <cell r="E26">
            <v>497</v>
          </cell>
          <cell r="F26">
            <v>575</v>
          </cell>
          <cell r="G26">
            <v>665</v>
          </cell>
          <cell r="H26">
            <v>769</v>
          </cell>
        </row>
        <row r="27">
          <cell r="A27" t="str">
            <v>Kazakhstan</v>
          </cell>
          <cell r="B27">
            <v>93</v>
          </cell>
          <cell r="C27">
            <v>109</v>
          </cell>
          <cell r="D27">
            <v>125</v>
          </cell>
          <cell r="E27">
            <v>133</v>
          </cell>
          <cell r="F27">
            <v>141</v>
          </cell>
          <cell r="G27">
            <v>150</v>
          </cell>
          <cell r="H27">
            <v>160</v>
          </cell>
        </row>
        <row r="28">
          <cell r="A28" t="str">
            <v>Mexico</v>
          </cell>
          <cell r="B28">
            <v>618</v>
          </cell>
          <cell r="C28">
            <v>664</v>
          </cell>
          <cell r="D28">
            <v>715</v>
          </cell>
          <cell r="E28">
            <v>771</v>
          </cell>
          <cell r="F28">
            <v>830</v>
          </cell>
          <cell r="G28">
            <v>894</v>
          </cell>
          <cell r="H28">
            <v>963</v>
          </cell>
        </row>
        <row r="29">
          <cell r="A29" t="str">
            <v>Moldova</v>
          </cell>
          <cell r="B29">
            <v>35</v>
          </cell>
          <cell r="C29">
            <v>23</v>
          </cell>
          <cell r="D29">
            <v>22</v>
          </cell>
          <cell r="E29">
            <v>23</v>
          </cell>
          <cell r="F29">
            <v>25</v>
          </cell>
          <cell r="G29">
            <v>26</v>
          </cell>
          <cell r="H29">
            <v>28</v>
          </cell>
        </row>
        <row r="30">
          <cell r="A30" t="str">
            <v>Mongolia</v>
          </cell>
          <cell r="B30">
            <v>3</v>
          </cell>
          <cell r="C30">
            <v>3</v>
          </cell>
          <cell r="D30">
            <v>4</v>
          </cell>
          <cell r="E30">
            <v>4</v>
          </cell>
          <cell r="F30">
            <v>5</v>
          </cell>
          <cell r="G30">
            <v>5</v>
          </cell>
          <cell r="H30">
            <v>6</v>
          </cell>
        </row>
        <row r="31">
          <cell r="A31" t="str">
            <v>Myanmar</v>
          </cell>
          <cell r="B31">
            <v>124</v>
          </cell>
          <cell r="C31">
            <v>144</v>
          </cell>
          <cell r="D31">
            <v>167</v>
          </cell>
          <cell r="E31">
            <v>193</v>
          </cell>
          <cell r="F31">
            <v>224</v>
          </cell>
          <cell r="G31">
            <v>260</v>
          </cell>
          <cell r="H31">
            <v>302</v>
          </cell>
        </row>
        <row r="32">
          <cell r="A32" t="str">
            <v>Nepal</v>
          </cell>
          <cell r="B32">
            <v>9</v>
          </cell>
          <cell r="C32">
            <v>11</v>
          </cell>
          <cell r="D32">
            <v>11</v>
          </cell>
          <cell r="E32">
            <v>12</v>
          </cell>
          <cell r="F32">
            <v>14</v>
          </cell>
          <cell r="G32">
            <v>18</v>
          </cell>
          <cell r="H32">
            <v>23</v>
          </cell>
        </row>
        <row r="33">
          <cell r="A33" t="str">
            <v>Nigeria</v>
          </cell>
          <cell r="B33">
            <v>184</v>
          </cell>
          <cell r="C33">
            <v>222</v>
          </cell>
          <cell r="D33">
            <v>267</v>
          </cell>
          <cell r="E33">
            <v>322</v>
          </cell>
          <cell r="F33">
            <v>389</v>
          </cell>
          <cell r="G33">
            <v>469</v>
          </cell>
          <cell r="H33">
            <v>565</v>
          </cell>
        </row>
        <row r="34">
          <cell r="A34" t="str">
            <v>North Korea (DPRK)</v>
          </cell>
          <cell r="B34">
            <v>162</v>
          </cell>
          <cell r="C34">
            <v>194</v>
          </cell>
          <cell r="D34">
            <v>201</v>
          </cell>
          <cell r="E34">
            <v>218</v>
          </cell>
          <cell r="F34">
            <v>234</v>
          </cell>
          <cell r="G34">
            <v>250</v>
          </cell>
          <cell r="H34">
            <v>268</v>
          </cell>
        </row>
        <row r="35">
          <cell r="A35" t="str">
            <v>Pakistan</v>
          </cell>
          <cell r="B35">
            <v>201</v>
          </cell>
          <cell r="C35">
            <v>239</v>
          </cell>
          <cell r="D35">
            <v>285</v>
          </cell>
          <cell r="E35">
            <v>340</v>
          </cell>
          <cell r="F35">
            <v>405</v>
          </cell>
          <cell r="G35">
            <v>482</v>
          </cell>
          <cell r="H35">
            <v>574</v>
          </cell>
        </row>
        <row r="36">
          <cell r="A36" t="str">
            <v>Peru</v>
          </cell>
          <cell r="B36">
            <v>286</v>
          </cell>
          <cell r="C36">
            <v>311</v>
          </cell>
          <cell r="D36">
            <v>339</v>
          </cell>
          <cell r="E36">
            <v>369</v>
          </cell>
          <cell r="F36">
            <v>402</v>
          </cell>
          <cell r="G36">
            <v>438</v>
          </cell>
          <cell r="H36">
            <v>477</v>
          </cell>
        </row>
        <row r="37">
          <cell r="A37" t="str">
            <v>Philippines</v>
          </cell>
          <cell r="B37">
            <v>173</v>
          </cell>
          <cell r="C37">
            <v>194</v>
          </cell>
          <cell r="D37">
            <v>217</v>
          </cell>
          <cell r="E37">
            <v>243</v>
          </cell>
          <cell r="F37">
            <v>272</v>
          </cell>
          <cell r="G37">
            <v>304</v>
          </cell>
          <cell r="H37">
            <v>340</v>
          </cell>
        </row>
        <row r="38">
          <cell r="A38" t="str">
            <v>Saudi Arabia</v>
          </cell>
          <cell r="B38">
            <v>226</v>
          </cell>
          <cell r="C38">
            <v>262</v>
          </cell>
          <cell r="D38">
            <v>303</v>
          </cell>
          <cell r="E38">
            <v>351</v>
          </cell>
          <cell r="F38">
            <v>406</v>
          </cell>
          <cell r="G38">
            <v>470</v>
          </cell>
          <cell r="H38">
            <v>544</v>
          </cell>
        </row>
        <row r="39">
          <cell r="A39" t="str">
            <v>Senegal</v>
          </cell>
          <cell r="B39">
            <v>87</v>
          </cell>
          <cell r="C39">
            <v>103</v>
          </cell>
          <cell r="D39">
            <v>122</v>
          </cell>
          <cell r="E39">
            <v>144</v>
          </cell>
          <cell r="F39">
            <v>170</v>
          </cell>
          <cell r="G39">
            <v>201</v>
          </cell>
          <cell r="H39">
            <v>238</v>
          </cell>
        </row>
        <row r="40">
          <cell r="A40" t="str">
            <v>Singapore</v>
          </cell>
          <cell r="B40">
            <v>53</v>
          </cell>
          <cell r="C40">
            <v>55</v>
          </cell>
          <cell r="D40">
            <v>57</v>
          </cell>
          <cell r="E40">
            <v>58</v>
          </cell>
          <cell r="F40">
            <v>61</v>
          </cell>
          <cell r="G40">
            <v>63</v>
          </cell>
          <cell r="H40">
            <v>65</v>
          </cell>
        </row>
        <row r="41">
          <cell r="A41" t="str">
            <v>South Africa</v>
          </cell>
          <cell r="B41">
            <v>510</v>
          </cell>
          <cell r="C41">
            <v>577</v>
          </cell>
          <cell r="D41">
            <v>653</v>
          </cell>
          <cell r="E41">
            <v>739</v>
          </cell>
          <cell r="F41">
            <v>837</v>
          </cell>
          <cell r="G41">
            <v>947</v>
          </cell>
          <cell r="H41">
            <v>1072</v>
          </cell>
        </row>
        <row r="42">
          <cell r="A42" t="str">
            <v>South Korea (ROK)</v>
          </cell>
          <cell r="B42">
            <v>200</v>
          </cell>
          <cell r="C42">
            <v>209</v>
          </cell>
          <cell r="D42">
            <v>217</v>
          </cell>
          <cell r="E42">
            <v>227</v>
          </cell>
          <cell r="F42">
            <v>236</v>
          </cell>
          <cell r="G42">
            <v>246</v>
          </cell>
          <cell r="H42">
            <v>257</v>
          </cell>
        </row>
        <row r="43">
          <cell r="A43" t="str">
            <v>Thailand</v>
          </cell>
          <cell r="B43">
            <v>146</v>
          </cell>
          <cell r="C43">
            <v>165</v>
          </cell>
          <cell r="D43">
            <v>187</v>
          </cell>
          <cell r="E43">
            <v>212</v>
          </cell>
          <cell r="F43">
            <v>240</v>
          </cell>
          <cell r="G43">
            <v>272</v>
          </cell>
          <cell r="H43">
            <v>308</v>
          </cell>
        </row>
        <row r="44">
          <cell r="A44" t="str">
            <v>Turkey</v>
          </cell>
          <cell r="B44">
            <v>405</v>
          </cell>
          <cell r="C44">
            <v>441</v>
          </cell>
          <cell r="D44">
            <v>480</v>
          </cell>
          <cell r="E44">
            <v>523</v>
          </cell>
          <cell r="F44">
            <v>569</v>
          </cell>
          <cell r="G44">
            <v>620</v>
          </cell>
          <cell r="H44">
            <v>674</v>
          </cell>
        </row>
        <row r="45">
          <cell r="A45" t="str">
            <v>Turkmenistan</v>
          </cell>
          <cell r="B45">
            <v>10</v>
          </cell>
          <cell r="C45">
            <v>10</v>
          </cell>
          <cell r="D45">
            <v>12</v>
          </cell>
          <cell r="E45">
            <v>13</v>
          </cell>
          <cell r="F45">
            <v>15</v>
          </cell>
          <cell r="G45">
            <v>17</v>
          </cell>
          <cell r="H45">
            <v>19</v>
          </cell>
        </row>
        <row r="46">
          <cell r="A46" t="str">
            <v>Uganda</v>
          </cell>
          <cell r="B46">
            <v>9</v>
          </cell>
          <cell r="C46">
            <v>12</v>
          </cell>
          <cell r="D46">
            <v>16</v>
          </cell>
          <cell r="E46">
            <v>20</v>
          </cell>
          <cell r="F46">
            <v>26</v>
          </cell>
          <cell r="G46">
            <v>34</v>
          </cell>
          <cell r="H46">
            <v>44</v>
          </cell>
        </row>
        <row r="47">
          <cell r="A47" t="str">
            <v>Uruguay</v>
          </cell>
          <cell r="B47">
            <v>31</v>
          </cell>
          <cell r="C47">
            <v>32</v>
          </cell>
          <cell r="D47">
            <v>33</v>
          </cell>
          <cell r="E47">
            <v>34</v>
          </cell>
          <cell r="F47">
            <v>35</v>
          </cell>
          <cell r="G47">
            <v>36</v>
          </cell>
          <cell r="H47">
            <v>37</v>
          </cell>
        </row>
        <row r="48">
          <cell r="A48" t="str">
            <v>Uzbekistan</v>
          </cell>
          <cell r="B48">
            <v>139</v>
          </cell>
          <cell r="C48">
            <v>145</v>
          </cell>
          <cell r="D48">
            <v>165</v>
          </cell>
          <cell r="E48">
            <v>187</v>
          </cell>
          <cell r="F48">
            <v>212</v>
          </cell>
          <cell r="G48">
            <v>241</v>
          </cell>
          <cell r="H48">
            <v>273</v>
          </cell>
        </row>
        <row r="49">
          <cell r="A49" t="str">
            <v>Venezuela</v>
          </cell>
          <cell r="B49">
            <v>323</v>
          </cell>
          <cell r="C49">
            <v>351</v>
          </cell>
          <cell r="D49">
            <v>381</v>
          </cell>
          <cell r="E49">
            <v>414</v>
          </cell>
          <cell r="F49">
            <v>449</v>
          </cell>
          <cell r="G49">
            <v>488</v>
          </cell>
          <cell r="H49">
            <v>530</v>
          </cell>
        </row>
        <row r="50">
          <cell r="A50" t="str">
            <v>Vietnam</v>
          </cell>
          <cell r="B50">
            <v>48</v>
          </cell>
          <cell r="C50">
            <v>55</v>
          </cell>
          <cell r="D50">
            <v>64</v>
          </cell>
          <cell r="E50">
            <v>74</v>
          </cell>
          <cell r="F50">
            <v>85</v>
          </cell>
          <cell r="G50">
            <v>98</v>
          </cell>
          <cell r="H50">
            <v>113</v>
          </cell>
        </row>
        <row r="51">
          <cell r="A51" t="str">
            <v>Rest of</v>
          </cell>
        </row>
        <row r="52">
          <cell r="A52" t="str">
            <v>Eastern Europe</v>
          </cell>
          <cell r="B52">
            <v>19</v>
          </cell>
          <cell r="C52">
            <v>22</v>
          </cell>
          <cell r="D52">
            <v>26</v>
          </cell>
          <cell r="E52">
            <v>31</v>
          </cell>
          <cell r="F52">
            <v>37</v>
          </cell>
          <cell r="G52">
            <v>43</v>
          </cell>
          <cell r="H52">
            <v>51</v>
          </cell>
        </row>
        <row r="53">
          <cell r="A53" t="str">
            <v>China/CPA</v>
          </cell>
          <cell r="B53">
            <v>10</v>
          </cell>
          <cell r="C53">
            <v>11</v>
          </cell>
          <cell r="D53">
            <v>13</v>
          </cell>
          <cell r="E53">
            <v>15</v>
          </cell>
          <cell r="F53">
            <v>17</v>
          </cell>
          <cell r="G53">
            <v>20</v>
          </cell>
          <cell r="H53">
            <v>24</v>
          </cell>
        </row>
        <row r="54">
          <cell r="A54" t="str">
            <v>Middle East</v>
          </cell>
          <cell r="B54">
            <v>247</v>
          </cell>
          <cell r="C54">
            <v>273</v>
          </cell>
          <cell r="D54">
            <v>302</v>
          </cell>
          <cell r="E54">
            <v>333</v>
          </cell>
          <cell r="F54">
            <v>368</v>
          </cell>
          <cell r="G54">
            <v>407</v>
          </cell>
          <cell r="H54">
            <v>450</v>
          </cell>
        </row>
        <row r="55">
          <cell r="A55" t="str">
            <v>Africa</v>
          </cell>
          <cell r="B55">
            <v>447</v>
          </cell>
          <cell r="C55">
            <v>538</v>
          </cell>
          <cell r="D55">
            <v>647</v>
          </cell>
          <cell r="E55">
            <v>778</v>
          </cell>
          <cell r="F55">
            <v>936</v>
          </cell>
          <cell r="G55">
            <v>1126</v>
          </cell>
          <cell r="H55">
            <v>1354</v>
          </cell>
        </row>
        <row r="56">
          <cell r="A56" t="str">
            <v>Latin America</v>
          </cell>
          <cell r="B56">
            <v>672</v>
          </cell>
          <cell r="C56">
            <v>749</v>
          </cell>
          <cell r="D56">
            <v>834</v>
          </cell>
          <cell r="E56">
            <v>929</v>
          </cell>
          <cell r="F56">
            <v>1034</v>
          </cell>
          <cell r="G56">
            <v>1152</v>
          </cell>
          <cell r="H56">
            <v>1283</v>
          </cell>
        </row>
        <row r="57">
          <cell r="A57" t="str">
            <v>S&amp;E Asia</v>
          </cell>
          <cell r="B57">
            <v>105</v>
          </cell>
          <cell r="C57">
            <v>123</v>
          </cell>
          <cell r="D57">
            <v>147</v>
          </cell>
          <cell r="E57">
            <v>176</v>
          </cell>
          <cell r="F57">
            <v>210</v>
          </cell>
          <cell r="G57">
            <v>252</v>
          </cell>
          <cell r="H57">
            <v>301</v>
          </cell>
        </row>
        <row r="58">
          <cell r="A58" t="str">
            <v>FSU</v>
          </cell>
          <cell r="B58">
            <v>52</v>
          </cell>
          <cell r="C58">
            <v>60</v>
          </cell>
          <cell r="D58">
            <v>68</v>
          </cell>
          <cell r="E58">
            <v>77</v>
          </cell>
          <cell r="F58">
            <v>87</v>
          </cell>
          <cell r="G58">
            <v>99</v>
          </cell>
          <cell r="H58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1">
      <pane xSplit="1" ySplit="5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73" sqref="C173"/>
    </sheetView>
  </sheetViews>
  <sheetFormatPr defaultColWidth="9.140625" defaultRowHeight="12.75"/>
  <cols>
    <col min="1" max="1" width="23.8515625" style="0" customWidth="1"/>
    <col min="2" max="2" width="10.57421875" style="0" customWidth="1"/>
    <col min="3" max="8" width="9.57421875" style="0" bestFit="1" customWidth="1"/>
    <col min="9" max="9" width="9.57421875" style="0" hidden="1" customWidth="1"/>
    <col min="10" max="10" width="22.7109375" style="84" customWidth="1"/>
    <col min="11" max="11" width="21.00390625" style="0" customWidth="1"/>
    <col min="12" max="12" width="17.421875" style="0" customWidth="1"/>
  </cols>
  <sheetData>
    <row r="1" spans="1:10" s="81" customFormat="1" ht="12.75">
      <c r="A1" s="81" t="s">
        <v>140</v>
      </c>
      <c r="J1" s="82"/>
    </row>
    <row r="2" s="81" customFormat="1" ht="12.75">
      <c r="J2" s="82"/>
    </row>
    <row r="3" spans="2:10" s="81" customFormat="1" ht="12.75">
      <c r="B3" s="81" t="s">
        <v>141</v>
      </c>
      <c r="J3" s="82"/>
    </row>
    <row r="4" spans="2:10" s="83" customFormat="1" ht="12.75">
      <c r="B4" s="83">
        <v>2</v>
      </c>
      <c r="C4" s="83">
        <v>3</v>
      </c>
      <c r="D4" s="83">
        <v>4</v>
      </c>
      <c r="E4" s="83">
        <v>5</v>
      </c>
      <c r="F4" s="83">
        <v>6</v>
      </c>
      <c r="G4" s="83">
        <v>7</v>
      </c>
      <c r="H4" s="83">
        <v>8</v>
      </c>
      <c r="J4" s="84"/>
    </row>
    <row r="5" spans="1:13" s="81" customFormat="1" ht="12.75">
      <c r="A5" s="81" t="s">
        <v>1</v>
      </c>
      <c r="B5" s="81">
        <v>1990</v>
      </c>
      <c r="C5" s="81">
        <v>1995</v>
      </c>
      <c r="D5" s="81">
        <v>2000</v>
      </c>
      <c r="E5" s="81">
        <v>2005</v>
      </c>
      <c r="F5" s="81">
        <v>2010</v>
      </c>
      <c r="G5" s="81">
        <v>2015</v>
      </c>
      <c r="H5" s="81">
        <v>2020</v>
      </c>
      <c r="J5" s="82" t="s">
        <v>2</v>
      </c>
      <c r="K5" s="81" t="s">
        <v>3</v>
      </c>
      <c r="L5" s="81" t="s">
        <v>4</v>
      </c>
      <c r="M5" s="81" t="s">
        <v>5</v>
      </c>
    </row>
    <row r="6" spans="1:12" ht="12.75">
      <c r="A6" t="s">
        <v>6</v>
      </c>
      <c r="B6" s="85">
        <f>IF(ISNUMBER(VLOOKUP($A6,'[10]Coal Devlp Country Report'!$A$5:$H$39,B$4,FALSE)),VLOOKUP($A6,'[10]Coal Devlp Country Report'!$A$5:$H$39,B$4,FALSE),'[10]Coal UG and Surface (Eliz)'!B5+'[10]Coal UG and Surface (Eliz)'!J5)</f>
        <v>0.1</v>
      </c>
      <c r="C6" s="85">
        <f>IF(ISNUMBER(VLOOKUP($A6,'[10]Coal Devlp Country Report'!$A$5:$H$39,C$4,FALSE)),VLOOKUP($A6,'[10]Coal Devlp Country Report'!$A$5:$H$39,C$4,FALSE),'[10]Coal UG and Surface (Eliz)'!C5+'[10]Coal UG and Surface (Eliz)'!K5)</f>
        <v>0.3</v>
      </c>
      <c r="D6" s="85">
        <f>IF(ISNUMBER(VLOOKUP($A6,'[10]Coal Devlp Country Report'!$A$5:$H$39,D$4,FALSE)),VLOOKUP($A6,'[10]Coal Devlp Country Report'!$A$5:$H$39,D$4,FALSE),'[10]Coal UG and Surface (Eliz)'!D5+'[10]Coal UG and Surface (Eliz)'!L5)</f>
        <v>0.3</v>
      </c>
      <c r="E6" s="85">
        <f>IF(ISNUMBER(VLOOKUP($A6,'[10]Coal Devlp Country Report'!$A$5:$H$39,E$4,FALSE)),VLOOKUP($A6,'[10]Coal Devlp Country Report'!$A$5:$H$39,E$4,FALSE),'[10]Coal UG and Surface (Eliz)'!E5+'[10]Coal UG and Surface (Eliz)'!M5)</f>
        <v>0.3</v>
      </c>
      <c r="F6" s="85">
        <f>IF(ISNUMBER(VLOOKUP($A6,'[10]Coal Devlp Country Report'!$A$5:$H$39,F$4,FALSE)),VLOOKUP($A6,'[10]Coal Devlp Country Report'!$A$5:$H$39,F$4,FALSE),'[10]Coal UG and Surface (Eliz)'!F5+'[10]Coal UG and Surface (Eliz)'!N5)</f>
        <v>0.3</v>
      </c>
      <c r="G6" s="85">
        <f>IF(ISNUMBER(VLOOKUP($A6,'[10]Coal Devlp Country Report'!$A$5:$H$39,G$4,FALSE)),VLOOKUP($A6,'[10]Coal Devlp Country Report'!$A$5:$H$39,G$4,FALSE),'[10]Coal UG and Surface (Eliz)'!G5+'[10]Coal UG and Surface (Eliz)'!O5)</f>
        <v>0.4</v>
      </c>
      <c r="H6" s="85">
        <f>IF(ISNUMBER(VLOOKUP($A6,'[10]Coal Devlp Country Report'!$A$5:$H$39,H$4,FALSE)),VLOOKUP($A6,'[10]Coal Devlp Country Report'!$A$5:$H$39,H$4,FALSE),'[10]Coal UG and Surface (Eliz)'!H5+'[10]Coal UG and Surface (Eliz)'!P5)</f>
        <v>0.4</v>
      </c>
      <c r="I6" s="85">
        <f>IF(ISNUMBER(VLOOKUP($A6,'[10]Coal Devlp Country Report'!$A$5:$H$39,2,FALSE)),1,0)</f>
        <v>1</v>
      </c>
      <c r="J6" s="44" t="str">
        <f>IF(ISNUMBER(VLOOKUP($A6,'[10]Coal Devlp Country Report'!$A$5:$H$39,2,FALSE)),"Draft Developing Countries Report.doc","Coal_out2.xls")</f>
        <v>Draft Developing Countries Report.doc</v>
      </c>
      <c r="K6" t="s">
        <v>7</v>
      </c>
      <c r="L6" t="s">
        <v>8</v>
      </c>
    </row>
    <row r="7" spans="1:11" ht="12.75">
      <c r="A7" t="s">
        <v>9</v>
      </c>
      <c r="B7" s="85">
        <f>IF(ISNUMBER(VLOOKUP($A7,'[10]Coal Devlp Country Report'!$A$5:$H$39,B$4,FALSE)),VLOOKUP($A7,'[10]Coal Devlp Country Report'!$A$5:$H$39,B$4,FALSE),'[10]Coal UG and Surface (Eliz)'!B6+'[10]Coal UG and Surface (Eliz)'!J6)</f>
        <v>9</v>
      </c>
      <c r="C7" s="85">
        <f>IF(ISNUMBER(VLOOKUP($A7,'[10]Coal Devlp Country Report'!$A$5:$H$39,C$4,FALSE)),VLOOKUP($A7,'[10]Coal Devlp Country Report'!$A$5:$H$39,C$4,FALSE),'[10]Coal UG and Surface (Eliz)'!C6+'[10]Coal UG and Surface (Eliz)'!K6)</f>
        <v>5</v>
      </c>
      <c r="D7" s="85">
        <f>IF(ISNUMBER(VLOOKUP($A7,'[10]Coal Devlp Country Report'!$A$5:$H$39,D$4,FALSE)),VLOOKUP($A7,'[10]Coal Devlp Country Report'!$A$5:$H$39,D$4,FALSE),'[10]Coal UG and Surface (Eliz)'!D6+'[10]Coal UG and Surface (Eliz)'!L6)</f>
        <v>12</v>
      </c>
      <c r="E7" s="85">
        <f>IF(ISNUMBER(VLOOKUP($A7,'[10]Coal Devlp Country Report'!$A$5:$H$39,E$4,FALSE)),VLOOKUP($A7,'[10]Coal Devlp Country Report'!$A$5:$H$39,E$4,FALSE),'[10]Coal UG and Surface (Eliz)'!E6+'[10]Coal UG and Surface (Eliz)'!M6)</f>
        <v>11</v>
      </c>
      <c r="F7" s="85">
        <f>IF(ISNUMBER(VLOOKUP($A7,'[10]Coal Devlp Country Report'!$A$5:$H$39,F$4,FALSE)),VLOOKUP($A7,'[10]Coal Devlp Country Report'!$A$5:$H$39,F$4,FALSE),'[10]Coal UG and Surface (Eliz)'!F6+'[10]Coal UG and Surface (Eliz)'!N6)</f>
        <v>10</v>
      </c>
      <c r="G7" s="85">
        <f>IF(ISNUMBER(VLOOKUP($A7,'[10]Coal Devlp Country Report'!$A$5:$H$39,G$4,FALSE)),VLOOKUP($A7,'[10]Coal Devlp Country Report'!$A$5:$H$39,G$4,FALSE),'[10]Coal UG and Surface (Eliz)'!G6+'[10]Coal UG and Surface (Eliz)'!O6)</f>
        <v>9</v>
      </c>
      <c r="H7" s="85">
        <f>IF(ISNUMBER(VLOOKUP($A7,'[10]Coal Devlp Country Report'!$A$5:$H$39,H$4,FALSE)),VLOOKUP($A7,'[10]Coal Devlp Country Report'!$A$5:$H$39,H$4,FALSE),'[10]Coal UG and Surface (Eliz)'!H6+'[10]Coal UG and Surface (Eliz)'!P6)</f>
        <v>9</v>
      </c>
      <c r="I7" s="85">
        <f>IF(ISNUMBER(VLOOKUP($A7,'[10]Coal Devlp Country Report'!$A$5:$H$39,2,FALSE)),1,0)</f>
        <v>1</v>
      </c>
      <c r="J7" s="44" t="str">
        <f>IF(ISNUMBER(VLOOKUP($A7,'[10]Coal Devlp Country Report'!$A$5:$H$39,2,FALSE)),"Draft Developing Countries Report.doc","Coal_out2.xls")</f>
        <v>Draft Developing Countries Report.doc</v>
      </c>
      <c r="K7" t="s">
        <v>10</v>
      </c>
    </row>
    <row r="8" spans="1:11" ht="12.75">
      <c r="A8" t="s">
        <v>11</v>
      </c>
      <c r="B8" s="85">
        <f>IF(ISNUMBER(VLOOKUP($A8,'[10]Coal Devlp Country Report'!$A$5:$H$39,B$4,FALSE)),VLOOKUP($A8,'[10]Coal Devlp Country Report'!$A$5:$H$39,B$4,FALSE),'[10]Coal UG and Surface (Eliz)'!B7+'[10]Coal UG and Surface (Eliz)'!J7)</f>
        <v>0</v>
      </c>
      <c r="C8" s="85">
        <f>IF(ISNUMBER(VLOOKUP($A8,'[10]Coal Devlp Country Report'!$A$5:$H$39,C$4,FALSE)),VLOOKUP($A8,'[10]Coal Devlp Country Report'!$A$5:$H$39,C$4,FALSE),'[10]Coal UG and Surface (Eliz)'!C7+'[10]Coal UG and Surface (Eliz)'!K7)</f>
        <v>0</v>
      </c>
      <c r="D8" s="85">
        <f>IF(ISNUMBER(VLOOKUP($A8,'[10]Coal Devlp Country Report'!$A$5:$H$39,D$4,FALSE)),VLOOKUP($A8,'[10]Coal Devlp Country Report'!$A$5:$H$39,D$4,FALSE),'[10]Coal UG and Surface (Eliz)'!D7+'[10]Coal UG and Surface (Eliz)'!L7)</f>
        <v>0</v>
      </c>
      <c r="E8" s="85">
        <f>IF(ISNUMBER(VLOOKUP($A8,'[10]Coal Devlp Country Report'!$A$5:$H$39,E$4,FALSE)),VLOOKUP($A8,'[10]Coal Devlp Country Report'!$A$5:$H$39,E$4,FALSE),'[10]Coal UG and Surface (Eliz)'!E7+'[10]Coal UG and Surface (Eliz)'!M7)</f>
        <v>0</v>
      </c>
      <c r="F8" s="85">
        <f>IF(ISNUMBER(VLOOKUP($A8,'[10]Coal Devlp Country Report'!$A$5:$H$39,F$4,FALSE)),VLOOKUP($A8,'[10]Coal Devlp Country Report'!$A$5:$H$39,F$4,FALSE),'[10]Coal UG and Surface (Eliz)'!F7+'[10]Coal UG and Surface (Eliz)'!N7)</f>
        <v>0</v>
      </c>
      <c r="G8" s="85">
        <f>IF(ISNUMBER(VLOOKUP($A8,'[10]Coal Devlp Country Report'!$A$5:$H$39,G$4,FALSE)),VLOOKUP($A8,'[10]Coal Devlp Country Report'!$A$5:$H$39,G$4,FALSE),'[10]Coal UG and Surface (Eliz)'!G7+'[10]Coal UG and Surface (Eliz)'!O7)</f>
        <v>0</v>
      </c>
      <c r="H8" s="85">
        <f>IF(ISNUMBER(VLOOKUP($A8,'[10]Coal Devlp Country Report'!$A$5:$H$39,H$4,FALSE)),VLOOKUP($A8,'[10]Coal Devlp Country Report'!$A$5:$H$39,H$4,FALSE),'[10]Coal UG and Surface (Eliz)'!H7+'[10]Coal UG and Surface (Eliz)'!P7)</f>
        <v>0</v>
      </c>
      <c r="I8" s="85">
        <f>IF(ISNUMBER(VLOOKUP($A8,'[10]Coal Devlp Country Report'!$A$5:$H$39,2,FALSE)),1,0)</f>
        <v>0</v>
      </c>
      <c r="J8" s="44" t="str">
        <f>IF(ISNUMBER(VLOOKUP($A8,'[10]Coal Devlp Country Report'!$A$5:$H$39,2,FALSE)),"Draft Developing Countries Report.doc","Coal_out2.xls")</f>
        <v>Coal_out2.xls</v>
      </c>
      <c r="K8" t="s">
        <v>12</v>
      </c>
    </row>
    <row r="9" spans="1:13" ht="12.75">
      <c r="A9" t="s">
        <v>13</v>
      </c>
      <c r="B9" s="85">
        <f>IF(ISNUMBER(VLOOKUP($A9,'[10]Coal Devlp Country Report'!$A$5:$H$39,B$4,FALSE)),VLOOKUP($A9,'[10]Coal Devlp Country Report'!$A$5:$H$39,B$4,FALSE),'[10]Coal UG and Surface (Eliz)'!B8+'[10]Coal UG and Surface (Eliz)'!J8)</f>
        <v>753.14</v>
      </c>
      <c r="C9" s="85">
        <f>IF(ISNUMBER(VLOOKUP($A9,'[10]Coal Devlp Country Report'!$A$5:$H$39,C$4,FALSE)),VLOOKUP($A9,'[10]Coal Devlp Country Report'!$A$5:$H$39,C$4,FALSE),'[10]Coal UG and Surface (Eliz)'!C8+'[10]Coal UG and Surface (Eliz)'!K8)</f>
        <v>795.8100000000001</v>
      </c>
      <c r="D9" s="85">
        <f>IF(ISNUMBER(VLOOKUP($A9,'[10]Coal Devlp Country Report'!$A$5:$H$39,D$4,FALSE)),VLOOKUP($A9,'[10]Coal Devlp Country Report'!$A$5:$H$39,D$4,FALSE),'[10]Coal UG and Surface (Eliz)'!D8+'[10]Coal UG and Surface (Eliz)'!L8)</f>
        <v>876.73</v>
      </c>
      <c r="E9" s="85">
        <f>IF(ISNUMBER(VLOOKUP($A9,'[10]Coal Devlp Country Report'!$A$5:$H$39,E$4,FALSE)),VLOOKUP($A9,'[10]Coal Devlp Country Report'!$A$5:$H$39,E$4,FALSE),'[10]Coal UG and Surface (Eliz)'!E8+'[10]Coal UG and Surface (Eliz)'!M8)</f>
        <v>974.3</v>
      </c>
      <c r="F9" s="85">
        <f>IF(ISNUMBER(VLOOKUP($A9,'[10]Coal Devlp Country Report'!$A$5:$H$39,F$4,FALSE)),VLOOKUP($A9,'[10]Coal Devlp Country Report'!$A$5:$H$39,F$4,FALSE),'[10]Coal UG and Surface (Eliz)'!F8+'[10]Coal UG and Surface (Eliz)'!N8)</f>
        <v>1177.62</v>
      </c>
      <c r="G9" s="85">
        <f>IF(ISNUMBER(VLOOKUP($A9,'[10]Coal Devlp Country Report'!$A$5:$H$39,G$4,FALSE)),VLOOKUP($A9,'[10]Coal Devlp Country Report'!$A$5:$H$39,G$4,FALSE),'[10]Coal UG and Surface (Eliz)'!G8+'[10]Coal UG and Surface (Eliz)'!O8)</f>
        <v>1258.0999999999997</v>
      </c>
      <c r="H9" s="85">
        <f>IF(ISNUMBER(VLOOKUP($A9,'[10]Coal Devlp Country Report'!$A$5:$H$39,H$4,FALSE)),VLOOKUP($A9,'[10]Coal Devlp Country Report'!$A$5:$H$39,H$4,FALSE),'[10]Coal UG and Surface (Eliz)'!H8+'[10]Coal UG and Surface (Eliz)'!P8)</f>
        <v>1324.7699999999998</v>
      </c>
      <c r="I9" s="85">
        <f>IF(ISNUMBER(VLOOKUP($A9,'[10]Coal Devlp Country Report'!$A$5:$H$39,2,FALSE)),1,0)</f>
        <v>0</v>
      </c>
      <c r="J9" s="44" t="str">
        <f>IF(ISNUMBER(VLOOKUP($A9,'[10]Coal Devlp Country Report'!$A$5:$H$39,2,FALSE)),"Draft Developing Countries Report.doc","Coal_out2.xls")</f>
        <v>Coal_out2.xls</v>
      </c>
      <c r="K9" t="s">
        <v>14</v>
      </c>
      <c r="L9" t="s">
        <v>15</v>
      </c>
      <c r="M9" t="s">
        <v>16</v>
      </c>
    </row>
    <row r="10" spans="1:13" ht="12.75">
      <c r="A10" t="s">
        <v>17</v>
      </c>
      <c r="B10" s="85">
        <f>IF(ISNUMBER(VLOOKUP($A10,'[10]Coal Devlp Country Report'!$A$5:$H$39,B$4,FALSE)),VLOOKUP($A10,'[10]Coal Devlp Country Report'!$A$5:$H$39,B$4,FALSE),'[10]Coal UG and Surface (Eliz)'!B9+'[10]Coal UG and Surface (Eliz)'!J9)</f>
        <v>0.02</v>
      </c>
      <c r="C10" s="85">
        <f>IF(ISNUMBER(VLOOKUP($A10,'[10]Coal Devlp Country Report'!$A$5:$H$39,C$4,FALSE)),VLOOKUP($A10,'[10]Coal Devlp Country Report'!$A$5:$H$39,C$4,FALSE),'[10]Coal UG and Surface (Eliz)'!C9+'[10]Coal UG and Surface (Eliz)'!K9)</f>
        <v>0.01</v>
      </c>
      <c r="D10" s="85">
        <f>IF(ISNUMBER(VLOOKUP($A10,'[10]Coal Devlp Country Report'!$A$5:$H$39,D$4,FALSE)),VLOOKUP($A10,'[10]Coal Devlp Country Report'!$A$5:$H$39,D$4,FALSE),'[10]Coal UG and Surface (Eliz)'!D9+'[10]Coal UG and Surface (Eliz)'!L9)</f>
        <v>0.01</v>
      </c>
      <c r="E10" s="85">
        <f>IF(ISNUMBER(VLOOKUP($A10,'[10]Coal Devlp Country Report'!$A$5:$H$39,E$4,FALSE)),VLOOKUP($A10,'[10]Coal Devlp Country Report'!$A$5:$H$39,E$4,FALSE),'[10]Coal UG and Surface (Eliz)'!E9+'[10]Coal UG and Surface (Eliz)'!M9)</f>
        <v>0.01022965577208327</v>
      </c>
      <c r="F10" s="85">
        <f>IF(ISNUMBER(VLOOKUP($A10,'[10]Coal Devlp Country Report'!$A$5:$H$39,F$4,FALSE)),VLOOKUP($A10,'[10]Coal Devlp Country Report'!$A$5:$H$39,F$4,FALSE),'[10]Coal UG and Surface (Eliz)'!F9+'[10]Coal UG and Surface (Eliz)'!N9)</f>
        <v>0.009973914377781189</v>
      </c>
      <c r="G10" s="85">
        <f>IF(ISNUMBER(VLOOKUP($A10,'[10]Coal Devlp Country Report'!$A$5:$H$39,G$4,FALSE)),VLOOKUP($A10,'[10]Coal Devlp Country Report'!$A$5:$H$39,G$4,FALSE),'[10]Coal UG and Surface (Eliz)'!G9+'[10]Coal UG and Surface (Eliz)'!O9)</f>
        <v>0.009718172983479106</v>
      </c>
      <c r="H10" s="85">
        <f>IF(ISNUMBER(VLOOKUP($A10,'[10]Coal Devlp Country Report'!$A$5:$H$39,H$4,FALSE)),VLOOKUP($A10,'[10]Coal Devlp Country Report'!$A$5:$H$39,H$4,FALSE),'[10]Coal UG and Surface (Eliz)'!H9+'[10]Coal UG and Surface (Eliz)'!P9)</f>
        <v>0.009462431589177022</v>
      </c>
      <c r="I10" s="85">
        <f>IF(ISNUMBER(VLOOKUP($A10,'[10]Coal Devlp Country Report'!$A$5:$H$39,2,FALSE)),1,0)</f>
        <v>0</v>
      </c>
      <c r="J10" s="44" t="str">
        <f>IF(ISNUMBER(VLOOKUP($A10,'[10]Coal Devlp Country Report'!$A$5:$H$39,2,FALSE)),"Draft Developing Countries Report.doc","Coal_out2.xls")</f>
        <v>Coal_out2.xls</v>
      </c>
      <c r="K10" t="s">
        <v>18</v>
      </c>
      <c r="L10" t="s">
        <v>15</v>
      </c>
      <c r="M10" t="s">
        <v>16</v>
      </c>
    </row>
    <row r="11" spans="1:11" ht="12.75">
      <c r="A11" t="s">
        <v>19</v>
      </c>
      <c r="B11" s="85">
        <f>IF(ISNUMBER(VLOOKUP($A11,'[10]Coal Devlp Country Report'!$A$5:$H$39,B$4,FALSE)),VLOOKUP($A11,'[10]Coal Devlp Country Report'!$A$5:$H$39,B$4,FALSE),'[10]Coal UG and Surface (Eliz)'!B10+'[10]Coal UG and Surface (Eliz)'!J10)</f>
        <v>0</v>
      </c>
      <c r="C11" s="85">
        <f>IF(ISNUMBER(VLOOKUP($A11,'[10]Coal Devlp Country Report'!$A$5:$H$39,C$4,FALSE)),VLOOKUP($A11,'[10]Coal Devlp Country Report'!$A$5:$H$39,C$4,FALSE),'[10]Coal UG and Surface (Eliz)'!C10+'[10]Coal UG and Surface (Eliz)'!K10)</f>
        <v>0</v>
      </c>
      <c r="D11" s="85">
        <f>IF(ISNUMBER(VLOOKUP($A11,'[10]Coal Devlp Country Report'!$A$5:$H$39,D$4,FALSE)),VLOOKUP($A11,'[10]Coal Devlp Country Report'!$A$5:$H$39,D$4,FALSE),'[10]Coal UG and Surface (Eliz)'!D10+'[10]Coal UG and Surface (Eliz)'!L10)</f>
        <v>0</v>
      </c>
      <c r="E11" s="85">
        <f>IF(ISNUMBER(VLOOKUP($A11,'[10]Coal Devlp Country Report'!$A$5:$H$39,E$4,FALSE)),VLOOKUP($A11,'[10]Coal Devlp Country Report'!$A$5:$H$39,E$4,FALSE),'[10]Coal UG and Surface (Eliz)'!E10+'[10]Coal UG and Surface (Eliz)'!M10)</f>
        <v>0</v>
      </c>
      <c r="F11" s="85">
        <f>IF(ISNUMBER(VLOOKUP($A11,'[10]Coal Devlp Country Report'!$A$5:$H$39,F$4,FALSE)),VLOOKUP($A11,'[10]Coal Devlp Country Report'!$A$5:$H$39,F$4,FALSE),'[10]Coal UG and Surface (Eliz)'!F10+'[10]Coal UG and Surface (Eliz)'!N10)</f>
        <v>0</v>
      </c>
      <c r="G11" s="85">
        <f>IF(ISNUMBER(VLOOKUP($A11,'[10]Coal Devlp Country Report'!$A$5:$H$39,G$4,FALSE)),VLOOKUP($A11,'[10]Coal Devlp Country Report'!$A$5:$H$39,G$4,FALSE),'[10]Coal UG and Surface (Eliz)'!G10+'[10]Coal UG and Surface (Eliz)'!O10)</f>
        <v>0</v>
      </c>
      <c r="H11" s="85">
        <f>IF(ISNUMBER(VLOOKUP($A11,'[10]Coal Devlp Country Report'!$A$5:$H$39,H$4,FALSE)),VLOOKUP($A11,'[10]Coal Devlp Country Report'!$A$5:$H$39,H$4,FALSE),'[10]Coal UG and Surface (Eliz)'!H10+'[10]Coal UG and Surface (Eliz)'!P10)</f>
        <v>0</v>
      </c>
      <c r="I11" s="85">
        <f>IF(ISNUMBER(VLOOKUP($A11,'[10]Coal Devlp Country Report'!$A$5:$H$39,2,FALSE)),1,0)</f>
        <v>0</v>
      </c>
      <c r="J11" s="44" t="str">
        <f>IF(ISNUMBER(VLOOKUP($A11,'[10]Coal Devlp Country Report'!$A$5:$H$39,2,FALSE)),"Draft Developing Countries Report.doc","Coal_out2.xls")</f>
        <v>Coal_out2.xls</v>
      </c>
      <c r="K11" t="s">
        <v>12</v>
      </c>
    </row>
    <row r="12" spans="1:11" ht="12.75">
      <c r="A12" t="s">
        <v>20</v>
      </c>
      <c r="B12" s="85">
        <f>IF(ISNUMBER(VLOOKUP($A12,'[10]Coal Devlp Country Report'!$A$5:$H$39,B$4,FALSE)),VLOOKUP($A12,'[10]Coal Devlp Country Report'!$A$5:$H$39,B$4,FALSE),'[10]Coal UG and Surface (Eliz)'!B11+'[10]Coal UG and Surface (Eliz)'!J11)</f>
        <v>0</v>
      </c>
      <c r="C12" s="85">
        <f>IF(ISNUMBER(VLOOKUP($A12,'[10]Coal Devlp Country Report'!$A$5:$H$39,C$4,FALSE)),VLOOKUP($A12,'[10]Coal Devlp Country Report'!$A$5:$H$39,C$4,FALSE),'[10]Coal UG and Surface (Eliz)'!C11+'[10]Coal UG and Surface (Eliz)'!K11)</f>
        <v>0</v>
      </c>
      <c r="D12" s="85">
        <f>IF(ISNUMBER(VLOOKUP($A12,'[10]Coal Devlp Country Report'!$A$5:$H$39,D$4,FALSE)),VLOOKUP($A12,'[10]Coal Devlp Country Report'!$A$5:$H$39,D$4,FALSE),'[10]Coal UG and Surface (Eliz)'!D11+'[10]Coal UG and Surface (Eliz)'!L11)</f>
        <v>0</v>
      </c>
      <c r="E12" s="85">
        <f>IF(ISNUMBER(VLOOKUP($A12,'[10]Coal Devlp Country Report'!$A$5:$H$39,E$4,FALSE)),VLOOKUP($A12,'[10]Coal Devlp Country Report'!$A$5:$H$39,E$4,FALSE),'[10]Coal UG and Surface (Eliz)'!E11+'[10]Coal UG and Surface (Eliz)'!M11)</f>
        <v>0</v>
      </c>
      <c r="F12" s="85">
        <f>IF(ISNUMBER(VLOOKUP($A12,'[10]Coal Devlp Country Report'!$A$5:$H$39,F$4,FALSE)),VLOOKUP($A12,'[10]Coal Devlp Country Report'!$A$5:$H$39,F$4,FALSE),'[10]Coal UG and Surface (Eliz)'!F11+'[10]Coal UG and Surface (Eliz)'!N11)</f>
        <v>0</v>
      </c>
      <c r="G12" s="85">
        <f>IF(ISNUMBER(VLOOKUP($A12,'[10]Coal Devlp Country Report'!$A$5:$H$39,G$4,FALSE)),VLOOKUP($A12,'[10]Coal Devlp Country Report'!$A$5:$H$39,G$4,FALSE),'[10]Coal UG and Surface (Eliz)'!G11+'[10]Coal UG and Surface (Eliz)'!O11)</f>
        <v>0</v>
      </c>
      <c r="H12" s="85">
        <f>IF(ISNUMBER(VLOOKUP($A12,'[10]Coal Devlp Country Report'!$A$5:$H$39,H$4,FALSE)),VLOOKUP($A12,'[10]Coal Devlp Country Report'!$A$5:$H$39,H$4,FALSE),'[10]Coal UG and Surface (Eliz)'!H11+'[10]Coal UG and Surface (Eliz)'!P11)</f>
        <v>0</v>
      </c>
      <c r="I12" s="85">
        <f>IF(ISNUMBER(VLOOKUP($A12,'[10]Coal Devlp Country Report'!$A$5:$H$39,2,FALSE)),1,0)</f>
        <v>0</v>
      </c>
      <c r="J12" s="44" t="str">
        <f>IF(ISNUMBER(VLOOKUP($A12,'[10]Coal Devlp Country Report'!$A$5:$H$39,2,FALSE)),"Draft Developing Countries Report.doc","Coal_out2.xls")</f>
        <v>Coal_out2.xls</v>
      </c>
      <c r="K12" t="s">
        <v>21</v>
      </c>
    </row>
    <row r="13" spans="1:13" ht="12.75">
      <c r="A13" t="s">
        <v>22</v>
      </c>
      <c r="B13" s="85">
        <f>IF(ISNUMBER(VLOOKUP($A13,'[10]Coal Devlp Country Report'!$A$5:$H$39,B$4,FALSE)),VLOOKUP($A13,'[10]Coal Devlp Country Report'!$A$5:$H$39,B$4,FALSE),'[10]Coal UG and Surface (Eliz)'!B12+'[10]Coal UG and Surface (Eliz)'!J12)</f>
        <v>0</v>
      </c>
      <c r="C13" s="85">
        <f>IF(ISNUMBER(VLOOKUP($A13,'[10]Coal Devlp Country Report'!$A$5:$H$39,C$4,FALSE)),VLOOKUP($A13,'[10]Coal Devlp Country Report'!$A$5:$H$39,C$4,FALSE),'[10]Coal UG and Surface (Eliz)'!C12+'[10]Coal UG and Surface (Eliz)'!K12)</f>
        <v>0</v>
      </c>
      <c r="D13" s="85">
        <f>IF(ISNUMBER(VLOOKUP($A13,'[10]Coal Devlp Country Report'!$A$5:$H$39,D$4,FALSE)),VLOOKUP($A13,'[10]Coal Devlp Country Report'!$A$5:$H$39,D$4,FALSE),'[10]Coal UG and Surface (Eliz)'!D12+'[10]Coal UG and Surface (Eliz)'!L12)</f>
        <v>0</v>
      </c>
      <c r="E13" s="85">
        <f>IF(ISNUMBER(VLOOKUP($A13,'[10]Coal Devlp Country Report'!$A$5:$H$39,E$4,FALSE)),VLOOKUP($A13,'[10]Coal Devlp Country Report'!$A$5:$H$39,E$4,FALSE),'[10]Coal UG and Surface (Eliz)'!E12+'[10]Coal UG and Surface (Eliz)'!M12)</f>
        <v>0</v>
      </c>
      <c r="F13" s="85">
        <f>IF(ISNUMBER(VLOOKUP($A13,'[10]Coal Devlp Country Report'!$A$5:$H$39,F$4,FALSE)),VLOOKUP($A13,'[10]Coal Devlp Country Report'!$A$5:$H$39,F$4,FALSE),'[10]Coal UG and Surface (Eliz)'!F12+'[10]Coal UG and Surface (Eliz)'!N12)</f>
        <v>0</v>
      </c>
      <c r="G13" s="85">
        <f>IF(ISNUMBER(VLOOKUP($A13,'[10]Coal Devlp Country Report'!$A$5:$H$39,G$4,FALSE)),VLOOKUP($A13,'[10]Coal Devlp Country Report'!$A$5:$H$39,G$4,FALSE),'[10]Coal UG and Surface (Eliz)'!G12+'[10]Coal UG and Surface (Eliz)'!O12)</f>
        <v>0</v>
      </c>
      <c r="H13" s="85">
        <f>IF(ISNUMBER(VLOOKUP($A13,'[10]Coal Devlp Country Report'!$A$5:$H$39,H$4,FALSE)),VLOOKUP($A13,'[10]Coal Devlp Country Report'!$A$5:$H$39,H$4,FALSE),'[10]Coal UG and Surface (Eliz)'!H12+'[10]Coal UG and Surface (Eliz)'!P12)</f>
        <v>0</v>
      </c>
      <c r="I13" s="85">
        <f>IF(ISNUMBER(VLOOKUP($A13,'[10]Coal Devlp Country Report'!$A$5:$H$39,2,FALSE)),1,0)</f>
        <v>0</v>
      </c>
      <c r="J13" s="44" t="str">
        <f>IF(ISNUMBER(VLOOKUP($A13,'[10]Coal Devlp Country Report'!$A$5:$H$39,2,FALSE)),"Draft Developing Countries Report.doc","Coal_out2.xls")</f>
        <v>Coal_out2.xls</v>
      </c>
      <c r="K13" t="s">
        <v>12</v>
      </c>
      <c r="L13" t="s">
        <v>23</v>
      </c>
      <c r="M13" t="s">
        <v>16</v>
      </c>
    </row>
    <row r="14" spans="1:13" ht="12.75">
      <c r="A14" t="s">
        <v>24</v>
      </c>
      <c r="B14" s="85">
        <f>IF(ISNUMBER(VLOOKUP($A14,'[10]Coal Devlp Country Report'!$A$5:$H$39,B$4,FALSE)),VLOOKUP($A14,'[10]Coal Devlp Country Report'!$A$5:$H$39,B$4,FALSE),'[10]Coal UG and Surface (Eliz)'!B13+'[10]Coal UG and Surface (Eliz)'!J13)</f>
        <v>1.21</v>
      </c>
      <c r="C14" s="85">
        <f>IF(ISNUMBER(VLOOKUP($A14,'[10]Coal Devlp Country Report'!$A$5:$H$39,C$4,FALSE)),VLOOKUP($A14,'[10]Coal Devlp Country Report'!$A$5:$H$39,C$4,FALSE),'[10]Coal UG and Surface (Eliz)'!C13+'[10]Coal UG and Surface (Eliz)'!K13)</f>
        <v>0.83</v>
      </c>
      <c r="D14" s="85">
        <f>IF(ISNUMBER(VLOOKUP($A14,'[10]Coal Devlp Country Report'!$A$5:$H$39,D$4,FALSE)),VLOOKUP($A14,'[10]Coal Devlp Country Report'!$A$5:$H$39,D$4,FALSE),'[10]Coal UG and Surface (Eliz)'!D13+'[10]Coal UG and Surface (Eliz)'!L13)</f>
        <v>0.6150511568993569</v>
      </c>
      <c r="E14" s="85">
        <f>IF(ISNUMBER(VLOOKUP($A14,'[10]Coal Devlp Country Report'!$A$5:$H$39,E$4,FALSE)),VLOOKUP($A14,'[10]Coal Devlp Country Report'!$A$5:$H$39,E$4,FALSE),'[10]Coal UG and Surface (Eliz)'!E13+'[10]Coal UG and Surface (Eliz)'!M13)</f>
        <v>0.6034068201919611</v>
      </c>
      <c r="F14" s="85">
        <f>IF(ISNUMBER(VLOOKUP($A14,'[10]Coal Devlp Country Report'!$A$5:$H$39,F$4,FALSE)),VLOOKUP($A14,'[10]Coal Devlp Country Report'!$A$5:$H$39,F$4,FALSE),'[10]Coal UG and Surface (Eliz)'!F13+'[10]Coal UG and Surface (Eliz)'!N13)</f>
        <v>0.5916947838525459</v>
      </c>
      <c r="G14" s="85">
        <f>IF(ISNUMBER(VLOOKUP($A14,'[10]Coal Devlp Country Report'!$A$5:$H$39,G$4,FALSE)),VLOOKUP($A14,'[10]Coal Devlp Country Report'!$A$5:$H$39,G$4,FALSE),'[10]Coal UG and Surface (Eliz)'!G13+'[10]Coal UG and Surface (Eliz)'!O13)</f>
        <v>0.5804600727667382</v>
      </c>
      <c r="H14" s="85">
        <f>IF(ISNUMBER(VLOOKUP($A14,'[10]Coal Devlp Country Report'!$A$5:$H$39,H$4,FALSE)),VLOOKUP($A14,'[10]Coal Devlp Country Report'!$A$5:$H$39,H$4,FALSE),'[10]Coal UG and Surface (Eliz)'!H13+'[10]Coal UG and Surface (Eliz)'!P13)</f>
        <v>0.5692253616809303</v>
      </c>
      <c r="I14" s="85">
        <f>IF(ISNUMBER(VLOOKUP($A14,'[10]Coal Devlp Country Report'!$A$5:$H$39,2,FALSE)),1,0)</f>
        <v>0</v>
      </c>
      <c r="J14" s="44" t="str">
        <f>IF(ISNUMBER(VLOOKUP($A14,'[10]Coal Devlp Country Report'!$A$5:$H$39,2,FALSE)),"Draft Developing Countries Report.doc","Coal_out2.xls")</f>
        <v>Coal_out2.xls</v>
      </c>
      <c r="K14" t="s">
        <v>18</v>
      </c>
      <c r="L14" t="s">
        <v>15</v>
      </c>
      <c r="M14" t="s">
        <v>16</v>
      </c>
    </row>
    <row r="15" spans="1:11" ht="12.75">
      <c r="A15" t="s">
        <v>25</v>
      </c>
      <c r="B15" s="85">
        <f>IF(ISNUMBER(VLOOKUP($A15,'[10]Coal Devlp Country Report'!$A$5:$H$39,B$4,FALSE)),VLOOKUP($A15,'[10]Coal Devlp Country Report'!$A$5:$H$39,B$4,FALSE),'[10]Coal UG and Surface (Eliz)'!B14+'[10]Coal UG and Surface (Eliz)'!J14)</f>
        <v>0</v>
      </c>
      <c r="C15" s="85">
        <f>IF(ISNUMBER(VLOOKUP($A15,'[10]Coal Devlp Country Report'!$A$5:$H$39,C$4,FALSE)),VLOOKUP($A15,'[10]Coal Devlp Country Report'!$A$5:$H$39,C$4,FALSE),'[10]Coal UG and Surface (Eliz)'!C14+'[10]Coal UG and Surface (Eliz)'!K14)</f>
        <v>0</v>
      </c>
      <c r="D15" s="85">
        <f>IF(ISNUMBER(VLOOKUP($A15,'[10]Coal Devlp Country Report'!$A$5:$H$39,D$4,FALSE)),VLOOKUP($A15,'[10]Coal Devlp Country Report'!$A$5:$H$39,D$4,FALSE),'[10]Coal UG and Surface (Eliz)'!D14+'[10]Coal UG and Surface (Eliz)'!L14)</f>
        <v>0</v>
      </c>
      <c r="E15" s="85">
        <f>IF(ISNUMBER(VLOOKUP($A15,'[10]Coal Devlp Country Report'!$A$5:$H$39,E$4,FALSE)),VLOOKUP($A15,'[10]Coal Devlp Country Report'!$A$5:$H$39,E$4,FALSE),'[10]Coal UG and Surface (Eliz)'!E14+'[10]Coal UG and Surface (Eliz)'!M14)</f>
        <v>0</v>
      </c>
      <c r="F15" s="85">
        <f>IF(ISNUMBER(VLOOKUP($A15,'[10]Coal Devlp Country Report'!$A$5:$H$39,F$4,FALSE)),VLOOKUP($A15,'[10]Coal Devlp Country Report'!$A$5:$H$39,F$4,FALSE),'[10]Coal UG and Surface (Eliz)'!F14+'[10]Coal UG and Surface (Eliz)'!N14)</f>
        <v>0</v>
      </c>
      <c r="G15" s="85">
        <f>IF(ISNUMBER(VLOOKUP($A15,'[10]Coal Devlp Country Report'!$A$5:$H$39,G$4,FALSE)),VLOOKUP($A15,'[10]Coal Devlp Country Report'!$A$5:$H$39,G$4,FALSE),'[10]Coal UG and Surface (Eliz)'!G14+'[10]Coal UG and Surface (Eliz)'!O14)</f>
        <v>0</v>
      </c>
      <c r="H15" s="85">
        <f>IF(ISNUMBER(VLOOKUP($A15,'[10]Coal Devlp Country Report'!$A$5:$H$39,H$4,FALSE)),VLOOKUP($A15,'[10]Coal Devlp Country Report'!$A$5:$H$39,H$4,FALSE),'[10]Coal UG and Surface (Eliz)'!H14+'[10]Coal UG and Surface (Eliz)'!P14)</f>
        <v>0</v>
      </c>
      <c r="I15" s="85">
        <f>IF(ISNUMBER(VLOOKUP($A15,'[10]Coal Devlp Country Report'!$A$5:$H$39,2,FALSE)),1,0)</f>
        <v>0</v>
      </c>
      <c r="J15" s="44" t="str">
        <f>IF(ISNUMBER(VLOOKUP($A15,'[10]Coal Devlp Country Report'!$A$5:$H$39,2,FALSE)),"Draft Developing Countries Report.doc","Coal_out2.xls")</f>
        <v>Coal_out2.xls</v>
      </c>
      <c r="K15" t="s">
        <v>10</v>
      </c>
    </row>
    <row r="16" spans="1:11" ht="12.75">
      <c r="A16" t="s">
        <v>26</v>
      </c>
      <c r="B16" s="85">
        <f>IF(ISNUMBER(VLOOKUP($A16,'[10]Coal Devlp Country Report'!$A$5:$H$39,B$4,FALSE)),VLOOKUP($A16,'[10]Coal Devlp Country Report'!$A$5:$H$39,B$4,FALSE),'[10]Coal UG and Surface (Eliz)'!B15+'[10]Coal UG and Surface (Eliz)'!J15)</f>
        <v>59</v>
      </c>
      <c r="C16" s="85">
        <f>IF(ISNUMBER(VLOOKUP($A16,'[10]Coal Devlp Country Report'!$A$5:$H$39,C$4,FALSE)),VLOOKUP($A16,'[10]Coal Devlp Country Report'!$A$5:$H$39,C$4,FALSE),'[10]Coal UG and Surface (Eliz)'!C15+'[10]Coal UG and Surface (Eliz)'!K15)</f>
        <v>50</v>
      </c>
      <c r="D16" s="85">
        <f>IF(ISNUMBER(VLOOKUP($A16,'[10]Coal Devlp Country Report'!$A$5:$H$39,D$4,FALSE)),VLOOKUP($A16,'[10]Coal Devlp Country Report'!$A$5:$H$39,D$4,FALSE),'[10]Coal UG and Surface (Eliz)'!D15+'[10]Coal UG and Surface (Eliz)'!L15)</f>
        <v>52</v>
      </c>
      <c r="E16" s="85">
        <f>IF(ISNUMBER(VLOOKUP($A16,'[10]Coal Devlp Country Report'!$A$5:$H$39,E$4,FALSE)),VLOOKUP($A16,'[10]Coal Devlp Country Report'!$A$5:$H$39,E$4,FALSE),'[10]Coal UG and Surface (Eliz)'!E15+'[10]Coal UG and Surface (Eliz)'!M15)</f>
        <v>53</v>
      </c>
      <c r="F16" s="85">
        <f>IF(ISNUMBER(VLOOKUP($A16,'[10]Coal Devlp Country Report'!$A$5:$H$39,F$4,FALSE)),VLOOKUP($A16,'[10]Coal Devlp Country Report'!$A$5:$H$39,F$4,FALSE),'[10]Coal UG and Surface (Eliz)'!F15+'[10]Coal UG and Surface (Eliz)'!N15)</f>
        <v>54</v>
      </c>
      <c r="G16" s="85">
        <f>IF(ISNUMBER(VLOOKUP($A16,'[10]Coal Devlp Country Report'!$A$5:$H$39,G$4,FALSE)),VLOOKUP($A16,'[10]Coal Devlp Country Report'!$A$5:$H$39,G$4,FALSE),'[10]Coal UG and Surface (Eliz)'!G15+'[10]Coal UG and Surface (Eliz)'!O15)</f>
        <v>55</v>
      </c>
      <c r="H16" s="85">
        <f>IF(ISNUMBER(VLOOKUP($A16,'[10]Coal Devlp Country Report'!$A$5:$H$39,H$4,FALSE)),VLOOKUP($A16,'[10]Coal Devlp Country Report'!$A$5:$H$39,H$4,FALSE),'[10]Coal UG and Surface (Eliz)'!H15+'[10]Coal UG and Surface (Eliz)'!P15)</f>
        <v>55</v>
      </c>
      <c r="I16" s="85">
        <f>IF(ISNUMBER(VLOOKUP($A16,'[10]Coal Devlp Country Report'!$A$5:$H$39,2,FALSE)),1,0)</f>
        <v>1</v>
      </c>
      <c r="J16" s="44" t="str">
        <f>IF(ISNUMBER(VLOOKUP($A16,'[10]Coal Devlp Country Report'!$A$5:$H$39,2,FALSE)),"Draft Developing Countries Report.doc","Coal_out2.xls")</f>
        <v>Draft Developing Countries Report.doc</v>
      </c>
      <c r="K16" t="s">
        <v>26</v>
      </c>
    </row>
    <row r="17" spans="1:13" ht="12.75">
      <c r="A17" t="s">
        <v>27</v>
      </c>
      <c r="B17" s="85">
        <f>IF(ISNUMBER(VLOOKUP($A17,'[10]Coal Devlp Country Report'!$A$5:$H$39,B$4,FALSE)),VLOOKUP($A17,'[10]Coal Devlp Country Report'!$A$5:$H$39,B$4,FALSE),'[10]Coal UG and Surface (Eliz)'!B16+'[10]Coal UG and Surface (Eliz)'!J16)</f>
        <v>75.8</v>
      </c>
      <c r="C17" s="85">
        <f>IF(ISNUMBER(VLOOKUP($A17,'[10]Coal Devlp Country Report'!$A$5:$H$39,C$4,FALSE)),VLOOKUP($A17,'[10]Coal Devlp Country Report'!$A$5:$H$39,C$4,FALSE),'[10]Coal UG and Surface (Eliz)'!C16+'[10]Coal UG and Surface (Eliz)'!K16)</f>
        <v>69.21</v>
      </c>
      <c r="D17" s="85">
        <f>IF(ISNUMBER(VLOOKUP($A17,'[10]Coal Devlp Country Report'!$A$5:$H$39,D$4,FALSE)),VLOOKUP($A17,'[10]Coal Devlp Country Report'!$A$5:$H$39,D$4,FALSE),'[10]Coal UG and Surface (Eliz)'!D16+'[10]Coal UG and Surface (Eliz)'!L16)</f>
        <v>56.01</v>
      </c>
      <c r="E17" s="85">
        <f>IF(ISNUMBER(VLOOKUP($A17,'[10]Coal Devlp Country Report'!$A$5:$H$39,E$4,FALSE)),VLOOKUP($A17,'[10]Coal Devlp Country Report'!$A$5:$H$39,E$4,FALSE),'[10]Coal UG and Surface (Eliz)'!E16+'[10]Coal UG and Surface (Eliz)'!M16)</f>
        <v>105</v>
      </c>
      <c r="F17" s="85">
        <f>IF(ISNUMBER(VLOOKUP($A17,'[10]Coal Devlp Country Report'!$A$5:$H$39,F$4,FALSE)),VLOOKUP($A17,'[10]Coal Devlp Country Report'!$A$5:$H$39,F$4,FALSE),'[10]Coal UG and Surface (Eliz)'!F16+'[10]Coal UG and Surface (Eliz)'!N16)</f>
        <v>117</v>
      </c>
      <c r="G17" s="85">
        <f>IF(ISNUMBER(VLOOKUP($A17,'[10]Coal Devlp Country Report'!$A$5:$H$39,G$4,FALSE)),VLOOKUP($A17,'[10]Coal Devlp Country Report'!$A$5:$H$39,G$4,FALSE),'[10]Coal UG and Surface (Eliz)'!G16+'[10]Coal UG and Surface (Eliz)'!O16)</f>
        <v>128</v>
      </c>
      <c r="H17" s="85">
        <f>IF(ISNUMBER(VLOOKUP($A17,'[10]Coal Devlp Country Report'!$A$5:$H$39,H$4,FALSE)),VLOOKUP($A17,'[10]Coal Devlp Country Report'!$A$5:$H$39,H$4,FALSE),'[10]Coal UG and Surface (Eliz)'!H16+'[10]Coal UG and Surface (Eliz)'!P16)</f>
        <v>172</v>
      </c>
      <c r="I17" s="85">
        <f>IF(ISNUMBER(VLOOKUP($A17,'[10]Coal Devlp Country Report'!$A$5:$H$39,2,FALSE)),1,0)</f>
        <v>0</v>
      </c>
      <c r="J17" s="44" t="str">
        <f>IF(ISNUMBER(VLOOKUP($A17,'[10]Coal Devlp Country Report'!$A$5:$H$39,2,FALSE)),"Draft Developing Countries Report.doc","Coal_out2.xls")</f>
        <v>Coal_out2.xls</v>
      </c>
      <c r="K17" t="s">
        <v>28</v>
      </c>
      <c r="L17" t="s">
        <v>23</v>
      </c>
      <c r="M17" t="s">
        <v>16</v>
      </c>
    </row>
    <row r="18" spans="1:13" ht="12.75">
      <c r="A18" t="s">
        <v>29</v>
      </c>
      <c r="B18" s="85">
        <f>IF(ISNUMBER(VLOOKUP($A18,'[10]Coal Devlp Country Report'!$A$5:$H$39,B$4,FALSE)),VLOOKUP($A18,'[10]Coal Devlp Country Report'!$A$5:$H$39,B$4,FALSE),'[10]Coal UG and Surface (Eliz)'!B17+'[10]Coal UG and Surface (Eliz)'!J17)</f>
        <v>91.16</v>
      </c>
      <c r="C18" s="85">
        <f>IF(ISNUMBER(VLOOKUP($A18,'[10]Coal Devlp Country Report'!$A$5:$H$39,C$4,FALSE)),VLOOKUP($A18,'[10]Coal Devlp Country Report'!$A$5:$H$39,C$4,FALSE),'[10]Coal UG and Surface (Eliz)'!C17+'[10]Coal UG and Surface (Eliz)'!K17)</f>
        <v>81.58000000000001</v>
      </c>
      <c r="D18" s="85">
        <f>IF(ISNUMBER(VLOOKUP($A18,'[10]Coal Devlp Country Report'!$A$5:$H$39,D$4,FALSE)),VLOOKUP($A18,'[10]Coal Devlp Country Report'!$A$5:$H$39,D$4,FALSE),'[10]Coal UG and Surface (Eliz)'!D17+'[10]Coal UG and Surface (Eliz)'!L17)</f>
        <v>51</v>
      </c>
      <c r="E18" s="85">
        <f>IF(ISNUMBER(VLOOKUP($A18,'[10]Coal Devlp Country Report'!$A$5:$H$39,E$4,FALSE)),VLOOKUP($A18,'[10]Coal Devlp Country Report'!$A$5:$H$39,E$4,FALSE),'[10]Coal UG and Surface (Eliz)'!E17+'[10]Coal UG and Surface (Eliz)'!M17)</f>
        <v>47.357142857142854</v>
      </c>
      <c r="F18" s="85">
        <f>IF(ISNUMBER(VLOOKUP($A18,'[10]Coal Devlp Country Report'!$A$5:$H$39,F$4,FALSE)),VLOOKUP($A18,'[10]Coal Devlp Country Report'!$A$5:$H$39,F$4,FALSE),'[10]Coal UG and Surface (Eliz)'!F17+'[10]Coal UG and Surface (Eliz)'!N17)</f>
        <v>47.357142857142854</v>
      </c>
      <c r="G18" s="85">
        <f>IF(ISNUMBER(VLOOKUP($A18,'[10]Coal Devlp Country Report'!$A$5:$H$39,G$4,FALSE)),VLOOKUP($A18,'[10]Coal Devlp Country Report'!$A$5:$H$39,G$4,FALSE),'[10]Coal UG and Surface (Eliz)'!G17+'[10]Coal UG and Surface (Eliz)'!O17)</f>
        <v>45.66581632653061</v>
      </c>
      <c r="H18" s="85">
        <f>IF(ISNUMBER(VLOOKUP($A18,'[10]Coal Devlp Country Report'!$A$5:$H$39,H$4,FALSE)),VLOOKUP($A18,'[10]Coal Devlp Country Report'!$A$5:$H$39,H$4,FALSE),'[10]Coal UG and Surface (Eliz)'!H17+'[10]Coal UG and Surface (Eliz)'!P17)</f>
        <v>43.97448979591837</v>
      </c>
      <c r="I18" s="85">
        <f>IF(ISNUMBER(VLOOKUP($A18,'[10]Coal Devlp Country Report'!$A$5:$H$39,2,FALSE)),1,0)</f>
        <v>0</v>
      </c>
      <c r="J18" s="44" t="str">
        <f>IF(ISNUMBER(VLOOKUP($A18,'[10]Coal Devlp Country Report'!$A$5:$H$39,2,FALSE)),"Draft Developing Countries Report.doc","Coal_out2.xls")</f>
        <v>Coal_out2.xls</v>
      </c>
      <c r="K18" t="s">
        <v>29</v>
      </c>
      <c r="L18" t="s">
        <v>15</v>
      </c>
      <c r="M18" t="s">
        <v>16</v>
      </c>
    </row>
    <row r="19" spans="1:11" ht="12.75">
      <c r="A19" t="s">
        <v>30</v>
      </c>
      <c r="B19" s="85">
        <f>IF(ISNUMBER(VLOOKUP($A19,'[10]Coal Devlp Country Report'!$A$5:$H$39,B$4,FALSE)),VLOOKUP($A19,'[10]Coal Devlp Country Report'!$A$5:$H$39,B$4,FALSE),'[10]Coal UG and Surface (Eliz)'!B18+'[10]Coal UG and Surface (Eliz)'!J18)</f>
        <v>30</v>
      </c>
      <c r="C19" s="85">
        <f>IF(ISNUMBER(VLOOKUP($A19,'[10]Coal Devlp Country Report'!$A$5:$H$39,C$4,FALSE)),VLOOKUP($A19,'[10]Coal Devlp Country Report'!$A$5:$H$39,C$4,FALSE),'[10]Coal UG and Surface (Eliz)'!C18+'[10]Coal UG and Surface (Eliz)'!K18)</f>
        <v>14</v>
      </c>
      <c r="D19" s="85">
        <f>IF(ISNUMBER(VLOOKUP($A19,'[10]Coal Devlp Country Report'!$A$5:$H$39,D$4,FALSE)),VLOOKUP($A19,'[10]Coal Devlp Country Report'!$A$5:$H$39,D$4,FALSE),'[10]Coal UG and Surface (Eliz)'!D18+'[10]Coal UG and Surface (Eliz)'!L18)</f>
        <v>7</v>
      </c>
      <c r="E19" s="85">
        <f>IF(ISNUMBER(VLOOKUP($A19,'[10]Coal Devlp Country Report'!$A$5:$H$39,E$4,FALSE)),VLOOKUP($A19,'[10]Coal Devlp Country Report'!$A$5:$H$39,E$4,FALSE),'[10]Coal UG and Surface (Eliz)'!E18+'[10]Coal UG and Surface (Eliz)'!M18)</f>
        <v>2</v>
      </c>
      <c r="F19" s="85">
        <f>IF(ISNUMBER(VLOOKUP($A19,'[10]Coal Devlp Country Report'!$A$5:$H$39,F$4,FALSE)),VLOOKUP($A19,'[10]Coal Devlp Country Report'!$A$5:$H$39,F$4,FALSE),'[10]Coal UG and Surface (Eliz)'!F18+'[10]Coal UG and Surface (Eliz)'!N18)</f>
        <v>1</v>
      </c>
      <c r="G19" s="85">
        <f>IF(ISNUMBER(VLOOKUP($A19,'[10]Coal Devlp Country Report'!$A$5:$H$39,G$4,FALSE)),VLOOKUP($A19,'[10]Coal Devlp Country Report'!$A$5:$H$39,G$4,FALSE),'[10]Coal UG and Surface (Eliz)'!G18+'[10]Coal UG and Surface (Eliz)'!O18)</f>
        <v>0.4</v>
      </c>
      <c r="H19" s="85">
        <f>IF(ISNUMBER(VLOOKUP($A19,'[10]Coal Devlp Country Report'!$A$5:$H$39,H$4,FALSE)),VLOOKUP($A19,'[10]Coal Devlp Country Report'!$A$5:$H$39,H$4,FALSE),'[10]Coal UG and Surface (Eliz)'!H18+'[10]Coal UG and Surface (Eliz)'!P18)</f>
        <v>0.2</v>
      </c>
      <c r="I19" s="85">
        <f>IF(ISNUMBER(VLOOKUP($A19,'[10]Coal Devlp Country Report'!$A$5:$H$39,2,FALSE)),1,0)</f>
        <v>1</v>
      </c>
      <c r="J19" s="44" t="str">
        <f>IF(ISNUMBER(VLOOKUP($A19,'[10]Coal Devlp Country Report'!$A$5:$H$39,2,FALSE)),"Draft Developing Countries Report.doc","Coal_out2.xls")</f>
        <v>Draft Developing Countries Report.doc</v>
      </c>
      <c r="K19" t="s">
        <v>10</v>
      </c>
    </row>
    <row r="20" spans="1:11" ht="12.75">
      <c r="A20" t="s">
        <v>31</v>
      </c>
      <c r="B20" s="85">
        <f>IF(ISNUMBER(VLOOKUP($A20,'[10]Coal Devlp Country Report'!$A$5:$H$39,B$4,FALSE)),VLOOKUP($A20,'[10]Coal Devlp Country Report'!$A$5:$H$39,B$4,FALSE),'[10]Coal UG and Surface (Eliz)'!B19+'[10]Coal UG and Surface (Eliz)'!J19)</f>
        <v>8775</v>
      </c>
      <c r="C20" s="85">
        <f>IF(ISNUMBER(VLOOKUP($A20,'[10]Coal Devlp Country Report'!$A$5:$H$39,C$4,FALSE)),VLOOKUP($A20,'[10]Coal Devlp Country Report'!$A$5:$H$39,C$4,FALSE),'[10]Coal UG and Surface (Eliz)'!C19+'[10]Coal UG and Surface (Eliz)'!K19)</f>
        <v>10373</v>
      </c>
      <c r="D20" s="85">
        <f>IF(ISNUMBER(VLOOKUP($A20,'[10]Coal Devlp Country Report'!$A$5:$H$39,D$4,FALSE)),VLOOKUP($A20,'[10]Coal Devlp Country Report'!$A$5:$H$39,D$4,FALSE),'[10]Coal UG and Surface (Eliz)'!D19+'[10]Coal UG and Surface (Eliz)'!L19)</f>
        <v>8180</v>
      </c>
      <c r="E20" s="85">
        <f>IF(ISNUMBER(VLOOKUP($A20,'[10]Coal Devlp Country Report'!$A$5:$H$39,E$4,FALSE)),VLOOKUP($A20,'[10]Coal Devlp Country Report'!$A$5:$H$39,E$4,FALSE),'[10]Coal UG and Surface (Eliz)'!E19+'[10]Coal UG and Surface (Eliz)'!M19)</f>
        <v>9438</v>
      </c>
      <c r="F20" s="85">
        <f>IF(ISNUMBER(VLOOKUP($A20,'[10]Coal Devlp Country Report'!$A$5:$H$39,F$4,FALSE)),VLOOKUP($A20,'[10]Coal Devlp Country Report'!$A$5:$H$39,F$4,FALSE),'[10]Coal UG and Surface (Eliz)'!F19+'[10]Coal UG and Surface (Eliz)'!N19)</f>
        <v>10696</v>
      </c>
      <c r="G20" s="85">
        <f>IF(ISNUMBER(VLOOKUP($A20,'[10]Coal Devlp Country Report'!$A$5:$H$39,G$4,FALSE)),VLOOKUP($A20,'[10]Coal Devlp Country Report'!$A$5:$H$39,G$4,FALSE),'[10]Coal UG and Surface (Eliz)'!G19+'[10]Coal UG and Surface (Eliz)'!O19)</f>
        <v>11955</v>
      </c>
      <c r="H20" s="85">
        <f>IF(ISNUMBER(VLOOKUP($A20,'[10]Coal Devlp Country Report'!$A$5:$H$39,H$4,FALSE)),VLOOKUP($A20,'[10]Coal Devlp Country Report'!$A$5:$H$39,H$4,FALSE),'[10]Coal UG and Surface (Eliz)'!H19+'[10]Coal UG and Surface (Eliz)'!P19)</f>
        <v>13213</v>
      </c>
      <c r="I20" s="85">
        <f>IF(ISNUMBER(VLOOKUP($A20,'[10]Coal Devlp Country Report'!$A$5:$H$39,2,FALSE)),1,0)</f>
        <v>1</v>
      </c>
      <c r="J20" s="44" t="str">
        <f>IF(ISNUMBER(VLOOKUP($A20,'[10]Coal Devlp Country Report'!$A$5:$H$39,2,FALSE)),"Draft Developing Countries Report.doc","Coal_out2.xls")</f>
        <v>Draft Developing Countries Report.doc</v>
      </c>
      <c r="K20" t="s">
        <v>31</v>
      </c>
    </row>
    <row r="21" spans="1:11" ht="12.75">
      <c r="A21" t="s">
        <v>32</v>
      </c>
      <c r="B21" s="85">
        <f>IF(ISNUMBER(VLOOKUP($A21,'[10]Coal Devlp Country Report'!$A$5:$H$39,B$4,FALSE)),VLOOKUP($A21,'[10]Coal Devlp Country Report'!$A$5:$H$39,B$4,FALSE),'[10]Coal UG and Surface (Eliz)'!B20+'[10]Coal UG and Surface (Eliz)'!J20)</f>
        <v>105</v>
      </c>
      <c r="C21" s="85">
        <f>IF(ISNUMBER(VLOOKUP($A21,'[10]Coal Devlp Country Report'!$A$5:$H$39,C$4,FALSE)),VLOOKUP($A21,'[10]Coal Devlp Country Report'!$A$5:$H$39,C$4,FALSE),'[10]Coal UG and Surface (Eliz)'!C20+'[10]Coal UG and Surface (Eliz)'!K20)</f>
        <v>132</v>
      </c>
      <c r="D21" s="85">
        <f>IF(ISNUMBER(VLOOKUP($A21,'[10]Coal Devlp Country Report'!$A$5:$H$39,D$4,FALSE)),VLOOKUP($A21,'[10]Coal Devlp Country Report'!$A$5:$H$39,D$4,FALSE),'[10]Coal UG and Surface (Eliz)'!D20+'[10]Coal UG and Surface (Eliz)'!L20)</f>
        <v>168</v>
      </c>
      <c r="E21" s="85">
        <f>IF(ISNUMBER(VLOOKUP($A21,'[10]Coal Devlp Country Report'!$A$5:$H$39,E$4,FALSE)),VLOOKUP($A21,'[10]Coal Devlp Country Report'!$A$5:$H$39,E$4,FALSE),'[10]Coal UG and Surface (Eliz)'!E20+'[10]Coal UG and Surface (Eliz)'!M20)</f>
        <v>225</v>
      </c>
      <c r="F21" s="85">
        <f>IF(ISNUMBER(VLOOKUP($A21,'[10]Coal Devlp Country Report'!$A$5:$H$39,F$4,FALSE)),VLOOKUP($A21,'[10]Coal Devlp Country Report'!$A$5:$H$39,F$4,FALSE),'[10]Coal UG and Surface (Eliz)'!F20+'[10]Coal UG and Surface (Eliz)'!N20)</f>
        <v>287</v>
      </c>
      <c r="G21" s="85">
        <f>IF(ISNUMBER(VLOOKUP($A21,'[10]Coal Devlp Country Report'!$A$5:$H$39,G$4,FALSE)),VLOOKUP($A21,'[10]Coal Devlp Country Report'!$A$5:$H$39,G$4,FALSE),'[10]Coal UG and Surface (Eliz)'!G20+'[10]Coal UG and Surface (Eliz)'!O20)</f>
        <v>365</v>
      </c>
      <c r="H21" s="85">
        <f>IF(ISNUMBER(VLOOKUP($A21,'[10]Coal Devlp Country Report'!$A$5:$H$39,H$4,FALSE)),VLOOKUP($A21,'[10]Coal Devlp Country Report'!$A$5:$H$39,H$4,FALSE),'[10]Coal UG and Surface (Eliz)'!H20+'[10]Coal UG and Surface (Eliz)'!P20)</f>
        <v>466</v>
      </c>
      <c r="I21" s="85">
        <f>IF(ISNUMBER(VLOOKUP($A21,'[10]Coal Devlp Country Report'!$A$5:$H$39,2,FALSE)),1,0)</f>
        <v>1</v>
      </c>
      <c r="J21" s="44" t="str">
        <f>IF(ISNUMBER(VLOOKUP($A21,'[10]Coal Devlp Country Report'!$A$5:$H$39,2,FALSE)),"Draft Developing Countries Report.doc","Coal_out2.xls")</f>
        <v>Draft Developing Countries Report.doc</v>
      </c>
      <c r="K21" t="s">
        <v>10</v>
      </c>
    </row>
    <row r="22" spans="1:13" ht="12.75">
      <c r="A22" t="s">
        <v>33</v>
      </c>
      <c r="B22" s="85">
        <f>IF(ISNUMBER(VLOOKUP($A22,'[10]Coal Devlp Country Report'!$A$5:$H$39,B$4,FALSE)),VLOOKUP($A22,'[10]Coal Devlp Country Report'!$A$5:$H$39,B$4,FALSE),'[10]Coal UG and Surface (Eliz)'!B21+'[10]Coal UG and Surface (Eliz)'!J21)</f>
        <v>9.5</v>
      </c>
      <c r="C22" s="85">
        <f>IF(ISNUMBER(VLOOKUP($A22,'[10]Coal Devlp Country Report'!$A$5:$H$39,C$4,FALSE)),VLOOKUP($A22,'[10]Coal Devlp Country Report'!$A$5:$H$39,C$4,FALSE),'[10]Coal UG and Surface (Eliz)'!C21+'[10]Coal UG and Surface (Eliz)'!K21)</f>
        <v>9.5</v>
      </c>
      <c r="D22" s="85">
        <f>IF(ISNUMBER(VLOOKUP($A22,'[10]Coal Devlp Country Report'!$A$5:$H$39,D$4,FALSE)),VLOOKUP($A22,'[10]Coal Devlp Country Report'!$A$5:$H$39,D$4,FALSE),'[10]Coal UG and Surface (Eliz)'!D21+'[10]Coal UG and Surface (Eliz)'!L21)</f>
        <v>9.5</v>
      </c>
      <c r="E22" s="85">
        <f>IF(ISNUMBER(VLOOKUP($A22,'[10]Coal Devlp Country Report'!$A$5:$H$39,E$4,FALSE)),VLOOKUP($A22,'[10]Coal Devlp Country Report'!$A$5:$H$39,E$4,FALSE),'[10]Coal UG and Surface (Eliz)'!E21+'[10]Coal UG and Surface (Eliz)'!M21)</f>
        <v>9.5</v>
      </c>
      <c r="F22" s="85">
        <f>IF(ISNUMBER(VLOOKUP($A22,'[10]Coal Devlp Country Report'!$A$5:$H$39,F$4,FALSE)),VLOOKUP($A22,'[10]Coal Devlp Country Report'!$A$5:$H$39,F$4,FALSE),'[10]Coal UG and Surface (Eliz)'!F21+'[10]Coal UG and Surface (Eliz)'!N21)</f>
        <v>9.5</v>
      </c>
      <c r="G22" s="85">
        <f>IF(ISNUMBER(VLOOKUP($A22,'[10]Coal Devlp Country Report'!$A$5:$H$39,G$4,FALSE)),VLOOKUP($A22,'[10]Coal Devlp Country Report'!$A$5:$H$39,G$4,FALSE),'[10]Coal UG and Surface (Eliz)'!G21+'[10]Coal UG and Surface (Eliz)'!O21)</f>
        <v>9.5</v>
      </c>
      <c r="H22" s="85">
        <f>IF(ISNUMBER(VLOOKUP($A22,'[10]Coal Devlp Country Report'!$A$5:$H$39,H$4,FALSE)),VLOOKUP($A22,'[10]Coal Devlp Country Report'!$A$5:$H$39,H$4,FALSE),'[10]Coal UG and Surface (Eliz)'!H21+'[10]Coal UG and Surface (Eliz)'!P21)</f>
        <v>9.5</v>
      </c>
      <c r="I22" s="85">
        <f>IF(ISNUMBER(VLOOKUP($A22,'[10]Coal Devlp Country Report'!$A$5:$H$39,2,FALSE)),1,0)</f>
        <v>0</v>
      </c>
      <c r="J22" s="44" t="str">
        <f>IF(ISNUMBER(VLOOKUP($A22,'[10]Coal Devlp Country Report'!$A$5:$H$39,2,FALSE)),"Draft Developing Countries Report.doc","Coal_out2.xls")</f>
        <v>Coal_out2.xls</v>
      </c>
      <c r="K22" t="s">
        <v>28</v>
      </c>
      <c r="L22" t="s">
        <v>23</v>
      </c>
      <c r="M22" t="s">
        <v>16</v>
      </c>
    </row>
    <row r="23" spans="1:13" ht="12.75">
      <c r="A23" t="s">
        <v>34</v>
      </c>
      <c r="B23" s="85">
        <f>IF(ISNUMBER(VLOOKUP($A23,'[10]Coal Devlp Country Report'!$A$5:$H$39,B$4,FALSE)),VLOOKUP($A23,'[10]Coal Devlp Country Report'!$A$5:$H$39,B$4,FALSE),'[10]Coal UG and Surface (Eliz)'!B22+'[10]Coal UG and Surface (Eliz)'!J22)</f>
        <v>426.99999999999994</v>
      </c>
      <c r="C23" s="85">
        <f>IF(ISNUMBER(VLOOKUP($A23,'[10]Coal Devlp Country Report'!$A$5:$H$39,C$4,FALSE)),VLOOKUP($A23,'[10]Coal Devlp Country Report'!$A$5:$H$39,C$4,FALSE),'[10]Coal UG and Surface (Eliz)'!C22+'[10]Coal UG and Surface (Eliz)'!K22)</f>
        <v>367</v>
      </c>
      <c r="D23" s="85">
        <f>IF(ISNUMBER(VLOOKUP($A23,'[10]Coal Devlp Country Report'!$A$5:$H$39,D$4,FALSE)),VLOOKUP($A23,'[10]Coal Devlp Country Report'!$A$5:$H$39,D$4,FALSE),'[10]Coal UG and Surface (Eliz)'!D22+'[10]Coal UG and Surface (Eliz)'!L22)</f>
        <v>229</v>
      </c>
      <c r="E23" s="85">
        <f>IF(ISNUMBER(VLOOKUP($A23,'[10]Coal Devlp Country Report'!$A$5:$H$39,E$4,FALSE)),VLOOKUP($A23,'[10]Coal Devlp Country Report'!$A$5:$H$39,E$4,FALSE),'[10]Coal UG and Surface (Eliz)'!E22+'[10]Coal UG and Surface (Eliz)'!M22)</f>
        <v>219.75533153521408</v>
      </c>
      <c r="F23" s="85">
        <f>IF(ISNUMBER(VLOOKUP($A23,'[10]Coal Devlp Country Report'!$A$5:$H$39,F$4,FALSE)),VLOOKUP($A23,'[10]Coal Devlp Country Report'!$A$5:$H$39,F$4,FALSE),'[10]Coal UG and Surface (Eliz)'!F22+'[10]Coal UG and Surface (Eliz)'!N22)</f>
        <v>178.33607099778865</v>
      </c>
      <c r="G23" s="85">
        <f>IF(ISNUMBER(VLOOKUP($A23,'[10]Coal Devlp Country Report'!$A$5:$H$39,G$4,FALSE)),VLOOKUP($A23,'[10]Coal Devlp Country Report'!$A$5:$H$39,G$4,FALSE),'[10]Coal UG and Surface (Eliz)'!G22+'[10]Coal UG and Surface (Eliz)'!O22)</f>
        <v>142.0172510554178</v>
      </c>
      <c r="H23" s="85">
        <f>IF(ISNUMBER(VLOOKUP($A23,'[10]Coal Devlp Country Report'!$A$5:$H$39,H$4,FALSE)),VLOOKUP($A23,'[10]Coal Devlp Country Report'!$A$5:$H$39,H$4,FALSE),'[10]Coal UG and Surface (Eliz)'!H22+'[10]Coal UG and Surface (Eliz)'!P22)</f>
        <v>135.40624371775112</v>
      </c>
      <c r="I23" s="85">
        <f>IF(ISNUMBER(VLOOKUP($A23,'[10]Coal Devlp Country Report'!$A$5:$H$39,2,FALSE)),1,0)</f>
        <v>0</v>
      </c>
      <c r="J23" s="44" t="str">
        <f>IF(ISNUMBER(VLOOKUP($A23,'[10]Coal Devlp Country Report'!$A$5:$H$39,2,FALSE)),"Draft Developing Countries Report.doc","Coal_out2.xls")</f>
        <v>Coal_out2.xls</v>
      </c>
      <c r="K23" t="s">
        <v>28</v>
      </c>
      <c r="L23" t="s">
        <v>15</v>
      </c>
      <c r="M23" t="s">
        <v>16</v>
      </c>
    </row>
    <row r="24" spans="1:11" ht="12.75">
      <c r="A24" t="s">
        <v>35</v>
      </c>
      <c r="B24" s="85">
        <f>IF(ISNUMBER(VLOOKUP($A24,'[10]Coal Devlp Country Report'!$A$5:$H$39,B$4,FALSE)),VLOOKUP($A24,'[10]Coal Devlp Country Report'!$A$5:$H$39,B$4,FALSE),'[10]Coal UG and Surface (Eliz)'!B23+'[10]Coal UG and Surface (Eliz)'!J23)</f>
        <v>1</v>
      </c>
      <c r="C24" s="85">
        <f>IF(ISNUMBER(VLOOKUP($A24,'[10]Coal Devlp Country Report'!$A$5:$H$39,C$4,FALSE)),VLOOKUP($A24,'[10]Coal Devlp Country Report'!$A$5:$H$39,C$4,FALSE),'[10]Coal UG and Surface (Eliz)'!C23+'[10]Coal UG and Surface (Eliz)'!K23)</f>
        <v>1</v>
      </c>
      <c r="D24" s="85">
        <f>IF(ISNUMBER(VLOOKUP($A24,'[10]Coal Devlp Country Report'!$A$5:$H$39,D$4,FALSE)),VLOOKUP($A24,'[10]Coal Devlp Country Report'!$A$5:$H$39,D$4,FALSE),'[10]Coal UG and Surface (Eliz)'!D23+'[10]Coal UG and Surface (Eliz)'!L23)</f>
        <v>1</v>
      </c>
      <c r="E24" s="85">
        <f>IF(ISNUMBER(VLOOKUP($A24,'[10]Coal Devlp Country Report'!$A$5:$H$39,E$4,FALSE)),VLOOKUP($A24,'[10]Coal Devlp Country Report'!$A$5:$H$39,E$4,FALSE),'[10]Coal UG and Surface (Eliz)'!E23+'[10]Coal UG and Surface (Eliz)'!M23)</f>
        <v>1</v>
      </c>
      <c r="F24" s="85">
        <f>IF(ISNUMBER(VLOOKUP($A24,'[10]Coal Devlp Country Report'!$A$5:$H$39,F$4,FALSE)),VLOOKUP($A24,'[10]Coal Devlp Country Report'!$A$5:$H$39,F$4,FALSE),'[10]Coal UG and Surface (Eliz)'!F23+'[10]Coal UG and Surface (Eliz)'!N23)</f>
        <v>1</v>
      </c>
      <c r="G24" s="85">
        <f>IF(ISNUMBER(VLOOKUP($A24,'[10]Coal Devlp Country Report'!$A$5:$H$39,G$4,FALSE)),VLOOKUP($A24,'[10]Coal Devlp Country Report'!$A$5:$H$39,G$4,FALSE),'[10]Coal UG and Surface (Eliz)'!G23+'[10]Coal UG and Surface (Eliz)'!O23)</f>
        <v>1</v>
      </c>
      <c r="H24" s="85">
        <f>IF(ISNUMBER(VLOOKUP($A24,'[10]Coal Devlp Country Report'!$A$5:$H$39,H$4,FALSE)),VLOOKUP($A24,'[10]Coal Devlp Country Report'!$A$5:$H$39,H$4,FALSE),'[10]Coal UG and Surface (Eliz)'!H23+'[10]Coal UG and Surface (Eliz)'!P23)</f>
        <v>1</v>
      </c>
      <c r="I24" s="85">
        <f>IF(ISNUMBER(VLOOKUP($A24,'[10]Coal Devlp Country Report'!$A$5:$H$39,2,FALSE)),1,0)</f>
        <v>1</v>
      </c>
      <c r="J24" s="44" t="str">
        <f>IF(ISNUMBER(VLOOKUP($A24,'[10]Coal Devlp Country Report'!$A$5:$H$39,2,FALSE)),"Draft Developing Countries Report.doc","Coal_out2.xls")</f>
        <v>Draft Developing Countries Report.doc</v>
      </c>
      <c r="K24" t="s">
        <v>7</v>
      </c>
    </row>
    <row r="25" spans="1:13" ht="12.75">
      <c r="A25" t="s">
        <v>36</v>
      </c>
      <c r="B25" s="85">
        <f>IF(ISNUMBER(VLOOKUP($A25,'[10]Coal Devlp Country Report'!$A$5:$H$39,B$4,FALSE)),VLOOKUP($A25,'[10]Coal Devlp Country Report'!$A$5:$H$39,B$4,FALSE),'[10]Coal UG and Surface (Eliz)'!B24+'[10]Coal UG and Surface (Eliz)'!J24)</f>
        <v>3</v>
      </c>
      <c r="C25" s="85">
        <f>IF(ISNUMBER(VLOOKUP($A25,'[10]Coal Devlp Country Report'!$A$5:$H$39,C$4,FALSE)),VLOOKUP($A25,'[10]Coal Devlp Country Report'!$A$5:$H$39,C$4,FALSE),'[10]Coal UG and Surface (Eliz)'!C24+'[10]Coal UG and Surface (Eliz)'!K24)</f>
        <v>6</v>
      </c>
      <c r="D25" s="85">
        <f>IF(ISNUMBER(VLOOKUP($A25,'[10]Coal Devlp Country Report'!$A$5:$H$39,D$4,FALSE)),VLOOKUP($A25,'[10]Coal Devlp Country Report'!$A$5:$H$39,D$4,FALSE),'[10]Coal UG and Surface (Eliz)'!D24+'[10]Coal UG and Surface (Eliz)'!L24)</f>
        <v>3</v>
      </c>
      <c r="E25" s="85">
        <f>IF(ISNUMBER(VLOOKUP($A25,'[10]Coal Devlp Country Report'!$A$5:$H$39,E$4,FALSE)),VLOOKUP($A25,'[10]Coal Devlp Country Report'!$A$5:$H$39,E$4,FALSE),'[10]Coal UG and Surface (Eliz)'!E24+'[10]Coal UG and Surface (Eliz)'!M24)</f>
        <v>3</v>
      </c>
      <c r="F25" s="85">
        <f>IF(ISNUMBER(VLOOKUP($A25,'[10]Coal Devlp Country Report'!$A$5:$H$39,F$4,FALSE)),VLOOKUP($A25,'[10]Coal Devlp Country Report'!$A$5:$H$39,F$4,FALSE),'[10]Coal UG and Surface (Eliz)'!F24+'[10]Coal UG and Surface (Eliz)'!N24)</f>
        <v>3</v>
      </c>
      <c r="G25" s="85">
        <f>IF(ISNUMBER(VLOOKUP($A25,'[10]Coal Devlp Country Report'!$A$5:$H$39,G$4,FALSE)),VLOOKUP($A25,'[10]Coal Devlp Country Report'!$A$5:$H$39,G$4,FALSE),'[10]Coal UG and Surface (Eliz)'!G24+'[10]Coal UG and Surface (Eliz)'!O24)</f>
        <v>3</v>
      </c>
      <c r="H25" s="85">
        <f>IF(ISNUMBER(VLOOKUP($A25,'[10]Coal Devlp Country Report'!$A$5:$H$39,H$4,FALSE)),VLOOKUP($A25,'[10]Coal Devlp Country Report'!$A$5:$H$39,H$4,FALSE),'[10]Coal UG and Surface (Eliz)'!H24+'[10]Coal UG and Surface (Eliz)'!P24)</f>
        <v>3</v>
      </c>
      <c r="I25" s="85">
        <f>IF(ISNUMBER(VLOOKUP($A25,'[10]Coal Devlp Country Report'!$A$5:$H$39,2,FALSE)),1,0)</f>
        <v>0</v>
      </c>
      <c r="J25" s="44" t="str">
        <f>IF(ISNUMBER(VLOOKUP($A25,'[10]Coal Devlp Country Report'!$A$5:$H$39,2,FALSE)),"Draft Developing Countries Report.doc","Coal_out2.xls")</f>
        <v>Coal_out2.xls</v>
      </c>
      <c r="K25" t="s">
        <v>18</v>
      </c>
      <c r="L25" t="s">
        <v>15</v>
      </c>
      <c r="M25" t="s">
        <v>16</v>
      </c>
    </row>
    <row r="26" spans="1:11" ht="12.75">
      <c r="A26" t="s">
        <v>37</v>
      </c>
      <c r="B26" s="85">
        <f>IF(ISNUMBER(VLOOKUP($A26,'[10]Coal Devlp Country Report'!$A$5:$H$39,B$4,FALSE)),VLOOKUP($A26,'[10]Coal Devlp Country Report'!$A$5:$H$39,B$4,FALSE),'[10]Coal UG and Surface (Eliz)'!B25+'[10]Coal UG and Surface (Eliz)'!J25)</f>
        <v>0</v>
      </c>
      <c r="C26" s="85">
        <f>IF(ISNUMBER(VLOOKUP($A26,'[10]Coal Devlp Country Report'!$A$5:$H$39,C$4,FALSE)),VLOOKUP($A26,'[10]Coal Devlp Country Report'!$A$5:$H$39,C$4,FALSE),'[10]Coal UG and Surface (Eliz)'!C25+'[10]Coal UG and Surface (Eliz)'!K25)</f>
        <v>0</v>
      </c>
      <c r="D26" s="85">
        <f>IF(ISNUMBER(VLOOKUP($A26,'[10]Coal Devlp Country Report'!$A$5:$H$39,D$4,FALSE)),VLOOKUP($A26,'[10]Coal Devlp Country Report'!$A$5:$H$39,D$4,FALSE),'[10]Coal UG and Surface (Eliz)'!D25+'[10]Coal UG and Surface (Eliz)'!L25)</f>
        <v>0</v>
      </c>
      <c r="E26" s="85">
        <f>IF(ISNUMBER(VLOOKUP($A26,'[10]Coal Devlp Country Report'!$A$5:$H$39,E$4,FALSE)),VLOOKUP($A26,'[10]Coal Devlp Country Report'!$A$5:$H$39,E$4,FALSE),'[10]Coal UG and Surface (Eliz)'!E25+'[10]Coal UG and Surface (Eliz)'!M25)</f>
        <v>0</v>
      </c>
      <c r="F26" s="85">
        <f>IF(ISNUMBER(VLOOKUP($A26,'[10]Coal Devlp Country Report'!$A$5:$H$39,F$4,FALSE)),VLOOKUP($A26,'[10]Coal Devlp Country Report'!$A$5:$H$39,F$4,FALSE),'[10]Coal UG and Surface (Eliz)'!F25+'[10]Coal UG and Surface (Eliz)'!N25)</f>
        <v>0</v>
      </c>
      <c r="G26" s="85">
        <f>IF(ISNUMBER(VLOOKUP($A26,'[10]Coal Devlp Country Report'!$A$5:$H$39,G$4,FALSE)),VLOOKUP($A26,'[10]Coal Devlp Country Report'!$A$5:$H$39,G$4,FALSE),'[10]Coal UG and Surface (Eliz)'!G25+'[10]Coal UG and Surface (Eliz)'!O25)</f>
        <v>0</v>
      </c>
      <c r="H26" s="85">
        <f>IF(ISNUMBER(VLOOKUP($A26,'[10]Coal Devlp Country Report'!$A$5:$H$39,H$4,FALSE)),VLOOKUP($A26,'[10]Coal Devlp Country Report'!$A$5:$H$39,H$4,FALSE),'[10]Coal UG and Surface (Eliz)'!H25+'[10]Coal UG and Surface (Eliz)'!P25)</f>
        <v>0</v>
      </c>
      <c r="I26" s="85">
        <f>IF(ISNUMBER(VLOOKUP($A26,'[10]Coal Devlp Country Report'!$A$5:$H$39,2,FALSE)),1,0)</f>
        <v>0</v>
      </c>
      <c r="J26" s="44" t="str">
        <f>IF(ISNUMBER(VLOOKUP($A26,'[10]Coal Devlp Country Report'!$A$5:$H$39,2,FALSE)),"Draft Developing Countries Report.doc","Coal_out2.xls")</f>
        <v>Coal_out2.xls</v>
      </c>
      <c r="K26" t="s">
        <v>10</v>
      </c>
    </row>
    <row r="27" spans="1:11" ht="12.75">
      <c r="A27" t="s">
        <v>38</v>
      </c>
      <c r="B27" s="85">
        <f>IF(ISNUMBER(VLOOKUP($A27,'[10]Coal Devlp Country Report'!$A$5:$H$39,B$4,FALSE)),VLOOKUP($A27,'[10]Coal Devlp Country Report'!$A$5:$H$39,B$4,FALSE),'[10]Coal UG and Surface (Eliz)'!B26+'[10]Coal UG and Surface (Eliz)'!J26)</f>
        <v>0</v>
      </c>
      <c r="C27" s="85">
        <f>IF(ISNUMBER(VLOOKUP($A27,'[10]Coal Devlp Country Report'!$A$5:$H$39,C$4,FALSE)),VLOOKUP($A27,'[10]Coal Devlp Country Report'!$A$5:$H$39,C$4,FALSE),'[10]Coal UG and Surface (Eliz)'!C26+'[10]Coal UG and Surface (Eliz)'!K26)</f>
        <v>0</v>
      </c>
      <c r="D27" s="85">
        <f>IF(ISNUMBER(VLOOKUP($A27,'[10]Coal Devlp Country Report'!$A$5:$H$39,D$4,FALSE)),VLOOKUP($A27,'[10]Coal Devlp Country Report'!$A$5:$H$39,D$4,FALSE),'[10]Coal UG and Surface (Eliz)'!D26+'[10]Coal UG and Surface (Eliz)'!L26)</f>
        <v>0</v>
      </c>
      <c r="E27" s="85">
        <f>IF(ISNUMBER(VLOOKUP($A27,'[10]Coal Devlp Country Report'!$A$5:$H$39,E$4,FALSE)),VLOOKUP($A27,'[10]Coal Devlp Country Report'!$A$5:$H$39,E$4,FALSE),'[10]Coal UG and Surface (Eliz)'!E26+'[10]Coal UG and Surface (Eliz)'!M26)</f>
        <v>0</v>
      </c>
      <c r="F27" s="85">
        <f>IF(ISNUMBER(VLOOKUP($A27,'[10]Coal Devlp Country Report'!$A$5:$H$39,F$4,FALSE)),VLOOKUP($A27,'[10]Coal Devlp Country Report'!$A$5:$H$39,F$4,FALSE),'[10]Coal UG and Surface (Eliz)'!F26+'[10]Coal UG and Surface (Eliz)'!N26)</f>
        <v>0</v>
      </c>
      <c r="G27" s="85">
        <f>IF(ISNUMBER(VLOOKUP($A27,'[10]Coal Devlp Country Report'!$A$5:$H$39,G$4,FALSE)),VLOOKUP($A27,'[10]Coal Devlp Country Report'!$A$5:$H$39,G$4,FALSE),'[10]Coal UG and Surface (Eliz)'!G26+'[10]Coal UG and Surface (Eliz)'!O26)</f>
        <v>0</v>
      </c>
      <c r="H27" s="85">
        <f>IF(ISNUMBER(VLOOKUP($A27,'[10]Coal Devlp Country Report'!$A$5:$H$39,H$4,FALSE)),VLOOKUP($A27,'[10]Coal Devlp Country Report'!$A$5:$H$39,H$4,FALSE),'[10]Coal UG and Surface (Eliz)'!H26+'[10]Coal UG and Surface (Eliz)'!P26)</f>
        <v>0</v>
      </c>
      <c r="I27" s="85">
        <f>IF(ISNUMBER(VLOOKUP($A27,'[10]Coal Devlp Country Report'!$A$5:$H$39,2,FALSE)),1,0)</f>
        <v>0</v>
      </c>
      <c r="J27" s="44" t="str">
        <f>IF(ISNUMBER(VLOOKUP($A27,'[10]Coal Devlp Country Report'!$A$5:$H$39,2,FALSE)),"Draft Developing Countries Report.doc","Coal_out2.xls")</f>
        <v>Coal_out2.xls</v>
      </c>
      <c r="K27" t="s">
        <v>7</v>
      </c>
    </row>
    <row r="28" spans="1:13" ht="12.75">
      <c r="A28" t="s">
        <v>39</v>
      </c>
      <c r="B28" s="85">
        <f>IF(ISNUMBER(VLOOKUP($A28,'[10]Coal Devlp Country Report'!$A$5:$H$39,B$4,FALSE)),VLOOKUP($A28,'[10]Coal Devlp Country Report'!$A$5:$H$39,B$4,FALSE),'[10]Coal UG and Surface (Eliz)'!B27+'[10]Coal UG and Surface (Eliz)'!J27)</f>
        <v>20.40357142857143</v>
      </c>
      <c r="C28" s="85">
        <f>IF(ISNUMBER(VLOOKUP($A28,'[10]Coal Devlp Country Report'!$A$5:$H$39,C$4,FALSE)),VLOOKUP($A28,'[10]Coal Devlp Country Report'!$A$5:$H$39,C$4,FALSE),'[10]Coal UG and Surface (Eliz)'!C27+'[10]Coal UG and Surface (Eliz)'!K27)</f>
        <v>10.728571428571428</v>
      </c>
      <c r="D28" s="85">
        <f>IF(ISNUMBER(VLOOKUP($A28,'[10]Coal Devlp Country Report'!$A$5:$H$39,D$4,FALSE)),VLOOKUP($A28,'[10]Coal Devlp Country Report'!$A$5:$H$39,D$4,FALSE),'[10]Coal UG and Surface (Eliz)'!D27+'[10]Coal UG and Surface (Eliz)'!L27)</f>
        <v>9.838998211091235</v>
      </c>
      <c r="E28" s="85">
        <f>IF(ISNUMBER(VLOOKUP($A28,'[10]Coal Devlp Country Report'!$A$5:$H$39,E$4,FALSE)),VLOOKUP($A28,'[10]Coal Devlp Country Report'!$A$5:$H$39,E$4,FALSE),'[10]Coal UG and Surface (Eliz)'!E27+'[10]Coal UG and Surface (Eliz)'!M27)</f>
        <v>8.94454382826476</v>
      </c>
      <c r="F28" s="85">
        <f>IF(ISNUMBER(VLOOKUP($A28,'[10]Coal Devlp Country Report'!$A$5:$H$39,F$4,FALSE)),VLOOKUP($A28,'[10]Coal Devlp Country Report'!$A$5:$H$39,F$4,FALSE),'[10]Coal UG and Surface (Eliz)'!F27+'[10]Coal UG and Surface (Eliz)'!N27)</f>
        <v>8.348240906380443</v>
      </c>
      <c r="G28" s="85">
        <f>IF(ISNUMBER(VLOOKUP($A28,'[10]Coal Devlp Country Report'!$A$5:$H$39,G$4,FALSE)),VLOOKUP($A28,'[10]Coal Devlp Country Report'!$A$5:$H$39,G$4,FALSE),'[10]Coal UG and Surface (Eliz)'!G27+'[10]Coal UG and Surface (Eliz)'!O27)</f>
        <v>8.050089445438283</v>
      </c>
      <c r="H28" s="85">
        <f>IF(ISNUMBER(VLOOKUP($A28,'[10]Coal Devlp Country Report'!$A$5:$H$39,H$4,FALSE)),VLOOKUP($A28,'[10]Coal Devlp Country Report'!$A$5:$H$39,H$4,FALSE),'[10]Coal UG and Surface (Eliz)'!H27+'[10]Coal UG and Surface (Eliz)'!P27)</f>
        <v>7.751937984496125</v>
      </c>
      <c r="I28" s="85">
        <f>IF(ISNUMBER(VLOOKUP($A28,'[10]Coal Devlp Country Report'!$A$5:$H$39,2,FALSE)),1,0)</f>
        <v>0</v>
      </c>
      <c r="J28" s="44" t="str">
        <f>IF(ISNUMBER(VLOOKUP($A28,'[10]Coal Devlp Country Report'!$A$5:$H$39,2,FALSE)),"Draft Developing Countries Report.doc","Coal_out2.xls")</f>
        <v>Coal_out2.xls</v>
      </c>
      <c r="K28" t="s">
        <v>28</v>
      </c>
      <c r="L28" t="s">
        <v>23</v>
      </c>
      <c r="M28" t="s">
        <v>16</v>
      </c>
    </row>
    <row r="29" spans="1:11" ht="12.75">
      <c r="A29" t="s">
        <v>40</v>
      </c>
      <c r="B29" s="85">
        <f>IF(ISNUMBER(VLOOKUP($A29,'[10]Coal Devlp Country Report'!$A$5:$H$39,B$4,FALSE)),VLOOKUP($A29,'[10]Coal Devlp Country Report'!$A$5:$H$39,B$4,FALSE),'[10]Coal UG and Surface (Eliz)'!B28+'[10]Coal UG and Surface (Eliz)'!J28)</f>
        <v>0</v>
      </c>
      <c r="C29" s="85">
        <f>IF(ISNUMBER(VLOOKUP($A29,'[10]Coal Devlp Country Report'!$A$5:$H$39,C$4,FALSE)),VLOOKUP($A29,'[10]Coal Devlp Country Report'!$A$5:$H$39,C$4,FALSE),'[10]Coal UG and Surface (Eliz)'!C28+'[10]Coal UG and Surface (Eliz)'!K28)</f>
        <v>0</v>
      </c>
      <c r="D29" s="85">
        <f>IF(ISNUMBER(VLOOKUP($A29,'[10]Coal Devlp Country Report'!$A$5:$H$39,D$4,FALSE)),VLOOKUP($A29,'[10]Coal Devlp Country Report'!$A$5:$H$39,D$4,FALSE),'[10]Coal UG and Surface (Eliz)'!D28+'[10]Coal UG and Surface (Eliz)'!L28)</f>
        <v>0</v>
      </c>
      <c r="E29" s="85">
        <f>IF(ISNUMBER(VLOOKUP($A29,'[10]Coal Devlp Country Report'!$A$5:$H$39,E$4,FALSE)),VLOOKUP($A29,'[10]Coal Devlp Country Report'!$A$5:$H$39,E$4,FALSE),'[10]Coal UG and Surface (Eliz)'!E28+'[10]Coal UG and Surface (Eliz)'!M28)</f>
        <v>0</v>
      </c>
      <c r="F29" s="85">
        <f>IF(ISNUMBER(VLOOKUP($A29,'[10]Coal Devlp Country Report'!$A$5:$H$39,F$4,FALSE)),VLOOKUP($A29,'[10]Coal Devlp Country Report'!$A$5:$H$39,F$4,FALSE),'[10]Coal UG and Surface (Eliz)'!F28+'[10]Coal UG and Surface (Eliz)'!N28)</f>
        <v>0</v>
      </c>
      <c r="G29" s="85">
        <f>IF(ISNUMBER(VLOOKUP($A29,'[10]Coal Devlp Country Report'!$A$5:$H$39,G$4,FALSE)),VLOOKUP($A29,'[10]Coal Devlp Country Report'!$A$5:$H$39,G$4,FALSE),'[10]Coal UG and Surface (Eliz)'!G28+'[10]Coal UG and Surface (Eliz)'!O28)</f>
        <v>0</v>
      </c>
      <c r="H29" s="85">
        <f>IF(ISNUMBER(VLOOKUP($A29,'[10]Coal Devlp Country Report'!$A$5:$H$39,H$4,FALSE)),VLOOKUP($A29,'[10]Coal Devlp Country Report'!$A$5:$H$39,H$4,FALSE),'[10]Coal UG and Surface (Eliz)'!H28+'[10]Coal UG and Surface (Eliz)'!P28)</f>
        <v>0</v>
      </c>
      <c r="I29" s="85">
        <f>IF(ISNUMBER(VLOOKUP($A29,'[10]Coal Devlp Country Report'!$A$5:$H$39,2,FALSE)),1,0)</f>
        <v>0</v>
      </c>
      <c r="J29" s="44" t="str">
        <f>IF(ISNUMBER(VLOOKUP($A29,'[10]Coal Devlp Country Report'!$A$5:$H$39,2,FALSE)),"Draft Developing Countries Report.doc","Coal_out2.xls")</f>
        <v>Coal_out2.xls</v>
      </c>
      <c r="K29" t="s">
        <v>7</v>
      </c>
    </row>
    <row r="30" spans="1:13" ht="12.75">
      <c r="A30" t="s">
        <v>41</v>
      </c>
      <c r="B30" s="85">
        <f>IF(ISNUMBER(VLOOKUP($A30,'[10]Coal Devlp Country Report'!$A$5:$H$39,B$4,FALSE)),VLOOKUP($A30,'[10]Coal Devlp Country Report'!$A$5:$H$39,B$4,FALSE),'[10]Coal UG and Surface (Eliz)'!B29+'[10]Coal UG and Surface (Eliz)'!J29)</f>
        <v>1</v>
      </c>
      <c r="C30" s="85">
        <f>IF(ISNUMBER(VLOOKUP($A30,'[10]Coal Devlp Country Report'!$A$5:$H$39,C$4,FALSE)),VLOOKUP($A30,'[10]Coal Devlp Country Report'!$A$5:$H$39,C$4,FALSE),'[10]Coal UG and Surface (Eliz)'!C29+'[10]Coal UG and Surface (Eliz)'!K29)</f>
        <v>1</v>
      </c>
      <c r="D30" s="85">
        <f>IF(ISNUMBER(VLOOKUP($A30,'[10]Coal Devlp Country Report'!$A$5:$H$39,D$4,FALSE)),VLOOKUP($A30,'[10]Coal Devlp Country Report'!$A$5:$H$39,D$4,FALSE),'[10]Coal UG and Surface (Eliz)'!D29+'[10]Coal UG and Surface (Eliz)'!L29)</f>
        <v>1</v>
      </c>
      <c r="E30" s="85">
        <f>IF(ISNUMBER(VLOOKUP($A30,'[10]Coal Devlp Country Report'!$A$5:$H$39,E$4,FALSE)),VLOOKUP($A30,'[10]Coal Devlp Country Report'!$A$5:$H$39,E$4,FALSE),'[10]Coal UG and Surface (Eliz)'!E29+'[10]Coal UG and Surface (Eliz)'!M29)</f>
        <v>0.8033580365929587</v>
      </c>
      <c r="F30" s="85">
        <f>IF(ISNUMBER(VLOOKUP($A30,'[10]Coal Devlp Country Report'!$A$5:$H$39,F$4,FALSE)),VLOOKUP($A30,'[10]Coal Devlp Country Report'!$A$5:$H$39,F$4,FALSE),'[10]Coal UG and Surface (Eliz)'!F29+'[10]Coal UG and Surface (Eliz)'!N29)</f>
        <v>0.8033580365929587</v>
      </c>
      <c r="G30" s="85">
        <f>IF(ISNUMBER(VLOOKUP($A30,'[10]Coal Devlp Country Report'!$A$5:$H$39,G$4,FALSE)),VLOOKUP($A30,'[10]Coal Devlp Country Report'!$A$5:$H$39,G$4,FALSE),'[10]Coal UG and Surface (Eliz)'!G29+'[10]Coal UG and Surface (Eliz)'!O29)</f>
        <v>0.7029382820188388</v>
      </c>
      <c r="H30" s="85">
        <f>IF(ISNUMBER(VLOOKUP($A30,'[10]Coal Devlp Country Report'!$A$5:$H$39,H$4,FALSE)),VLOOKUP($A30,'[10]Coal Devlp Country Report'!$A$5:$H$39,H$4,FALSE),'[10]Coal UG and Surface (Eliz)'!H29+'[10]Coal UG and Surface (Eliz)'!P29)</f>
        <v>0.6025185274447189</v>
      </c>
      <c r="I30" s="85">
        <f>IF(ISNUMBER(VLOOKUP($A30,'[10]Coal Devlp Country Report'!$A$5:$H$39,2,FALSE)),1,0)</f>
        <v>0</v>
      </c>
      <c r="J30" s="44" t="str">
        <f>IF(ISNUMBER(VLOOKUP($A30,'[10]Coal Devlp Country Report'!$A$5:$H$39,2,FALSE)),"Draft Developing Countries Report.doc","Coal_out2.xls")</f>
        <v>Coal_out2.xls</v>
      </c>
      <c r="K30" t="s">
        <v>18</v>
      </c>
      <c r="L30" t="s">
        <v>15</v>
      </c>
      <c r="M30" t="s">
        <v>16</v>
      </c>
    </row>
    <row r="31" spans="1:13" ht="12.75">
      <c r="A31" t="s">
        <v>42</v>
      </c>
      <c r="B31" s="85">
        <f>IF(ISNUMBER(VLOOKUP($A31,'[10]Coal Devlp Country Report'!$A$5:$H$39,B$4,FALSE)),VLOOKUP($A31,'[10]Coal Devlp Country Report'!$A$5:$H$39,B$4,FALSE),'[10]Coal UG and Surface (Eliz)'!B30+'[10]Coal UG and Surface (Eliz)'!J30)</f>
        <v>206.25809523809522</v>
      </c>
      <c r="C31" s="85">
        <f>IF(ISNUMBER(VLOOKUP($A31,'[10]Coal Devlp Country Report'!$A$5:$H$39,C$4,FALSE)),VLOOKUP($A31,'[10]Coal Devlp Country Report'!$A$5:$H$39,C$4,FALSE),'[10]Coal UG and Surface (Eliz)'!C30+'[10]Coal UG and Surface (Eliz)'!K30)</f>
        <v>161.97502645502647</v>
      </c>
      <c r="D31" s="85">
        <f>IF(ISNUMBER(VLOOKUP($A31,'[10]Coal Devlp Country Report'!$A$5:$H$39,D$4,FALSE)),VLOOKUP($A31,'[10]Coal Devlp Country Report'!$A$5:$H$39,D$4,FALSE),'[10]Coal UG and Surface (Eliz)'!D30+'[10]Coal UG and Surface (Eliz)'!L30)</f>
        <v>127</v>
      </c>
      <c r="E31" s="85">
        <f>IF(ISNUMBER(VLOOKUP($A31,'[10]Coal Devlp Country Report'!$A$5:$H$39,E$4,FALSE)),VLOOKUP($A31,'[10]Coal Devlp Country Report'!$A$5:$H$39,E$4,FALSE),'[10]Coal UG and Surface (Eliz)'!E30+'[10]Coal UG and Surface (Eliz)'!M30)</f>
        <v>119.46623093918417</v>
      </c>
      <c r="F31" s="85">
        <f>IF(ISNUMBER(VLOOKUP($A31,'[10]Coal Devlp Country Report'!$A$5:$H$39,F$4,FALSE)),VLOOKUP($A31,'[10]Coal Devlp Country Report'!$A$5:$H$39,F$4,FALSE),'[10]Coal UG and Surface (Eliz)'!F30+'[10]Coal UG and Surface (Eliz)'!N30)</f>
        <v>113.56428053136145</v>
      </c>
      <c r="G31" s="85">
        <f>IF(ISNUMBER(VLOOKUP($A31,'[10]Coal Devlp Country Report'!$A$5:$H$39,G$4,FALSE)),VLOOKUP($A31,'[10]Coal Devlp Country Report'!$A$5:$H$39,G$4,FALSE),'[10]Coal UG and Surface (Eliz)'!G30+'[10]Coal UG and Surface (Eliz)'!O30)</f>
        <v>112.75310709899458</v>
      </c>
      <c r="H31" s="85">
        <f>IF(ISNUMBER(VLOOKUP($A31,'[10]Coal Devlp Country Report'!$A$5:$H$39,H$4,FALSE)),VLOOKUP($A31,'[10]Coal Devlp Country Report'!$A$5:$H$39,H$4,FALSE),'[10]Coal UG and Surface (Eliz)'!H30+'[10]Coal UG and Surface (Eliz)'!P30)</f>
        <v>111.94193366662772</v>
      </c>
      <c r="I31" s="85">
        <f>IF(ISNUMBER(VLOOKUP($A31,'[10]Coal Devlp Country Report'!$A$5:$H$39,2,FALSE)),1,0)</f>
        <v>0</v>
      </c>
      <c r="J31" s="44" t="str">
        <f>IF(ISNUMBER(VLOOKUP($A31,'[10]Coal Devlp Country Report'!$A$5:$H$39,2,FALSE)),"Draft Developing Countries Report.doc","Coal_out2.xls")</f>
        <v>Coal_out2.xls</v>
      </c>
      <c r="K31" t="s">
        <v>18</v>
      </c>
      <c r="L31" t="s">
        <v>15</v>
      </c>
      <c r="M31" t="s">
        <v>16</v>
      </c>
    </row>
    <row r="32" spans="1:11" ht="12.75">
      <c r="A32" t="s">
        <v>43</v>
      </c>
      <c r="B32" s="85">
        <f>IF(ISNUMBER(VLOOKUP($A32,'[10]Coal Devlp Country Report'!$A$5:$H$39,B$4,FALSE)),VLOOKUP($A32,'[10]Coal Devlp Country Report'!$A$5:$H$39,B$4,FALSE),'[10]Coal UG and Surface (Eliz)'!B31+'[10]Coal UG and Surface (Eliz)'!J31)</f>
        <v>13</v>
      </c>
      <c r="C32" s="85">
        <f>IF(ISNUMBER(VLOOKUP($A32,'[10]Coal Devlp Country Report'!$A$5:$H$39,C$4,FALSE)),VLOOKUP($A32,'[10]Coal Devlp Country Report'!$A$5:$H$39,C$4,FALSE),'[10]Coal UG and Surface (Eliz)'!C31+'[10]Coal UG and Surface (Eliz)'!K31)</f>
        <v>1</v>
      </c>
      <c r="D32" s="85">
        <f>IF(ISNUMBER(VLOOKUP($A32,'[10]Coal Devlp Country Report'!$A$5:$H$39,D$4,FALSE)),VLOOKUP($A32,'[10]Coal Devlp Country Report'!$A$5:$H$39,D$4,FALSE),'[10]Coal UG and Surface (Eliz)'!D31+'[10]Coal UG and Surface (Eliz)'!L31)</f>
        <v>1</v>
      </c>
      <c r="E32" s="85">
        <f>IF(ISNUMBER(VLOOKUP($A32,'[10]Coal Devlp Country Report'!$A$5:$H$39,E$4,FALSE)),VLOOKUP($A32,'[10]Coal Devlp Country Report'!$A$5:$H$39,E$4,FALSE),'[10]Coal UG and Surface (Eliz)'!E31+'[10]Coal UG and Surface (Eliz)'!M31)</f>
        <v>3</v>
      </c>
      <c r="F32" s="85">
        <f>IF(ISNUMBER(VLOOKUP($A32,'[10]Coal Devlp Country Report'!$A$5:$H$39,F$4,FALSE)),VLOOKUP($A32,'[10]Coal Devlp Country Report'!$A$5:$H$39,F$4,FALSE),'[10]Coal UG and Surface (Eliz)'!F31+'[10]Coal UG and Surface (Eliz)'!N31)</f>
        <v>8</v>
      </c>
      <c r="G32" s="85">
        <f>IF(ISNUMBER(VLOOKUP($A32,'[10]Coal Devlp Country Report'!$A$5:$H$39,G$4,FALSE)),VLOOKUP($A32,'[10]Coal Devlp Country Report'!$A$5:$H$39,G$4,FALSE),'[10]Coal UG and Surface (Eliz)'!G31+'[10]Coal UG and Surface (Eliz)'!O31)</f>
        <v>9</v>
      </c>
      <c r="H32" s="85">
        <f>IF(ISNUMBER(VLOOKUP($A32,'[10]Coal Devlp Country Report'!$A$5:$H$39,H$4,FALSE)),VLOOKUP($A32,'[10]Coal Devlp Country Report'!$A$5:$H$39,H$4,FALSE),'[10]Coal UG and Surface (Eliz)'!H31+'[10]Coal UG and Surface (Eliz)'!P31)</f>
        <v>10</v>
      </c>
      <c r="I32" s="85">
        <f>IF(ISNUMBER(VLOOKUP($A32,'[10]Coal Devlp Country Report'!$A$5:$H$39,2,FALSE)),1,0)</f>
        <v>1</v>
      </c>
      <c r="J32" s="44" t="str">
        <f>IF(ISNUMBER(VLOOKUP($A32,'[10]Coal Devlp Country Report'!$A$5:$H$39,2,FALSE)),"Draft Developing Countries Report.doc","Coal_out2.xls")</f>
        <v>Draft Developing Countries Report.doc</v>
      </c>
      <c r="K32" t="s">
        <v>12</v>
      </c>
    </row>
    <row r="33" spans="1:13" ht="12.75">
      <c r="A33" t="s">
        <v>44</v>
      </c>
      <c r="B33" s="85">
        <f>IF(ISNUMBER(VLOOKUP($A33,'[10]Coal Devlp Country Report'!$A$5:$H$39,B$4,FALSE)),VLOOKUP($A33,'[10]Coal Devlp Country Report'!$A$5:$H$39,B$4,FALSE),'[10]Coal UG and Surface (Eliz)'!B32+'[10]Coal UG and Surface (Eliz)'!J32)</f>
        <v>1226.9999999999998</v>
      </c>
      <c r="C33" s="85">
        <f>IF(ISNUMBER(VLOOKUP($A33,'[10]Coal Devlp Country Report'!$A$5:$H$39,C$4,FALSE)),VLOOKUP($A33,'[10]Coal Devlp Country Report'!$A$5:$H$39,C$4,FALSE),'[10]Coal UG and Surface (Eliz)'!C32+'[10]Coal UG and Surface (Eliz)'!K32)</f>
        <v>838</v>
      </c>
      <c r="D33" s="85">
        <f>IF(ISNUMBER(VLOOKUP($A33,'[10]Coal Devlp Country Report'!$A$5:$H$39,D$4,FALSE)),VLOOKUP($A33,'[10]Coal Devlp Country Report'!$A$5:$H$39,D$4,FALSE),'[10]Coal UG and Surface (Eliz)'!D32+'[10]Coal UG and Surface (Eliz)'!L32)</f>
        <v>572</v>
      </c>
      <c r="E33" s="85">
        <f>IF(ISNUMBER(VLOOKUP($A33,'[10]Coal Devlp Country Report'!$A$5:$H$39,E$4,FALSE)),VLOOKUP($A33,'[10]Coal Devlp Country Report'!$A$5:$H$39,E$4,FALSE),'[10]Coal UG and Surface (Eliz)'!E32+'[10]Coal UG and Surface (Eliz)'!M32)</f>
        <v>486.6688524590164</v>
      </c>
      <c r="F33" s="85">
        <f>IF(ISNUMBER(VLOOKUP($A33,'[10]Coal Devlp Country Report'!$A$5:$H$39,F$4,FALSE)),VLOOKUP($A33,'[10]Coal Devlp Country Report'!$A$5:$H$39,F$4,FALSE),'[10]Coal UG and Surface (Eliz)'!F32+'[10]Coal UG and Surface (Eliz)'!N32)</f>
        <v>449.6295081967213</v>
      </c>
      <c r="G33" s="85">
        <f>IF(ISNUMBER(VLOOKUP($A33,'[10]Coal Devlp Country Report'!$A$5:$H$39,G$4,FALSE)),VLOOKUP($A33,'[10]Coal Devlp Country Report'!$A$5:$H$39,G$4,FALSE),'[10]Coal UG and Surface (Eliz)'!G32+'[10]Coal UG and Surface (Eliz)'!O32)</f>
        <v>412.59016393442624</v>
      </c>
      <c r="H33" s="85">
        <f>IF(ISNUMBER(VLOOKUP($A33,'[10]Coal Devlp Country Report'!$A$5:$H$39,H$4,FALSE)),VLOOKUP($A33,'[10]Coal Devlp Country Report'!$A$5:$H$39,H$4,FALSE),'[10]Coal UG and Surface (Eliz)'!H32+'[10]Coal UG and Surface (Eliz)'!P32)</f>
        <v>412.59016393442624</v>
      </c>
      <c r="I33" s="85">
        <f>IF(ISNUMBER(VLOOKUP($A33,'[10]Coal Devlp Country Report'!$A$5:$H$39,2,FALSE)),1,0)</f>
        <v>0</v>
      </c>
      <c r="J33" s="44" t="str">
        <f>IF(ISNUMBER(VLOOKUP($A33,'[10]Coal Devlp Country Report'!$A$5:$H$39,2,FALSE)),"Draft Developing Countries Report.doc","Coal_out2.xls")</f>
        <v>Coal_out2.xls</v>
      </c>
      <c r="K33" t="s">
        <v>18</v>
      </c>
      <c r="L33" t="s">
        <v>15</v>
      </c>
      <c r="M33" t="s">
        <v>16</v>
      </c>
    </row>
    <row r="34" spans="1:13" ht="12.75">
      <c r="A34" t="s">
        <v>45</v>
      </c>
      <c r="B34" s="85">
        <f>IF(ISNUMBER(VLOOKUP($A34,'[10]Coal Devlp Country Report'!$A$5:$H$39,B$4,FALSE)),VLOOKUP($A34,'[10]Coal Devlp Country Report'!$A$5:$H$39,B$4,FALSE),'[10]Coal UG and Surface (Eliz)'!B33+'[10]Coal UG and Surface (Eliz)'!J33)</f>
        <v>44</v>
      </c>
      <c r="C34" s="85">
        <f>IF(ISNUMBER(VLOOKUP($A34,'[10]Coal Devlp Country Report'!$A$5:$H$39,C$4,FALSE)),VLOOKUP($A34,'[10]Coal Devlp Country Report'!$A$5:$H$39,C$4,FALSE),'[10]Coal UG and Surface (Eliz)'!C33+'[10]Coal UG and Surface (Eliz)'!K33)</f>
        <v>48.99999999999999</v>
      </c>
      <c r="D34" s="85">
        <f>IF(ISNUMBER(VLOOKUP($A34,'[10]Coal Devlp Country Report'!$A$5:$H$39,D$4,FALSE)),VLOOKUP($A34,'[10]Coal Devlp Country Report'!$A$5:$H$39,D$4,FALSE),'[10]Coal UG and Surface (Eliz)'!D33+'[10]Coal UG and Surface (Eliz)'!L33)</f>
        <v>53</v>
      </c>
      <c r="E34" s="85">
        <f>IF(ISNUMBER(VLOOKUP($A34,'[10]Coal Devlp Country Report'!$A$5:$H$39,E$4,FALSE)),VLOOKUP($A34,'[10]Coal Devlp Country Report'!$A$5:$H$39,E$4,FALSE),'[10]Coal UG and Surface (Eliz)'!E33+'[10]Coal UG and Surface (Eliz)'!M33)</f>
        <v>50.69565217391305</v>
      </c>
      <c r="F34" s="85">
        <f>IF(ISNUMBER(VLOOKUP($A34,'[10]Coal Devlp Country Report'!$A$5:$H$39,F$4,FALSE)),VLOOKUP($A34,'[10]Coal Devlp Country Report'!$A$5:$H$39,F$4,FALSE),'[10]Coal UG and Surface (Eliz)'!F33+'[10]Coal UG and Surface (Eliz)'!N33)</f>
        <v>49.54347826086956</v>
      </c>
      <c r="G34" s="85">
        <f>IF(ISNUMBER(VLOOKUP($A34,'[10]Coal Devlp Country Report'!$A$5:$H$39,G$4,FALSE)),VLOOKUP($A34,'[10]Coal Devlp Country Report'!$A$5:$H$39,G$4,FALSE),'[10]Coal UG and Surface (Eliz)'!G33+'[10]Coal UG and Surface (Eliz)'!O33)</f>
        <v>48.391304347826086</v>
      </c>
      <c r="H34" s="85">
        <f>IF(ISNUMBER(VLOOKUP($A34,'[10]Coal Devlp Country Report'!$A$5:$H$39,H$4,FALSE)),VLOOKUP($A34,'[10]Coal Devlp Country Report'!$A$5:$H$39,H$4,FALSE),'[10]Coal UG and Surface (Eliz)'!H33+'[10]Coal UG and Surface (Eliz)'!P33)</f>
        <v>48.391304347826086</v>
      </c>
      <c r="I34" s="85">
        <f>IF(ISNUMBER(VLOOKUP($A34,'[10]Coal Devlp Country Report'!$A$5:$H$39,2,FALSE)),1,0)</f>
        <v>0</v>
      </c>
      <c r="J34" s="44" t="str">
        <f>IF(ISNUMBER(VLOOKUP($A34,'[10]Coal Devlp Country Report'!$A$5:$H$39,2,FALSE)),"Draft Developing Countries Report.doc","Coal_out2.xls")</f>
        <v>Coal_out2.xls</v>
      </c>
      <c r="K34" t="s">
        <v>18</v>
      </c>
      <c r="L34" t="s">
        <v>15</v>
      </c>
      <c r="M34" t="s">
        <v>16</v>
      </c>
    </row>
    <row r="35" spans="1:13" ht="12.75">
      <c r="A35" t="s">
        <v>46</v>
      </c>
      <c r="B35" s="85">
        <f>IF(ISNUMBER(VLOOKUP($A35,'[10]Coal Devlp Country Report'!$A$5:$H$39,B$4,FALSE)),VLOOKUP($A35,'[10]Coal Devlp Country Report'!$A$5:$H$39,B$4,FALSE),'[10]Coal UG and Surface (Eliz)'!B34+'[10]Coal UG and Surface (Eliz)'!J34)</f>
        <v>167</v>
      </c>
      <c r="C35" s="85">
        <f>IF(ISNUMBER(VLOOKUP($A35,'[10]Coal Devlp Country Report'!$A$5:$H$39,C$4,FALSE)),VLOOKUP($A35,'[10]Coal Devlp Country Report'!$A$5:$H$39,C$4,FALSE),'[10]Coal UG and Surface (Eliz)'!C34+'[10]Coal UG and Surface (Eliz)'!K34)</f>
        <v>106</v>
      </c>
      <c r="D35" s="85">
        <f>IF(ISNUMBER(VLOOKUP($A35,'[10]Coal Devlp Country Report'!$A$5:$H$39,D$4,FALSE)),VLOOKUP($A35,'[10]Coal Devlp Country Report'!$A$5:$H$39,D$4,FALSE),'[10]Coal UG and Surface (Eliz)'!D34+'[10]Coal UG and Surface (Eliz)'!L34)</f>
        <v>89</v>
      </c>
      <c r="E35" s="85">
        <f>IF(ISNUMBER(VLOOKUP($A35,'[10]Coal Devlp Country Report'!$A$5:$H$39,E$4,FALSE)),VLOOKUP($A35,'[10]Coal Devlp Country Report'!$A$5:$H$39,E$4,FALSE),'[10]Coal UG and Surface (Eliz)'!E34+'[10]Coal UG and Surface (Eliz)'!M34)</f>
        <v>89</v>
      </c>
      <c r="F35" s="85">
        <f>IF(ISNUMBER(VLOOKUP($A35,'[10]Coal Devlp Country Report'!$A$5:$H$39,F$4,FALSE)),VLOOKUP($A35,'[10]Coal Devlp Country Report'!$A$5:$H$39,F$4,FALSE),'[10]Coal UG and Surface (Eliz)'!F34+'[10]Coal UG and Surface (Eliz)'!N34)</f>
        <v>89</v>
      </c>
      <c r="G35" s="85">
        <f>IF(ISNUMBER(VLOOKUP($A35,'[10]Coal Devlp Country Report'!$A$5:$H$39,G$4,FALSE)),VLOOKUP($A35,'[10]Coal Devlp Country Report'!$A$5:$H$39,G$4,FALSE),'[10]Coal UG and Surface (Eliz)'!G34+'[10]Coal UG and Surface (Eliz)'!O34)</f>
        <v>89</v>
      </c>
      <c r="H35" s="85">
        <f>IF(ISNUMBER(VLOOKUP($A35,'[10]Coal Devlp Country Report'!$A$5:$H$39,H$4,FALSE)),VLOOKUP($A35,'[10]Coal Devlp Country Report'!$A$5:$H$39,H$4,FALSE),'[10]Coal UG and Surface (Eliz)'!H34+'[10]Coal UG and Surface (Eliz)'!P34)</f>
        <v>89</v>
      </c>
      <c r="I35" s="85">
        <f>IF(ISNUMBER(VLOOKUP($A35,'[10]Coal Devlp Country Report'!$A$5:$H$39,2,FALSE)),1,0)</f>
        <v>0</v>
      </c>
      <c r="J35" s="44" t="str">
        <f>IF(ISNUMBER(VLOOKUP($A35,'[10]Coal Devlp Country Report'!$A$5:$H$39,2,FALSE)),"Draft Developing Countries Report.doc","Coal_out2.xls")</f>
        <v>Coal_out2.xls</v>
      </c>
      <c r="K35" t="s">
        <v>28</v>
      </c>
      <c r="L35" t="s">
        <v>15</v>
      </c>
      <c r="M35" t="s">
        <v>16</v>
      </c>
    </row>
    <row r="36" spans="1:13" ht="12.75">
      <c r="A36" t="s">
        <v>47</v>
      </c>
      <c r="B36" s="85">
        <f>IF(ISNUMBER(VLOOKUP($A36,'[10]Coal Devlp Country Report'!$A$5:$H$39,B$4,FALSE)),VLOOKUP($A36,'[10]Coal Devlp Country Report'!$A$5:$H$39,B$4,FALSE),'[10]Coal UG and Surface (Eliz)'!B35+'[10]Coal UG and Surface (Eliz)'!J35)</f>
        <v>0</v>
      </c>
      <c r="C36" s="85">
        <f>IF(ISNUMBER(VLOOKUP($A36,'[10]Coal Devlp Country Report'!$A$5:$H$39,C$4,FALSE)),VLOOKUP($A36,'[10]Coal Devlp Country Report'!$A$5:$H$39,C$4,FALSE),'[10]Coal UG and Surface (Eliz)'!C35+'[10]Coal UG and Surface (Eliz)'!K35)</f>
        <v>0</v>
      </c>
      <c r="D36" s="85">
        <f>IF(ISNUMBER(VLOOKUP($A36,'[10]Coal Devlp Country Report'!$A$5:$H$39,D$4,FALSE)),VLOOKUP($A36,'[10]Coal Devlp Country Report'!$A$5:$H$39,D$4,FALSE),'[10]Coal UG and Surface (Eliz)'!D35+'[10]Coal UG and Surface (Eliz)'!L35)</f>
        <v>0</v>
      </c>
      <c r="E36" s="85">
        <f>IF(ISNUMBER(VLOOKUP($A36,'[10]Coal Devlp Country Report'!$A$5:$H$39,E$4,FALSE)),VLOOKUP($A36,'[10]Coal Devlp Country Report'!$A$5:$H$39,E$4,FALSE),'[10]Coal UG and Surface (Eliz)'!E35+'[10]Coal UG and Surface (Eliz)'!M35)</f>
        <v>0</v>
      </c>
      <c r="F36" s="85">
        <f>IF(ISNUMBER(VLOOKUP($A36,'[10]Coal Devlp Country Report'!$A$5:$H$39,F$4,FALSE)),VLOOKUP($A36,'[10]Coal Devlp Country Report'!$A$5:$H$39,F$4,FALSE),'[10]Coal UG and Surface (Eliz)'!F35+'[10]Coal UG and Surface (Eliz)'!N35)</f>
        <v>0</v>
      </c>
      <c r="G36" s="85">
        <f>IF(ISNUMBER(VLOOKUP($A36,'[10]Coal Devlp Country Report'!$A$5:$H$39,G$4,FALSE)),VLOOKUP($A36,'[10]Coal Devlp Country Report'!$A$5:$H$39,G$4,FALSE),'[10]Coal UG and Surface (Eliz)'!G35+'[10]Coal UG and Surface (Eliz)'!O35)</f>
        <v>0</v>
      </c>
      <c r="H36" s="85">
        <f>IF(ISNUMBER(VLOOKUP($A36,'[10]Coal Devlp Country Report'!$A$5:$H$39,H$4,FALSE)),VLOOKUP($A36,'[10]Coal Devlp Country Report'!$A$5:$H$39,H$4,FALSE),'[10]Coal UG and Surface (Eliz)'!H35+'[10]Coal UG and Surface (Eliz)'!P35)</f>
        <v>0</v>
      </c>
      <c r="I36" s="85">
        <f>IF(ISNUMBER(VLOOKUP($A36,'[10]Coal Devlp Country Report'!$A$5:$H$39,2,FALSE)),1,0)</f>
        <v>0</v>
      </c>
      <c r="J36" s="44" t="str">
        <f>IF(ISNUMBER(VLOOKUP($A36,'[10]Coal Devlp Country Report'!$A$5:$H$39,2,FALSE)),"Draft Developing Countries Report.doc","Coal_out2.xls")</f>
        <v>Coal_out2.xls</v>
      </c>
      <c r="K36" t="s">
        <v>48</v>
      </c>
      <c r="L36" t="s">
        <v>15</v>
      </c>
      <c r="M36" t="s">
        <v>16</v>
      </c>
    </row>
    <row r="37" spans="1:11" ht="12.75">
      <c r="A37" t="s">
        <v>49</v>
      </c>
      <c r="B37" s="85">
        <f>IF(ISNUMBER(VLOOKUP($A37,'[10]Coal Devlp Country Report'!$A$5:$H$39,B$4,FALSE)),VLOOKUP($A37,'[10]Coal Devlp Country Report'!$A$5:$H$39,B$4,FALSE),'[10]Coal UG and Surface (Eliz)'!B36+'[10]Coal UG and Surface (Eliz)'!J36)</f>
        <v>330</v>
      </c>
      <c r="C37" s="85">
        <f>IF(ISNUMBER(VLOOKUP($A37,'[10]Coal Devlp Country Report'!$A$5:$H$39,C$4,FALSE)),VLOOKUP($A37,'[10]Coal Devlp Country Report'!$A$5:$H$39,C$4,FALSE),'[10]Coal UG and Surface (Eliz)'!C36+'[10]Coal UG and Surface (Eliz)'!K36)</f>
        <v>421</v>
      </c>
      <c r="D37" s="85">
        <f>IF(ISNUMBER(VLOOKUP($A37,'[10]Coal Devlp Country Report'!$A$5:$H$39,D$4,FALSE)),VLOOKUP($A37,'[10]Coal Devlp Country Report'!$A$5:$H$39,D$4,FALSE),'[10]Coal UG and Surface (Eliz)'!D36+'[10]Coal UG and Surface (Eliz)'!L36)</f>
        <v>464</v>
      </c>
      <c r="E37" s="85">
        <f>IF(ISNUMBER(VLOOKUP($A37,'[10]Coal Devlp Country Report'!$A$5:$H$39,E$4,FALSE)),VLOOKUP($A37,'[10]Coal Devlp Country Report'!$A$5:$H$39,E$4,FALSE),'[10]Coal UG and Surface (Eliz)'!E36+'[10]Coal UG and Surface (Eliz)'!M36)</f>
        <v>680</v>
      </c>
      <c r="F37" s="85">
        <f>IF(ISNUMBER(VLOOKUP($A37,'[10]Coal Devlp Country Report'!$A$5:$H$39,F$4,FALSE)),VLOOKUP($A37,'[10]Coal Devlp Country Report'!$A$5:$H$39,F$4,FALSE),'[10]Coal UG and Surface (Eliz)'!F36+'[10]Coal UG and Surface (Eliz)'!N36)</f>
        <v>896</v>
      </c>
      <c r="G37" s="85">
        <f>IF(ISNUMBER(VLOOKUP($A37,'[10]Coal Devlp Country Report'!$A$5:$H$39,G$4,FALSE)),VLOOKUP($A37,'[10]Coal Devlp Country Report'!$A$5:$H$39,G$4,FALSE),'[10]Coal UG and Surface (Eliz)'!G36+'[10]Coal UG and Surface (Eliz)'!O36)</f>
        <v>1314</v>
      </c>
      <c r="H37" s="85">
        <f>IF(ISNUMBER(VLOOKUP($A37,'[10]Coal Devlp Country Report'!$A$5:$H$39,H$4,FALSE)),VLOOKUP($A37,'[10]Coal Devlp Country Report'!$A$5:$H$39,H$4,FALSE),'[10]Coal UG and Surface (Eliz)'!H36+'[10]Coal UG and Surface (Eliz)'!P36)</f>
        <v>1732</v>
      </c>
      <c r="I37" s="85">
        <f>IF(ISNUMBER(VLOOKUP($A37,'[10]Coal Devlp Country Report'!$A$5:$H$39,2,FALSE)),1,0)</f>
        <v>1</v>
      </c>
      <c r="J37" s="44" t="str">
        <f>IF(ISNUMBER(VLOOKUP($A37,'[10]Coal Devlp Country Report'!$A$5:$H$39,2,FALSE)),"Draft Developing Countries Report.doc","Coal_out2.xls")</f>
        <v>Draft Developing Countries Report.doc</v>
      </c>
      <c r="K37" t="s">
        <v>49</v>
      </c>
    </row>
    <row r="38" spans="1:12" ht="12.75">
      <c r="A38" t="s">
        <v>50</v>
      </c>
      <c r="B38" s="85">
        <f>IF(ISNUMBER(VLOOKUP($A38,'[10]Coal Devlp Country Report'!$A$5:$H$39,B$4,FALSE)),VLOOKUP($A38,'[10]Coal Devlp Country Report'!$A$5:$H$39,B$4,FALSE),'[10]Coal UG and Surface (Eliz)'!B37+'[10]Coal UG and Surface (Eliz)'!J37)</f>
        <v>33</v>
      </c>
      <c r="C38" s="85">
        <f>IF(ISNUMBER(VLOOKUP($A38,'[10]Coal Devlp Country Report'!$A$5:$H$39,C$4,FALSE)),VLOOKUP($A38,'[10]Coal Devlp Country Report'!$A$5:$H$39,C$4,FALSE),'[10]Coal UG and Surface (Eliz)'!C37+'[10]Coal UG and Surface (Eliz)'!K37)</f>
        <v>82</v>
      </c>
      <c r="D38" s="85">
        <f>IF(ISNUMBER(VLOOKUP($A38,'[10]Coal Devlp Country Report'!$A$5:$H$39,D$4,FALSE)),VLOOKUP($A38,'[10]Coal Devlp Country Report'!$A$5:$H$39,D$4,FALSE),'[10]Coal UG and Surface (Eliz)'!D37+'[10]Coal UG and Surface (Eliz)'!L37)</f>
        <v>163</v>
      </c>
      <c r="E38" s="85">
        <f>IF(ISNUMBER(VLOOKUP($A38,'[10]Coal Devlp Country Report'!$A$5:$H$39,E$4,FALSE)),VLOOKUP($A38,'[10]Coal Devlp Country Report'!$A$5:$H$39,E$4,FALSE),'[10]Coal UG and Surface (Eliz)'!E37+'[10]Coal UG and Surface (Eliz)'!M37)</f>
        <v>199</v>
      </c>
      <c r="F38" s="85">
        <f>IF(ISNUMBER(VLOOKUP($A38,'[10]Coal Devlp Country Report'!$A$5:$H$39,F$4,FALSE)),VLOOKUP($A38,'[10]Coal Devlp Country Report'!$A$5:$H$39,F$4,FALSE),'[10]Coal UG and Surface (Eliz)'!F37+'[10]Coal UG and Surface (Eliz)'!N37)</f>
        <v>230</v>
      </c>
      <c r="G38" s="85">
        <f>IF(ISNUMBER(VLOOKUP($A38,'[10]Coal Devlp Country Report'!$A$5:$H$39,G$4,FALSE)),VLOOKUP($A38,'[10]Coal Devlp Country Report'!$A$5:$H$39,G$4,FALSE),'[10]Coal UG and Surface (Eliz)'!G37+'[10]Coal UG and Surface (Eliz)'!O37)</f>
        <v>268</v>
      </c>
      <c r="H38" s="85">
        <f>IF(ISNUMBER(VLOOKUP($A38,'[10]Coal Devlp Country Report'!$A$5:$H$39,H$4,FALSE)),VLOOKUP($A38,'[10]Coal Devlp Country Report'!$A$5:$H$39,H$4,FALSE),'[10]Coal UG and Surface (Eliz)'!H37+'[10]Coal UG and Surface (Eliz)'!P37)</f>
        <v>305</v>
      </c>
      <c r="I38" s="85">
        <f>IF(ISNUMBER(VLOOKUP($A38,'[10]Coal Devlp Country Report'!$A$5:$H$39,2,FALSE)),1,0)</f>
        <v>1</v>
      </c>
      <c r="J38" s="44" t="str">
        <f>IF(ISNUMBER(VLOOKUP($A38,'[10]Coal Devlp Country Report'!$A$5:$H$39,2,FALSE)),"Draft Developing Countries Report.doc","Coal_out2.xls")</f>
        <v>Draft Developing Countries Report.doc</v>
      </c>
      <c r="K38" t="s">
        <v>21</v>
      </c>
      <c r="L38" t="s">
        <v>8</v>
      </c>
    </row>
    <row r="39" spans="1:12" ht="12.75">
      <c r="A39" t="s">
        <v>51</v>
      </c>
      <c r="B39" s="85">
        <f>IF(ISNUMBER(VLOOKUP($A39,'[10]Coal Devlp Country Report'!$A$5:$H$39,B$4,FALSE)),VLOOKUP($A39,'[10]Coal Devlp Country Report'!$A$5:$H$39,B$4,FALSE),'[10]Coal UG and Surface (Eliz)'!B38+'[10]Coal UG and Surface (Eliz)'!J38)</f>
        <v>15</v>
      </c>
      <c r="C39" s="85">
        <f>IF(ISNUMBER(VLOOKUP($A39,'[10]Coal Devlp Country Report'!$A$5:$H$39,C$4,FALSE)),VLOOKUP($A39,'[10]Coal Devlp Country Report'!$A$5:$H$39,C$4,FALSE),'[10]Coal UG and Surface (Eliz)'!C38+'[10]Coal UG and Surface (Eliz)'!K38)</f>
        <v>15</v>
      </c>
      <c r="D39" s="85">
        <f>IF(ISNUMBER(VLOOKUP($A39,'[10]Coal Devlp Country Report'!$A$5:$H$39,D$4,FALSE)),VLOOKUP($A39,'[10]Coal Devlp Country Report'!$A$5:$H$39,D$4,FALSE),'[10]Coal UG and Surface (Eliz)'!D38+'[10]Coal UG and Surface (Eliz)'!L38)</f>
        <v>13</v>
      </c>
      <c r="E39" s="85">
        <f>IF(ISNUMBER(VLOOKUP($A39,'[10]Coal Devlp Country Report'!$A$5:$H$39,E$4,FALSE)),VLOOKUP($A39,'[10]Coal Devlp Country Report'!$A$5:$H$39,E$4,FALSE),'[10]Coal UG and Surface (Eliz)'!E38+'[10]Coal UG and Surface (Eliz)'!M38)</f>
        <v>11</v>
      </c>
      <c r="F39" s="85">
        <f>IF(ISNUMBER(VLOOKUP($A39,'[10]Coal Devlp Country Report'!$A$5:$H$39,F$4,FALSE)),VLOOKUP($A39,'[10]Coal Devlp Country Report'!$A$5:$H$39,F$4,FALSE),'[10]Coal UG and Surface (Eliz)'!F38+'[10]Coal UG and Surface (Eliz)'!N38)</f>
        <v>10</v>
      </c>
      <c r="G39" s="85">
        <f>IF(ISNUMBER(VLOOKUP($A39,'[10]Coal Devlp Country Report'!$A$5:$H$39,G$4,FALSE)),VLOOKUP($A39,'[10]Coal Devlp Country Report'!$A$5:$H$39,G$4,FALSE),'[10]Coal UG and Surface (Eliz)'!G38+'[10]Coal UG and Surface (Eliz)'!O38)</f>
        <v>8.2</v>
      </c>
      <c r="H39" s="85">
        <f>IF(ISNUMBER(VLOOKUP($A39,'[10]Coal Devlp Country Report'!$A$5:$H$39,H$4,FALSE)),VLOOKUP($A39,'[10]Coal Devlp Country Report'!$A$5:$H$39,H$4,FALSE),'[10]Coal UG and Surface (Eliz)'!H38+'[10]Coal UG and Surface (Eliz)'!P38)</f>
        <v>7</v>
      </c>
      <c r="I39" s="85">
        <f>IF(ISNUMBER(VLOOKUP($A39,'[10]Coal Devlp Country Report'!$A$5:$H$39,2,FALSE)),1,0)</f>
        <v>1</v>
      </c>
      <c r="J39" s="44" t="str">
        <f>IF(ISNUMBER(VLOOKUP($A39,'[10]Coal Devlp Country Report'!$A$5:$H$39,2,FALSE)),"Draft Developing Countries Report.doc","Coal_out2.xls")</f>
        <v>Draft Developing Countries Report.doc</v>
      </c>
      <c r="K39" t="s">
        <v>52</v>
      </c>
      <c r="L39" t="s">
        <v>8</v>
      </c>
    </row>
    <row r="40" spans="1:12" ht="12.75">
      <c r="A40" t="s">
        <v>53</v>
      </c>
      <c r="B40" s="85">
        <f>IF(ISNUMBER(VLOOKUP($A40,'[10]Coal Devlp Country Report'!$A$5:$H$39,B$4,FALSE)),VLOOKUP($A40,'[10]Coal Devlp Country Report'!$A$5:$H$39,B$4,FALSE),'[10]Coal UG and Surface (Eliz)'!B39+'[10]Coal UG and Surface (Eliz)'!J39)</f>
        <v>0</v>
      </c>
      <c r="C40" s="85">
        <f>IF(ISNUMBER(VLOOKUP($A40,'[10]Coal Devlp Country Report'!$A$5:$H$39,C$4,FALSE)),VLOOKUP($A40,'[10]Coal Devlp Country Report'!$A$5:$H$39,C$4,FALSE),'[10]Coal UG and Surface (Eliz)'!C39+'[10]Coal UG and Surface (Eliz)'!K39)</f>
        <v>0</v>
      </c>
      <c r="D40" s="85">
        <f>IF(ISNUMBER(VLOOKUP($A40,'[10]Coal Devlp Country Report'!$A$5:$H$39,D$4,FALSE)),VLOOKUP($A40,'[10]Coal Devlp Country Report'!$A$5:$H$39,D$4,FALSE),'[10]Coal UG and Surface (Eliz)'!D39+'[10]Coal UG and Surface (Eliz)'!L39)</f>
        <v>0</v>
      </c>
      <c r="E40" s="85">
        <f>IF(ISNUMBER(VLOOKUP($A40,'[10]Coal Devlp Country Report'!$A$5:$H$39,E$4,FALSE)),VLOOKUP($A40,'[10]Coal Devlp Country Report'!$A$5:$H$39,E$4,FALSE),'[10]Coal UG and Surface (Eliz)'!E39+'[10]Coal UG and Surface (Eliz)'!M39)</f>
        <v>0</v>
      </c>
      <c r="F40" s="85">
        <f>IF(ISNUMBER(VLOOKUP($A40,'[10]Coal Devlp Country Report'!$A$5:$H$39,F$4,FALSE)),VLOOKUP($A40,'[10]Coal Devlp Country Report'!$A$5:$H$39,F$4,FALSE),'[10]Coal UG and Surface (Eliz)'!F39+'[10]Coal UG and Surface (Eliz)'!N39)</f>
        <v>0</v>
      </c>
      <c r="G40" s="85">
        <f>IF(ISNUMBER(VLOOKUP($A40,'[10]Coal Devlp Country Report'!$A$5:$H$39,G$4,FALSE)),VLOOKUP($A40,'[10]Coal Devlp Country Report'!$A$5:$H$39,G$4,FALSE),'[10]Coal UG and Surface (Eliz)'!G39+'[10]Coal UG and Surface (Eliz)'!O39)</f>
        <v>0</v>
      </c>
      <c r="H40" s="85">
        <f>IF(ISNUMBER(VLOOKUP($A40,'[10]Coal Devlp Country Report'!$A$5:$H$39,H$4,FALSE)),VLOOKUP($A40,'[10]Coal Devlp Country Report'!$A$5:$H$39,H$4,FALSE),'[10]Coal UG and Surface (Eliz)'!H39+'[10]Coal UG and Surface (Eliz)'!P39)</f>
        <v>0</v>
      </c>
      <c r="I40" s="85">
        <f>IF(ISNUMBER(VLOOKUP($A40,'[10]Coal Devlp Country Report'!$A$5:$H$39,2,FALSE)),1,0)</f>
        <v>0</v>
      </c>
      <c r="J40" s="44" t="str">
        <f>IF(ISNUMBER(VLOOKUP($A40,'[10]Coal Devlp Country Report'!$A$5:$H$39,2,FALSE)),"Draft Developing Countries Report.doc","Coal_out2.xls")</f>
        <v>Coal_out2.xls</v>
      </c>
      <c r="K40" t="s">
        <v>52</v>
      </c>
      <c r="L40" t="s">
        <v>8</v>
      </c>
    </row>
    <row r="41" spans="1:13" ht="12.75">
      <c r="A41" t="s">
        <v>54</v>
      </c>
      <c r="B41" s="85">
        <f>IF(ISNUMBER(VLOOKUP($A41,'[10]Coal Devlp Country Report'!$A$5:$H$39,B$4,FALSE)),VLOOKUP($A41,'[10]Coal Devlp Country Report'!$A$5:$H$39,B$4,FALSE),'[10]Coal UG and Surface (Eliz)'!B40+'[10]Coal UG and Surface (Eliz)'!J40)</f>
        <v>0.3</v>
      </c>
      <c r="C41" s="85">
        <f>IF(ISNUMBER(VLOOKUP($A41,'[10]Coal Devlp Country Report'!$A$5:$H$39,C$4,FALSE)),VLOOKUP($A41,'[10]Coal Devlp Country Report'!$A$5:$H$39,C$4,FALSE),'[10]Coal UG and Surface (Eliz)'!C40+'[10]Coal UG and Surface (Eliz)'!K40)</f>
        <v>0</v>
      </c>
      <c r="D41" s="85">
        <f>IF(ISNUMBER(VLOOKUP($A41,'[10]Coal Devlp Country Report'!$A$5:$H$39,D$4,FALSE)),VLOOKUP($A41,'[10]Coal Devlp Country Report'!$A$5:$H$39,D$4,FALSE),'[10]Coal UG and Surface (Eliz)'!D40+'[10]Coal UG and Surface (Eliz)'!L40)</f>
        <v>0</v>
      </c>
      <c r="E41" s="85">
        <f>IF(ISNUMBER(VLOOKUP($A41,'[10]Coal Devlp Country Report'!$A$5:$H$39,E$4,FALSE)),VLOOKUP($A41,'[10]Coal Devlp Country Report'!$A$5:$H$39,E$4,FALSE),'[10]Coal UG and Surface (Eliz)'!E40+'[10]Coal UG and Surface (Eliz)'!M40)</f>
        <v>0</v>
      </c>
      <c r="F41" s="85">
        <f>IF(ISNUMBER(VLOOKUP($A41,'[10]Coal Devlp Country Report'!$A$5:$H$39,F$4,FALSE)),VLOOKUP($A41,'[10]Coal Devlp Country Report'!$A$5:$H$39,F$4,FALSE),'[10]Coal UG and Surface (Eliz)'!F40+'[10]Coal UG and Surface (Eliz)'!N40)</f>
        <v>0</v>
      </c>
      <c r="G41" s="85">
        <f>IF(ISNUMBER(VLOOKUP($A41,'[10]Coal Devlp Country Report'!$A$5:$H$39,G$4,FALSE)),VLOOKUP($A41,'[10]Coal Devlp Country Report'!$A$5:$H$39,G$4,FALSE),'[10]Coal UG and Surface (Eliz)'!G40+'[10]Coal UG and Surface (Eliz)'!O40)</f>
        <v>0</v>
      </c>
      <c r="H41" s="85">
        <f>IF(ISNUMBER(VLOOKUP($A41,'[10]Coal Devlp Country Report'!$A$5:$H$39,H$4,FALSE)),VLOOKUP($A41,'[10]Coal Devlp Country Report'!$A$5:$H$39,H$4,FALSE),'[10]Coal UG and Surface (Eliz)'!H40+'[10]Coal UG and Surface (Eliz)'!P40)</f>
        <v>0</v>
      </c>
      <c r="I41" s="85">
        <f>IF(ISNUMBER(VLOOKUP($A41,'[10]Coal Devlp Country Report'!$A$5:$H$39,2,FALSE)),1,0)</f>
        <v>0</v>
      </c>
      <c r="J41" s="44" t="str">
        <f>IF(ISNUMBER(VLOOKUP($A41,'[10]Coal Devlp Country Report'!$A$5:$H$39,2,FALSE)),"Draft Developing Countries Report.doc","Coal_out2.xls")</f>
        <v>Coal_out2.xls</v>
      </c>
      <c r="K41" t="s">
        <v>18</v>
      </c>
      <c r="L41" t="s">
        <v>15</v>
      </c>
      <c r="M41" t="s">
        <v>16</v>
      </c>
    </row>
    <row r="42" spans="1:11" ht="12.75">
      <c r="A42" t="s">
        <v>55</v>
      </c>
      <c r="B42" s="85">
        <f>IF(ISNUMBER(VLOOKUP($A42,'[10]Coal Devlp Country Report'!$A$5:$H$39,B$4,FALSE)),VLOOKUP($A42,'[10]Coal Devlp Country Report'!$A$5:$H$39,B$4,FALSE),'[10]Coal UG and Surface (Eliz)'!B41+'[10]Coal UG and Surface (Eliz)'!J41)</f>
        <v>0</v>
      </c>
      <c r="C42" s="85">
        <f>IF(ISNUMBER(VLOOKUP($A42,'[10]Coal Devlp Country Report'!$A$5:$H$39,C$4,FALSE)),VLOOKUP($A42,'[10]Coal Devlp Country Report'!$A$5:$H$39,C$4,FALSE),'[10]Coal UG and Surface (Eliz)'!C41+'[10]Coal UG and Surface (Eliz)'!K41)</f>
        <v>0</v>
      </c>
      <c r="D42" s="85">
        <f>IF(ISNUMBER(VLOOKUP($A42,'[10]Coal Devlp Country Report'!$A$5:$H$39,D$4,FALSE)),VLOOKUP($A42,'[10]Coal Devlp Country Report'!$A$5:$H$39,D$4,FALSE),'[10]Coal UG and Surface (Eliz)'!D41+'[10]Coal UG and Surface (Eliz)'!L41)</f>
        <v>0</v>
      </c>
      <c r="E42" s="85">
        <f>IF(ISNUMBER(VLOOKUP($A42,'[10]Coal Devlp Country Report'!$A$5:$H$39,E$4,FALSE)),VLOOKUP($A42,'[10]Coal Devlp Country Report'!$A$5:$H$39,E$4,FALSE),'[10]Coal UG and Surface (Eliz)'!E41+'[10]Coal UG and Surface (Eliz)'!M41)</f>
        <v>0</v>
      </c>
      <c r="F42" s="85">
        <f>IF(ISNUMBER(VLOOKUP($A42,'[10]Coal Devlp Country Report'!$A$5:$H$39,F$4,FALSE)),VLOOKUP($A42,'[10]Coal Devlp Country Report'!$A$5:$H$39,F$4,FALSE),'[10]Coal UG and Surface (Eliz)'!F41+'[10]Coal UG and Surface (Eliz)'!N41)</f>
        <v>0</v>
      </c>
      <c r="G42" s="85">
        <f>IF(ISNUMBER(VLOOKUP($A42,'[10]Coal Devlp Country Report'!$A$5:$H$39,G$4,FALSE)),VLOOKUP($A42,'[10]Coal Devlp Country Report'!$A$5:$H$39,G$4,FALSE),'[10]Coal UG and Surface (Eliz)'!G41+'[10]Coal UG and Surface (Eliz)'!O41)</f>
        <v>0</v>
      </c>
      <c r="H42" s="85">
        <f>IF(ISNUMBER(VLOOKUP($A42,'[10]Coal Devlp Country Report'!$A$5:$H$39,H$4,FALSE)),VLOOKUP($A42,'[10]Coal Devlp Country Report'!$A$5:$H$39,H$4,FALSE),'[10]Coal UG and Surface (Eliz)'!H41+'[10]Coal UG and Surface (Eliz)'!P41)</f>
        <v>0</v>
      </c>
      <c r="I42" s="85">
        <f>IF(ISNUMBER(VLOOKUP($A42,'[10]Coal Devlp Country Report'!$A$5:$H$39,2,FALSE)),1,0)</f>
        <v>0</v>
      </c>
      <c r="J42" s="44" t="str">
        <f>IF(ISNUMBER(VLOOKUP($A42,'[10]Coal Devlp Country Report'!$A$5:$H$39,2,FALSE)),"Draft Developing Countries Report.doc","Coal_out2.xls")</f>
        <v>Coal_out2.xls</v>
      </c>
      <c r="K42" t="s">
        <v>52</v>
      </c>
    </row>
    <row r="43" spans="1:13" ht="12.75">
      <c r="A43" t="s">
        <v>56</v>
      </c>
      <c r="B43" s="85">
        <f>IF(ISNUMBER(VLOOKUP($A43,'[10]Coal Devlp Country Report'!$A$5:$H$39,B$4,FALSE)),VLOOKUP($A43,'[10]Coal Devlp Country Report'!$A$5:$H$39,B$4,FALSE),'[10]Coal UG and Surface (Eliz)'!B42+'[10]Coal UG and Surface (Eliz)'!J42)</f>
        <v>5</v>
      </c>
      <c r="C43" s="85">
        <f>IF(ISNUMBER(VLOOKUP($A43,'[10]Coal Devlp Country Report'!$A$5:$H$39,C$4,FALSE)),VLOOKUP($A43,'[10]Coal Devlp Country Report'!$A$5:$H$39,C$4,FALSE),'[10]Coal UG and Surface (Eliz)'!C42+'[10]Coal UG and Surface (Eliz)'!K42)</f>
        <v>3</v>
      </c>
      <c r="D43" s="85">
        <f>IF(ISNUMBER(VLOOKUP($A43,'[10]Coal Devlp Country Report'!$A$5:$H$39,D$4,FALSE)),VLOOKUP($A43,'[10]Coal Devlp Country Report'!$A$5:$H$39,D$4,FALSE),'[10]Coal UG and Surface (Eliz)'!D42+'[10]Coal UG and Surface (Eliz)'!L42)</f>
        <v>2</v>
      </c>
      <c r="E43" s="85">
        <f>IF(ISNUMBER(VLOOKUP($A43,'[10]Coal Devlp Country Report'!$A$5:$H$39,E$4,FALSE)),VLOOKUP($A43,'[10]Coal Devlp Country Report'!$A$5:$H$39,E$4,FALSE),'[10]Coal UG and Surface (Eliz)'!E42+'[10]Coal UG and Surface (Eliz)'!M42)</f>
        <v>2</v>
      </c>
      <c r="F43" s="85">
        <f>IF(ISNUMBER(VLOOKUP($A43,'[10]Coal Devlp Country Report'!$A$5:$H$39,F$4,FALSE)),VLOOKUP($A43,'[10]Coal Devlp Country Report'!$A$5:$H$39,F$4,FALSE),'[10]Coal UG and Surface (Eliz)'!F42+'[10]Coal UG and Surface (Eliz)'!N42)</f>
        <v>2</v>
      </c>
      <c r="G43" s="85">
        <f>IF(ISNUMBER(VLOOKUP($A43,'[10]Coal Devlp Country Report'!$A$5:$H$39,G$4,FALSE)),VLOOKUP($A43,'[10]Coal Devlp Country Report'!$A$5:$H$39,G$4,FALSE),'[10]Coal UG and Surface (Eliz)'!G42+'[10]Coal UG and Surface (Eliz)'!O42)</f>
        <v>2</v>
      </c>
      <c r="H43" s="85">
        <f>IF(ISNUMBER(VLOOKUP($A43,'[10]Coal Devlp Country Report'!$A$5:$H$39,H$4,FALSE)),VLOOKUP($A43,'[10]Coal Devlp Country Report'!$A$5:$H$39,H$4,FALSE),'[10]Coal UG and Surface (Eliz)'!H42+'[10]Coal UG and Surface (Eliz)'!P42)</f>
        <v>2</v>
      </c>
      <c r="I43" s="85">
        <f>IF(ISNUMBER(VLOOKUP($A43,'[10]Coal Devlp Country Report'!$A$5:$H$39,2,FALSE)),1,0)</f>
        <v>0</v>
      </c>
      <c r="J43" s="44" t="str">
        <f>IF(ISNUMBER(VLOOKUP($A43,'[10]Coal Devlp Country Report'!$A$5:$H$39,2,FALSE)),"Draft Developing Countries Report.doc","Coal_out2.xls")</f>
        <v>Coal_out2.xls</v>
      </c>
      <c r="K43" t="s">
        <v>18</v>
      </c>
      <c r="L43" t="s">
        <v>15</v>
      </c>
      <c r="M43" t="s">
        <v>16</v>
      </c>
    </row>
    <row r="44" spans="1:13" ht="12.75">
      <c r="A44" t="s">
        <v>57</v>
      </c>
      <c r="B44" s="85">
        <f>IF(ISNUMBER(VLOOKUP($A44,'[10]Coal Devlp Country Report'!$A$5:$H$39,B$4,FALSE)),VLOOKUP($A44,'[10]Coal Devlp Country Report'!$A$5:$H$39,B$4,FALSE),'[10]Coal UG and Surface (Eliz)'!B43+'[10]Coal UG and Surface (Eliz)'!J43)</f>
        <v>107</v>
      </c>
      <c r="C44" s="85">
        <f>IF(ISNUMBER(VLOOKUP($A44,'[10]Coal Devlp Country Report'!$A$5:$H$39,C$4,FALSE)),VLOOKUP($A44,'[10]Coal Devlp Country Report'!$A$5:$H$39,C$4,FALSE),'[10]Coal UG and Surface (Eliz)'!C43+'[10]Coal UG and Surface (Eliz)'!K43)</f>
        <v>89</v>
      </c>
      <c r="D44" s="85">
        <f>IF(ISNUMBER(VLOOKUP($A44,'[10]Coal Devlp Country Report'!$A$5:$H$39,D$4,FALSE)),VLOOKUP($A44,'[10]Coal Devlp Country Report'!$A$5:$H$39,D$4,FALSE),'[10]Coal UG and Surface (Eliz)'!D43+'[10]Coal UG and Surface (Eliz)'!L43)</f>
        <v>48.873048668503216</v>
      </c>
      <c r="E44" s="85">
        <f>IF(ISNUMBER(VLOOKUP($A44,'[10]Coal Devlp Country Report'!$A$5:$H$39,E$4,FALSE)),VLOOKUP($A44,'[10]Coal Devlp Country Report'!$A$5:$H$39,E$4,FALSE),'[10]Coal UG and Surface (Eliz)'!E43+'[10]Coal UG and Surface (Eliz)'!M43)</f>
        <v>48.23829201101928</v>
      </c>
      <c r="F44" s="85">
        <f>IF(ISNUMBER(VLOOKUP($A44,'[10]Coal Devlp Country Report'!$A$5:$H$39,F$4,FALSE)),VLOOKUP($A44,'[10]Coal Devlp Country Report'!$A$5:$H$39,F$4,FALSE),'[10]Coal UG and Surface (Eliz)'!F43+'[10]Coal UG and Surface (Eliz)'!N43)</f>
        <v>47.60353535353536</v>
      </c>
      <c r="G44" s="85">
        <f>IF(ISNUMBER(VLOOKUP($A44,'[10]Coal Devlp Country Report'!$A$5:$H$39,G$4,FALSE)),VLOOKUP($A44,'[10]Coal Devlp Country Report'!$A$5:$H$39,G$4,FALSE),'[10]Coal UG and Surface (Eliz)'!G43+'[10]Coal UG and Surface (Eliz)'!O43)</f>
        <v>46.96877869605143</v>
      </c>
      <c r="H44" s="85">
        <f>IF(ISNUMBER(VLOOKUP($A44,'[10]Coal Devlp Country Report'!$A$5:$H$39,H$4,FALSE)),VLOOKUP($A44,'[10]Coal Devlp Country Report'!$A$5:$H$39,H$4,FALSE),'[10]Coal UG and Surface (Eliz)'!H43+'[10]Coal UG and Surface (Eliz)'!P43)</f>
        <v>46.334022038567504</v>
      </c>
      <c r="I44" s="85">
        <f>IF(ISNUMBER(VLOOKUP($A44,'[10]Coal Devlp Country Report'!$A$5:$H$39,2,FALSE)),1,0)</f>
        <v>0</v>
      </c>
      <c r="J44" s="44" t="str">
        <f>IF(ISNUMBER(VLOOKUP($A44,'[10]Coal Devlp Country Report'!$A$5:$H$39,2,FALSE)),"Draft Developing Countries Report.doc","Coal_out2.xls")</f>
        <v>Coal_out2.xls</v>
      </c>
      <c r="K44" t="s">
        <v>57</v>
      </c>
      <c r="L44" t="s">
        <v>15</v>
      </c>
      <c r="M44" t="s">
        <v>16</v>
      </c>
    </row>
    <row r="45" spans="1:11" ht="12.75">
      <c r="A45" t="s">
        <v>58</v>
      </c>
      <c r="B45" s="85">
        <f>IF(ISNUMBER(VLOOKUP($A45,'[10]Coal Devlp Country Report'!$A$5:$H$39,B$4,FALSE)),VLOOKUP($A45,'[10]Coal Devlp Country Report'!$A$5:$H$39,B$4,FALSE),'[10]Coal UG and Surface (Eliz)'!B44+'[10]Coal UG and Surface (Eliz)'!J44)</f>
        <v>0</v>
      </c>
      <c r="C45" s="85">
        <f>IF(ISNUMBER(VLOOKUP($A45,'[10]Coal Devlp Country Report'!$A$5:$H$39,C$4,FALSE)),VLOOKUP($A45,'[10]Coal Devlp Country Report'!$A$5:$H$39,C$4,FALSE),'[10]Coal UG and Surface (Eliz)'!C44+'[10]Coal UG and Surface (Eliz)'!K44)</f>
        <v>0</v>
      </c>
      <c r="D45" s="85">
        <f>IF(ISNUMBER(VLOOKUP($A45,'[10]Coal Devlp Country Report'!$A$5:$H$39,D$4,FALSE)),VLOOKUP($A45,'[10]Coal Devlp Country Report'!$A$5:$H$39,D$4,FALSE),'[10]Coal UG and Surface (Eliz)'!D44+'[10]Coal UG and Surface (Eliz)'!L44)</f>
        <v>0</v>
      </c>
      <c r="E45" s="85">
        <f>IF(ISNUMBER(VLOOKUP($A45,'[10]Coal Devlp Country Report'!$A$5:$H$39,E$4,FALSE)),VLOOKUP($A45,'[10]Coal Devlp Country Report'!$A$5:$H$39,E$4,FALSE),'[10]Coal UG and Surface (Eliz)'!E44+'[10]Coal UG and Surface (Eliz)'!M44)</f>
        <v>0</v>
      </c>
      <c r="F45" s="85">
        <f>IF(ISNUMBER(VLOOKUP($A45,'[10]Coal Devlp Country Report'!$A$5:$H$39,F$4,FALSE)),VLOOKUP($A45,'[10]Coal Devlp Country Report'!$A$5:$H$39,F$4,FALSE),'[10]Coal UG and Surface (Eliz)'!F44+'[10]Coal UG and Surface (Eliz)'!N44)</f>
        <v>0</v>
      </c>
      <c r="G45" s="85">
        <f>IF(ISNUMBER(VLOOKUP($A45,'[10]Coal Devlp Country Report'!$A$5:$H$39,G$4,FALSE)),VLOOKUP($A45,'[10]Coal Devlp Country Report'!$A$5:$H$39,G$4,FALSE),'[10]Coal UG and Surface (Eliz)'!G44+'[10]Coal UG and Surface (Eliz)'!O44)</f>
        <v>0</v>
      </c>
      <c r="H45" s="85">
        <f>IF(ISNUMBER(VLOOKUP($A45,'[10]Coal Devlp Country Report'!$A$5:$H$39,H$4,FALSE)),VLOOKUP($A45,'[10]Coal Devlp Country Report'!$A$5:$H$39,H$4,FALSE),'[10]Coal UG and Surface (Eliz)'!H44+'[10]Coal UG and Surface (Eliz)'!P44)</f>
        <v>0</v>
      </c>
      <c r="I45" s="85">
        <f>IF(ISNUMBER(VLOOKUP($A45,'[10]Coal Devlp Country Report'!$A$5:$H$39,2,FALSE)),1,0)</f>
        <v>0</v>
      </c>
      <c r="J45" s="44" t="str">
        <f>IF(ISNUMBER(VLOOKUP($A45,'[10]Coal Devlp Country Report'!$A$5:$H$39,2,FALSE)),"Draft Developing Countries Report.doc","Coal_out2.xls")</f>
        <v>Coal_out2.xls</v>
      </c>
      <c r="K45" t="s">
        <v>52</v>
      </c>
    </row>
    <row r="46" spans="1:13" ht="12.75">
      <c r="A46" t="s">
        <v>60</v>
      </c>
      <c r="B46" s="85">
        <f>IF(ISNUMBER(VLOOKUP($A46,'[10]Coal Devlp Country Report'!$A$5:$H$39,B$4,FALSE)),VLOOKUP($A46,'[10]Coal Devlp Country Report'!$A$5:$H$39,B$4,FALSE),'[10]Coal UG and Surface (Eliz)'!B45+'[10]Coal UG and Surface (Eliz)'!J45)</f>
        <v>0</v>
      </c>
      <c r="C46" s="85">
        <f>IF(ISNUMBER(VLOOKUP($A46,'[10]Coal Devlp Country Report'!$A$5:$H$39,C$4,FALSE)),VLOOKUP($A46,'[10]Coal Devlp Country Report'!$A$5:$H$39,C$4,FALSE),'[10]Coal UG and Surface (Eliz)'!C45+'[10]Coal UG and Surface (Eliz)'!K45)</f>
        <v>0</v>
      </c>
      <c r="D46" s="85">
        <f>IF(ISNUMBER(VLOOKUP($A46,'[10]Coal Devlp Country Report'!$A$5:$H$39,D$4,FALSE)),VLOOKUP($A46,'[10]Coal Devlp Country Report'!$A$5:$H$39,D$4,FALSE),'[10]Coal UG and Surface (Eliz)'!D45+'[10]Coal UG and Surface (Eliz)'!L45)</f>
        <v>0</v>
      </c>
      <c r="E46" s="85">
        <f>IF(ISNUMBER(VLOOKUP($A46,'[10]Coal Devlp Country Report'!$A$5:$H$39,E$4,FALSE)),VLOOKUP($A46,'[10]Coal Devlp Country Report'!$A$5:$H$39,E$4,FALSE),'[10]Coal UG and Surface (Eliz)'!E45+'[10]Coal UG and Surface (Eliz)'!M45)</f>
        <v>0</v>
      </c>
      <c r="F46" s="85">
        <f>IF(ISNUMBER(VLOOKUP($A46,'[10]Coal Devlp Country Report'!$A$5:$H$39,F$4,FALSE)),VLOOKUP($A46,'[10]Coal Devlp Country Report'!$A$5:$H$39,F$4,FALSE),'[10]Coal UG and Surface (Eliz)'!F45+'[10]Coal UG and Surface (Eliz)'!N45)</f>
        <v>0</v>
      </c>
      <c r="G46" s="85">
        <f>IF(ISNUMBER(VLOOKUP($A46,'[10]Coal Devlp Country Report'!$A$5:$H$39,G$4,FALSE)),VLOOKUP($A46,'[10]Coal Devlp Country Report'!$A$5:$H$39,G$4,FALSE),'[10]Coal UG and Surface (Eliz)'!G45+'[10]Coal UG and Surface (Eliz)'!O45)</f>
        <v>0</v>
      </c>
      <c r="H46" s="85">
        <f>IF(ISNUMBER(VLOOKUP($A46,'[10]Coal Devlp Country Report'!$A$5:$H$39,H$4,FALSE)),VLOOKUP($A46,'[10]Coal Devlp Country Report'!$A$5:$H$39,H$4,FALSE),'[10]Coal UG and Surface (Eliz)'!H45+'[10]Coal UG and Surface (Eliz)'!P45)</f>
        <v>0</v>
      </c>
      <c r="I46" s="85">
        <f>IF(ISNUMBER(VLOOKUP($A46,'[10]Coal Devlp Country Report'!$A$5:$H$39,2,FALSE)),1,0)</f>
        <v>0</v>
      </c>
      <c r="J46" s="44" t="str">
        <f>IF(ISNUMBER(VLOOKUP($A46,'[10]Coal Devlp Country Report'!$A$5:$H$39,2,FALSE)),"Draft Developing Countries Report.doc","Coal_out2.xls")</f>
        <v>Coal_out2.xls</v>
      </c>
      <c r="K46" t="s">
        <v>52</v>
      </c>
      <c r="L46" t="s">
        <v>8</v>
      </c>
      <c r="M46" t="s">
        <v>61</v>
      </c>
    </row>
    <row r="47" spans="1:13" ht="12.75">
      <c r="A47" t="s">
        <v>59</v>
      </c>
      <c r="B47" s="85">
        <f>IF(ISNUMBER(VLOOKUP($A47,'[10]Coal Devlp Country Report'!$A$5:$H$39,B$4,FALSE)),VLOOKUP($A47,'[10]Coal Devlp Country Report'!$A$5:$H$39,B$4,FALSE),'[10]Coal UG and Surface (Eliz)'!B46+'[10]Coal UG and Surface (Eliz)'!J46)</f>
        <v>752</v>
      </c>
      <c r="C47" s="85">
        <f>IF(ISNUMBER(VLOOKUP($A47,'[10]Coal Devlp Country Report'!$A$5:$H$39,C$4,FALSE)),VLOOKUP($A47,'[10]Coal Devlp Country Report'!$A$5:$H$39,C$4,FALSE),'[10]Coal UG and Surface (Eliz)'!C46+'[10]Coal UG and Surface (Eliz)'!K46)</f>
        <v>474</v>
      </c>
      <c r="D47" s="85">
        <f>IF(ISNUMBER(VLOOKUP($A47,'[10]Coal Devlp Country Report'!$A$5:$H$39,D$4,FALSE)),VLOOKUP($A47,'[10]Coal Devlp Country Report'!$A$5:$H$39,D$4,FALSE),'[10]Coal UG and Surface (Eliz)'!D46+'[10]Coal UG and Surface (Eliz)'!L46)</f>
        <v>331</v>
      </c>
      <c r="E47" s="85">
        <f>IF(ISNUMBER(VLOOKUP($A47,'[10]Coal Devlp Country Report'!$A$5:$H$39,E$4,FALSE)),VLOOKUP($A47,'[10]Coal Devlp Country Report'!$A$5:$H$39,E$4,FALSE),'[10]Coal UG and Surface (Eliz)'!E46+'[10]Coal UG and Surface (Eliz)'!M46)</f>
        <v>318</v>
      </c>
      <c r="F47" s="85">
        <f>IF(ISNUMBER(VLOOKUP($A47,'[10]Coal Devlp Country Report'!$A$5:$H$39,F$4,FALSE)),VLOOKUP($A47,'[10]Coal Devlp Country Report'!$A$5:$H$39,F$4,FALSE),'[10]Coal UG and Surface (Eliz)'!F46+'[10]Coal UG and Surface (Eliz)'!N46)</f>
        <v>304</v>
      </c>
      <c r="G47" s="85">
        <f>IF(ISNUMBER(VLOOKUP($A47,'[10]Coal Devlp Country Report'!$A$5:$H$39,G$4,FALSE)),VLOOKUP($A47,'[10]Coal Devlp Country Report'!$A$5:$H$39,G$4,FALSE),'[10]Coal UG and Surface (Eliz)'!G46+'[10]Coal UG and Surface (Eliz)'!O46)</f>
        <v>290</v>
      </c>
      <c r="H47" s="85">
        <f>IF(ISNUMBER(VLOOKUP($A47,'[10]Coal Devlp Country Report'!$A$5:$H$39,H$4,FALSE)),VLOOKUP($A47,'[10]Coal Devlp Country Report'!$A$5:$H$39,H$4,FALSE),'[10]Coal UG and Surface (Eliz)'!H46+'[10]Coal UG and Surface (Eliz)'!P46)</f>
        <v>277</v>
      </c>
      <c r="I47" s="85">
        <f>IF(ISNUMBER(VLOOKUP($A47,'[10]Coal Devlp Country Report'!$A$5:$H$39,2,FALSE)),1,0)</f>
        <v>1</v>
      </c>
      <c r="J47" s="44" t="str">
        <f>IF(ISNUMBER(VLOOKUP($A47,'[10]Coal Devlp Country Report'!$A$5:$H$39,2,FALSE)),"Draft Developing Countries Report.doc","Coal_out2.xls")</f>
        <v>Draft Developing Countries Report.doc</v>
      </c>
      <c r="K47" t="s">
        <v>12</v>
      </c>
      <c r="M47" t="s">
        <v>61</v>
      </c>
    </row>
    <row r="48" spans="1:13" ht="12.75">
      <c r="A48" t="s">
        <v>62</v>
      </c>
      <c r="B48" s="85">
        <f>IF(ISNUMBER(VLOOKUP($A48,'[10]Coal Devlp Country Report'!$A$5:$H$39,B$4,FALSE)),VLOOKUP($A48,'[10]Coal Devlp Country Report'!$A$5:$H$39,B$4,FALSE),'[10]Coal UG and Surface (Eliz)'!B47+'[10]Coal UG and Surface (Eliz)'!J47)</f>
        <v>0</v>
      </c>
      <c r="C48" s="85">
        <f>IF(ISNUMBER(VLOOKUP($A48,'[10]Coal Devlp Country Report'!$A$5:$H$39,C$4,FALSE)),VLOOKUP($A48,'[10]Coal Devlp Country Report'!$A$5:$H$39,C$4,FALSE),'[10]Coal UG and Surface (Eliz)'!C47+'[10]Coal UG and Surface (Eliz)'!K47)</f>
        <v>0</v>
      </c>
      <c r="D48" s="85">
        <f>IF(ISNUMBER(VLOOKUP($A48,'[10]Coal Devlp Country Report'!$A$5:$H$39,D$4,FALSE)),VLOOKUP($A48,'[10]Coal Devlp Country Report'!$A$5:$H$39,D$4,FALSE),'[10]Coal UG and Surface (Eliz)'!D47+'[10]Coal UG and Surface (Eliz)'!L47)</f>
        <v>0</v>
      </c>
      <c r="E48" s="85">
        <f>IF(ISNUMBER(VLOOKUP($A48,'[10]Coal Devlp Country Report'!$A$5:$H$39,E$4,FALSE)),VLOOKUP($A48,'[10]Coal Devlp Country Report'!$A$5:$H$39,E$4,FALSE),'[10]Coal UG and Surface (Eliz)'!E47+'[10]Coal UG and Surface (Eliz)'!M47)</f>
        <v>0</v>
      </c>
      <c r="F48" s="85">
        <f>IF(ISNUMBER(VLOOKUP($A48,'[10]Coal Devlp Country Report'!$A$5:$H$39,F$4,FALSE)),VLOOKUP($A48,'[10]Coal Devlp Country Report'!$A$5:$H$39,F$4,FALSE),'[10]Coal UG and Surface (Eliz)'!F47+'[10]Coal UG and Surface (Eliz)'!N47)</f>
        <v>0</v>
      </c>
      <c r="G48" s="85">
        <f>IF(ISNUMBER(VLOOKUP($A48,'[10]Coal Devlp Country Report'!$A$5:$H$39,G$4,FALSE)),VLOOKUP($A48,'[10]Coal Devlp Country Report'!$A$5:$H$39,G$4,FALSE),'[10]Coal UG and Surface (Eliz)'!G47+'[10]Coal UG and Surface (Eliz)'!O47)</f>
        <v>0</v>
      </c>
      <c r="H48" s="85">
        <f>IF(ISNUMBER(VLOOKUP($A48,'[10]Coal Devlp Country Report'!$A$5:$H$39,H$4,FALSE)),VLOOKUP($A48,'[10]Coal Devlp Country Report'!$A$5:$H$39,H$4,FALSE),'[10]Coal UG and Surface (Eliz)'!H47+'[10]Coal UG and Surface (Eliz)'!P47)</f>
        <v>0</v>
      </c>
      <c r="I48" s="85">
        <f>IF(ISNUMBER(VLOOKUP($A48,'[10]Coal Devlp Country Report'!$A$5:$H$39,2,FALSE)),1,0)</f>
        <v>0</v>
      </c>
      <c r="J48" s="44" t="str">
        <f>IF(ISNUMBER(VLOOKUP($A48,'[10]Coal Devlp Country Report'!$A$5:$H$39,2,FALSE)),"Draft Developing Countries Report.doc","Coal_out2.xls")</f>
        <v>Coal_out2.xls</v>
      </c>
      <c r="K48" t="s">
        <v>28</v>
      </c>
      <c r="L48" t="s">
        <v>23</v>
      </c>
      <c r="M48" t="s">
        <v>16</v>
      </c>
    </row>
    <row r="49" spans="1:13" ht="12.75">
      <c r="A49" t="s">
        <v>63</v>
      </c>
      <c r="B49" s="85">
        <f>IF(ISNUMBER(VLOOKUP($A49,'[10]Coal Devlp Country Report'!$A$5:$H$39,B$4,FALSE)),VLOOKUP($A49,'[10]Coal Devlp Country Report'!$A$5:$H$39,B$4,FALSE),'[10]Coal UG and Surface (Eliz)'!B48+'[10]Coal UG and Surface (Eliz)'!J48)</f>
        <v>0</v>
      </c>
      <c r="C49" s="85">
        <f>IF(ISNUMBER(VLOOKUP($A49,'[10]Coal Devlp Country Report'!$A$5:$H$39,C$4,FALSE)),VLOOKUP($A49,'[10]Coal Devlp Country Report'!$A$5:$H$39,C$4,FALSE),'[10]Coal UG and Surface (Eliz)'!C48+'[10]Coal UG and Surface (Eliz)'!K48)</f>
        <v>0</v>
      </c>
      <c r="D49" s="85">
        <f>IF(ISNUMBER(VLOOKUP($A49,'[10]Coal Devlp Country Report'!$A$5:$H$39,D$4,FALSE)),VLOOKUP($A49,'[10]Coal Devlp Country Report'!$A$5:$H$39,D$4,FALSE),'[10]Coal UG and Surface (Eliz)'!D48+'[10]Coal UG and Surface (Eliz)'!L48)</f>
        <v>0</v>
      </c>
      <c r="E49" s="85">
        <f>IF(ISNUMBER(VLOOKUP($A49,'[10]Coal Devlp Country Report'!$A$5:$H$39,E$4,FALSE)),VLOOKUP($A49,'[10]Coal Devlp Country Report'!$A$5:$H$39,E$4,FALSE),'[10]Coal UG and Surface (Eliz)'!E48+'[10]Coal UG and Surface (Eliz)'!M48)</f>
        <v>0</v>
      </c>
      <c r="F49" s="85">
        <f>IF(ISNUMBER(VLOOKUP($A49,'[10]Coal Devlp Country Report'!$A$5:$H$39,F$4,FALSE)),VLOOKUP($A49,'[10]Coal Devlp Country Report'!$A$5:$H$39,F$4,FALSE),'[10]Coal UG and Surface (Eliz)'!F48+'[10]Coal UG and Surface (Eliz)'!N48)</f>
        <v>0</v>
      </c>
      <c r="G49" s="85">
        <f>IF(ISNUMBER(VLOOKUP($A49,'[10]Coal Devlp Country Report'!$A$5:$H$39,G$4,FALSE)),VLOOKUP($A49,'[10]Coal Devlp Country Report'!$A$5:$H$39,G$4,FALSE),'[10]Coal UG and Surface (Eliz)'!G48+'[10]Coal UG and Surface (Eliz)'!O48)</f>
        <v>0</v>
      </c>
      <c r="H49" s="85">
        <f>IF(ISNUMBER(VLOOKUP($A49,'[10]Coal Devlp Country Report'!$A$5:$H$39,H$4,FALSE)),VLOOKUP($A49,'[10]Coal Devlp Country Report'!$A$5:$H$39,H$4,FALSE),'[10]Coal UG and Surface (Eliz)'!H48+'[10]Coal UG and Surface (Eliz)'!P48)</f>
        <v>0</v>
      </c>
      <c r="I49" s="85">
        <f>IF(ISNUMBER(VLOOKUP($A49,'[10]Coal Devlp Country Report'!$A$5:$H$39,2,FALSE)),1,0)</f>
        <v>0</v>
      </c>
      <c r="J49" s="44" t="str">
        <f>IF(ISNUMBER(VLOOKUP($A49,'[10]Coal Devlp Country Report'!$A$5:$H$39,2,FALSE)),"Draft Developing Countries Report.doc","Coal_out2.xls")</f>
        <v>Coal_out2.xls</v>
      </c>
      <c r="K49" t="s">
        <v>48</v>
      </c>
      <c r="L49" t="s">
        <v>23</v>
      </c>
      <c r="M49" t="s">
        <v>16</v>
      </c>
    </row>
    <row r="50" spans="1:13" ht="12.75">
      <c r="A50" t="s">
        <v>64</v>
      </c>
      <c r="B50" s="85">
        <f>IF(ISNUMBER(VLOOKUP($A50,'[10]Coal Devlp Country Report'!$A$5:$H$39,B$4,FALSE)),VLOOKUP($A50,'[10]Coal Devlp Country Report'!$A$5:$H$39,B$4,FALSE),'[10]Coal UG and Surface (Eliz)'!B49+'[10]Coal UG and Surface (Eliz)'!J49)</f>
        <v>0</v>
      </c>
      <c r="C50" s="85">
        <f>IF(ISNUMBER(VLOOKUP($A50,'[10]Coal Devlp Country Report'!$A$5:$H$39,C$4,FALSE)),VLOOKUP($A50,'[10]Coal Devlp Country Report'!$A$5:$H$39,C$4,FALSE),'[10]Coal UG and Surface (Eliz)'!C49+'[10]Coal UG and Surface (Eliz)'!K49)</f>
        <v>0</v>
      </c>
      <c r="D50" s="85">
        <f>IF(ISNUMBER(VLOOKUP($A50,'[10]Coal Devlp Country Report'!$A$5:$H$39,D$4,FALSE)),VLOOKUP($A50,'[10]Coal Devlp Country Report'!$A$5:$H$39,D$4,FALSE),'[10]Coal UG and Surface (Eliz)'!D49+'[10]Coal UG and Surface (Eliz)'!L49)</f>
        <v>0</v>
      </c>
      <c r="E50" s="85">
        <f>IF(ISNUMBER(VLOOKUP($A50,'[10]Coal Devlp Country Report'!$A$5:$H$39,E$4,FALSE)),VLOOKUP($A50,'[10]Coal Devlp Country Report'!$A$5:$H$39,E$4,FALSE),'[10]Coal UG and Surface (Eliz)'!E49+'[10]Coal UG and Surface (Eliz)'!M49)</f>
        <v>0</v>
      </c>
      <c r="F50" s="85">
        <f>IF(ISNUMBER(VLOOKUP($A50,'[10]Coal Devlp Country Report'!$A$5:$H$39,F$4,FALSE)),VLOOKUP($A50,'[10]Coal Devlp Country Report'!$A$5:$H$39,F$4,FALSE),'[10]Coal UG and Surface (Eliz)'!F49+'[10]Coal UG and Surface (Eliz)'!N49)</f>
        <v>0</v>
      </c>
      <c r="G50" s="85">
        <f>IF(ISNUMBER(VLOOKUP($A50,'[10]Coal Devlp Country Report'!$A$5:$H$39,G$4,FALSE)),VLOOKUP($A50,'[10]Coal Devlp Country Report'!$A$5:$H$39,G$4,FALSE),'[10]Coal UG and Surface (Eliz)'!G49+'[10]Coal UG and Surface (Eliz)'!O49)</f>
        <v>0</v>
      </c>
      <c r="H50" s="85">
        <f>IF(ISNUMBER(VLOOKUP($A50,'[10]Coal Devlp Country Report'!$A$5:$H$39,H$4,FALSE)),VLOOKUP($A50,'[10]Coal Devlp Country Report'!$A$5:$H$39,H$4,FALSE),'[10]Coal UG and Surface (Eliz)'!H49+'[10]Coal UG and Surface (Eliz)'!P49)</f>
        <v>0</v>
      </c>
      <c r="I50" s="85">
        <f>IF(ISNUMBER(VLOOKUP($A50,'[10]Coal Devlp Country Report'!$A$5:$H$39,2,FALSE)),1,0)</f>
        <v>0</v>
      </c>
      <c r="J50" s="44" t="str">
        <f>IF(ISNUMBER(VLOOKUP($A50,'[10]Coal Devlp Country Report'!$A$5:$H$39,2,FALSE)),"Draft Developing Countries Report.doc","Coal_out2.xls")</f>
        <v>Coal_out2.xls</v>
      </c>
      <c r="K50" t="s">
        <v>28</v>
      </c>
      <c r="L50" t="s">
        <v>23</v>
      </c>
      <c r="M50" t="s">
        <v>16</v>
      </c>
    </row>
    <row r="51" spans="1:13" ht="12.75">
      <c r="A51" t="s">
        <v>65</v>
      </c>
      <c r="B51" s="85">
        <f>IF(ISNUMBER(VLOOKUP($A51,'[10]Coal Devlp Country Report'!$A$5:$H$39,B$4,FALSE)),VLOOKUP($A51,'[10]Coal Devlp Country Report'!$A$5:$H$39,B$4,FALSE),'[10]Coal UG and Surface (Eliz)'!B50+'[10]Coal UG and Surface (Eliz)'!J50)</f>
        <v>0</v>
      </c>
      <c r="C51" s="85">
        <f>IF(ISNUMBER(VLOOKUP($A51,'[10]Coal Devlp Country Report'!$A$5:$H$39,C$4,FALSE)),VLOOKUP($A51,'[10]Coal Devlp Country Report'!$A$5:$H$39,C$4,FALSE),'[10]Coal UG and Surface (Eliz)'!C50+'[10]Coal UG and Surface (Eliz)'!K50)</f>
        <v>0</v>
      </c>
      <c r="D51" s="85">
        <f>IF(ISNUMBER(VLOOKUP($A51,'[10]Coal Devlp Country Report'!$A$5:$H$39,D$4,FALSE)),VLOOKUP($A51,'[10]Coal Devlp Country Report'!$A$5:$H$39,D$4,FALSE),'[10]Coal UG and Surface (Eliz)'!D50+'[10]Coal UG and Surface (Eliz)'!L50)</f>
        <v>0</v>
      </c>
      <c r="E51" s="85">
        <f>IF(ISNUMBER(VLOOKUP($A51,'[10]Coal Devlp Country Report'!$A$5:$H$39,E$4,FALSE)),VLOOKUP($A51,'[10]Coal Devlp Country Report'!$A$5:$H$39,E$4,FALSE),'[10]Coal UG and Surface (Eliz)'!E50+'[10]Coal UG and Surface (Eliz)'!M50)</f>
        <v>0</v>
      </c>
      <c r="F51" s="85">
        <f>IF(ISNUMBER(VLOOKUP($A51,'[10]Coal Devlp Country Report'!$A$5:$H$39,F$4,FALSE)),VLOOKUP($A51,'[10]Coal Devlp Country Report'!$A$5:$H$39,F$4,FALSE),'[10]Coal UG and Surface (Eliz)'!F50+'[10]Coal UG and Surface (Eliz)'!N50)</f>
        <v>0</v>
      </c>
      <c r="G51" s="85">
        <f>IF(ISNUMBER(VLOOKUP($A51,'[10]Coal Devlp Country Report'!$A$5:$H$39,G$4,FALSE)),VLOOKUP($A51,'[10]Coal Devlp Country Report'!$A$5:$H$39,G$4,FALSE),'[10]Coal UG and Surface (Eliz)'!G50+'[10]Coal UG and Surface (Eliz)'!O50)</f>
        <v>0</v>
      </c>
      <c r="H51" s="85">
        <f>IF(ISNUMBER(VLOOKUP($A51,'[10]Coal Devlp Country Report'!$A$5:$H$39,H$4,FALSE)),VLOOKUP($A51,'[10]Coal Devlp Country Report'!$A$5:$H$39,H$4,FALSE),'[10]Coal UG and Surface (Eliz)'!H50+'[10]Coal UG and Surface (Eliz)'!P50)</f>
        <v>0</v>
      </c>
      <c r="I51" s="85">
        <f>IF(ISNUMBER(VLOOKUP($A51,'[10]Coal Devlp Country Report'!$A$5:$H$39,2,FALSE)),1,0)</f>
        <v>0</v>
      </c>
      <c r="J51" s="44" t="str">
        <f>IF(ISNUMBER(VLOOKUP($A51,'[10]Coal Devlp Country Report'!$A$5:$H$39,2,FALSE)),"Draft Developing Countries Report.doc","Coal_out2.xls")</f>
        <v>Coal_out2.xls</v>
      </c>
      <c r="K51" t="s">
        <v>18</v>
      </c>
      <c r="L51" t="s">
        <v>15</v>
      </c>
      <c r="M51" t="s">
        <v>16</v>
      </c>
    </row>
    <row r="52" spans="1:12" ht="12.75">
      <c r="A52" t="s">
        <v>66</v>
      </c>
      <c r="B52" s="85">
        <f>IF(ISNUMBER(VLOOKUP($A52,'[10]Coal Devlp Country Report'!$A$5:$H$39,B$4,FALSE)),VLOOKUP($A52,'[10]Coal Devlp Country Report'!$A$5:$H$39,B$4,FALSE),'[10]Coal UG and Surface (Eliz)'!B51+'[10]Coal UG and Surface (Eliz)'!J51)</f>
        <v>70</v>
      </c>
      <c r="C52" s="85">
        <f>IF(ISNUMBER(VLOOKUP($A52,'[10]Coal Devlp Country Report'!$A$5:$H$39,C$4,FALSE)),VLOOKUP($A52,'[10]Coal Devlp Country Report'!$A$5:$H$39,C$4,FALSE),'[10]Coal UG and Surface (Eliz)'!C51+'[10]Coal UG and Surface (Eliz)'!K51)</f>
        <v>84</v>
      </c>
      <c r="D52" s="85">
        <f>IF(ISNUMBER(VLOOKUP($A52,'[10]Coal Devlp Country Report'!$A$5:$H$39,D$4,FALSE)),VLOOKUP($A52,'[10]Coal Devlp Country Report'!$A$5:$H$39,D$4,FALSE),'[10]Coal UG and Surface (Eliz)'!D51+'[10]Coal UG and Surface (Eliz)'!L51)</f>
        <v>90</v>
      </c>
      <c r="E52" s="85">
        <f>IF(ISNUMBER(VLOOKUP($A52,'[10]Coal Devlp Country Report'!$A$5:$H$39,E$4,FALSE)),VLOOKUP($A52,'[10]Coal Devlp Country Report'!$A$5:$H$39,E$4,FALSE),'[10]Coal UG and Surface (Eliz)'!E51+'[10]Coal UG and Surface (Eliz)'!M51)</f>
        <v>103</v>
      </c>
      <c r="F52" s="85">
        <f>IF(ISNUMBER(VLOOKUP($A52,'[10]Coal Devlp Country Report'!$A$5:$H$39,F$4,FALSE)),VLOOKUP($A52,'[10]Coal Devlp Country Report'!$A$5:$H$39,F$4,FALSE),'[10]Coal UG and Surface (Eliz)'!F51+'[10]Coal UG and Surface (Eliz)'!N51)</f>
        <v>119</v>
      </c>
      <c r="G52" s="85">
        <f>IF(ISNUMBER(VLOOKUP($A52,'[10]Coal Devlp Country Report'!$A$5:$H$39,G$4,FALSE)),VLOOKUP($A52,'[10]Coal Devlp Country Report'!$A$5:$H$39,G$4,FALSE),'[10]Coal UG and Surface (Eliz)'!G51+'[10]Coal UG and Surface (Eliz)'!O51)</f>
        <v>136</v>
      </c>
      <c r="H52" s="85">
        <f>IF(ISNUMBER(VLOOKUP($A52,'[10]Coal Devlp Country Report'!$A$5:$H$39,H$4,FALSE)),VLOOKUP($A52,'[10]Coal Devlp Country Report'!$A$5:$H$39,H$4,FALSE),'[10]Coal UG and Surface (Eliz)'!H51+'[10]Coal UG and Surface (Eliz)'!P51)</f>
        <v>156</v>
      </c>
      <c r="I52" s="85">
        <f>IF(ISNUMBER(VLOOKUP($A52,'[10]Coal Devlp Country Report'!$A$5:$H$39,2,FALSE)),1,0)</f>
        <v>1</v>
      </c>
      <c r="J52" s="44" t="str">
        <f>IF(ISNUMBER(VLOOKUP($A52,'[10]Coal Devlp Country Report'!$A$5:$H$39,2,FALSE)),"Draft Developing Countries Report.doc","Coal_out2.xls")</f>
        <v>Draft Developing Countries Report.doc</v>
      </c>
      <c r="K52" t="s">
        <v>66</v>
      </c>
      <c r="L52" t="s">
        <v>15</v>
      </c>
    </row>
    <row r="53" spans="1:11" ht="12.75">
      <c r="A53" t="s">
        <v>67</v>
      </c>
      <c r="B53" s="85">
        <f>IF(ISNUMBER(VLOOKUP($A53,'[10]Coal Devlp Country Report'!$A$5:$H$39,B$4,FALSE)),VLOOKUP($A53,'[10]Coal Devlp Country Report'!$A$5:$H$39,B$4,FALSE),'[10]Coal UG and Surface (Eliz)'!B52+'[10]Coal UG and Surface (Eliz)'!J52)</f>
        <v>4</v>
      </c>
      <c r="C53" s="85">
        <f>IF(ISNUMBER(VLOOKUP($A53,'[10]Coal Devlp Country Report'!$A$5:$H$39,C$4,FALSE)),VLOOKUP($A53,'[10]Coal Devlp Country Report'!$A$5:$H$39,C$4,FALSE),'[10]Coal UG and Surface (Eliz)'!C52+'[10]Coal UG and Surface (Eliz)'!K52)</f>
        <v>0.4</v>
      </c>
      <c r="D53" s="85">
        <f>IF(ISNUMBER(VLOOKUP($A53,'[10]Coal Devlp Country Report'!$A$5:$H$39,D$4,FALSE)),VLOOKUP($A53,'[10]Coal Devlp Country Report'!$A$5:$H$39,D$4,FALSE),'[10]Coal UG and Surface (Eliz)'!D52+'[10]Coal UG and Surface (Eliz)'!L52)</f>
        <v>0.4</v>
      </c>
      <c r="E53" s="85">
        <f>IF(ISNUMBER(VLOOKUP($A53,'[10]Coal Devlp Country Report'!$A$5:$H$39,E$4,FALSE)),VLOOKUP($A53,'[10]Coal Devlp Country Report'!$A$5:$H$39,E$4,FALSE),'[10]Coal UG and Surface (Eliz)'!E52+'[10]Coal UG and Surface (Eliz)'!M52)</f>
        <v>0.3</v>
      </c>
      <c r="F53" s="85">
        <f>IF(ISNUMBER(VLOOKUP($A53,'[10]Coal Devlp Country Report'!$A$5:$H$39,F$4,FALSE)),VLOOKUP($A53,'[10]Coal Devlp Country Report'!$A$5:$H$39,F$4,FALSE),'[10]Coal UG and Surface (Eliz)'!F52+'[10]Coal UG and Surface (Eliz)'!N52)</f>
        <v>0.3</v>
      </c>
      <c r="G53" s="85">
        <f>IF(ISNUMBER(VLOOKUP($A53,'[10]Coal Devlp Country Report'!$A$5:$H$39,G$4,FALSE)),VLOOKUP($A53,'[10]Coal Devlp Country Report'!$A$5:$H$39,G$4,FALSE),'[10]Coal UG and Surface (Eliz)'!G52+'[10]Coal UG and Surface (Eliz)'!O52)</f>
        <v>0.2</v>
      </c>
      <c r="H53" s="85">
        <f>IF(ISNUMBER(VLOOKUP($A53,'[10]Coal Devlp Country Report'!$A$5:$H$39,H$4,FALSE)),VLOOKUP($A53,'[10]Coal Devlp Country Report'!$A$5:$H$39,H$4,FALSE),'[10]Coal UG and Surface (Eliz)'!H52+'[10]Coal UG and Surface (Eliz)'!P52)</f>
        <v>0.2</v>
      </c>
      <c r="I53" s="85">
        <f>IF(ISNUMBER(VLOOKUP($A53,'[10]Coal Devlp Country Report'!$A$5:$H$39,2,FALSE)),1,0)</f>
        <v>1</v>
      </c>
      <c r="J53" s="44" t="str">
        <f>IF(ISNUMBER(VLOOKUP($A53,'[10]Coal Devlp Country Report'!$A$5:$H$39,2,FALSE)),"Draft Developing Countries Report.doc","Coal_out2.xls")</f>
        <v>Draft Developing Countries Report.doc</v>
      </c>
      <c r="K53" t="s">
        <v>12</v>
      </c>
    </row>
    <row r="54" spans="1:13" ht="12.75">
      <c r="A54" t="s">
        <v>68</v>
      </c>
      <c r="B54" s="85">
        <f>IF(ISNUMBER(VLOOKUP($A54,'[10]Coal Devlp Country Report'!$A$5:$H$39,B$4,FALSE)),VLOOKUP($A54,'[10]Coal Devlp Country Report'!$A$5:$H$39,B$4,FALSE),'[10]Coal UG and Surface (Eliz)'!B53+'[10]Coal UG and Surface (Eliz)'!J53)</f>
        <v>0</v>
      </c>
      <c r="C54" s="85">
        <f>IF(ISNUMBER(VLOOKUP($A54,'[10]Coal Devlp Country Report'!$A$5:$H$39,C$4,FALSE)),VLOOKUP($A54,'[10]Coal Devlp Country Report'!$A$5:$H$39,C$4,FALSE),'[10]Coal UG and Surface (Eliz)'!C53+'[10]Coal UG and Surface (Eliz)'!K53)</f>
        <v>0</v>
      </c>
      <c r="D54" s="85">
        <f>IF(ISNUMBER(VLOOKUP($A54,'[10]Coal Devlp Country Report'!$A$5:$H$39,D$4,FALSE)),VLOOKUP($A54,'[10]Coal Devlp Country Report'!$A$5:$H$39,D$4,FALSE),'[10]Coal UG and Surface (Eliz)'!D53+'[10]Coal UG and Surface (Eliz)'!L53)</f>
        <v>0</v>
      </c>
      <c r="E54" s="85">
        <f>IF(ISNUMBER(VLOOKUP($A54,'[10]Coal Devlp Country Report'!$A$5:$H$39,E$4,FALSE)),VLOOKUP($A54,'[10]Coal Devlp Country Report'!$A$5:$H$39,E$4,FALSE),'[10]Coal UG and Surface (Eliz)'!E53+'[10]Coal UG and Surface (Eliz)'!M53)</f>
        <v>0</v>
      </c>
      <c r="F54" s="85">
        <f>IF(ISNUMBER(VLOOKUP($A54,'[10]Coal Devlp Country Report'!$A$5:$H$39,F$4,FALSE)),VLOOKUP($A54,'[10]Coal Devlp Country Report'!$A$5:$H$39,F$4,FALSE),'[10]Coal UG and Surface (Eliz)'!F53+'[10]Coal UG and Surface (Eliz)'!N53)</f>
        <v>0</v>
      </c>
      <c r="G54" s="85">
        <f>IF(ISNUMBER(VLOOKUP($A54,'[10]Coal Devlp Country Report'!$A$5:$H$39,G$4,FALSE)),VLOOKUP($A54,'[10]Coal Devlp Country Report'!$A$5:$H$39,G$4,FALSE),'[10]Coal UG and Surface (Eliz)'!G53+'[10]Coal UG and Surface (Eliz)'!O53)</f>
        <v>0</v>
      </c>
      <c r="H54" s="85">
        <f>IF(ISNUMBER(VLOOKUP($A54,'[10]Coal Devlp Country Report'!$A$5:$H$39,H$4,FALSE)),VLOOKUP($A54,'[10]Coal Devlp Country Report'!$A$5:$H$39,H$4,FALSE),'[10]Coal UG and Surface (Eliz)'!H53+'[10]Coal UG and Surface (Eliz)'!P53)</f>
        <v>0</v>
      </c>
      <c r="I54" s="85">
        <f>IF(ISNUMBER(VLOOKUP($A54,'[10]Coal Devlp Country Report'!$A$5:$H$39,2,FALSE)),1,0)</f>
        <v>0</v>
      </c>
      <c r="J54" s="44" t="str">
        <f>IF(ISNUMBER(VLOOKUP($A54,'[10]Coal Devlp Country Report'!$A$5:$H$39,2,FALSE)),"Draft Developing Countries Report.doc","Coal_out2.xls")</f>
        <v>Coal_out2.xls</v>
      </c>
      <c r="K54" t="s">
        <v>48</v>
      </c>
      <c r="L54" t="s">
        <v>23</v>
      </c>
      <c r="M54" t="s">
        <v>16</v>
      </c>
    </row>
    <row r="55" spans="1:11" ht="12.75">
      <c r="A55" t="s">
        <v>69</v>
      </c>
      <c r="B55" s="85">
        <f>IF(ISNUMBER(VLOOKUP($A55,'[10]Coal Devlp Country Report'!$A$5:$H$39,B$4,FALSE)),VLOOKUP($A55,'[10]Coal Devlp Country Report'!$A$5:$H$39,B$4,FALSE),'[10]Coal UG and Surface (Eliz)'!B54+'[10]Coal UG and Surface (Eliz)'!J54)</f>
        <v>9</v>
      </c>
      <c r="C55" s="85">
        <f>IF(ISNUMBER(VLOOKUP($A55,'[10]Coal Devlp Country Report'!$A$5:$H$39,C$4,FALSE)),VLOOKUP($A55,'[10]Coal Devlp Country Report'!$A$5:$H$39,C$4,FALSE),'[10]Coal UG and Surface (Eliz)'!C54+'[10]Coal UG and Surface (Eliz)'!K54)</f>
        <v>6</v>
      </c>
      <c r="D55" s="85">
        <f>IF(ISNUMBER(VLOOKUP($A55,'[10]Coal Devlp Country Report'!$A$5:$H$39,D$4,FALSE)),VLOOKUP($A55,'[10]Coal Devlp Country Report'!$A$5:$H$39,D$4,FALSE),'[10]Coal UG and Surface (Eliz)'!D54+'[10]Coal UG and Surface (Eliz)'!L54)</f>
        <v>7</v>
      </c>
      <c r="E55" s="85">
        <f>IF(ISNUMBER(VLOOKUP($A55,'[10]Coal Devlp Country Report'!$A$5:$H$39,E$4,FALSE)),VLOOKUP($A55,'[10]Coal Devlp Country Report'!$A$5:$H$39,E$4,FALSE),'[10]Coal UG and Surface (Eliz)'!E54+'[10]Coal UG and Surface (Eliz)'!M54)</f>
        <v>6</v>
      </c>
      <c r="F55" s="85">
        <f>IF(ISNUMBER(VLOOKUP($A55,'[10]Coal Devlp Country Report'!$A$5:$H$39,F$4,FALSE)),VLOOKUP($A55,'[10]Coal Devlp Country Report'!$A$5:$H$39,F$4,FALSE),'[10]Coal UG and Surface (Eliz)'!F54+'[10]Coal UG and Surface (Eliz)'!N54)</f>
        <v>6</v>
      </c>
      <c r="G55" s="85">
        <f>IF(ISNUMBER(VLOOKUP($A55,'[10]Coal Devlp Country Report'!$A$5:$H$39,G$4,FALSE)),VLOOKUP($A55,'[10]Coal Devlp Country Report'!$A$5:$H$39,G$4,FALSE),'[10]Coal UG and Surface (Eliz)'!G54+'[10]Coal UG and Surface (Eliz)'!O54)</f>
        <v>6</v>
      </c>
      <c r="H55" s="85">
        <f>IF(ISNUMBER(VLOOKUP($A55,'[10]Coal Devlp Country Report'!$A$5:$H$39,H$4,FALSE)),VLOOKUP($A55,'[10]Coal Devlp Country Report'!$A$5:$H$39,H$4,FALSE),'[10]Coal UG and Surface (Eliz)'!H54+'[10]Coal UG and Surface (Eliz)'!P54)</f>
        <v>6</v>
      </c>
      <c r="I55" s="85">
        <f>IF(ISNUMBER(VLOOKUP($A55,'[10]Coal Devlp Country Report'!$A$5:$H$39,2,FALSE)),1,0)</f>
        <v>1</v>
      </c>
      <c r="J55" s="44" t="str">
        <f>IF(ISNUMBER(VLOOKUP($A55,'[10]Coal Devlp Country Report'!$A$5:$H$39,2,FALSE)),"Draft Developing Countries Report.doc","Coal_out2.xls")</f>
        <v>Draft Developing Countries Report.doc</v>
      </c>
      <c r="K55" t="s">
        <v>21</v>
      </c>
    </row>
    <row r="56" spans="1:11" ht="12.75">
      <c r="A56" t="s">
        <v>70</v>
      </c>
      <c r="B56" s="85">
        <f>IF(ISNUMBER(VLOOKUP($A56,'[10]Coal Devlp Country Report'!$A$5:$H$39,B$4,FALSE)),VLOOKUP($A56,'[10]Coal Devlp Country Report'!$A$5:$H$39,B$4,FALSE),'[10]Coal UG and Surface (Eliz)'!B55+'[10]Coal UG and Surface (Eliz)'!J55)</f>
        <v>0.4</v>
      </c>
      <c r="C56" s="85">
        <f>IF(ISNUMBER(VLOOKUP($A56,'[10]Coal Devlp Country Report'!$A$5:$H$39,C$4,FALSE)),VLOOKUP($A56,'[10]Coal Devlp Country Report'!$A$5:$H$39,C$4,FALSE),'[10]Coal UG and Surface (Eliz)'!C55+'[10]Coal UG and Surface (Eliz)'!K55)</f>
        <v>0.4</v>
      </c>
      <c r="D56" s="85">
        <f>IF(ISNUMBER(VLOOKUP($A56,'[10]Coal Devlp Country Report'!$A$5:$H$39,D$4,FALSE)),VLOOKUP($A56,'[10]Coal Devlp Country Report'!$A$5:$H$39,D$4,FALSE),'[10]Coal UG and Surface (Eliz)'!D55+'[10]Coal UG and Surface (Eliz)'!L55)</f>
        <v>0.4</v>
      </c>
      <c r="E56" s="85">
        <f>IF(ISNUMBER(VLOOKUP($A56,'[10]Coal Devlp Country Report'!$A$5:$H$39,E$4,FALSE)),VLOOKUP($A56,'[10]Coal Devlp Country Report'!$A$5:$H$39,E$4,FALSE),'[10]Coal UG and Surface (Eliz)'!E55+'[10]Coal UG and Surface (Eliz)'!M55)</f>
        <v>0.4</v>
      </c>
      <c r="F56" s="85">
        <f>IF(ISNUMBER(VLOOKUP($A56,'[10]Coal Devlp Country Report'!$A$5:$H$39,F$4,FALSE)),VLOOKUP($A56,'[10]Coal Devlp Country Report'!$A$5:$H$39,F$4,FALSE),'[10]Coal UG and Surface (Eliz)'!F55+'[10]Coal UG and Surface (Eliz)'!N55)</f>
        <v>0.4</v>
      </c>
      <c r="G56" s="85">
        <f>IF(ISNUMBER(VLOOKUP($A56,'[10]Coal Devlp Country Report'!$A$5:$H$39,G$4,FALSE)),VLOOKUP($A56,'[10]Coal Devlp Country Report'!$A$5:$H$39,G$4,FALSE),'[10]Coal UG and Surface (Eliz)'!G55+'[10]Coal UG and Surface (Eliz)'!O55)</f>
        <v>0.4</v>
      </c>
      <c r="H56" s="85">
        <f>IF(ISNUMBER(VLOOKUP($A56,'[10]Coal Devlp Country Report'!$A$5:$H$39,H$4,FALSE)),VLOOKUP($A56,'[10]Coal Devlp Country Report'!$A$5:$H$39,H$4,FALSE),'[10]Coal UG and Surface (Eliz)'!H55+'[10]Coal UG and Surface (Eliz)'!P55)</f>
        <v>0.4</v>
      </c>
      <c r="I56" s="85">
        <f>IF(ISNUMBER(VLOOKUP($A56,'[10]Coal Devlp Country Report'!$A$5:$H$39,2,FALSE)),1,0)</f>
        <v>1</v>
      </c>
      <c r="J56" s="44" t="str">
        <f>IF(ISNUMBER(VLOOKUP($A56,'[10]Coal Devlp Country Report'!$A$5:$H$39,2,FALSE)),"Draft Developing Countries Report.doc","Coal_out2.xls")</f>
        <v>Draft Developing Countries Report.doc</v>
      </c>
      <c r="K56" t="s">
        <v>21</v>
      </c>
    </row>
    <row r="57" spans="1:11" ht="12.75">
      <c r="A57" t="s">
        <v>71</v>
      </c>
      <c r="B57" s="85">
        <f>IF(ISNUMBER(VLOOKUP($A57,'[10]Coal Devlp Country Report'!$A$5:$H$39,B$4,FALSE)),VLOOKUP($A57,'[10]Coal Devlp Country Report'!$A$5:$H$39,B$4,FALSE),'[10]Coal UG and Surface (Eliz)'!B56+'[10]Coal UG and Surface (Eliz)'!J56)</f>
        <v>0</v>
      </c>
      <c r="C57" s="85">
        <f>IF(ISNUMBER(VLOOKUP($A57,'[10]Coal Devlp Country Report'!$A$5:$H$39,C$4,FALSE)),VLOOKUP($A57,'[10]Coal Devlp Country Report'!$A$5:$H$39,C$4,FALSE),'[10]Coal UG and Surface (Eliz)'!C56+'[10]Coal UG and Surface (Eliz)'!K56)</f>
        <v>0</v>
      </c>
      <c r="D57" s="85">
        <f>IF(ISNUMBER(VLOOKUP($A57,'[10]Coal Devlp Country Report'!$A$5:$H$39,D$4,FALSE)),VLOOKUP($A57,'[10]Coal Devlp Country Report'!$A$5:$H$39,D$4,FALSE),'[10]Coal UG and Surface (Eliz)'!D56+'[10]Coal UG and Surface (Eliz)'!L56)</f>
        <v>0</v>
      </c>
      <c r="E57" s="85">
        <f>IF(ISNUMBER(VLOOKUP($A57,'[10]Coal Devlp Country Report'!$A$5:$H$39,E$4,FALSE)),VLOOKUP($A57,'[10]Coal Devlp Country Report'!$A$5:$H$39,E$4,FALSE),'[10]Coal UG and Surface (Eliz)'!E56+'[10]Coal UG and Surface (Eliz)'!M56)</f>
        <v>0</v>
      </c>
      <c r="F57" s="85">
        <f>IF(ISNUMBER(VLOOKUP($A57,'[10]Coal Devlp Country Report'!$A$5:$H$39,F$4,FALSE)),VLOOKUP($A57,'[10]Coal Devlp Country Report'!$A$5:$H$39,F$4,FALSE),'[10]Coal UG and Surface (Eliz)'!F56+'[10]Coal UG and Surface (Eliz)'!N56)</f>
        <v>0</v>
      </c>
      <c r="G57" s="85">
        <f>IF(ISNUMBER(VLOOKUP($A57,'[10]Coal Devlp Country Report'!$A$5:$H$39,G$4,FALSE)),VLOOKUP($A57,'[10]Coal Devlp Country Report'!$A$5:$H$39,G$4,FALSE),'[10]Coal UG and Surface (Eliz)'!G56+'[10]Coal UG and Surface (Eliz)'!O56)</f>
        <v>0</v>
      </c>
      <c r="H57" s="85">
        <f>IF(ISNUMBER(VLOOKUP($A57,'[10]Coal Devlp Country Report'!$A$5:$H$39,H$4,FALSE)),VLOOKUP($A57,'[10]Coal Devlp Country Report'!$A$5:$H$39,H$4,FALSE),'[10]Coal UG and Surface (Eliz)'!H56+'[10]Coal UG and Surface (Eliz)'!P56)</f>
        <v>0</v>
      </c>
      <c r="I57" s="85">
        <f>IF(ISNUMBER(VLOOKUP($A57,'[10]Coal Devlp Country Report'!$A$5:$H$39,2,FALSE)),1,0)</f>
        <v>0</v>
      </c>
      <c r="J57" s="44" t="str">
        <f>IF(ISNUMBER(VLOOKUP($A57,'[10]Coal Devlp Country Report'!$A$5:$H$39,2,FALSE)),"Draft Developing Countries Report.doc","Coal_out2.xls")</f>
        <v>Coal_out2.xls</v>
      </c>
      <c r="K57" t="s">
        <v>21</v>
      </c>
    </row>
    <row r="58" spans="1:13" ht="12.75">
      <c r="A58" t="s">
        <v>72</v>
      </c>
      <c r="B58" s="85">
        <f>IF(ISNUMBER(VLOOKUP($A58,'[10]Coal Devlp Country Report'!$A$5:$H$39,B$4,FALSE)),VLOOKUP($A58,'[10]Coal Devlp Country Report'!$A$5:$H$39,B$4,FALSE),'[10]Coal UG and Surface (Eliz)'!B57+'[10]Coal UG and Surface (Eliz)'!J57)</f>
        <v>0</v>
      </c>
      <c r="C58" s="85">
        <f>IF(ISNUMBER(VLOOKUP($A58,'[10]Coal Devlp Country Report'!$A$5:$H$39,C$4,FALSE)),VLOOKUP($A58,'[10]Coal Devlp Country Report'!$A$5:$H$39,C$4,FALSE),'[10]Coal UG and Surface (Eliz)'!C57+'[10]Coal UG and Surface (Eliz)'!K57)</f>
        <v>0</v>
      </c>
      <c r="D58" s="85">
        <f>IF(ISNUMBER(VLOOKUP($A58,'[10]Coal Devlp Country Report'!$A$5:$H$39,D$4,FALSE)),VLOOKUP($A58,'[10]Coal Devlp Country Report'!$A$5:$H$39,D$4,FALSE),'[10]Coal UG and Surface (Eliz)'!D57+'[10]Coal UG and Surface (Eliz)'!L57)</f>
        <v>0</v>
      </c>
      <c r="E58" s="85">
        <f>IF(ISNUMBER(VLOOKUP($A58,'[10]Coal Devlp Country Report'!$A$5:$H$39,E$4,FALSE)),VLOOKUP($A58,'[10]Coal Devlp Country Report'!$A$5:$H$39,E$4,FALSE),'[10]Coal UG and Surface (Eliz)'!E57+'[10]Coal UG and Surface (Eliz)'!M57)</f>
        <v>0</v>
      </c>
      <c r="F58" s="85">
        <f>IF(ISNUMBER(VLOOKUP($A58,'[10]Coal Devlp Country Report'!$A$5:$H$39,F$4,FALSE)),VLOOKUP($A58,'[10]Coal Devlp Country Report'!$A$5:$H$39,F$4,FALSE),'[10]Coal UG and Surface (Eliz)'!F57+'[10]Coal UG and Surface (Eliz)'!N57)</f>
        <v>0</v>
      </c>
      <c r="G58" s="85">
        <f>IF(ISNUMBER(VLOOKUP($A58,'[10]Coal Devlp Country Report'!$A$5:$H$39,G$4,FALSE)),VLOOKUP($A58,'[10]Coal Devlp Country Report'!$A$5:$H$39,G$4,FALSE),'[10]Coal UG and Surface (Eliz)'!G57+'[10]Coal UG and Surface (Eliz)'!O57)</f>
        <v>0</v>
      </c>
      <c r="H58" s="85">
        <f>IF(ISNUMBER(VLOOKUP($A58,'[10]Coal Devlp Country Report'!$A$5:$H$39,H$4,FALSE)),VLOOKUP($A58,'[10]Coal Devlp Country Report'!$A$5:$H$39,H$4,FALSE),'[10]Coal UG and Surface (Eliz)'!H57+'[10]Coal UG and Surface (Eliz)'!P57)</f>
        <v>0</v>
      </c>
      <c r="I58" s="85">
        <f>IF(ISNUMBER(VLOOKUP($A58,'[10]Coal Devlp Country Report'!$A$5:$H$39,2,FALSE)),1,0)</f>
        <v>0</v>
      </c>
      <c r="J58" s="44" t="str">
        <f>IF(ISNUMBER(VLOOKUP($A58,'[10]Coal Devlp Country Report'!$A$5:$H$39,2,FALSE)),"Draft Developing Countries Report.doc","Coal_out2.xls")</f>
        <v>Coal_out2.xls</v>
      </c>
      <c r="K58" t="s">
        <v>18</v>
      </c>
      <c r="L58" t="s">
        <v>15</v>
      </c>
      <c r="M58" t="s">
        <v>16</v>
      </c>
    </row>
    <row r="59" spans="1:13" ht="12.75">
      <c r="A59" t="s">
        <v>73</v>
      </c>
      <c r="B59" s="85">
        <f>IF(ISNUMBER(VLOOKUP($A59,'[10]Coal Devlp Country Report'!$A$5:$H$39,B$4,FALSE)),VLOOKUP($A59,'[10]Coal Devlp Country Report'!$A$5:$H$39,B$4,FALSE),'[10]Coal UG and Surface (Eliz)'!B58+'[10]Coal UG and Surface (Eliz)'!J58)</f>
        <v>15.917040605643495</v>
      </c>
      <c r="C59" s="85">
        <f>IF(ISNUMBER(VLOOKUP($A59,'[10]Coal Devlp Country Report'!$A$5:$H$39,C$4,FALSE)),VLOOKUP($A59,'[10]Coal Devlp Country Report'!$A$5:$H$39,C$4,FALSE),'[10]Coal UG and Surface (Eliz)'!C58+'[10]Coal UG and Surface (Eliz)'!K58)</f>
        <v>19.850323468685477</v>
      </c>
      <c r="D59" s="85">
        <f>IF(ISNUMBER(VLOOKUP($A59,'[10]Coal Devlp Country Report'!$A$5:$H$39,D$4,FALSE)),VLOOKUP($A59,'[10]Coal Devlp Country Report'!$A$5:$H$39,D$4,FALSE),'[10]Coal UG and Surface (Eliz)'!D58+'[10]Coal UG and Surface (Eliz)'!L58)</f>
        <v>25.86</v>
      </c>
      <c r="E59" s="85">
        <f>IF(ISNUMBER(VLOOKUP($A59,'[10]Coal Devlp Country Report'!$A$5:$H$39,E$4,FALSE)),VLOOKUP($A59,'[10]Coal Devlp Country Report'!$A$5:$H$39,E$4,FALSE),'[10]Coal UG and Surface (Eliz)'!E58+'[10]Coal UG and Surface (Eliz)'!M58)</f>
        <v>31.00147547030616</v>
      </c>
      <c r="F59" s="85">
        <f>IF(ISNUMBER(VLOOKUP($A59,'[10]Coal Devlp Country Report'!$A$5:$H$39,F$4,FALSE)),VLOOKUP($A59,'[10]Coal Devlp Country Report'!$A$5:$H$39,F$4,FALSE),'[10]Coal UG and Surface (Eliz)'!F58+'[10]Coal UG and Surface (Eliz)'!N58)</f>
        <v>31.47842124677241</v>
      </c>
      <c r="G59" s="85">
        <f>IF(ISNUMBER(VLOOKUP($A59,'[10]Coal Devlp Country Report'!$A$5:$H$39,G$4,FALSE)),VLOOKUP($A59,'[10]Coal Devlp Country Report'!$A$5:$H$39,G$4,FALSE),'[10]Coal UG and Surface (Eliz)'!G58+'[10]Coal UG and Surface (Eliz)'!O58)</f>
        <v>36.72482478790114</v>
      </c>
      <c r="H59" s="85">
        <f>IF(ISNUMBER(VLOOKUP($A59,'[10]Coal Devlp Country Report'!$A$5:$H$39,H$4,FALSE)),VLOOKUP($A59,'[10]Coal Devlp Country Report'!$A$5:$H$39,H$4,FALSE),'[10]Coal UG and Surface (Eliz)'!H58+'[10]Coal UG and Surface (Eliz)'!P58)</f>
        <v>51.03319808188861</v>
      </c>
      <c r="I59" s="85">
        <f>IF(ISNUMBER(VLOOKUP($A59,'[10]Coal Devlp Country Report'!$A$5:$H$39,2,FALSE)),1,0)</f>
        <v>0</v>
      </c>
      <c r="J59" s="44" t="str">
        <f>IF(ISNUMBER(VLOOKUP($A59,'[10]Coal Devlp Country Report'!$A$5:$H$39,2,FALSE)),"Draft Developing Countries Report.doc","Coal_out2.xls")</f>
        <v>Coal_out2.xls</v>
      </c>
      <c r="K59" t="s">
        <v>14</v>
      </c>
      <c r="L59" t="s">
        <v>15</v>
      </c>
      <c r="M59" t="s">
        <v>16</v>
      </c>
    </row>
    <row r="60" spans="1:12" ht="12.75">
      <c r="A60" t="s">
        <v>74</v>
      </c>
      <c r="B60" s="85">
        <f>IF(ISNUMBER(VLOOKUP($A60,'[10]Coal Devlp Country Report'!$A$5:$H$39,B$4,FALSE)),VLOOKUP($A60,'[10]Coal Devlp Country Report'!$A$5:$H$39,B$4,FALSE),'[10]Coal UG and Surface (Eliz)'!B59+'[10]Coal UG and Surface (Eliz)'!J59)</f>
        <v>1</v>
      </c>
      <c r="C60" s="85">
        <f>IF(ISNUMBER(VLOOKUP($A60,'[10]Coal Devlp Country Report'!$A$5:$H$39,C$4,FALSE)),VLOOKUP($A60,'[10]Coal Devlp Country Report'!$A$5:$H$39,C$4,FALSE),'[10]Coal UG and Surface (Eliz)'!C59+'[10]Coal UG and Surface (Eliz)'!K59)</f>
        <v>1</v>
      </c>
      <c r="D60" s="85">
        <f>IF(ISNUMBER(VLOOKUP($A60,'[10]Coal Devlp Country Report'!$A$5:$H$39,D$4,FALSE)),VLOOKUP($A60,'[10]Coal Devlp Country Report'!$A$5:$H$39,D$4,FALSE),'[10]Coal UG and Surface (Eliz)'!D59+'[10]Coal UG and Surface (Eliz)'!L59)</f>
        <v>0.4</v>
      </c>
      <c r="E60" s="85">
        <f>IF(ISNUMBER(VLOOKUP($A60,'[10]Coal Devlp Country Report'!$A$5:$H$39,E$4,FALSE)),VLOOKUP($A60,'[10]Coal Devlp Country Report'!$A$5:$H$39,E$4,FALSE),'[10]Coal UG and Surface (Eliz)'!E59+'[10]Coal UG and Surface (Eliz)'!M59)</f>
        <v>0.4</v>
      </c>
      <c r="F60" s="85">
        <f>IF(ISNUMBER(VLOOKUP($A60,'[10]Coal Devlp Country Report'!$A$5:$H$39,F$4,FALSE)),VLOOKUP($A60,'[10]Coal Devlp Country Report'!$A$5:$H$39,F$4,FALSE),'[10]Coal UG and Surface (Eliz)'!F59+'[10]Coal UG and Surface (Eliz)'!N59)</f>
        <v>0.4</v>
      </c>
      <c r="G60" s="85">
        <f>IF(ISNUMBER(VLOOKUP($A60,'[10]Coal Devlp Country Report'!$A$5:$H$39,G$4,FALSE)),VLOOKUP($A60,'[10]Coal Devlp Country Report'!$A$5:$H$39,G$4,FALSE),'[10]Coal UG and Surface (Eliz)'!G59+'[10]Coal UG and Surface (Eliz)'!O59)</f>
        <v>0.4</v>
      </c>
      <c r="H60" s="85">
        <f>IF(ISNUMBER(VLOOKUP($A60,'[10]Coal Devlp Country Report'!$A$5:$H$39,H$4,FALSE)),VLOOKUP($A60,'[10]Coal Devlp Country Report'!$A$5:$H$39,H$4,FALSE),'[10]Coal UG and Surface (Eliz)'!H59+'[10]Coal UG and Surface (Eliz)'!P59)</f>
        <v>0.4</v>
      </c>
      <c r="I60" s="85">
        <f>IF(ISNUMBER(VLOOKUP($A60,'[10]Coal Devlp Country Report'!$A$5:$H$39,2,FALSE)),1,0)</f>
        <v>1</v>
      </c>
      <c r="J60" s="44" t="str">
        <f>IF(ISNUMBER(VLOOKUP($A60,'[10]Coal Devlp Country Report'!$A$5:$H$39,2,FALSE)),"Draft Developing Countries Report.doc","Coal_out2.xls")</f>
        <v>Draft Developing Countries Report.doc</v>
      </c>
      <c r="K60" t="s">
        <v>7</v>
      </c>
      <c r="L60" t="s">
        <v>8</v>
      </c>
    </row>
    <row r="61" spans="1:11" ht="12.75">
      <c r="A61" t="s">
        <v>75</v>
      </c>
      <c r="B61" s="85">
        <f>IF(ISNUMBER(VLOOKUP($A61,'[10]Coal Devlp Country Report'!$A$5:$H$39,B$4,FALSE)),VLOOKUP($A61,'[10]Coal Devlp Country Report'!$A$5:$H$39,B$4,FALSE),'[10]Coal UG and Surface (Eliz)'!B60+'[10]Coal UG and Surface (Eliz)'!J60)</f>
        <v>1203</v>
      </c>
      <c r="C61" s="85">
        <f>IF(ISNUMBER(VLOOKUP($A61,'[10]Coal Devlp Country Report'!$A$5:$H$39,C$4,FALSE)),VLOOKUP($A61,'[10]Coal Devlp Country Report'!$A$5:$H$39,C$4,FALSE),'[10]Coal UG and Surface (Eliz)'!C60+'[10]Coal UG and Surface (Eliz)'!K60)</f>
        <v>1297</v>
      </c>
      <c r="D61" s="85">
        <f>IF(ISNUMBER(VLOOKUP($A61,'[10]Coal Devlp Country Report'!$A$5:$H$39,D$4,FALSE)),VLOOKUP($A61,'[10]Coal Devlp Country Report'!$A$5:$H$39,D$4,FALSE),'[10]Coal UG and Surface (Eliz)'!D60+'[10]Coal UG and Surface (Eliz)'!L60)</f>
        <v>1036</v>
      </c>
      <c r="E61" s="85">
        <f>IF(ISNUMBER(VLOOKUP($A61,'[10]Coal Devlp Country Report'!$A$5:$H$39,E$4,FALSE)),VLOOKUP($A61,'[10]Coal Devlp Country Report'!$A$5:$H$39,E$4,FALSE),'[10]Coal UG and Surface (Eliz)'!E60+'[10]Coal UG and Surface (Eliz)'!M60)</f>
        <v>1133</v>
      </c>
      <c r="F61" s="85">
        <f>IF(ISNUMBER(VLOOKUP($A61,'[10]Coal Devlp Country Report'!$A$5:$H$39,F$4,FALSE)),VLOOKUP($A61,'[10]Coal Devlp Country Report'!$A$5:$H$39,F$4,FALSE),'[10]Coal UG and Surface (Eliz)'!F60+'[10]Coal UG and Surface (Eliz)'!N60)</f>
        <v>1239</v>
      </c>
      <c r="G61" s="85">
        <f>IF(ISNUMBER(VLOOKUP($A61,'[10]Coal Devlp Country Report'!$A$5:$H$39,G$4,FALSE)),VLOOKUP($A61,'[10]Coal Devlp Country Report'!$A$5:$H$39,G$4,FALSE),'[10]Coal UG and Surface (Eliz)'!G60+'[10]Coal UG and Surface (Eliz)'!O60)</f>
        <v>1354</v>
      </c>
      <c r="H61" s="85">
        <f>IF(ISNUMBER(VLOOKUP($A61,'[10]Coal Devlp Country Report'!$A$5:$H$39,H$4,FALSE)),VLOOKUP($A61,'[10]Coal Devlp Country Report'!$A$5:$H$39,H$4,FALSE),'[10]Coal UG and Surface (Eliz)'!H60+'[10]Coal UG and Surface (Eliz)'!P60)</f>
        <v>1481</v>
      </c>
      <c r="I61" s="85">
        <f>IF(ISNUMBER(VLOOKUP($A61,'[10]Coal Devlp Country Report'!$A$5:$H$39,2,FALSE)),1,0)</f>
        <v>1</v>
      </c>
      <c r="J61" s="44" t="str">
        <f>IF(ISNUMBER(VLOOKUP($A61,'[10]Coal Devlp Country Report'!$A$5:$H$39,2,FALSE)),"Draft Developing Countries Report.doc","Coal_out2.xls")</f>
        <v>Draft Developing Countries Report.doc</v>
      </c>
      <c r="K61" t="s">
        <v>21</v>
      </c>
    </row>
    <row r="62" spans="1:13" ht="12.75">
      <c r="A62" t="s">
        <v>76</v>
      </c>
      <c r="B62" s="85">
        <f>IF(ISNUMBER(VLOOKUP($A62,'[10]Coal Devlp Country Report'!$A$5:$H$39,B$4,FALSE)),VLOOKUP($A62,'[10]Coal Devlp Country Report'!$A$5:$H$39,B$4,FALSE),'[10]Coal UG and Surface (Eliz)'!B61+'[10]Coal UG and Surface (Eliz)'!J61)</f>
        <v>0.16</v>
      </c>
      <c r="C62" s="85">
        <f>IF(ISNUMBER(VLOOKUP($A62,'[10]Coal Devlp Country Report'!$A$5:$H$39,C$4,FALSE)),VLOOKUP($A62,'[10]Coal Devlp Country Report'!$A$5:$H$39,C$4,FALSE),'[10]Coal UG and Surface (Eliz)'!C61+'[10]Coal UG and Surface (Eliz)'!K61)</f>
        <v>0.16</v>
      </c>
      <c r="D62" s="85">
        <f>IF(ISNUMBER(VLOOKUP($A62,'[10]Coal Devlp Country Report'!$A$5:$H$39,D$4,FALSE)),VLOOKUP($A62,'[10]Coal Devlp Country Report'!$A$5:$H$39,D$4,FALSE),'[10]Coal UG and Surface (Eliz)'!D61+'[10]Coal UG and Surface (Eliz)'!L61)</f>
        <v>0.22</v>
      </c>
      <c r="E62" s="85">
        <f>IF(ISNUMBER(VLOOKUP($A62,'[10]Coal Devlp Country Report'!$A$5:$H$39,E$4,FALSE)),VLOOKUP($A62,'[10]Coal Devlp Country Report'!$A$5:$H$39,E$4,FALSE),'[10]Coal UG and Surface (Eliz)'!E61+'[10]Coal UG and Surface (Eliz)'!M61)</f>
        <v>0.22</v>
      </c>
      <c r="F62" s="85">
        <f>IF(ISNUMBER(VLOOKUP($A62,'[10]Coal Devlp Country Report'!$A$5:$H$39,F$4,FALSE)),VLOOKUP($A62,'[10]Coal Devlp Country Report'!$A$5:$H$39,F$4,FALSE),'[10]Coal UG and Surface (Eliz)'!F61+'[10]Coal UG and Surface (Eliz)'!N61)</f>
        <v>0.22</v>
      </c>
      <c r="G62" s="85">
        <f>IF(ISNUMBER(VLOOKUP($A62,'[10]Coal Devlp Country Report'!$A$5:$H$39,G$4,FALSE)),VLOOKUP($A62,'[10]Coal Devlp Country Report'!$A$5:$H$39,G$4,FALSE),'[10]Coal UG and Surface (Eliz)'!G61+'[10]Coal UG and Surface (Eliz)'!O61)</f>
        <v>0.22</v>
      </c>
      <c r="H62" s="85">
        <f>IF(ISNUMBER(VLOOKUP($A62,'[10]Coal Devlp Country Report'!$A$5:$H$39,H$4,FALSE)),VLOOKUP($A62,'[10]Coal Devlp Country Report'!$A$5:$H$39,H$4,FALSE),'[10]Coal UG and Surface (Eliz)'!H61+'[10]Coal UG and Surface (Eliz)'!P61)</f>
        <v>0.22</v>
      </c>
      <c r="I62" s="85">
        <f>IF(ISNUMBER(VLOOKUP($A62,'[10]Coal Devlp Country Report'!$A$5:$H$39,2,FALSE)),1,0)</f>
        <v>0</v>
      </c>
      <c r="J62" s="44" t="str">
        <f>IF(ISNUMBER(VLOOKUP($A62,'[10]Coal Devlp Country Report'!$A$5:$H$39,2,FALSE)),"Draft Developing Countries Report.doc","Coal_out2.xls")</f>
        <v>Coal_out2.xls</v>
      </c>
      <c r="K62" t="s">
        <v>48</v>
      </c>
      <c r="L62" t="s">
        <v>15</v>
      </c>
      <c r="M62" t="s">
        <v>16</v>
      </c>
    </row>
    <row r="63" spans="1:11" ht="12.75">
      <c r="A63" t="s">
        <v>77</v>
      </c>
      <c r="B63" s="85">
        <f>IF(ISNUMBER(VLOOKUP($A63,'[10]Coal Devlp Country Report'!$A$5:$H$39,B$4,FALSE)),VLOOKUP($A63,'[10]Coal Devlp Country Report'!$A$5:$H$39,B$4,FALSE),'[10]Coal UG and Surface (Eliz)'!B62+'[10]Coal UG and Surface (Eliz)'!J62)</f>
        <v>3</v>
      </c>
      <c r="C63" s="85">
        <f>IF(ISNUMBER(VLOOKUP($A63,'[10]Coal Devlp Country Report'!$A$5:$H$39,C$4,FALSE)),VLOOKUP($A63,'[10]Coal Devlp Country Report'!$A$5:$H$39,C$4,FALSE),'[10]Coal UG and Surface (Eliz)'!C62+'[10]Coal UG and Surface (Eliz)'!K62)</f>
        <v>3</v>
      </c>
      <c r="D63" s="85">
        <f>IF(ISNUMBER(VLOOKUP($A63,'[10]Coal Devlp Country Report'!$A$5:$H$39,D$4,FALSE)),VLOOKUP($A63,'[10]Coal Devlp Country Report'!$A$5:$H$39,D$4,FALSE),'[10]Coal UG and Surface (Eliz)'!D62+'[10]Coal UG and Surface (Eliz)'!L62)</f>
        <v>4</v>
      </c>
      <c r="E63" s="85">
        <f>IF(ISNUMBER(VLOOKUP($A63,'[10]Coal Devlp Country Report'!$A$5:$H$39,E$4,FALSE)),VLOOKUP($A63,'[10]Coal Devlp Country Report'!$A$5:$H$39,E$4,FALSE),'[10]Coal UG and Surface (Eliz)'!E62+'[10]Coal UG and Surface (Eliz)'!M62)</f>
        <v>4</v>
      </c>
      <c r="F63" s="85">
        <f>IF(ISNUMBER(VLOOKUP($A63,'[10]Coal Devlp Country Report'!$A$5:$H$39,F$4,FALSE)),VLOOKUP($A63,'[10]Coal Devlp Country Report'!$A$5:$H$39,F$4,FALSE),'[10]Coal UG and Surface (Eliz)'!F62+'[10]Coal UG and Surface (Eliz)'!N62)</f>
        <v>4</v>
      </c>
      <c r="G63" s="85">
        <f>IF(ISNUMBER(VLOOKUP($A63,'[10]Coal Devlp Country Report'!$A$5:$H$39,G$4,FALSE)),VLOOKUP($A63,'[10]Coal Devlp Country Report'!$A$5:$H$39,G$4,FALSE),'[10]Coal UG and Surface (Eliz)'!G62+'[10]Coal UG and Surface (Eliz)'!O62)</f>
        <v>5</v>
      </c>
      <c r="H63" s="85">
        <f>IF(ISNUMBER(VLOOKUP($A63,'[10]Coal Devlp Country Report'!$A$5:$H$39,H$4,FALSE)),VLOOKUP($A63,'[10]Coal Devlp Country Report'!$A$5:$H$39,H$4,FALSE),'[10]Coal UG and Surface (Eliz)'!H62+'[10]Coal UG and Surface (Eliz)'!P62)</f>
        <v>5</v>
      </c>
      <c r="I63" s="85">
        <f>IF(ISNUMBER(VLOOKUP($A63,'[10]Coal Devlp Country Report'!$A$5:$H$39,2,FALSE)),1,0)</f>
        <v>1</v>
      </c>
      <c r="J63" s="44" t="str">
        <f>IF(ISNUMBER(VLOOKUP($A63,'[10]Coal Devlp Country Report'!$A$5:$H$39,2,FALSE)),"Draft Developing Countries Report.doc","Coal_out2.xls")</f>
        <v>Draft Developing Countries Report.doc</v>
      </c>
      <c r="K63" t="s">
        <v>21</v>
      </c>
    </row>
    <row r="64" spans="1:11" ht="12.75">
      <c r="A64" t="s">
        <v>78</v>
      </c>
      <c r="B64" s="85">
        <f>IF(ISNUMBER(VLOOKUP($A64,'[10]Coal Devlp Country Report'!$A$5:$H$39,B$4,FALSE)),VLOOKUP($A64,'[10]Coal Devlp Country Report'!$A$5:$H$39,B$4,FALSE),'[10]Coal UG and Surface (Eliz)'!B63+'[10]Coal UG and Surface (Eliz)'!J63)</f>
        <v>2</v>
      </c>
      <c r="C64" s="85">
        <f>IF(ISNUMBER(VLOOKUP($A64,'[10]Coal Devlp Country Report'!$A$5:$H$39,C$4,FALSE)),VLOOKUP($A64,'[10]Coal Devlp Country Report'!$A$5:$H$39,C$4,FALSE),'[10]Coal UG and Surface (Eliz)'!C63+'[10]Coal UG and Surface (Eliz)'!K63)</f>
        <v>3</v>
      </c>
      <c r="D64" s="85">
        <f>IF(ISNUMBER(VLOOKUP($A64,'[10]Coal Devlp Country Report'!$A$5:$H$39,D$4,FALSE)),VLOOKUP($A64,'[10]Coal Devlp Country Report'!$A$5:$H$39,D$4,FALSE),'[10]Coal UG and Surface (Eliz)'!D63+'[10]Coal UG and Surface (Eliz)'!L63)</f>
        <v>0.4</v>
      </c>
      <c r="E64" s="85">
        <f>IF(ISNUMBER(VLOOKUP($A64,'[10]Coal Devlp Country Report'!$A$5:$H$39,E$4,FALSE)),VLOOKUP($A64,'[10]Coal Devlp Country Report'!$A$5:$H$39,E$4,FALSE),'[10]Coal UG and Surface (Eliz)'!E63+'[10]Coal UG and Surface (Eliz)'!M63)</f>
        <v>1</v>
      </c>
      <c r="F64" s="85">
        <f>IF(ISNUMBER(VLOOKUP($A64,'[10]Coal Devlp Country Report'!$A$5:$H$39,F$4,FALSE)),VLOOKUP($A64,'[10]Coal Devlp Country Report'!$A$5:$H$39,F$4,FALSE),'[10]Coal UG and Surface (Eliz)'!F63+'[10]Coal UG and Surface (Eliz)'!N63)</f>
        <v>1</v>
      </c>
      <c r="G64" s="85">
        <f>IF(ISNUMBER(VLOOKUP($A64,'[10]Coal Devlp Country Report'!$A$5:$H$39,G$4,FALSE)),VLOOKUP($A64,'[10]Coal Devlp Country Report'!$A$5:$H$39,G$4,FALSE),'[10]Coal UG and Surface (Eliz)'!G63+'[10]Coal UG and Surface (Eliz)'!O63)</f>
        <v>1</v>
      </c>
      <c r="H64" s="85">
        <f>IF(ISNUMBER(VLOOKUP($A64,'[10]Coal Devlp Country Report'!$A$5:$H$39,H$4,FALSE)),VLOOKUP($A64,'[10]Coal Devlp Country Report'!$A$5:$H$39,H$4,FALSE),'[10]Coal UG and Surface (Eliz)'!H63+'[10]Coal UG and Surface (Eliz)'!P63)</f>
        <v>2</v>
      </c>
      <c r="I64" s="85">
        <f>IF(ISNUMBER(VLOOKUP($A64,'[10]Coal Devlp Country Report'!$A$5:$H$39,2,FALSE)),1,0)</f>
        <v>1</v>
      </c>
      <c r="J64" s="44" t="str">
        <f>IF(ISNUMBER(VLOOKUP($A64,'[10]Coal Devlp Country Report'!$A$5:$H$39,2,FALSE)),"Draft Developing Countries Report.doc","Coal_out2.xls")</f>
        <v>Draft Developing Countries Report.doc</v>
      </c>
      <c r="K64" t="s">
        <v>10</v>
      </c>
    </row>
    <row r="65" spans="1:11" ht="12.75">
      <c r="A65" t="s">
        <v>79</v>
      </c>
      <c r="B65" s="85">
        <f>IF(ISNUMBER(VLOOKUP($A65,'[10]Coal Devlp Country Report'!$A$5:$H$39,B$4,FALSE)),VLOOKUP($A65,'[10]Coal Devlp Country Report'!$A$5:$H$39,B$4,FALSE),'[10]Coal UG and Surface (Eliz)'!B64+'[10]Coal UG and Surface (Eliz)'!J64)</f>
        <v>7</v>
      </c>
      <c r="C65" s="85">
        <f>IF(ISNUMBER(VLOOKUP($A65,'[10]Coal Devlp Country Report'!$A$5:$H$39,C$4,FALSE)),VLOOKUP($A65,'[10]Coal Devlp Country Report'!$A$5:$H$39,C$4,FALSE),'[10]Coal UG and Surface (Eliz)'!C64+'[10]Coal UG and Surface (Eliz)'!K64)</f>
        <v>8</v>
      </c>
      <c r="D65" s="85">
        <f>IF(ISNUMBER(VLOOKUP($A65,'[10]Coal Devlp Country Report'!$A$5:$H$39,D$4,FALSE)),VLOOKUP($A65,'[10]Coal Devlp Country Report'!$A$5:$H$39,D$4,FALSE),'[10]Coal UG and Surface (Eliz)'!D64+'[10]Coal UG and Surface (Eliz)'!L64)</f>
        <v>7</v>
      </c>
      <c r="E65" s="85">
        <f>IF(ISNUMBER(VLOOKUP($A65,'[10]Coal Devlp Country Report'!$A$5:$H$39,E$4,FALSE)),VLOOKUP($A65,'[10]Coal Devlp Country Report'!$A$5:$H$39,E$4,FALSE),'[10]Coal UG and Surface (Eliz)'!E64+'[10]Coal UG and Surface (Eliz)'!M64)</f>
        <v>7</v>
      </c>
      <c r="F65" s="85">
        <f>IF(ISNUMBER(VLOOKUP($A65,'[10]Coal Devlp Country Report'!$A$5:$H$39,F$4,FALSE)),VLOOKUP($A65,'[10]Coal Devlp Country Report'!$A$5:$H$39,F$4,FALSE),'[10]Coal UG and Surface (Eliz)'!F64+'[10]Coal UG and Surface (Eliz)'!N64)</f>
        <v>6</v>
      </c>
      <c r="G65" s="85">
        <f>IF(ISNUMBER(VLOOKUP($A65,'[10]Coal Devlp Country Report'!$A$5:$H$39,G$4,FALSE)),VLOOKUP($A65,'[10]Coal Devlp Country Report'!$A$5:$H$39,G$4,FALSE),'[10]Coal UG and Surface (Eliz)'!G64+'[10]Coal UG and Surface (Eliz)'!O64)</f>
        <v>5</v>
      </c>
      <c r="H65" s="85">
        <f>IF(ISNUMBER(VLOOKUP($A65,'[10]Coal Devlp Country Report'!$A$5:$H$39,H$4,FALSE)),VLOOKUP($A65,'[10]Coal Devlp Country Report'!$A$5:$H$39,H$4,FALSE),'[10]Coal UG and Surface (Eliz)'!H64+'[10]Coal UG and Surface (Eliz)'!P64)</f>
        <v>5</v>
      </c>
      <c r="I65" s="85">
        <f>IF(ISNUMBER(VLOOKUP($A65,'[10]Coal Devlp Country Report'!$A$5:$H$39,2,FALSE)),1,0)</f>
        <v>1</v>
      </c>
      <c r="J65" s="44" t="str">
        <f>IF(ISNUMBER(VLOOKUP($A65,'[10]Coal Devlp Country Report'!$A$5:$H$39,2,FALSE)),"Draft Developing Countries Report.doc","Coal_out2.xls")</f>
        <v>Draft Developing Countries Report.doc</v>
      </c>
      <c r="K65" t="s">
        <v>21</v>
      </c>
    </row>
    <row r="66" spans="1:13" ht="12.75">
      <c r="A66" t="s">
        <v>80</v>
      </c>
      <c r="B66" s="85">
        <f>IF(ISNUMBER(VLOOKUP($A66,'[10]Coal Devlp Country Report'!$A$5:$H$39,B$4,FALSE)),VLOOKUP($A66,'[10]Coal Devlp Country Report'!$A$5:$H$39,B$4,FALSE),'[10]Coal UG and Surface (Eliz)'!B65+'[10]Coal UG and Surface (Eliz)'!J65)</f>
        <v>799</v>
      </c>
      <c r="C66" s="85">
        <f>IF(ISNUMBER(VLOOKUP($A66,'[10]Coal Devlp Country Report'!$A$5:$H$39,C$4,FALSE)),VLOOKUP($A66,'[10]Coal Devlp Country Report'!$A$5:$H$39,C$4,FALSE),'[10]Coal UG and Surface (Eliz)'!C65+'[10]Coal UG and Surface (Eliz)'!K65)</f>
        <v>742</v>
      </c>
      <c r="D66" s="85">
        <f>IF(ISNUMBER(VLOOKUP($A66,'[10]Coal Devlp Country Report'!$A$5:$H$39,D$4,FALSE)),VLOOKUP($A66,'[10]Coal Devlp Country Report'!$A$5:$H$39,D$4,FALSE),'[10]Coal UG and Surface (Eliz)'!D65+'[10]Coal UG and Surface (Eliz)'!L65)</f>
        <v>586</v>
      </c>
      <c r="E66" s="85">
        <f>IF(ISNUMBER(VLOOKUP($A66,'[10]Coal Devlp Country Report'!$A$5:$H$39,E$4,FALSE)),VLOOKUP($A66,'[10]Coal Devlp Country Report'!$A$5:$H$39,E$4,FALSE),'[10]Coal UG and Surface (Eliz)'!E65+'[10]Coal UG and Surface (Eliz)'!M65)</f>
        <v>558.2837837837837</v>
      </c>
      <c r="F66" s="85">
        <f>IF(ISNUMBER(VLOOKUP($A66,'[10]Coal Devlp Country Report'!$A$5:$H$39,F$4,FALSE)),VLOOKUP($A66,'[10]Coal Devlp Country Report'!$A$5:$H$39,F$4,FALSE),'[10]Coal UG and Surface (Eliz)'!F65+'[10]Coal UG and Surface (Eliz)'!N65)</f>
        <v>530.5675675675676</v>
      </c>
      <c r="G66" s="85">
        <f>IF(ISNUMBER(VLOOKUP($A66,'[10]Coal Devlp Country Report'!$A$5:$H$39,G$4,FALSE)),VLOOKUP($A66,'[10]Coal Devlp Country Report'!$A$5:$H$39,G$4,FALSE),'[10]Coal UG and Surface (Eliz)'!G65+'[10]Coal UG and Surface (Eliz)'!O65)</f>
        <v>505.47315558802046</v>
      </c>
      <c r="H66" s="85">
        <f>IF(ISNUMBER(VLOOKUP($A66,'[10]Coal Devlp Country Report'!$A$5:$H$39,H$4,FALSE)),VLOOKUP($A66,'[10]Coal Devlp Country Report'!$A$5:$H$39,H$4,FALSE),'[10]Coal UG and Surface (Eliz)'!H65+'[10]Coal UG and Surface (Eliz)'!P65)</f>
        <v>480.3787436084733</v>
      </c>
      <c r="I66" s="85">
        <f>IF(ISNUMBER(VLOOKUP($A66,'[10]Coal Devlp Country Report'!$A$5:$H$39,2,FALSE)),1,0)</f>
        <v>0</v>
      </c>
      <c r="J66" s="44" t="str">
        <f>IF(ISNUMBER(VLOOKUP($A66,'[10]Coal Devlp Country Report'!$A$5:$H$39,2,FALSE)),"Draft Developing Countries Report.doc","Coal_out2.xls")</f>
        <v>Coal_out2.xls</v>
      </c>
      <c r="K66" t="s">
        <v>28</v>
      </c>
      <c r="L66" t="s">
        <v>15</v>
      </c>
      <c r="M66" t="s">
        <v>16</v>
      </c>
    </row>
    <row r="67" spans="1:13" ht="12.75">
      <c r="A67" t="s">
        <v>81</v>
      </c>
      <c r="B67" s="85">
        <f>IF(ISNUMBER(VLOOKUP($A67,'[10]Coal Devlp Country Report'!$A$5:$H$39,B$4,FALSE)),VLOOKUP($A67,'[10]Coal Devlp Country Report'!$A$5:$H$39,B$4,FALSE),'[10]Coal UG and Surface (Eliz)'!B66+'[10]Coal UG and Surface (Eliz)'!J66)</f>
        <v>3</v>
      </c>
      <c r="C67" s="85">
        <f>IF(ISNUMBER(VLOOKUP($A67,'[10]Coal Devlp Country Report'!$A$5:$H$39,C$4,FALSE)),VLOOKUP($A67,'[10]Coal Devlp Country Report'!$A$5:$H$39,C$4,FALSE),'[10]Coal UG and Surface (Eliz)'!C66+'[10]Coal UG and Surface (Eliz)'!K66)</f>
        <v>2</v>
      </c>
      <c r="D67" s="85">
        <f>IF(ISNUMBER(VLOOKUP($A67,'[10]Coal Devlp Country Report'!$A$5:$H$39,D$4,FALSE)),VLOOKUP($A67,'[10]Coal Devlp Country Report'!$A$5:$H$39,D$4,FALSE),'[10]Coal UG and Surface (Eliz)'!D66+'[10]Coal UG and Surface (Eliz)'!L66)</f>
        <v>3</v>
      </c>
      <c r="E67" s="85">
        <f>IF(ISNUMBER(VLOOKUP($A67,'[10]Coal Devlp Country Report'!$A$5:$H$39,E$4,FALSE)),VLOOKUP($A67,'[10]Coal Devlp Country Report'!$A$5:$H$39,E$4,FALSE),'[10]Coal UG and Surface (Eliz)'!E66+'[10]Coal UG and Surface (Eliz)'!M66)</f>
        <v>3</v>
      </c>
      <c r="F67" s="85">
        <f>IF(ISNUMBER(VLOOKUP($A67,'[10]Coal Devlp Country Report'!$A$5:$H$39,F$4,FALSE)),VLOOKUP($A67,'[10]Coal Devlp Country Report'!$A$5:$H$39,F$4,FALSE),'[10]Coal UG and Surface (Eliz)'!F66+'[10]Coal UG and Surface (Eliz)'!N66)</f>
        <v>3</v>
      </c>
      <c r="G67" s="85">
        <f>IF(ISNUMBER(VLOOKUP($A67,'[10]Coal Devlp Country Report'!$A$5:$H$39,G$4,FALSE)),VLOOKUP($A67,'[10]Coal Devlp Country Report'!$A$5:$H$39,G$4,FALSE),'[10]Coal UG and Surface (Eliz)'!G66+'[10]Coal UG and Surface (Eliz)'!O66)</f>
        <v>3</v>
      </c>
      <c r="H67" s="85">
        <f>IF(ISNUMBER(VLOOKUP($A67,'[10]Coal Devlp Country Report'!$A$5:$H$39,H$4,FALSE)),VLOOKUP($A67,'[10]Coal Devlp Country Report'!$A$5:$H$39,H$4,FALSE),'[10]Coal UG and Surface (Eliz)'!H66+'[10]Coal UG and Surface (Eliz)'!P66)</f>
        <v>3</v>
      </c>
      <c r="I67" s="85">
        <f>IF(ISNUMBER(VLOOKUP($A67,'[10]Coal Devlp Country Report'!$A$5:$H$39,2,FALSE)),1,0)</f>
        <v>0</v>
      </c>
      <c r="J67" s="44" t="str">
        <f>IF(ISNUMBER(VLOOKUP($A67,'[10]Coal Devlp Country Report'!$A$5:$H$39,2,FALSE)),"Draft Developing Countries Report.doc","Coal_out2.xls")</f>
        <v>Coal_out2.xls</v>
      </c>
      <c r="K67" t="s">
        <v>18</v>
      </c>
      <c r="L67" t="s">
        <v>15</v>
      </c>
      <c r="M67" t="s">
        <v>16</v>
      </c>
    </row>
    <row r="68" spans="1:13" ht="12.75">
      <c r="A68" t="s">
        <v>82</v>
      </c>
      <c r="B68" s="85">
        <f>IF(ISNUMBER(VLOOKUP($A68,'[10]Coal Devlp Country Report'!$A$5:$H$39,B$4,FALSE)),VLOOKUP($A68,'[10]Coal Devlp Country Report'!$A$5:$H$39,B$4,FALSE),'[10]Coal UG and Surface (Eliz)'!B67+'[10]Coal UG and Surface (Eliz)'!J67)</f>
        <v>209</v>
      </c>
      <c r="C68" s="85">
        <f>IF(ISNUMBER(VLOOKUP($A68,'[10]Coal Devlp Country Report'!$A$5:$H$39,C$4,FALSE)),VLOOKUP($A68,'[10]Coal Devlp Country Report'!$A$5:$H$39,C$4,FALSE),'[10]Coal UG and Surface (Eliz)'!C67+'[10]Coal UG and Surface (Eliz)'!K67)</f>
        <v>262.79999999999995</v>
      </c>
      <c r="D68" s="85">
        <f>IF(ISNUMBER(VLOOKUP($A68,'[10]Coal Devlp Country Report'!$A$5:$H$39,D$4,FALSE)),VLOOKUP($A68,'[10]Coal Devlp Country Report'!$A$5:$H$39,D$4,FALSE),'[10]Coal UG and Surface (Eliz)'!D67+'[10]Coal UG and Surface (Eliz)'!L67)</f>
        <v>299</v>
      </c>
      <c r="E68" s="85">
        <f>IF(ISNUMBER(VLOOKUP($A68,'[10]Coal Devlp Country Report'!$A$5:$H$39,E$4,FALSE)),VLOOKUP($A68,'[10]Coal Devlp Country Report'!$A$5:$H$39,E$4,FALSE),'[10]Coal UG and Surface (Eliz)'!E67+'[10]Coal UG and Surface (Eliz)'!M67)</f>
        <v>310</v>
      </c>
      <c r="F68" s="85">
        <f>IF(ISNUMBER(VLOOKUP($A68,'[10]Coal Devlp Country Report'!$A$5:$H$39,F$4,FALSE)),VLOOKUP($A68,'[10]Coal Devlp Country Report'!$A$5:$H$39,F$4,FALSE),'[10]Coal UG and Surface (Eliz)'!F67+'[10]Coal UG and Surface (Eliz)'!N67)</f>
        <v>309</v>
      </c>
      <c r="G68" s="85">
        <f>IF(ISNUMBER(VLOOKUP($A68,'[10]Coal Devlp Country Report'!$A$5:$H$39,G$4,FALSE)),VLOOKUP($A68,'[10]Coal Devlp Country Report'!$A$5:$H$39,G$4,FALSE),'[10]Coal UG and Surface (Eliz)'!G67+'[10]Coal UG and Surface (Eliz)'!O67)</f>
        <v>352.1200000000208</v>
      </c>
      <c r="H68" s="85">
        <f>IF(ISNUMBER(VLOOKUP($A68,'[10]Coal Devlp Country Report'!$A$5:$H$39,H$4,FALSE)),VLOOKUP($A68,'[10]Coal Devlp Country Report'!$A$5:$H$39,H$4,FALSE),'[10]Coal UG and Surface (Eliz)'!H67+'[10]Coal UG and Surface (Eliz)'!P67)</f>
        <v>376.84000000002743</v>
      </c>
      <c r="I68" s="85">
        <f>IF(ISNUMBER(VLOOKUP($A68,'[10]Coal Devlp Country Report'!$A$5:$H$39,2,FALSE)),1,0)</f>
        <v>0</v>
      </c>
      <c r="J68" s="44" t="str">
        <f>IF(ISNUMBER(VLOOKUP($A68,'[10]Coal Devlp Country Report'!$A$5:$H$39,2,FALSE)),"Draft Developing Countries Report.doc","Coal_out2.xls")</f>
        <v>Coal_out2.xls</v>
      </c>
      <c r="K68" t="s">
        <v>28</v>
      </c>
      <c r="L68" t="s">
        <v>23</v>
      </c>
      <c r="M68" t="s">
        <v>16</v>
      </c>
    </row>
    <row r="69" spans="1:13" ht="12.75">
      <c r="A69" t="s">
        <v>83</v>
      </c>
      <c r="B69" s="85">
        <f>IF(ISNUMBER(VLOOKUP($A69,'[10]Coal Devlp Country Report'!$A$5:$H$39,B$4,FALSE)),VLOOKUP($A69,'[10]Coal Devlp Country Report'!$A$5:$H$39,B$4,FALSE),'[10]Coal UG and Surface (Eliz)'!B68+'[10]Coal UG and Surface (Eliz)'!J68)</f>
        <v>2531.7</v>
      </c>
      <c r="C69" s="85">
        <f>IF(ISNUMBER(VLOOKUP($A69,'[10]Coal Devlp Country Report'!$A$5:$H$39,C$4,FALSE)),VLOOKUP($A69,'[10]Coal Devlp Country Report'!$A$5:$H$39,C$4,FALSE),'[10]Coal UG and Surface (Eliz)'!C68+'[10]Coal UG and Surface (Eliz)'!K68)</f>
        <v>1817.7</v>
      </c>
      <c r="D69" s="85">
        <f>IF(ISNUMBER(VLOOKUP($A69,'[10]Coal Devlp Country Report'!$A$5:$H$39,D$4,FALSE)),VLOOKUP($A69,'[10]Coal Devlp Country Report'!$A$5:$H$39,D$4,FALSE),'[10]Coal UG and Surface (Eliz)'!D68+'[10]Coal UG and Surface (Eliz)'!L68)</f>
        <v>1518.8</v>
      </c>
      <c r="E69" s="85">
        <f>IF(ISNUMBER(VLOOKUP($A69,'[10]Coal Devlp Country Report'!$A$5:$H$39,E$4,FALSE)),VLOOKUP($A69,'[10]Coal Devlp Country Report'!$A$5:$H$39,E$4,FALSE),'[10]Coal UG and Surface (Eliz)'!E68+'[10]Coal UG and Surface (Eliz)'!M68)</f>
        <v>1490.7</v>
      </c>
      <c r="F69" s="85">
        <f>IF(ISNUMBER(VLOOKUP($A69,'[10]Coal Devlp Country Report'!$A$5:$H$39,F$4,FALSE)),VLOOKUP($A69,'[10]Coal Devlp Country Report'!$A$5:$H$39,F$4,FALSE),'[10]Coal UG and Surface (Eliz)'!F68+'[10]Coal UG and Surface (Eliz)'!N68)</f>
        <v>1451.5</v>
      </c>
      <c r="G69" s="85">
        <f>IF(ISNUMBER(VLOOKUP($A69,'[10]Coal Devlp Country Report'!$A$5:$H$39,G$4,FALSE)),VLOOKUP($A69,'[10]Coal Devlp Country Report'!$A$5:$H$39,G$4,FALSE),'[10]Coal UG and Surface (Eliz)'!G68+'[10]Coal UG and Surface (Eliz)'!O68)</f>
        <v>1364.6</v>
      </c>
      <c r="H69" s="85">
        <f>IF(ISNUMBER(VLOOKUP($A69,'[10]Coal Devlp Country Report'!$A$5:$H$39,H$4,FALSE)),VLOOKUP($A69,'[10]Coal Devlp Country Report'!$A$5:$H$39,H$4,FALSE),'[10]Coal UG and Surface (Eliz)'!H68+'[10]Coal UG and Surface (Eliz)'!P68)</f>
        <v>1246</v>
      </c>
      <c r="I69" s="85">
        <f>IF(ISNUMBER(VLOOKUP($A69,'[10]Coal Devlp Country Report'!$A$5:$H$39,2,FALSE)),1,0)</f>
        <v>0</v>
      </c>
      <c r="J69" s="44" t="str">
        <f>IF(ISNUMBER(VLOOKUP($A69,'[10]Coal Devlp Country Report'!$A$5:$H$39,2,FALSE)),"Draft Developing Countries Report.doc","Coal_out2.xls")</f>
        <v>Coal_out2.xls</v>
      </c>
      <c r="K69" t="s">
        <v>83</v>
      </c>
      <c r="L69" t="s">
        <v>23</v>
      </c>
      <c r="M69" t="s">
        <v>16</v>
      </c>
    </row>
    <row r="70" spans="1:12" ht="12.75">
      <c r="A70" t="s">
        <v>84</v>
      </c>
      <c r="B70" s="85">
        <f>IF(ISNUMBER(VLOOKUP($A70,'[10]Coal Devlp Country Report'!$A$5:$H$39,B$4,FALSE)),VLOOKUP($A70,'[10]Coal Devlp Country Report'!$A$5:$H$39,B$4,FALSE),'[10]Coal UG and Surface (Eliz)'!B69+'[10]Coal UG and Surface (Eliz)'!J69)</f>
        <v>0</v>
      </c>
      <c r="C70" s="85">
        <f>IF(ISNUMBER(VLOOKUP($A70,'[10]Coal Devlp Country Report'!$A$5:$H$39,C$4,FALSE)),VLOOKUP($A70,'[10]Coal Devlp Country Report'!$A$5:$H$39,C$4,FALSE),'[10]Coal UG and Surface (Eliz)'!C69+'[10]Coal UG and Surface (Eliz)'!K69)</f>
        <v>0</v>
      </c>
      <c r="D70" s="85">
        <f>IF(ISNUMBER(VLOOKUP($A70,'[10]Coal Devlp Country Report'!$A$5:$H$39,D$4,FALSE)),VLOOKUP($A70,'[10]Coal Devlp Country Report'!$A$5:$H$39,D$4,FALSE),'[10]Coal UG and Surface (Eliz)'!D69+'[10]Coal UG and Surface (Eliz)'!L69)</f>
        <v>0</v>
      </c>
      <c r="E70" s="85">
        <f>IF(ISNUMBER(VLOOKUP($A70,'[10]Coal Devlp Country Report'!$A$5:$H$39,E$4,FALSE)),VLOOKUP($A70,'[10]Coal Devlp Country Report'!$A$5:$H$39,E$4,FALSE),'[10]Coal UG and Surface (Eliz)'!E69+'[10]Coal UG and Surface (Eliz)'!M69)</f>
        <v>0</v>
      </c>
      <c r="F70" s="85">
        <f>IF(ISNUMBER(VLOOKUP($A70,'[10]Coal Devlp Country Report'!$A$5:$H$39,F$4,FALSE)),VLOOKUP($A70,'[10]Coal Devlp Country Report'!$A$5:$H$39,F$4,FALSE),'[10]Coal UG and Surface (Eliz)'!F69+'[10]Coal UG and Surface (Eliz)'!N69)</f>
        <v>0</v>
      </c>
      <c r="G70" s="85">
        <f>IF(ISNUMBER(VLOOKUP($A70,'[10]Coal Devlp Country Report'!$A$5:$H$39,G$4,FALSE)),VLOOKUP($A70,'[10]Coal Devlp Country Report'!$A$5:$H$39,G$4,FALSE),'[10]Coal UG and Surface (Eliz)'!G69+'[10]Coal UG and Surface (Eliz)'!O69)</f>
        <v>0</v>
      </c>
      <c r="H70" s="85">
        <f>IF(ISNUMBER(VLOOKUP($A70,'[10]Coal Devlp Country Report'!$A$5:$H$39,H$4,FALSE)),VLOOKUP($A70,'[10]Coal Devlp Country Report'!$A$5:$H$39,H$4,FALSE),'[10]Coal UG and Surface (Eliz)'!H69+'[10]Coal UG and Surface (Eliz)'!P69)</f>
        <v>0</v>
      </c>
      <c r="I70" s="85">
        <f>IF(ISNUMBER(VLOOKUP($A70,'[10]Coal Devlp Country Report'!$A$5:$H$39,2,FALSE)),1,0)</f>
        <v>0</v>
      </c>
      <c r="J70" s="44" t="str">
        <f>IF(ISNUMBER(VLOOKUP($A70,'[10]Coal Devlp Country Report'!$A$5:$H$39,2,FALSE)),"Draft Developing Countries Report.doc","Coal_out2.xls")</f>
        <v>Coal_out2.xls</v>
      </c>
      <c r="K70" t="s">
        <v>52</v>
      </c>
      <c r="L70" t="s">
        <v>8</v>
      </c>
    </row>
    <row r="71" spans="1:11" ht="12.75">
      <c r="A71" t="s">
        <v>85</v>
      </c>
      <c r="B71" s="85">
        <f>IF(ISNUMBER(VLOOKUP($A71,'[10]Coal Devlp Country Report'!$A$5:$H$39,B$4,FALSE)),VLOOKUP($A71,'[10]Coal Devlp Country Report'!$A$5:$H$39,B$4,FALSE),'[10]Coal UG and Surface (Eliz)'!B70+'[10]Coal UG and Surface (Eliz)'!J70)</f>
        <v>0</v>
      </c>
      <c r="C71" s="85">
        <f>IF(ISNUMBER(VLOOKUP($A71,'[10]Coal Devlp Country Report'!$A$5:$H$39,C$4,FALSE)),VLOOKUP($A71,'[10]Coal Devlp Country Report'!$A$5:$H$39,C$4,FALSE),'[10]Coal UG and Surface (Eliz)'!C70+'[10]Coal UG and Surface (Eliz)'!K70)</f>
        <v>0</v>
      </c>
      <c r="D71" s="85">
        <f>IF(ISNUMBER(VLOOKUP($A71,'[10]Coal Devlp Country Report'!$A$5:$H$39,D$4,FALSE)),VLOOKUP($A71,'[10]Coal Devlp Country Report'!$A$5:$H$39,D$4,FALSE),'[10]Coal UG and Surface (Eliz)'!D70+'[10]Coal UG and Surface (Eliz)'!L70)</f>
        <v>0</v>
      </c>
      <c r="E71" s="85">
        <f>IF(ISNUMBER(VLOOKUP($A71,'[10]Coal Devlp Country Report'!$A$5:$H$39,E$4,FALSE)),VLOOKUP($A71,'[10]Coal Devlp Country Report'!$A$5:$H$39,E$4,FALSE),'[10]Coal UG and Surface (Eliz)'!E70+'[10]Coal UG and Surface (Eliz)'!M70)</f>
        <v>0</v>
      </c>
      <c r="F71" s="85">
        <f>IF(ISNUMBER(VLOOKUP($A71,'[10]Coal Devlp Country Report'!$A$5:$H$39,F$4,FALSE)),VLOOKUP($A71,'[10]Coal Devlp Country Report'!$A$5:$H$39,F$4,FALSE),'[10]Coal UG and Surface (Eliz)'!F70+'[10]Coal UG and Surface (Eliz)'!N70)</f>
        <v>0</v>
      </c>
      <c r="G71" s="85">
        <f>IF(ISNUMBER(VLOOKUP($A71,'[10]Coal Devlp Country Report'!$A$5:$H$39,G$4,FALSE)),VLOOKUP($A71,'[10]Coal Devlp Country Report'!$A$5:$H$39,G$4,FALSE),'[10]Coal UG and Surface (Eliz)'!G70+'[10]Coal UG and Surface (Eliz)'!O70)</f>
        <v>0</v>
      </c>
      <c r="H71" s="85">
        <f>IF(ISNUMBER(VLOOKUP($A71,'[10]Coal Devlp Country Report'!$A$5:$H$39,H$4,FALSE)),VLOOKUP($A71,'[10]Coal Devlp Country Report'!$A$5:$H$39,H$4,FALSE),'[10]Coal UG and Surface (Eliz)'!H70+'[10]Coal UG and Surface (Eliz)'!P70)</f>
        <v>0</v>
      </c>
      <c r="I71" s="85">
        <f>IF(ISNUMBER(VLOOKUP($A71,'[10]Coal Devlp Country Report'!$A$5:$H$39,2,FALSE)),1,0)</f>
        <v>0</v>
      </c>
      <c r="J71" s="44" t="str">
        <f>IF(ISNUMBER(VLOOKUP($A71,'[10]Coal Devlp Country Report'!$A$5:$H$39,2,FALSE)),"Draft Developing Countries Report.doc","Coal_out2.xls")</f>
        <v>Coal_out2.xls</v>
      </c>
      <c r="K71" t="s">
        <v>7</v>
      </c>
    </row>
    <row r="72" spans="1:11" ht="12.75">
      <c r="A72" t="s">
        <v>86</v>
      </c>
      <c r="B72" s="85">
        <f>IF(ISNUMBER(VLOOKUP($A72,'[10]Coal Devlp Country Report'!$A$5:$H$39,B$4,FALSE)),VLOOKUP($A72,'[10]Coal Devlp Country Report'!$A$5:$H$39,B$4,FALSE),'[10]Coal UG and Surface (Eliz)'!B71+'[10]Coal UG and Surface (Eliz)'!J71)</f>
        <v>0</v>
      </c>
      <c r="C72" s="85">
        <f>IF(ISNUMBER(VLOOKUP($A72,'[10]Coal Devlp Country Report'!$A$5:$H$39,C$4,FALSE)),VLOOKUP($A72,'[10]Coal Devlp Country Report'!$A$5:$H$39,C$4,FALSE),'[10]Coal UG and Surface (Eliz)'!C71+'[10]Coal UG and Surface (Eliz)'!K71)</f>
        <v>0</v>
      </c>
      <c r="D72" s="85">
        <f>IF(ISNUMBER(VLOOKUP($A72,'[10]Coal Devlp Country Report'!$A$5:$H$39,D$4,FALSE)),VLOOKUP($A72,'[10]Coal Devlp Country Report'!$A$5:$H$39,D$4,FALSE),'[10]Coal UG and Surface (Eliz)'!D71+'[10]Coal UG and Surface (Eliz)'!L71)</f>
        <v>0</v>
      </c>
      <c r="E72" s="85">
        <f>IF(ISNUMBER(VLOOKUP($A72,'[10]Coal Devlp Country Report'!$A$5:$H$39,E$4,FALSE)),VLOOKUP($A72,'[10]Coal Devlp Country Report'!$A$5:$H$39,E$4,FALSE),'[10]Coal UG and Surface (Eliz)'!E71+'[10]Coal UG and Surface (Eliz)'!M71)</f>
        <v>0</v>
      </c>
      <c r="F72" s="85">
        <f>IF(ISNUMBER(VLOOKUP($A72,'[10]Coal Devlp Country Report'!$A$5:$H$39,F$4,FALSE)),VLOOKUP($A72,'[10]Coal Devlp Country Report'!$A$5:$H$39,F$4,FALSE),'[10]Coal UG and Surface (Eliz)'!F71+'[10]Coal UG and Surface (Eliz)'!N71)</f>
        <v>0</v>
      </c>
      <c r="G72" s="85">
        <f>IF(ISNUMBER(VLOOKUP($A72,'[10]Coal Devlp Country Report'!$A$5:$H$39,G$4,FALSE)),VLOOKUP($A72,'[10]Coal Devlp Country Report'!$A$5:$H$39,G$4,FALSE),'[10]Coal UG and Surface (Eliz)'!G71+'[10]Coal UG and Surface (Eliz)'!O71)</f>
        <v>0</v>
      </c>
      <c r="H72" s="85">
        <f>IF(ISNUMBER(VLOOKUP($A72,'[10]Coal Devlp Country Report'!$A$5:$H$39,H$4,FALSE)),VLOOKUP($A72,'[10]Coal Devlp Country Report'!$A$5:$H$39,H$4,FALSE),'[10]Coal UG and Surface (Eliz)'!H71+'[10]Coal UG and Surface (Eliz)'!P71)</f>
        <v>0</v>
      </c>
      <c r="I72" s="85">
        <f>IF(ISNUMBER(VLOOKUP($A72,'[10]Coal Devlp Country Report'!$A$5:$H$39,2,FALSE)),1,0)</f>
        <v>0</v>
      </c>
      <c r="J72" s="44" t="str">
        <f>IF(ISNUMBER(VLOOKUP($A72,'[10]Coal Devlp Country Report'!$A$5:$H$39,2,FALSE)),"Draft Developing Countries Report.doc","Coal_out2.xls")</f>
        <v>Coal_out2.xls</v>
      </c>
      <c r="K72" t="s">
        <v>21</v>
      </c>
    </row>
    <row r="73" spans="1:13" ht="12.75">
      <c r="A73" t="s">
        <v>131</v>
      </c>
      <c r="B73" s="85">
        <f>IF(ISNUMBER(VLOOKUP($A73,'[10]Coal Devlp Country Report'!$A$5:$H$39,B$4,FALSE)),VLOOKUP($A73,'[10]Coal Devlp Country Report'!$A$5:$H$39,B$4,FALSE),'[10]Coal UG and Surface (Eliz)'!B72+'[10]Coal UG and Surface (Eliz)'!J72)</f>
        <v>33.4</v>
      </c>
      <c r="C73" s="85">
        <f>IF(ISNUMBER(VLOOKUP($A73,'[10]Coal Devlp Country Report'!$A$5:$H$39,C$4,FALSE)),VLOOKUP($A73,'[10]Coal Devlp Country Report'!$A$5:$H$39,C$4,FALSE),'[10]Coal UG and Surface (Eliz)'!C72+'[10]Coal UG and Surface (Eliz)'!K72)</f>
        <v>26.3</v>
      </c>
      <c r="D73" s="85">
        <f>IF(ISNUMBER(VLOOKUP($A73,'[10]Coal Devlp Country Report'!$A$5:$H$39,D$4,FALSE)),VLOOKUP($A73,'[10]Coal Devlp Country Report'!$A$5:$H$39,D$4,FALSE),'[10]Coal UG and Surface (Eliz)'!D72+'[10]Coal UG and Surface (Eliz)'!L72)</f>
        <v>26.170179560908785</v>
      </c>
      <c r="E73" s="85">
        <f>IF(ISNUMBER(VLOOKUP($A73,'[10]Coal Devlp Country Report'!$A$5:$H$39,E$4,FALSE)),VLOOKUP($A73,'[10]Coal Devlp Country Report'!$A$5:$H$39,E$4,FALSE),'[10]Coal UG and Surface (Eliz)'!E72+'[10]Coal UG and Surface (Eliz)'!M72)</f>
        <v>20.024632301218052</v>
      </c>
      <c r="F73" s="85">
        <f>IF(ISNUMBER(VLOOKUP($A73,'[10]Coal Devlp Country Report'!$A$5:$H$39,F$4,FALSE)),VLOOKUP($A73,'[10]Coal Devlp Country Report'!$A$5:$H$39,F$4,FALSE),'[10]Coal UG and Surface (Eliz)'!F72+'[10]Coal UG and Surface (Eliz)'!N72)</f>
        <v>20.983618985326604</v>
      </c>
      <c r="G73" s="85">
        <f>IF(ISNUMBER(VLOOKUP($A73,'[10]Coal Devlp Country Report'!$A$5:$H$39,G$4,FALSE)),VLOOKUP($A73,'[10]Coal Devlp Country Report'!$A$5:$H$39,G$4,FALSE),'[10]Coal UG and Surface (Eliz)'!G72+'[10]Coal UG and Surface (Eliz)'!O72)</f>
        <v>21.727683849390974</v>
      </c>
      <c r="H73" s="85">
        <f>IF(ISNUMBER(VLOOKUP($A73,'[10]Coal Devlp Country Report'!$A$5:$H$39,H$4,FALSE)),VLOOKUP($A73,'[10]Coal Devlp Country Report'!$A$5:$H$39,H$4,FALSE),'[10]Coal UG and Surface (Eliz)'!H72+'[10]Coal UG and Surface (Eliz)'!P72)</f>
        <v>21.247732102528662</v>
      </c>
      <c r="I73" s="85">
        <f>IF(ISNUMBER(VLOOKUP($A73,'[10]Coal Devlp Country Report'!$A$5:$H$39,2,FALSE)),1,0)</f>
        <v>0</v>
      </c>
      <c r="J73" s="44" t="str">
        <f>IF(ISNUMBER(VLOOKUP($A73,'[10]Coal Devlp Country Report'!$A$5:$H$39,2,FALSE)),"Draft Developing Countries Report.doc","Coal_out2.xls")</f>
        <v>Coal_out2.xls</v>
      </c>
      <c r="K73" t="s">
        <v>28</v>
      </c>
      <c r="L73" t="s">
        <v>15</v>
      </c>
      <c r="M73" t="s">
        <v>16</v>
      </c>
    </row>
    <row r="74" spans="1:13" ht="12.75">
      <c r="A74" t="s">
        <v>88</v>
      </c>
      <c r="B74" s="85">
        <f>IF(ISNUMBER(VLOOKUP($A74,'[10]Coal Devlp Country Report'!$A$5:$H$39,B$4,FALSE)),VLOOKUP($A74,'[10]Coal Devlp Country Report'!$A$5:$H$39,B$4,FALSE),'[10]Coal UG and Surface (Eliz)'!B73+'[10]Coal UG and Surface (Eliz)'!J73)</f>
        <v>4.8</v>
      </c>
      <c r="C74" s="85">
        <f>IF(ISNUMBER(VLOOKUP($A74,'[10]Coal Devlp Country Report'!$A$5:$H$39,C$4,FALSE)),VLOOKUP($A74,'[10]Coal Devlp Country Report'!$A$5:$H$39,C$4,FALSE),'[10]Coal UG and Surface (Eliz)'!C73+'[10]Coal UG and Surface (Eliz)'!K73)</f>
        <v>4.8</v>
      </c>
      <c r="D74" s="85">
        <f>IF(ISNUMBER(VLOOKUP($A74,'[10]Coal Devlp Country Report'!$A$5:$H$39,D$4,FALSE)),VLOOKUP($A74,'[10]Coal Devlp Country Report'!$A$5:$H$39,D$4,FALSE),'[10]Coal UG and Surface (Eliz)'!D73+'[10]Coal UG and Surface (Eliz)'!L73)</f>
        <v>4.8</v>
      </c>
      <c r="E74" s="85">
        <f>IF(ISNUMBER(VLOOKUP($A74,'[10]Coal Devlp Country Report'!$A$5:$H$39,E$4,FALSE)),VLOOKUP($A74,'[10]Coal Devlp Country Report'!$A$5:$H$39,E$4,FALSE),'[10]Coal UG and Surface (Eliz)'!E73+'[10]Coal UG and Surface (Eliz)'!M73)</f>
        <v>4.8</v>
      </c>
      <c r="F74" s="85">
        <f>IF(ISNUMBER(VLOOKUP($A74,'[10]Coal Devlp Country Report'!$A$5:$H$39,F$4,FALSE)),VLOOKUP($A74,'[10]Coal Devlp Country Report'!$A$5:$H$39,F$4,FALSE),'[10]Coal UG and Surface (Eliz)'!F73+'[10]Coal UG and Surface (Eliz)'!N73)</f>
        <v>4.8</v>
      </c>
      <c r="G74" s="85">
        <f>IF(ISNUMBER(VLOOKUP($A74,'[10]Coal Devlp Country Report'!$A$5:$H$39,G$4,FALSE)),VLOOKUP($A74,'[10]Coal Devlp Country Report'!$A$5:$H$39,G$4,FALSE),'[10]Coal UG and Surface (Eliz)'!G73+'[10]Coal UG and Surface (Eliz)'!O73)</f>
        <v>4.8</v>
      </c>
      <c r="H74" s="85">
        <f>IF(ISNUMBER(VLOOKUP($A74,'[10]Coal Devlp Country Report'!$A$5:$H$39,H$4,FALSE)),VLOOKUP($A74,'[10]Coal Devlp Country Report'!$A$5:$H$39,H$4,FALSE),'[10]Coal UG and Surface (Eliz)'!H73+'[10]Coal UG and Surface (Eliz)'!P73)</f>
        <v>4.8</v>
      </c>
      <c r="I74" s="85">
        <f>IF(ISNUMBER(VLOOKUP($A74,'[10]Coal Devlp Country Report'!$A$5:$H$39,2,FALSE)),1,0)</f>
        <v>0</v>
      </c>
      <c r="J74" s="44" t="str">
        <f>IF(ISNUMBER(VLOOKUP($A74,'[10]Coal Devlp Country Report'!$A$5:$H$39,2,FALSE)),"Draft Developing Countries Report.doc","Coal_out2.xls")</f>
        <v>Coal_out2.xls</v>
      </c>
      <c r="K74" t="s">
        <v>28</v>
      </c>
      <c r="L74" t="s">
        <v>23</v>
      </c>
      <c r="M74" t="s">
        <v>16</v>
      </c>
    </row>
    <row r="75" spans="1:11" ht="12.75">
      <c r="A75" t="s">
        <v>89</v>
      </c>
      <c r="B75" s="85">
        <f>IF(ISNUMBER(VLOOKUP($A75,'[10]Coal Devlp Country Report'!$A$5:$H$39,B$4,FALSE)),VLOOKUP($A75,'[10]Coal Devlp Country Report'!$A$5:$H$39,B$4,FALSE),'[10]Coal UG and Surface (Eliz)'!B74+'[10]Coal UG and Surface (Eliz)'!J74)</f>
        <v>320</v>
      </c>
      <c r="C75" s="85">
        <f>IF(ISNUMBER(VLOOKUP($A75,'[10]Coal Devlp Country Report'!$A$5:$H$39,C$4,FALSE)),VLOOKUP($A75,'[10]Coal Devlp Country Report'!$A$5:$H$39,C$4,FALSE),'[10]Coal UG and Surface (Eliz)'!C74+'[10]Coal UG and Surface (Eliz)'!K74)</f>
        <v>317</v>
      </c>
      <c r="D75" s="85">
        <f>IF(ISNUMBER(VLOOKUP($A75,'[10]Coal Devlp Country Report'!$A$5:$H$39,D$4,FALSE)),VLOOKUP($A75,'[10]Coal Devlp Country Report'!$A$5:$H$39,D$4,FALSE),'[10]Coal UG and Surface (Eliz)'!D74+'[10]Coal UG and Surface (Eliz)'!L74)</f>
        <v>337</v>
      </c>
      <c r="E75" s="85">
        <f>IF(ISNUMBER(VLOOKUP($A75,'[10]Coal Devlp Country Report'!$A$5:$H$39,E$4,FALSE)),VLOOKUP($A75,'[10]Coal Devlp Country Report'!$A$5:$H$39,E$4,FALSE),'[10]Coal UG and Surface (Eliz)'!E74+'[10]Coal UG and Surface (Eliz)'!M74)</f>
        <v>353</v>
      </c>
      <c r="F75" s="85">
        <f>IF(ISNUMBER(VLOOKUP($A75,'[10]Coal Devlp Country Report'!$A$5:$H$39,F$4,FALSE)),VLOOKUP($A75,'[10]Coal Devlp Country Report'!$A$5:$H$39,F$4,FALSE),'[10]Coal UG and Surface (Eliz)'!F74+'[10]Coal UG and Surface (Eliz)'!N74)</f>
        <v>344</v>
      </c>
      <c r="G75" s="85">
        <f>IF(ISNUMBER(VLOOKUP($A75,'[10]Coal Devlp Country Report'!$A$5:$H$39,G$4,FALSE)),VLOOKUP($A75,'[10]Coal Devlp Country Report'!$A$5:$H$39,G$4,FALSE),'[10]Coal UG and Surface (Eliz)'!G74+'[10]Coal UG and Surface (Eliz)'!O74)</f>
        <v>338</v>
      </c>
      <c r="H75" s="85">
        <f>IF(ISNUMBER(VLOOKUP($A75,'[10]Coal Devlp Country Report'!$A$5:$H$39,H$4,FALSE)),VLOOKUP($A75,'[10]Coal Devlp Country Report'!$A$5:$H$39,H$4,FALSE),'[10]Coal UG and Surface (Eliz)'!H74+'[10]Coal UG and Surface (Eliz)'!P74)</f>
        <v>354</v>
      </c>
      <c r="I75" s="85">
        <f>IF(ISNUMBER(VLOOKUP($A75,'[10]Coal Devlp Country Report'!$A$5:$H$39,2,FALSE)),1,0)</f>
        <v>1</v>
      </c>
      <c r="J75" s="44" t="str">
        <f>IF(ISNUMBER(VLOOKUP($A75,'[10]Coal Devlp Country Report'!$A$5:$H$39,2,FALSE)),"Draft Developing Countries Report.doc","Coal_out2.xls")</f>
        <v>Draft Developing Countries Report.doc</v>
      </c>
      <c r="K75" t="s">
        <v>7</v>
      </c>
    </row>
    <row r="76" spans="1:12" ht="12.75">
      <c r="A76" t="s">
        <v>90</v>
      </c>
      <c r="B76" s="85">
        <f>IF(ISNUMBER(VLOOKUP($A76,'[10]Coal Devlp Country Report'!$A$5:$H$39,B$4,FALSE)),VLOOKUP($A76,'[10]Coal Devlp Country Report'!$A$5:$H$39,B$4,FALSE),'[10]Coal UG and Surface (Eliz)'!B75+'[10]Coal UG and Surface (Eliz)'!J75)</f>
        <v>230</v>
      </c>
      <c r="C76" s="85">
        <f>IF(ISNUMBER(VLOOKUP($A76,'[10]Coal Devlp Country Report'!$A$5:$H$39,C$4,FALSE)),VLOOKUP($A76,'[10]Coal Devlp Country Report'!$A$5:$H$39,C$4,FALSE),'[10]Coal UG and Surface (Eliz)'!C75+'[10]Coal UG and Surface (Eliz)'!K75)</f>
        <v>76</v>
      </c>
      <c r="D76" s="85">
        <f>IF(ISNUMBER(VLOOKUP($A76,'[10]Coal Devlp Country Report'!$A$5:$H$39,D$4,FALSE)),VLOOKUP($A76,'[10]Coal Devlp Country Report'!$A$5:$H$39,D$4,FALSE),'[10]Coal UG and Surface (Eliz)'!D75+'[10]Coal UG and Surface (Eliz)'!L75)</f>
        <v>56</v>
      </c>
      <c r="E76" s="85">
        <f>IF(ISNUMBER(VLOOKUP($A76,'[10]Coal Devlp Country Report'!$A$5:$H$39,E$4,FALSE)),VLOOKUP($A76,'[10]Coal Devlp Country Report'!$A$5:$H$39,E$4,FALSE),'[10]Coal UG and Surface (Eliz)'!E75+'[10]Coal UG and Surface (Eliz)'!M75)</f>
        <v>56</v>
      </c>
      <c r="F76" s="85">
        <f>IF(ISNUMBER(VLOOKUP($A76,'[10]Coal Devlp Country Report'!$A$5:$H$39,F$4,FALSE)),VLOOKUP($A76,'[10]Coal Devlp Country Report'!$A$5:$H$39,F$4,FALSE),'[10]Coal UG and Surface (Eliz)'!F75+'[10]Coal UG and Surface (Eliz)'!N75)</f>
        <v>56</v>
      </c>
      <c r="G76" s="85">
        <f>IF(ISNUMBER(VLOOKUP($A76,'[10]Coal Devlp Country Report'!$A$5:$H$39,G$4,FALSE)),VLOOKUP($A76,'[10]Coal Devlp Country Report'!$A$5:$H$39,G$4,FALSE),'[10]Coal UG and Surface (Eliz)'!G75+'[10]Coal UG and Surface (Eliz)'!O75)</f>
        <v>56</v>
      </c>
      <c r="H76" s="85">
        <f>IF(ISNUMBER(VLOOKUP($A76,'[10]Coal Devlp Country Report'!$A$5:$H$39,H$4,FALSE)),VLOOKUP($A76,'[10]Coal Devlp Country Report'!$A$5:$H$39,H$4,FALSE),'[10]Coal UG and Surface (Eliz)'!H75+'[10]Coal UG and Surface (Eliz)'!P75)</f>
        <v>56</v>
      </c>
      <c r="I76" s="85">
        <f>IF(ISNUMBER(VLOOKUP($A76,'[10]Coal Devlp Country Report'!$A$5:$H$39,2,FALSE)),1,0)</f>
        <v>1</v>
      </c>
      <c r="J76" s="44" t="str">
        <f>IF(ISNUMBER(VLOOKUP($A76,'[10]Coal Devlp Country Report'!$A$5:$H$39,2,FALSE)),"Draft Developing Countries Report.doc","Coal_out2.xls")</f>
        <v>Draft Developing Countries Report.doc</v>
      </c>
      <c r="K76" t="s">
        <v>91</v>
      </c>
      <c r="L76" t="s">
        <v>15</v>
      </c>
    </row>
    <row r="77" spans="1:13" ht="12.75">
      <c r="A77" t="s">
        <v>92</v>
      </c>
      <c r="B77" s="85">
        <f>IF(ISNUMBER(VLOOKUP($A77,'[10]Coal Devlp Country Report'!$A$5:$H$39,B$4,FALSE)),VLOOKUP($A77,'[10]Coal Devlp Country Report'!$A$5:$H$39,B$4,FALSE),'[10]Coal UG and Surface (Eliz)'!B76+'[10]Coal UG and Surface (Eliz)'!J76)</f>
        <v>108</v>
      </c>
      <c r="C77" s="85">
        <f>IF(ISNUMBER(VLOOKUP($A77,'[10]Coal Devlp Country Report'!$A$5:$H$39,C$4,FALSE)),VLOOKUP($A77,'[10]Coal Devlp Country Report'!$A$5:$H$39,C$4,FALSE),'[10]Coal UG and Surface (Eliz)'!C76+'[10]Coal UG and Surface (Eliz)'!K76)</f>
        <v>93</v>
      </c>
      <c r="D77" s="85">
        <f>IF(ISNUMBER(VLOOKUP($A77,'[10]Coal Devlp Country Report'!$A$5:$H$39,D$4,FALSE)),VLOOKUP($A77,'[10]Coal Devlp Country Report'!$A$5:$H$39,D$4,FALSE),'[10]Coal UG and Surface (Eliz)'!D76+'[10]Coal UG and Surface (Eliz)'!L76)</f>
        <v>87</v>
      </c>
      <c r="E77" s="85">
        <f>IF(ISNUMBER(VLOOKUP($A77,'[10]Coal Devlp Country Report'!$A$5:$H$39,E$4,FALSE)),VLOOKUP($A77,'[10]Coal Devlp Country Report'!$A$5:$H$39,E$4,FALSE),'[10]Coal UG and Surface (Eliz)'!E76+'[10]Coal UG and Surface (Eliz)'!M76)</f>
        <v>86.62899786780385</v>
      </c>
      <c r="F77" s="85">
        <f>IF(ISNUMBER(VLOOKUP($A77,'[10]Coal Devlp Country Report'!$A$5:$H$39,F$4,FALSE)),VLOOKUP($A77,'[10]Coal Devlp Country Report'!$A$5:$H$39,F$4,FALSE),'[10]Coal UG and Surface (Eliz)'!F76+'[10]Coal UG and Surface (Eliz)'!N76)</f>
        <v>70.67590618336888</v>
      </c>
      <c r="G77" s="85">
        <f>IF(ISNUMBER(VLOOKUP($A77,'[10]Coal Devlp Country Report'!$A$5:$H$39,G$4,FALSE)),VLOOKUP($A77,'[10]Coal Devlp Country Report'!$A$5:$H$39,G$4,FALSE),'[10]Coal UG and Surface (Eliz)'!G76+'[10]Coal UG and Surface (Eliz)'!O76)</f>
        <v>51.38379530916845</v>
      </c>
      <c r="H77" s="85">
        <f>IF(ISNUMBER(VLOOKUP($A77,'[10]Coal Devlp Country Report'!$A$5:$H$39,H$4,FALSE)),VLOOKUP($A77,'[10]Coal Devlp Country Report'!$A$5:$H$39,H$4,FALSE),'[10]Coal UG and Surface (Eliz)'!H76+'[10]Coal UG and Surface (Eliz)'!P76)</f>
        <v>32.09168443496802</v>
      </c>
      <c r="I77" s="85">
        <f>IF(ISNUMBER(VLOOKUP($A77,'[10]Coal Devlp Country Report'!$A$5:$H$39,2,FALSE)),1,0)</f>
        <v>0</v>
      </c>
      <c r="J77" s="44" t="str">
        <f>IF(ISNUMBER(VLOOKUP($A77,'[10]Coal Devlp Country Report'!$A$5:$H$39,2,FALSE)),"Draft Developing Countries Report.doc","Coal_out2.xls")</f>
        <v>Coal_out2.xls</v>
      </c>
      <c r="K77" t="s">
        <v>18</v>
      </c>
      <c r="L77" t="s">
        <v>15</v>
      </c>
      <c r="M77" t="s">
        <v>16</v>
      </c>
    </row>
    <row r="78" spans="1:13" ht="12.75">
      <c r="A78" t="s">
        <v>93</v>
      </c>
      <c r="B78" s="85">
        <f>IF(ISNUMBER(VLOOKUP($A78,'[10]Coal Devlp Country Report'!$A$5:$H$39,B$4,FALSE)),VLOOKUP($A78,'[10]Coal Devlp Country Report'!$A$5:$H$39,B$4,FALSE),'[10]Coal UG and Surface (Eliz)'!B77+'[10]Coal UG and Surface (Eliz)'!J77)</f>
        <v>0</v>
      </c>
      <c r="C78" s="85">
        <f>IF(ISNUMBER(VLOOKUP($A78,'[10]Coal Devlp Country Report'!$A$5:$H$39,C$4,FALSE)),VLOOKUP($A78,'[10]Coal Devlp Country Report'!$A$5:$H$39,C$4,FALSE),'[10]Coal UG and Surface (Eliz)'!C77+'[10]Coal UG and Surface (Eliz)'!K77)</f>
        <v>0</v>
      </c>
      <c r="D78" s="85">
        <f>IF(ISNUMBER(VLOOKUP($A78,'[10]Coal Devlp Country Report'!$A$5:$H$39,D$4,FALSE)),VLOOKUP($A78,'[10]Coal Devlp Country Report'!$A$5:$H$39,D$4,FALSE),'[10]Coal UG and Surface (Eliz)'!D77+'[10]Coal UG and Surface (Eliz)'!L77)</f>
        <v>0</v>
      </c>
      <c r="E78" s="85">
        <f>IF(ISNUMBER(VLOOKUP($A78,'[10]Coal Devlp Country Report'!$A$5:$H$39,E$4,FALSE)),VLOOKUP($A78,'[10]Coal Devlp Country Report'!$A$5:$H$39,E$4,FALSE),'[10]Coal UG and Surface (Eliz)'!E77+'[10]Coal UG and Surface (Eliz)'!M77)</f>
        <v>0</v>
      </c>
      <c r="F78" s="85">
        <f>IF(ISNUMBER(VLOOKUP($A78,'[10]Coal Devlp Country Report'!$A$5:$H$39,F$4,FALSE)),VLOOKUP($A78,'[10]Coal Devlp Country Report'!$A$5:$H$39,F$4,FALSE),'[10]Coal UG and Surface (Eliz)'!F77+'[10]Coal UG and Surface (Eliz)'!N77)</f>
        <v>0</v>
      </c>
      <c r="G78" s="85">
        <f>IF(ISNUMBER(VLOOKUP($A78,'[10]Coal Devlp Country Report'!$A$5:$H$39,G$4,FALSE)),VLOOKUP($A78,'[10]Coal Devlp Country Report'!$A$5:$H$39,G$4,FALSE),'[10]Coal UG and Surface (Eliz)'!G77+'[10]Coal UG and Surface (Eliz)'!O77)</f>
        <v>0</v>
      </c>
      <c r="H78" s="85">
        <f>IF(ISNUMBER(VLOOKUP($A78,'[10]Coal Devlp Country Report'!$A$5:$H$39,H$4,FALSE)),VLOOKUP($A78,'[10]Coal Devlp Country Report'!$A$5:$H$39,H$4,FALSE),'[10]Coal UG and Surface (Eliz)'!H77+'[10]Coal UG and Surface (Eliz)'!P77)</f>
        <v>0</v>
      </c>
      <c r="I78" s="85">
        <f>IF(ISNUMBER(VLOOKUP($A78,'[10]Coal Devlp Country Report'!$A$5:$H$39,2,FALSE)),1,0)</f>
        <v>0</v>
      </c>
      <c r="J78" s="44" t="str">
        <f>IF(ISNUMBER(VLOOKUP($A78,'[10]Coal Devlp Country Report'!$A$5:$H$39,2,FALSE)),"Draft Developing Countries Report.doc","Coal_out2.xls")</f>
        <v>Coal_out2.xls</v>
      </c>
      <c r="K78" t="s">
        <v>18</v>
      </c>
      <c r="L78" t="s">
        <v>15</v>
      </c>
      <c r="M78" t="s">
        <v>16</v>
      </c>
    </row>
    <row r="79" spans="1:13" ht="12.75">
      <c r="A79" t="s">
        <v>94</v>
      </c>
      <c r="B79" s="85">
        <f>IF(ISNUMBER(VLOOKUP($A79,'[10]Coal Devlp Country Report'!$A$5:$H$39,B$4,FALSE)),VLOOKUP($A79,'[10]Coal Devlp Country Report'!$A$5:$H$39,B$4,FALSE),'[10]Coal UG and Surface (Eliz)'!B78+'[10]Coal UG and Surface (Eliz)'!J78)</f>
        <v>0</v>
      </c>
      <c r="C79" s="85">
        <f>IF(ISNUMBER(VLOOKUP($A79,'[10]Coal Devlp Country Report'!$A$5:$H$39,C$4,FALSE)),VLOOKUP($A79,'[10]Coal Devlp Country Report'!$A$5:$H$39,C$4,FALSE),'[10]Coal UG and Surface (Eliz)'!C78+'[10]Coal UG and Surface (Eliz)'!K78)</f>
        <v>0</v>
      </c>
      <c r="D79" s="85">
        <f>IF(ISNUMBER(VLOOKUP($A79,'[10]Coal Devlp Country Report'!$A$5:$H$39,D$4,FALSE)),VLOOKUP($A79,'[10]Coal Devlp Country Report'!$A$5:$H$39,D$4,FALSE),'[10]Coal UG and Surface (Eliz)'!D78+'[10]Coal UG and Surface (Eliz)'!L78)</f>
        <v>0</v>
      </c>
      <c r="E79" s="85">
        <f>IF(ISNUMBER(VLOOKUP($A79,'[10]Coal Devlp Country Report'!$A$5:$H$39,E$4,FALSE)),VLOOKUP($A79,'[10]Coal Devlp Country Report'!$A$5:$H$39,E$4,FALSE),'[10]Coal UG and Surface (Eliz)'!E78+'[10]Coal UG and Surface (Eliz)'!M78)</f>
        <v>0</v>
      </c>
      <c r="F79" s="85">
        <f>IF(ISNUMBER(VLOOKUP($A79,'[10]Coal Devlp Country Report'!$A$5:$H$39,F$4,FALSE)),VLOOKUP($A79,'[10]Coal Devlp Country Report'!$A$5:$H$39,F$4,FALSE),'[10]Coal UG and Surface (Eliz)'!F78+'[10]Coal UG and Surface (Eliz)'!N78)</f>
        <v>0</v>
      </c>
      <c r="G79" s="85">
        <f>IF(ISNUMBER(VLOOKUP($A79,'[10]Coal Devlp Country Report'!$A$5:$H$39,G$4,FALSE)),VLOOKUP($A79,'[10]Coal Devlp Country Report'!$A$5:$H$39,G$4,FALSE),'[10]Coal UG and Surface (Eliz)'!G78+'[10]Coal UG and Surface (Eliz)'!O78)</f>
        <v>0</v>
      </c>
      <c r="H79" s="85">
        <f>IF(ISNUMBER(VLOOKUP($A79,'[10]Coal Devlp Country Report'!$A$5:$H$39,H$4,FALSE)),VLOOKUP($A79,'[10]Coal Devlp Country Report'!$A$5:$H$39,H$4,FALSE),'[10]Coal UG and Surface (Eliz)'!H78+'[10]Coal UG and Surface (Eliz)'!P78)</f>
        <v>0</v>
      </c>
      <c r="I79" s="85">
        <f>IF(ISNUMBER(VLOOKUP($A79,'[10]Coal Devlp Country Report'!$A$5:$H$39,2,FALSE)),1,0)</f>
        <v>0</v>
      </c>
      <c r="J79" s="44" t="str">
        <f>IF(ISNUMBER(VLOOKUP($A79,'[10]Coal Devlp Country Report'!$A$5:$H$39,2,FALSE)),"Draft Developing Countries Report.doc","Coal_out2.xls")</f>
        <v>Coal_out2.xls</v>
      </c>
      <c r="K79" t="s">
        <v>48</v>
      </c>
      <c r="L79" t="s">
        <v>15</v>
      </c>
      <c r="M79" t="s">
        <v>16</v>
      </c>
    </row>
    <row r="80" spans="1:11" ht="12.75">
      <c r="A80" t="s">
        <v>95</v>
      </c>
      <c r="B80" s="85">
        <f>IF(ISNUMBER(VLOOKUP($A80,'[10]Coal Devlp Country Report'!$A$5:$H$39,B$4,FALSE)),VLOOKUP($A80,'[10]Coal Devlp Country Report'!$A$5:$H$39,B$4,FALSE),'[10]Coal UG and Surface (Eliz)'!B79+'[10]Coal UG and Surface (Eliz)'!J79)</f>
        <v>10</v>
      </c>
      <c r="C80" s="85">
        <f>IF(ISNUMBER(VLOOKUP($A80,'[10]Coal Devlp Country Report'!$A$5:$H$39,C$4,FALSE)),VLOOKUP($A80,'[10]Coal Devlp Country Report'!$A$5:$H$39,C$4,FALSE),'[10]Coal UG and Surface (Eliz)'!C79+'[10]Coal UG and Surface (Eliz)'!K79)</f>
        <v>15</v>
      </c>
      <c r="D80" s="85">
        <f>IF(ISNUMBER(VLOOKUP($A80,'[10]Coal Devlp Country Report'!$A$5:$H$39,D$4,FALSE)),VLOOKUP($A80,'[10]Coal Devlp Country Report'!$A$5:$H$39,D$4,FALSE),'[10]Coal UG and Surface (Eliz)'!D79+'[10]Coal UG and Surface (Eliz)'!L79)</f>
        <v>15</v>
      </c>
      <c r="E80" s="85">
        <f>IF(ISNUMBER(VLOOKUP($A80,'[10]Coal Devlp Country Report'!$A$5:$H$39,E$4,FALSE)),VLOOKUP($A80,'[10]Coal Devlp Country Report'!$A$5:$H$39,E$4,FALSE),'[10]Coal UG and Surface (Eliz)'!E79+'[10]Coal UG and Surface (Eliz)'!M79)</f>
        <v>17</v>
      </c>
      <c r="F80" s="85">
        <f>IF(ISNUMBER(VLOOKUP($A80,'[10]Coal Devlp Country Report'!$A$5:$H$39,F$4,FALSE)),VLOOKUP($A80,'[10]Coal Devlp Country Report'!$A$5:$H$39,F$4,FALSE),'[10]Coal UG and Surface (Eliz)'!F79+'[10]Coal UG and Surface (Eliz)'!N79)</f>
        <v>18</v>
      </c>
      <c r="G80" s="85">
        <f>IF(ISNUMBER(VLOOKUP($A80,'[10]Coal Devlp Country Report'!$A$5:$H$39,G$4,FALSE)),VLOOKUP($A80,'[10]Coal Devlp Country Report'!$A$5:$H$39,G$4,FALSE),'[10]Coal UG and Surface (Eliz)'!G79+'[10]Coal UG and Surface (Eliz)'!O79)</f>
        <v>20</v>
      </c>
      <c r="H80" s="85">
        <f>IF(ISNUMBER(VLOOKUP($A80,'[10]Coal Devlp Country Report'!$A$5:$H$39,H$4,FALSE)),VLOOKUP($A80,'[10]Coal Devlp Country Report'!$A$5:$H$39,H$4,FALSE),'[10]Coal UG and Surface (Eliz)'!H79+'[10]Coal UG and Surface (Eliz)'!P79)</f>
        <v>22</v>
      </c>
      <c r="I80" s="85">
        <f>IF(ISNUMBER(VLOOKUP($A80,'[10]Coal Devlp Country Report'!$A$5:$H$39,2,FALSE)),1,0)</f>
        <v>1</v>
      </c>
      <c r="J80" s="44" t="str">
        <f>IF(ISNUMBER(VLOOKUP($A80,'[10]Coal Devlp Country Report'!$A$5:$H$39,2,FALSE)),"Draft Developing Countries Report.doc","Coal_out2.xls")</f>
        <v>Draft Developing Countries Report.doc</v>
      </c>
      <c r="K80" t="s">
        <v>21</v>
      </c>
    </row>
    <row r="81" spans="1:13" ht="12.75">
      <c r="A81" t="s">
        <v>96</v>
      </c>
      <c r="B81" s="85">
        <f>IF(ISNUMBER(VLOOKUP($A81,'[10]Coal Devlp Country Report'!$A$5:$H$39,B$4,FALSE)),VLOOKUP($A81,'[10]Coal Devlp Country Report'!$A$5:$H$39,B$4,FALSE),'[10]Coal UG and Surface (Eliz)'!B80+'[10]Coal UG and Surface (Eliz)'!J80)</f>
        <v>78</v>
      </c>
      <c r="C81" s="85">
        <f>IF(ISNUMBER(VLOOKUP($A81,'[10]Coal Devlp Country Report'!$A$5:$H$39,C$4,FALSE)),VLOOKUP($A81,'[10]Coal Devlp Country Report'!$A$5:$H$39,C$4,FALSE),'[10]Coal UG and Surface (Eliz)'!C80+'[10]Coal UG and Surface (Eliz)'!K80)</f>
        <v>74</v>
      </c>
      <c r="D81" s="85">
        <f>IF(ISNUMBER(VLOOKUP($A81,'[10]Coal Devlp Country Report'!$A$5:$H$39,D$4,FALSE)),VLOOKUP($A81,'[10]Coal Devlp Country Report'!$A$5:$H$39,D$4,FALSE),'[10]Coal UG and Surface (Eliz)'!D80+'[10]Coal UG and Surface (Eliz)'!L80)</f>
        <v>84</v>
      </c>
      <c r="E81" s="85">
        <f>IF(ISNUMBER(VLOOKUP($A81,'[10]Coal Devlp Country Report'!$A$5:$H$39,E$4,FALSE)),VLOOKUP($A81,'[10]Coal Devlp Country Report'!$A$5:$H$39,E$4,FALSE),'[10]Coal UG and Surface (Eliz)'!E80+'[10]Coal UG and Surface (Eliz)'!M80)</f>
        <v>102</v>
      </c>
      <c r="F81" s="85">
        <f>IF(ISNUMBER(VLOOKUP($A81,'[10]Coal Devlp Country Report'!$A$5:$H$39,F$4,FALSE)),VLOOKUP($A81,'[10]Coal Devlp Country Report'!$A$5:$H$39,F$4,FALSE),'[10]Coal UG and Surface (Eliz)'!F80+'[10]Coal UG and Surface (Eliz)'!N80)</f>
        <v>125</v>
      </c>
      <c r="G81" s="85">
        <f>IF(ISNUMBER(VLOOKUP($A81,'[10]Coal Devlp Country Report'!$A$5:$H$39,G$4,FALSE)),VLOOKUP($A81,'[10]Coal Devlp Country Report'!$A$5:$H$39,G$4,FALSE),'[10]Coal UG and Surface (Eliz)'!G80+'[10]Coal UG and Surface (Eliz)'!O80)</f>
        <v>153</v>
      </c>
      <c r="H81" s="85">
        <f>IF(ISNUMBER(VLOOKUP($A81,'[10]Coal Devlp Country Report'!$A$5:$H$39,H$4,FALSE)),VLOOKUP($A81,'[10]Coal Devlp Country Report'!$A$5:$H$39,H$4,FALSE),'[10]Coal UG and Surface (Eliz)'!H80+'[10]Coal UG and Surface (Eliz)'!P80)</f>
        <v>187</v>
      </c>
      <c r="I81" s="85">
        <f>IF(ISNUMBER(VLOOKUP($A81,'[10]Coal Devlp Country Report'!$A$5:$H$39,2,FALSE)),1,0)</f>
        <v>1</v>
      </c>
      <c r="J81" s="44" t="str">
        <f>IF(ISNUMBER(VLOOKUP($A81,'[10]Coal Devlp Country Report'!$A$5:$H$39,2,FALSE)),"Draft Developing Countries Report.doc","Coal_out2.xls")</f>
        <v>Draft Developing Countries Report.doc</v>
      </c>
      <c r="K81" t="s">
        <v>96</v>
      </c>
      <c r="L81" t="s">
        <v>15</v>
      </c>
      <c r="M81" t="s">
        <v>16</v>
      </c>
    </row>
    <row r="82" spans="1:11" ht="12.75">
      <c r="A82" t="s">
        <v>97</v>
      </c>
      <c r="B82" s="85">
        <f>IF(ISNUMBER(VLOOKUP($A82,'[10]Coal Devlp Country Report'!$A$5:$H$39,B$4,FALSE)),VLOOKUP($A82,'[10]Coal Devlp Country Report'!$A$5:$H$39,B$4,FALSE),'[10]Coal UG and Surface (Eliz)'!B81+'[10]Coal UG and Surface (Eliz)'!J81)</f>
        <v>0</v>
      </c>
      <c r="C82" s="85">
        <f>IF(ISNUMBER(VLOOKUP($A82,'[10]Coal Devlp Country Report'!$A$5:$H$39,C$4,FALSE)),VLOOKUP($A82,'[10]Coal Devlp Country Report'!$A$5:$H$39,C$4,FALSE),'[10]Coal UG and Surface (Eliz)'!C81+'[10]Coal UG and Surface (Eliz)'!K81)</f>
        <v>0</v>
      </c>
      <c r="D82" s="85">
        <f>IF(ISNUMBER(VLOOKUP($A82,'[10]Coal Devlp Country Report'!$A$5:$H$39,D$4,FALSE)),VLOOKUP($A82,'[10]Coal Devlp Country Report'!$A$5:$H$39,D$4,FALSE),'[10]Coal UG and Surface (Eliz)'!D81+'[10]Coal UG and Surface (Eliz)'!L81)</f>
        <v>0</v>
      </c>
      <c r="E82" s="85">
        <f>IF(ISNUMBER(VLOOKUP($A82,'[10]Coal Devlp Country Report'!$A$5:$H$39,E$4,FALSE)),VLOOKUP($A82,'[10]Coal Devlp Country Report'!$A$5:$H$39,E$4,FALSE),'[10]Coal UG and Surface (Eliz)'!E81+'[10]Coal UG and Surface (Eliz)'!M81)</f>
        <v>0</v>
      </c>
      <c r="F82" s="85">
        <f>IF(ISNUMBER(VLOOKUP($A82,'[10]Coal Devlp Country Report'!$A$5:$H$39,F$4,FALSE)),VLOOKUP($A82,'[10]Coal Devlp Country Report'!$A$5:$H$39,F$4,FALSE),'[10]Coal UG and Surface (Eliz)'!F81+'[10]Coal UG and Surface (Eliz)'!N81)</f>
        <v>0</v>
      </c>
      <c r="G82" s="85">
        <f>IF(ISNUMBER(VLOOKUP($A82,'[10]Coal Devlp Country Report'!$A$5:$H$39,G$4,FALSE)),VLOOKUP($A82,'[10]Coal Devlp Country Report'!$A$5:$H$39,G$4,FALSE),'[10]Coal UG and Surface (Eliz)'!G81+'[10]Coal UG and Surface (Eliz)'!O81)</f>
        <v>0</v>
      </c>
      <c r="H82" s="85">
        <f>IF(ISNUMBER(VLOOKUP($A82,'[10]Coal Devlp Country Report'!$A$5:$H$39,H$4,FALSE)),VLOOKUP($A82,'[10]Coal Devlp Country Report'!$A$5:$H$39,H$4,FALSE),'[10]Coal UG and Surface (Eliz)'!H81+'[10]Coal UG and Surface (Eliz)'!P81)</f>
        <v>0</v>
      </c>
      <c r="I82" s="85">
        <f>IF(ISNUMBER(VLOOKUP($A82,'[10]Coal Devlp Country Report'!$A$5:$H$39,2,FALSE)),1,0)</f>
        <v>0</v>
      </c>
      <c r="J82" s="44" t="str">
        <f>IF(ISNUMBER(VLOOKUP($A82,'[10]Coal Devlp Country Report'!$A$5:$H$39,2,FALSE)),"Draft Developing Countries Report.doc","Coal_out2.xls")</f>
        <v>Coal_out2.xls</v>
      </c>
      <c r="K82" t="s">
        <v>12</v>
      </c>
    </row>
    <row r="83" spans="1:11" ht="12.75">
      <c r="A83" t="s">
        <v>98</v>
      </c>
      <c r="B83" s="85">
        <f>IF(ISNUMBER(VLOOKUP($A83,'[10]Coal Devlp Country Report'!$A$5:$H$39,B$4,FALSE)),VLOOKUP($A83,'[10]Coal Devlp Country Report'!$A$5:$H$39,B$4,FALSE),'[10]Coal UG and Surface (Eliz)'!B82+'[10]Coal UG and Surface (Eliz)'!J82)</f>
        <v>0</v>
      </c>
      <c r="C83" s="85">
        <f>IF(ISNUMBER(VLOOKUP($A83,'[10]Coal Devlp Country Report'!$A$5:$H$39,C$4,FALSE)),VLOOKUP($A83,'[10]Coal Devlp Country Report'!$A$5:$H$39,C$4,FALSE),'[10]Coal UG and Surface (Eliz)'!C82+'[10]Coal UG and Surface (Eliz)'!K82)</f>
        <v>0</v>
      </c>
      <c r="D83" s="85">
        <f>IF(ISNUMBER(VLOOKUP($A83,'[10]Coal Devlp Country Report'!$A$5:$H$39,D$4,FALSE)),VLOOKUP($A83,'[10]Coal Devlp Country Report'!$A$5:$H$39,D$4,FALSE),'[10]Coal UG and Surface (Eliz)'!D82+'[10]Coal UG and Surface (Eliz)'!L82)</f>
        <v>0</v>
      </c>
      <c r="E83" s="85">
        <f>IF(ISNUMBER(VLOOKUP($A83,'[10]Coal Devlp Country Report'!$A$5:$H$39,E$4,FALSE)),VLOOKUP($A83,'[10]Coal Devlp Country Report'!$A$5:$H$39,E$4,FALSE),'[10]Coal UG and Surface (Eliz)'!E82+'[10]Coal UG and Surface (Eliz)'!M82)</f>
        <v>0</v>
      </c>
      <c r="F83" s="85">
        <f>IF(ISNUMBER(VLOOKUP($A83,'[10]Coal Devlp Country Report'!$A$5:$H$39,F$4,FALSE)),VLOOKUP($A83,'[10]Coal Devlp Country Report'!$A$5:$H$39,F$4,FALSE),'[10]Coal UG and Surface (Eliz)'!F82+'[10]Coal UG and Surface (Eliz)'!N82)</f>
        <v>0</v>
      </c>
      <c r="G83" s="85">
        <f>IF(ISNUMBER(VLOOKUP($A83,'[10]Coal Devlp Country Report'!$A$5:$H$39,G$4,FALSE)),VLOOKUP($A83,'[10]Coal Devlp Country Report'!$A$5:$H$39,G$4,FALSE),'[10]Coal UG and Surface (Eliz)'!G82+'[10]Coal UG and Surface (Eliz)'!O82)</f>
        <v>0</v>
      </c>
      <c r="H83" s="85">
        <f>IF(ISNUMBER(VLOOKUP($A83,'[10]Coal Devlp Country Report'!$A$5:$H$39,H$4,FALSE)),VLOOKUP($A83,'[10]Coal Devlp Country Report'!$A$5:$H$39,H$4,FALSE),'[10]Coal UG and Surface (Eliz)'!H82+'[10]Coal UG and Surface (Eliz)'!P82)</f>
        <v>0</v>
      </c>
      <c r="I83" s="85">
        <f>IF(ISNUMBER(VLOOKUP($A83,'[10]Coal Devlp Country Report'!$A$5:$H$39,2,FALSE)),1,0)</f>
        <v>0</v>
      </c>
      <c r="J83" s="44" t="str">
        <f>IF(ISNUMBER(VLOOKUP($A83,'[10]Coal Devlp Country Report'!$A$5:$H$39,2,FALSE)),"Draft Developing Countries Report.doc","Coal_out2.xls")</f>
        <v>Coal_out2.xls</v>
      </c>
      <c r="K83" t="s">
        <v>7</v>
      </c>
    </row>
    <row r="84" spans="1:13" ht="12.75">
      <c r="A84" t="s">
        <v>99</v>
      </c>
      <c r="B84" s="85">
        <f>IF(ISNUMBER(VLOOKUP($A84,'[10]Coal Devlp Country Report'!$A$5:$H$39,B$4,FALSE)),VLOOKUP($A84,'[10]Coal Devlp Country Report'!$A$5:$H$39,B$4,FALSE),'[10]Coal UG and Surface (Eliz)'!B83+'[10]Coal UG and Surface (Eliz)'!J83)</f>
        <v>2637.92</v>
      </c>
      <c r="C84" s="85">
        <f>IF(ISNUMBER(VLOOKUP($A84,'[10]Coal Devlp Country Report'!$A$5:$H$39,C$4,FALSE)),VLOOKUP($A84,'[10]Coal Devlp Country Report'!$A$5:$H$39,C$4,FALSE),'[10]Coal UG and Surface (Eliz)'!C83+'[10]Coal UG and Surface (Eliz)'!K83)</f>
        <v>1434.6</v>
      </c>
      <c r="D84" s="85">
        <f>IF(ISNUMBER(VLOOKUP($A84,'[10]Coal Devlp Country Report'!$A$5:$H$39,D$4,FALSE)),VLOOKUP($A84,'[10]Coal Devlp Country Report'!$A$5:$H$39,D$4,FALSE),'[10]Coal UG and Surface (Eliz)'!D83+'[10]Coal UG and Surface (Eliz)'!L83)</f>
        <v>1494.37</v>
      </c>
      <c r="E84" s="85">
        <f>IF(ISNUMBER(VLOOKUP($A84,'[10]Coal Devlp Country Report'!$A$5:$H$39,E$4,FALSE)),VLOOKUP($A84,'[10]Coal Devlp Country Report'!$A$5:$H$39,E$4,FALSE),'[10]Coal UG and Surface (Eliz)'!E83+'[10]Coal UG and Surface (Eliz)'!M83)</f>
        <v>1244.1005282465148</v>
      </c>
      <c r="F84" s="85">
        <f>IF(ISNUMBER(VLOOKUP($A84,'[10]Coal Devlp Country Report'!$A$5:$H$39,F$4,FALSE)),VLOOKUP($A84,'[10]Coal Devlp Country Report'!$A$5:$H$39,F$4,FALSE),'[10]Coal UG and Surface (Eliz)'!F83+'[10]Coal UG and Surface (Eliz)'!N83)</f>
        <v>1148.3195231107848</v>
      </c>
      <c r="G84" s="85">
        <f>IF(ISNUMBER(VLOOKUP($A84,'[10]Coal Devlp Country Report'!$A$5:$H$39,G$4,FALSE)),VLOOKUP($A84,'[10]Coal Devlp Country Report'!$A$5:$H$39,G$4,FALSE),'[10]Coal UG and Surface (Eliz)'!G83+'[10]Coal UG and Surface (Eliz)'!O83)</f>
        <v>956.0048216291236</v>
      </c>
      <c r="H84" s="85">
        <f>IF(ISNUMBER(VLOOKUP($A84,'[10]Coal Devlp Country Report'!$A$5:$H$39,H$4,FALSE)),VLOOKUP($A84,'[10]Coal Devlp Country Report'!$A$5:$H$39,H$4,FALSE),'[10]Coal UG and Surface (Eliz)'!H83+'[10]Coal UG and Surface (Eliz)'!P83)</f>
        <v>882.403773601839</v>
      </c>
      <c r="I84" s="85">
        <f>IF(ISNUMBER(VLOOKUP($A84,'[10]Coal Devlp Country Report'!$A$5:$H$39,2,FALSE)),1,0)</f>
        <v>0</v>
      </c>
      <c r="J84" s="44" t="str">
        <f>IF(ISNUMBER(VLOOKUP($A84,'[10]Coal Devlp Country Report'!$A$5:$H$39,2,FALSE)),"Draft Developing Countries Report.doc","Coal_out2.xls")</f>
        <v>Coal_out2.xls</v>
      </c>
      <c r="K84" t="s">
        <v>99</v>
      </c>
      <c r="L84" t="s">
        <v>23</v>
      </c>
      <c r="M84" t="s">
        <v>16</v>
      </c>
    </row>
    <row r="85" spans="1:12" ht="12.75">
      <c r="A85" t="s">
        <v>100</v>
      </c>
      <c r="B85" s="85">
        <f>IF(ISNUMBER(VLOOKUP($A85,'[10]Coal Devlp Country Report'!$A$5:$H$39,B$4,FALSE)),VLOOKUP($A85,'[10]Coal Devlp Country Report'!$A$5:$H$39,B$4,FALSE),'[10]Coal UG and Surface (Eliz)'!B84+'[10]Coal UG and Surface (Eliz)'!J84)</f>
        <v>0</v>
      </c>
      <c r="C85" s="85">
        <f>IF(ISNUMBER(VLOOKUP($A85,'[10]Coal Devlp Country Report'!$A$5:$H$39,C$4,FALSE)),VLOOKUP($A85,'[10]Coal Devlp Country Report'!$A$5:$H$39,C$4,FALSE),'[10]Coal UG and Surface (Eliz)'!C84+'[10]Coal UG and Surface (Eliz)'!K84)</f>
        <v>0</v>
      </c>
      <c r="D85" s="85">
        <f>IF(ISNUMBER(VLOOKUP($A85,'[10]Coal Devlp Country Report'!$A$5:$H$39,D$4,FALSE)),VLOOKUP($A85,'[10]Coal Devlp Country Report'!$A$5:$H$39,D$4,FALSE),'[10]Coal UG and Surface (Eliz)'!D84+'[10]Coal UG and Surface (Eliz)'!L84)</f>
        <v>0</v>
      </c>
      <c r="E85" s="85">
        <f>IF(ISNUMBER(VLOOKUP($A85,'[10]Coal Devlp Country Report'!$A$5:$H$39,E$4,FALSE)),VLOOKUP($A85,'[10]Coal Devlp Country Report'!$A$5:$H$39,E$4,FALSE),'[10]Coal UG and Surface (Eliz)'!E84+'[10]Coal UG and Surface (Eliz)'!M84)</f>
        <v>0</v>
      </c>
      <c r="F85" s="85">
        <f>IF(ISNUMBER(VLOOKUP($A85,'[10]Coal Devlp Country Report'!$A$5:$H$39,F$4,FALSE)),VLOOKUP($A85,'[10]Coal Devlp Country Report'!$A$5:$H$39,F$4,FALSE),'[10]Coal UG and Surface (Eliz)'!F84+'[10]Coal UG and Surface (Eliz)'!N84)</f>
        <v>0</v>
      </c>
      <c r="G85" s="85">
        <f>IF(ISNUMBER(VLOOKUP($A85,'[10]Coal Devlp Country Report'!$A$5:$H$39,G$4,FALSE)),VLOOKUP($A85,'[10]Coal Devlp Country Report'!$A$5:$H$39,G$4,FALSE),'[10]Coal UG and Surface (Eliz)'!G84+'[10]Coal UG and Surface (Eliz)'!O84)</f>
        <v>0</v>
      </c>
      <c r="H85" s="85">
        <f>IF(ISNUMBER(VLOOKUP($A85,'[10]Coal Devlp Country Report'!$A$5:$H$39,H$4,FALSE)),VLOOKUP($A85,'[10]Coal Devlp Country Report'!$A$5:$H$39,H$4,FALSE),'[10]Coal UG and Surface (Eliz)'!H84+'[10]Coal UG and Surface (Eliz)'!P84)</f>
        <v>0</v>
      </c>
      <c r="I85" s="85">
        <f>IF(ISNUMBER(VLOOKUP($A85,'[10]Coal Devlp Country Report'!$A$5:$H$39,2,FALSE)),1,0)</f>
        <v>0</v>
      </c>
      <c r="J85" s="44" t="str">
        <f>IF(ISNUMBER(VLOOKUP($A85,'[10]Coal Devlp Country Report'!$A$5:$H$39,2,FALSE)),"Draft Developing Countries Report.doc","Coal_out2.xls")</f>
        <v>Coal_out2.xls</v>
      </c>
      <c r="K85" t="s">
        <v>52</v>
      </c>
      <c r="L85" t="s">
        <v>8</v>
      </c>
    </row>
    <row r="86" spans="1:13" ht="12.75">
      <c r="A86" t="s">
        <v>101</v>
      </c>
      <c r="B86" s="85">
        <f>IF(ISNUMBER(VLOOKUP($A86,'[10]Coal Devlp Country Report'!$A$5:$H$39,B$4,FALSE)),VLOOKUP($A86,'[10]Coal Devlp Country Report'!$A$5:$H$39,B$4,FALSE),'[10]Coal UG and Surface (Eliz)'!B85+'[10]Coal UG and Surface (Eliz)'!J85)</f>
        <v>819</v>
      </c>
      <c r="C86" s="85">
        <f>IF(ISNUMBER(VLOOKUP($A86,'[10]Coal Devlp Country Report'!$A$5:$H$39,C$4,FALSE)),VLOOKUP($A86,'[10]Coal Devlp Country Report'!$A$5:$H$39,C$4,FALSE),'[10]Coal UG and Surface (Eliz)'!C85+'[10]Coal UG and Surface (Eliz)'!K85)</f>
        <v>504</v>
      </c>
      <c r="D86" s="85">
        <f>IF(ISNUMBER(VLOOKUP($A86,'[10]Coal Devlp Country Report'!$A$5:$H$39,D$4,FALSE)),VLOOKUP($A86,'[10]Coal Devlp Country Report'!$A$5:$H$39,D$4,FALSE),'[10]Coal UG and Surface (Eliz)'!D85+'[10]Coal UG and Surface (Eliz)'!L85)</f>
        <v>311</v>
      </c>
      <c r="E86" s="85">
        <f>IF(ISNUMBER(VLOOKUP($A86,'[10]Coal Devlp Country Report'!$A$5:$H$39,E$4,FALSE)),VLOOKUP($A86,'[10]Coal Devlp Country Report'!$A$5:$H$39,E$4,FALSE),'[10]Coal UG and Surface (Eliz)'!E85+'[10]Coal UG and Surface (Eliz)'!M85)</f>
        <v>299.0384615384615</v>
      </c>
      <c r="F86" s="85">
        <f>IF(ISNUMBER(VLOOKUP($A86,'[10]Coal Devlp Country Report'!$A$5:$H$39,F$4,FALSE)),VLOOKUP($A86,'[10]Coal Devlp Country Report'!$A$5:$H$39,F$4,FALSE),'[10]Coal UG and Surface (Eliz)'!F85+'[10]Coal UG and Surface (Eliz)'!N85)</f>
        <v>293.05769230769226</v>
      </c>
      <c r="G86" s="85">
        <f>IF(ISNUMBER(VLOOKUP($A86,'[10]Coal Devlp Country Report'!$A$5:$H$39,G$4,FALSE)),VLOOKUP($A86,'[10]Coal Devlp Country Report'!$A$5:$H$39,G$4,FALSE),'[10]Coal UG and Surface (Eliz)'!G85+'[10]Coal UG and Surface (Eliz)'!O85)</f>
        <v>284.60410502958575</v>
      </c>
      <c r="H86" s="85">
        <f>IF(ISNUMBER(VLOOKUP($A86,'[10]Coal Devlp Country Report'!$A$5:$H$39,H$4,FALSE)),VLOOKUP($A86,'[10]Coal Devlp Country Report'!$A$5:$H$39,H$4,FALSE),'[10]Coal UG and Surface (Eliz)'!H85+'[10]Coal UG and Surface (Eliz)'!P85)</f>
        <v>276.15051775147924</v>
      </c>
      <c r="I86" s="85">
        <f>IF(ISNUMBER(VLOOKUP($A86,'[10]Coal Devlp Country Report'!$A$5:$H$39,2,FALSE)),1,0)</f>
        <v>0</v>
      </c>
      <c r="J86" s="44" t="str">
        <f>IF(ISNUMBER(VLOOKUP($A86,'[10]Coal Devlp Country Report'!$A$5:$H$39,2,FALSE)),"Draft Developing Countries Report.doc","Coal_out2.xls")</f>
        <v>Coal_out2.xls</v>
      </c>
      <c r="K86" t="s">
        <v>18</v>
      </c>
      <c r="L86" t="s">
        <v>15</v>
      </c>
      <c r="M86" t="s">
        <v>16</v>
      </c>
    </row>
    <row r="87" spans="1:11" ht="12.75">
      <c r="A87" t="s">
        <v>102</v>
      </c>
      <c r="B87" s="85">
        <f>IF(ISNUMBER(VLOOKUP($A87,'[10]Coal Devlp Country Report'!$A$5:$H$39,B$4,FALSE)),VLOOKUP($A87,'[10]Coal Devlp Country Report'!$A$5:$H$39,B$4,FALSE),'[10]Coal UG and Surface (Eliz)'!B86+'[10]Coal UG and Surface (Eliz)'!J86)</f>
        <v>0</v>
      </c>
      <c r="C87" s="85">
        <f>IF(ISNUMBER(VLOOKUP($A87,'[10]Coal Devlp Country Report'!$A$5:$H$39,C$4,FALSE)),VLOOKUP($A87,'[10]Coal Devlp Country Report'!$A$5:$H$39,C$4,FALSE),'[10]Coal UG and Surface (Eliz)'!C86+'[10]Coal UG and Surface (Eliz)'!K86)</f>
        <v>0</v>
      </c>
      <c r="D87" s="85">
        <f>IF(ISNUMBER(VLOOKUP($A87,'[10]Coal Devlp Country Report'!$A$5:$H$39,D$4,FALSE)),VLOOKUP($A87,'[10]Coal Devlp Country Report'!$A$5:$H$39,D$4,FALSE),'[10]Coal UG and Surface (Eliz)'!D86+'[10]Coal UG and Surface (Eliz)'!L86)</f>
        <v>0</v>
      </c>
      <c r="E87" s="85">
        <f>IF(ISNUMBER(VLOOKUP($A87,'[10]Coal Devlp Country Report'!$A$5:$H$39,E$4,FALSE)),VLOOKUP($A87,'[10]Coal Devlp Country Report'!$A$5:$H$39,E$4,FALSE),'[10]Coal UG and Surface (Eliz)'!E86+'[10]Coal UG and Surface (Eliz)'!M86)</f>
        <v>0</v>
      </c>
      <c r="F87" s="85">
        <f>IF(ISNUMBER(VLOOKUP($A87,'[10]Coal Devlp Country Report'!$A$5:$H$39,F$4,FALSE)),VLOOKUP($A87,'[10]Coal Devlp Country Report'!$A$5:$H$39,F$4,FALSE),'[10]Coal UG and Surface (Eliz)'!F86+'[10]Coal UG and Surface (Eliz)'!N86)</f>
        <v>0</v>
      </c>
      <c r="G87" s="85">
        <f>IF(ISNUMBER(VLOOKUP($A87,'[10]Coal Devlp Country Report'!$A$5:$H$39,G$4,FALSE)),VLOOKUP($A87,'[10]Coal Devlp Country Report'!$A$5:$H$39,G$4,FALSE),'[10]Coal UG and Surface (Eliz)'!G86+'[10]Coal UG and Surface (Eliz)'!O86)</f>
        <v>0</v>
      </c>
      <c r="H87" s="85">
        <f>IF(ISNUMBER(VLOOKUP($A87,'[10]Coal Devlp Country Report'!$A$5:$H$39,H$4,FALSE)),VLOOKUP($A87,'[10]Coal Devlp Country Report'!$A$5:$H$39,H$4,FALSE),'[10]Coal UG and Surface (Eliz)'!H86+'[10]Coal UG and Surface (Eliz)'!P86)</f>
        <v>0</v>
      </c>
      <c r="I87" s="85">
        <f>IF(ISNUMBER(VLOOKUP($A87,'[10]Coal Devlp Country Report'!$A$5:$H$39,2,FALSE)),1,0)</f>
        <v>0</v>
      </c>
      <c r="J87" s="44" t="str">
        <f>IF(ISNUMBER(VLOOKUP($A87,'[10]Coal Devlp Country Report'!$A$5:$H$39,2,FALSE)),"Draft Developing Countries Report.doc","Coal_out2.xls")</f>
        <v>Coal_out2.xls</v>
      </c>
      <c r="K87" t="s">
        <v>10</v>
      </c>
    </row>
    <row r="88" spans="1:13" ht="12.75">
      <c r="A88" t="s">
        <v>103</v>
      </c>
      <c r="B88" s="85">
        <v>4147.619047619047</v>
      </c>
      <c r="C88" s="85">
        <v>3519.0476190476193</v>
      </c>
      <c r="D88" s="85">
        <v>2903.104760851172</v>
      </c>
      <c r="E88" s="85">
        <v>3546.898590533848</v>
      </c>
      <c r="F88" s="85">
        <v>3592.828214021136</v>
      </c>
      <c r="G88" s="85">
        <v>3548.689614072025</v>
      </c>
      <c r="H88" s="85">
        <v>3494.1517340986466</v>
      </c>
      <c r="I88" s="85">
        <f>IF(ISNUMBER(VLOOKUP($A88,'[10]Coal Devlp Country Report'!$A$5:$H$39,2,FALSE)),1,0)</f>
        <v>0</v>
      </c>
      <c r="J88" s="44" t="s">
        <v>104</v>
      </c>
      <c r="K88" t="s">
        <v>105</v>
      </c>
      <c r="L88" t="s">
        <v>15</v>
      </c>
      <c r="M88" t="s">
        <v>16</v>
      </c>
    </row>
    <row r="89" spans="1:11" ht="12.75">
      <c r="A89" t="s">
        <v>106</v>
      </c>
      <c r="B89" s="85">
        <f>IF(ISNUMBER(VLOOKUP($A89,'[10]Coal Devlp Country Report'!$A$5:$H$39,B$4,FALSE)),VLOOKUP($A89,'[10]Coal Devlp Country Report'!$A$5:$H$39,B$4,FALSE),'[10]Coal UG and Surface (Eliz)'!B88+'[10]Coal UG and Surface (Eliz)'!J88)</f>
        <v>469</v>
      </c>
      <c r="C89" s="85">
        <f>IF(ISNUMBER(VLOOKUP($A89,'[10]Coal Devlp Country Report'!$A$5:$H$39,C$4,FALSE)),VLOOKUP($A89,'[10]Coal Devlp Country Report'!$A$5:$H$39,C$4,FALSE),'[10]Coal UG and Surface (Eliz)'!C88+'[10]Coal UG and Surface (Eliz)'!K88)</f>
        <v>225</v>
      </c>
      <c r="D89" s="85">
        <f>IF(ISNUMBER(VLOOKUP($A89,'[10]Coal Devlp Country Report'!$A$5:$H$39,D$4,FALSE)),VLOOKUP($A89,'[10]Coal Devlp Country Report'!$A$5:$H$39,D$4,FALSE),'[10]Coal UG and Surface (Eliz)'!D88+'[10]Coal UG and Surface (Eliz)'!L88)</f>
        <v>211</v>
      </c>
      <c r="E89" s="85">
        <f>IF(ISNUMBER(VLOOKUP($A89,'[10]Coal Devlp Country Report'!$A$5:$H$39,E$4,FALSE)),VLOOKUP($A89,'[10]Coal Devlp Country Report'!$A$5:$H$39,E$4,FALSE),'[10]Coal UG and Surface (Eliz)'!E88+'[10]Coal UG and Surface (Eliz)'!M88)</f>
        <v>202</v>
      </c>
      <c r="F89" s="85">
        <f>IF(ISNUMBER(VLOOKUP($A89,'[10]Coal Devlp Country Report'!$A$5:$H$39,F$4,FALSE)),VLOOKUP($A89,'[10]Coal Devlp Country Report'!$A$5:$H$39,F$4,FALSE),'[10]Coal UG and Surface (Eliz)'!F88+'[10]Coal UG and Surface (Eliz)'!N88)</f>
        <v>194</v>
      </c>
      <c r="G89" s="85">
        <f>IF(ISNUMBER(VLOOKUP($A89,'[10]Coal Devlp Country Report'!$A$5:$H$39,G$4,FALSE)),VLOOKUP($A89,'[10]Coal Devlp Country Report'!$A$5:$H$39,G$4,FALSE),'[10]Coal UG and Surface (Eliz)'!G88+'[10]Coal UG and Surface (Eliz)'!O88)</f>
        <v>185</v>
      </c>
      <c r="H89" s="85">
        <f>IF(ISNUMBER(VLOOKUP($A89,'[10]Coal Devlp Country Report'!$A$5:$H$39,H$4,FALSE)),VLOOKUP($A89,'[10]Coal Devlp Country Report'!$A$5:$H$39,H$4,FALSE),'[10]Coal UG and Surface (Eliz)'!H88+'[10]Coal UG and Surface (Eliz)'!P88)</f>
        <v>176</v>
      </c>
      <c r="I89" s="85">
        <f>IF(ISNUMBER(VLOOKUP($A89,'[10]Coal Devlp Country Report'!$A$5:$H$39,2,FALSE)),1,0)</f>
        <v>1</v>
      </c>
      <c r="J89" s="44" t="str">
        <f>IF(ISNUMBER(VLOOKUP($A89,'[10]Coal Devlp Country Report'!$A$5:$H$39,2,FALSE)),"Draft Developing Countries Report.doc","Coal_out2.xls")</f>
        <v>Draft Developing Countries Report.doc</v>
      </c>
      <c r="K89" t="s">
        <v>12</v>
      </c>
    </row>
    <row r="90" spans="1:12" ht="12.75">
      <c r="A90" t="s">
        <v>107</v>
      </c>
      <c r="B90" s="85">
        <f>IF(ISNUMBER(VLOOKUP($A90,'[10]Coal Devlp Country Report'!$A$5:$H$39,B$4,FALSE)),VLOOKUP($A90,'[10]Coal Devlp Country Report'!$A$5:$H$39,B$4,FALSE),'[10]Coal UG and Surface (Eliz)'!B89+'[10]Coal UG and Surface (Eliz)'!J89)</f>
        <v>3</v>
      </c>
      <c r="C90" s="85">
        <f>IF(ISNUMBER(VLOOKUP($A90,'[10]Coal Devlp Country Report'!$A$5:$H$39,C$4,FALSE)),VLOOKUP($A90,'[10]Coal Devlp Country Report'!$A$5:$H$39,C$4,FALSE),'[10]Coal UG and Surface (Eliz)'!C89+'[10]Coal UG and Surface (Eliz)'!K89)</f>
        <v>6</v>
      </c>
      <c r="D90" s="85">
        <f>IF(ISNUMBER(VLOOKUP($A90,'[10]Coal Devlp Country Report'!$A$5:$H$39,D$4,FALSE)),VLOOKUP($A90,'[10]Coal Devlp Country Report'!$A$5:$H$39,D$4,FALSE),'[10]Coal UG and Surface (Eliz)'!D89+'[10]Coal UG and Surface (Eliz)'!L89)</f>
        <v>10</v>
      </c>
      <c r="E90" s="85">
        <f>IF(ISNUMBER(VLOOKUP($A90,'[10]Coal Devlp Country Report'!$A$5:$H$39,E$4,FALSE)),VLOOKUP($A90,'[10]Coal Devlp Country Report'!$A$5:$H$39,E$4,FALSE),'[10]Coal UG and Surface (Eliz)'!E89+'[10]Coal UG and Surface (Eliz)'!M89)</f>
        <v>16</v>
      </c>
      <c r="F90" s="85">
        <f>IF(ISNUMBER(VLOOKUP($A90,'[10]Coal Devlp Country Report'!$A$5:$H$39,F$4,FALSE)),VLOOKUP($A90,'[10]Coal Devlp Country Report'!$A$5:$H$39,F$4,FALSE),'[10]Coal UG and Surface (Eliz)'!F89+'[10]Coal UG and Surface (Eliz)'!N89)</f>
        <v>24</v>
      </c>
      <c r="G90" s="85">
        <f>IF(ISNUMBER(VLOOKUP($A90,'[10]Coal Devlp Country Report'!$A$5:$H$39,G$4,FALSE)),VLOOKUP($A90,'[10]Coal Devlp Country Report'!$A$5:$H$39,G$4,FALSE),'[10]Coal UG and Surface (Eliz)'!G89+'[10]Coal UG and Surface (Eliz)'!O89)</f>
        <v>38</v>
      </c>
      <c r="H90" s="85">
        <f>IF(ISNUMBER(VLOOKUP($A90,'[10]Coal Devlp Country Report'!$A$5:$H$39,H$4,FALSE)),VLOOKUP($A90,'[10]Coal Devlp Country Report'!$A$5:$H$39,H$4,FALSE),'[10]Coal UG and Surface (Eliz)'!H89+'[10]Coal UG and Surface (Eliz)'!P89)</f>
        <v>58</v>
      </c>
      <c r="I90" s="85">
        <f>IF(ISNUMBER(VLOOKUP($A90,'[10]Coal Devlp Country Report'!$A$5:$H$39,2,FALSE)),1,0)</f>
        <v>1</v>
      </c>
      <c r="J90" s="44" t="str">
        <f>IF(ISNUMBER(VLOOKUP($A90,'[10]Coal Devlp Country Report'!$A$5:$H$39,2,FALSE)),"Draft Developing Countries Report.doc","Coal_out2.xls")</f>
        <v>Draft Developing Countries Report.doc</v>
      </c>
      <c r="K90" t="s">
        <v>10</v>
      </c>
      <c r="L90" t="s">
        <v>8</v>
      </c>
    </row>
    <row r="91" spans="1:11" ht="12.75">
      <c r="A91" t="s">
        <v>108</v>
      </c>
      <c r="B91" s="85">
        <f>IF(ISNUMBER(VLOOKUP($A91,'[10]Coal Devlp Country Report'!$A$5:$H$39,B$4,FALSE)),VLOOKUP($A91,'[10]Coal Devlp Country Report'!$A$5:$H$39,B$4,FALSE),'[10]Coal UG and Surface (Eliz)'!B90+'[10]Coal UG and Surface (Eliz)'!J90)</f>
        <v>29</v>
      </c>
      <c r="C91" s="85">
        <f>IF(ISNUMBER(VLOOKUP($A91,'[10]Coal Devlp Country Report'!$A$5:$H$39,C$4,FALSE)),VLOOKUP($A91,'[10]Coal Devlp Country Report'!$A$5:$H$39,C$4,FALSE),'[10]Coal UG and Surface (Eliz)'!C90+'[10]Coal UG and Surface (Eliz)'!K90)</f>
        <v>52</v>
      </c>
      <c r="D91" s="85">
        <f>IF(ISNUMBER(VLOOKUP($A91,'[10]Coal Devlp Country Report'!$A$5:$H$39,D$4,FALSE)),VLOOKUP($A91,'[10]Coal Devlp Country Report'!$A$5:$H$39,D$4,FALSE),'[10]Coal UG and Surface (Eliz)'!D90+'[10]Coal UG and Surface (Eliz)'!L90)</f>
        <v>67</v>
      </c>
      <c r="E91" s="85">
        <f>IF(ISNUMBER(VLOOKUP($A91,'[10]Coal Devlp Country Report'!$A$5:$H$39,E$4,FALSE)),VLOOKUP($A91,'[10]Coal Devlp Country Report'!$A$5:$H$39,E$4,FALSE),'[10]Coal UG and Surface (Eliz)'!E90+'[10]Coal UG and Surface (Eliz)'!M90)</f>
        <v>87</v>
      </c>
      <c r="F91" s="85">
        <f>IF(ISNUMBER(VLOOKUP($A91,'[10]Coal Devlp Country Report'!$A$5:$H$39,F$4,FALSE)),VLOOKUP($A91,'[10]Coal Devlp Country Report'!$A$5:$H$39,F$4,FALSE),'[10]Coal UG and Surface (Eliz)'!F90+'[10]Coal UG and Surface (Eliz)'!N90)</f>
        <v>112</v>
      </c>
      <c r="G91" s="85">
        <f>IF(ISNUMBER(VLOOKUP($A91,'[10]Coal Devlp Country Report'!$A$5:$H$39,G$4,FALSE)),VLOOKUP($A91,'[10]Coal Devlp Country Report'!$A$5:$H$39,G$4,FALSE),'[10]Coal UG and Surface (Eliz)'!G90+'[10]Coal UG and Surface (Eliz)'!O90)</f>
        <v>145</v>
      </c>
      <c r="H91" s="85">
        <f>IF(ISNUMBER(VLOOKUP($A91,'[10]Coal Devlp Country Report'!$A$5:$H$39,H$4,FALSE)),VLOOKUP($A91,'[10]Coal Devlp Country Report'!$A$5:$H$39,H$4,FALSE),'[10]Coal UG and Surface (Eliz)'!H90+'[10]Coal UG and Surface (Eliz)'!P90)</f>
        <v>188</v>
      </c>
      <c r="I91" s="85">
        <f>IF(ISNUMBER(VLOOKUP($A91,'[10]Coal Devlp Country Report'!$A$5:$H$39,2,FALSE)),1,0)</f>
        <v>1</v>
      </c>
      <c r="J91" s="44" t="str">
        <f>IF(ISNUMBER(VLOOKUP($A91,'[10]Coal Devlp Country Report'!$A$5:$H$39,2,FALSE)),"Draft Developing Countries Report.doc","Coal_out2.xls")</f>
        <v>Draft Developing Countries Report.doc</v>
      </c>
      <c r="K91" t="s">
        <v>21</v>
      </c>
    </row>
    <row r="92" spans="2:10" ht="12.75">
      <c r="B92" s="85"/>
      <c r="C92" s="85"/>
      <c r="D92" s="85"/>
      <c r="E92" s="85"/>
      <c r="F92" s="85"/>
      <c r="G92" s="85"/>
      <c r="H92" s="85"/>
      <c r="I92" s="85">
        <f>SUM(I6:I91)</f>
        <v>28</v>
      </c>
      <c r="J92" s="44"/>
    </row>
    <row r="93" spans="1:10" ht="12.75">
      <c r="A93" s="81" t="s">
        <v>109</v>
      </c>
      <c r="B93" s="85"/>
      <c r="C93" s="85"/>
      <c r="D93" s="85"/>
      <c r="E93" s="85"/>
      <c r="F93" s="85"/>
      <c r="G93" s="85"/>
      <c r="H93" s="85"/>
      <c r="I93" s="85"/>
      <c r="J93" s="44"/>
    </row>
    <row r="94" spans="1:11" ht="12.75">
      <c r="A94" t="s">
        <v>7</v>
      </c>
      <c r="B94" s="85">
        <f>IF(ISNUMBER(VLOOKUP($A94,'[10]Coal Devlp Country Report'!$A$5:$H$39,B$4,FALSE)),VLOOKUP($A94,'[10]Coal Devlp Country Report'!$A$5:$H$39,B$4,FALSE),'[10]Coal UG and Surface (Eliz)'!B93+'[10]Coal UG and Surface (Eliz)'!J93)</f>
        <v>96</v>
      </c>
      <c r="C94" s="85">
        <f>IF(ISNUMBER(VLOOKUP($A94,'[10]Coal Devlp Country Report'!$A$5:$H$39,C$4,FALSE)),VLOOKUP($A94,'[10]Coal Devlp Country Report'!$A$5:$H$39,C$4,FALSE),'[10]Coal UG and Surface (Eliz)'!C93+'[10]Coal UG and Surface (Eliz)'!K93)</f>
        <v>96</v>
      </c>
      <c r="D94" s="85">
        <f>IF(ISNUMBER(VLOOKUP($A94,'[10]Coal Devlp Country Report'!$A$5:$H$39,D$4,FALSE)),VLOOKUP($A94,'[10]Coal Devlp Country Report'!$A$5:$H$39,D$4,FALSE),'[10]Coal UG and Surface (Eliz)'!D93+'[10]Coal UG and Surface (Eliz)'!L93)</f>
        <v>83</v>
      </c>
      <c r="E94" s="85">
        <f>IF(ISNUMBER(VLOOKUP($A94,'[10]Coal Devlp Country Report'!$A$5:$H$39,E$4,FALSE)),VLOOKUP($A94,'[10]Coal Devlp Country Report'!$A$5:$H$39,E$4,FALSE),'[10]Coal UG and Surface (Eliz)'!E93+'[10]Coal UG and Surface (Eliz)'!M93)</f>
        <v>83</v>
      </c>
      <c r="F94" s="85">
        <f>IF(ISNUMBER(VLOOKUP($A94,'[10]Coal Devlp Country Report'!$A$5:$H$39,F$4,FALSE)),VLOOKUP($A94,'[10]Coal Devlp Country Report'!$A$5:$H$39,F$4,FALSE),'[10]Coal UG and Surface (Eliz)'!F93+'[10]Coal UG and Surface (Eliz)'!N93)</f>
        <v>84</v>
      </c>
      <c r="G94" s="85">
        <f>IF(ISNUMBER(VLOOKUP($A94,'[10]Coal Devlp Country Report'!$A$5:$H$39,G$4,FALSE)),VLOOKUP($A94,'[10]Coal Devlp Country Report'!$A$5:$H$39,G$4,FALSE),'[10]Coal UG and Surface (Eliz)'!G93+'[10]Coal UG and Surface (Eliz)'!O93)</f>
        <v>84</v>
      </c>
      <c r="H94" s="85">
        <f>IF(ISNUMBER(VLOOKUP($A94,'[10]Coal Devlp Country Report'!$A$5:$H$39,H$4,FALSE)),VLOOKUP($A94,'[10]Coal Devlp Country Report'!$A$5:$H$39,H$4,FALSE),'[10]Coal UG and Surface (Eliz)'!H93+'[10]Coal UG and Surface (Eliz)'!P93)</f>
        <v>85</v>
      </c>
      <c r="I94" s="85"/>
      <c r="J94" s="44" t="str">
        <f>IF(ISNUMBER(VLOOKUP($A94,'[10]Coal Devlp Country Report'!$A$5:$H$39,2,FALSE)),"Draft Developing Countries Report.doc","Coal_out2.xls")</f>
        <v>Draft Developing Countries Report.doc</v>
      </c>
      <c r="K94" t="s">
        <v>7</v>
      </c>
    </row>
    <row r="95" spans="1:11" ht="12.75">
      <c r="A95" t="s">
        <v>110</v>
      </c>
      <c r="B95" s="85">
        <f>IF(ISNUMBER(VLOOKUP($A95,'[10]Coal Devlp Country Report'!$A$5:$H$39,B$4,FALSE)),VLOOKUP($A95,'[10]Coal Devlp Country Report'!$A$5:$H$39,B$4,FALSE),'[10]Coal UG and Surface (Eliz)'!B94+'[10]Coal UG and Surface (Eliz)'!J94)</f>
        <v>0</v>
      </c>
      <c r="C95" s="85">
        <f>IF(ISNUMBER(VLOOKUP($A95,'[10]Coal Devlp Country Report'!$A$5:$H$39,C$4,FALSE)),VLOOKUP($A95,'[10]Coal Devlp Country Report'!$A$5:$H$39,C$4,FALSE),'[10]Coal UG and Surface (Eliz)'!C94+'[10]Coal UG and Surface (Eliz)'!K94)</f>
        <v>0</v>
      </c>
      <c r="D95" s="85">
        <f>IF(ISNUMBER(VLOOKUP($A95,'[10]Coal Devlp Country Report'!$A$5:$H$39,D$4,FALSE)),VLOOKUP($A95,'[10]Coal Devlp Country Report'!$A$5:$H$39,D$4,FALSE),'[10]Coal UG and Surface (Eliz)'!D94+'[10]Coal UG and Surface (Eliz)'!L94)</f>
        <v>0</v>
      </c>
      <c r="E95" s="85">
        <f>IF(ISNUMBER(VLOOKUP($A95,'[10]Coal Devlp Country Report'!$A$5:$H$39,E$4,FALSE)),VLOOKUP($A95,'[10]Coal Devlp Country Report'!$A$5:$H$39,E$4,FALSE),'[10]Coal UG and Surface (Eliz)'!E94+'[10]Coal UG and Surface (Eliz)'!M94)</f>
        <v>0</v>
      </c>
      <c r="F95" s="85">
        <f>IF(ISNUMBER(VLOOKUP($A95,'[10]Coal Devlp Country Report'!$A$5:$H$39,F$4,FALSE)),VLOOKUP($A95,'[10]Coal Devlp Country Report'!$A$5:$H$39,F$4,FALSE),'[10]Coal UG and Surface (Eliz)'!F94+'[10]Coal UG and Surface (Eliz)'!N94)</f>
        <v>0</v>
      </c>
      <c r="G95" s="85">
        <f>IF(ISNUMBER(VLOOKUP($A95,'[10]Coal Devlp Country Report'!$A$5:$H$39,G$4,FALSE)),VLOOKUP($A95,'[10]Coal Devlp Country Report'!$A$5:$H$39,G$4,FALSE),'[10]Coal UG and Surface (Eliz)'!G94+'[10]Coal UG and Surface (Eliz)'!O94)</f>
        <v>0</v>
      </c>
      <c r="H95" s="85">
        <f>IF(ISNUMBER(VLOOKUP($A95,'[10]Coal Devlp Country Report'!$A$5:$H$39,H$4,FALSE)),VLOOKUP($A95,'[10]Coal Devlp Country Report'!$A$5:$H$39,H$4,FALSE),'[10]Coal UG and Surface (Eliz)'!H94+'[10]Coal UG and Surface (Eliz)'!P94)</f>
        <v>0</v>
      </c>
      <c r="I95" s="85"/>
      <c r="J95" s="44" t="str">
        <f>IF(ISNUMBER(VLOOKUP($A95,'[10]Coal Devlp Country Report'!$A$5:$H$39,2,FALSE)),"Draft Developing Countries Report.doc","Coal_out2.xls")</f>
        <v>Coal_out2.xls</v>
      </c>
      <c r="K95" t="s">
        <v>31</v>
      </c>
    </row>
    <row r="96" spans="1:11" ht="12.75">
      <c r="A96" t="s">
        <v>28</v>
      </c>
      <c r="B96" s="85">
        <f>IF(ISNUMBER(VLOOKUP($A96,'[10]Coal Devlp Country Report'!$A$5:$H$39,B$4,FALSE)),VLOOKUP($A96,'[10]Coal Devlp Country Report'!$A$5:$H$39,B$4,FALSE),'[10]Coal UG and Surface (Eliz)'!B95+'[10]Coal UG and Surface (Eliz)'!J95)</f>
        <v>2</v>
      </c>
      <c r="C96" s="85">
        <f>IF(ISNUMBER(VLOOKUP($A96,'[10]Coal Devlp Country Report'!$A$5:$H$39,C$4,FALSE)),VLOOKUP($A96,'[10]Coal Devlp Country Report'!$A$5:$H$39,C$4,FALSE),'[10]Coal UG and Surface (Eliz)'!C95+'[10]Coal UG and Surface (Eliz)'!K95)</f>
        <v>0.1</v>
      </c>
      <c r="D96" s="85">
        <f>IF(ISNUMBER(VLOOKUP($A96,'[10]Coal Devlp Country Report'!$A$5:$H$39,D$4,FALSE)),VLOOKUP($A96,'[10]Coal Devlp Country Report'!$A$5:$H$39,D$4,FALSE),'[10]Coal UG and Surface (Eliz)'!D95+'[10]Coal UG and Surface (Eliz)'!L95)</f>
        <v>0.04</v>
      </c>
      <c r="E96" s="85">
        <f>IF(ISNUMBER(VLOOKUP($A96,'[10]Coal Devlp Country Report'!$A$5:$H$39,E$4,FALSE)),VLOOKUP($A96,'[10]Coal Devlp Country Report'!$A$5:$H$39,E$4,FALSE),'[10]Coal UG and Surface (Eliz)'!E95+'[10]Coal UG and Surface (Eliz)'!M95)</f>
        <v>0.02</v>
      </c>
      <c r="F96" s="85">
        <f>IF(ISNUMBER(VLOOKUP($A96,'[10]Coal Devlp Country Report'!$A$5:$H$39,F$4,FALSE)),VLOOKUP($A96,'[10]Coal Devlp Country Report'!$A$5:$H$39,F$4,FALSE),'[10]Coal UG and Surface (Eliz)'!F95+'[10]Coal UG and Surface (Eliz)'!N95)</f>
        <v>0.01</v>
      </c>
      <c r="G96" s="85">
        <f>IF(ISNUMBER(VLOOKUP($A96,'[10]Coal Devlp Country Report'!$A$5:$H$39,G$4,FALSE)),VLOOKUP($A96,'[10]Coal Devlp Country Report'!$A$5:$H$39,G$4,FALSE),'[10]Coal UG and Surface (Eliz)'!G95+'[10]Coal UG and Surface (Eliz)'!O95)</f>
        <v>0</v>
      </c>
      <c r="H96" s="85">
        <f>IF(ISNUMBER(VLOOKUP($A96,'[10]Coal Devlp Country Report'!$A$5:$H$39,H$4,FALSE)),VLOOKUP($A96,'[10]Coal Devlp Country Report'!$A$5:$H$39,H$4,FALSE),'[10]Coal UG and Surface (Eliz)'!H95+'[10]Coal UG and Surface (Eliz)'!P95)</f>
        <v>0</v>
      </c>
      <c r="I96" s="85"/>
      <c r="J96" s="44" t="str">
        <f>IF(ISNUMBER(VLOOKUP($A96,'[10]Coal Devlp Country Report'!$A$5:$H$39,2,FALSE)),"Draft Developing Countries Report.doc","Coal_out2.xls")</f>
        <v>Draft Developing Countries Report.doc</v>
      </c>
      <c r="K96" t="s">
        <v>28</v>
      </c>
    </row>
    <row r="97" spans="1:11" ht="12.75">
      <c r="A97" t="s">
        <v>111</v>
      </c>
      <c r="B97" s="85">
        <f>IF(ISNUMBER(VLOOKUP($A97,'[10]Coal Devlp Country Report'!$A$5:$H$39,B$4,FALSE)),VLOOKUP($A97,'[10]Coal Devlp Country Report'!$A$5:$H$39,B$4,FALSE),'[10]Coal UG and Surface (Eliz)'!B96+'[10]Coal UG and Surface (Eliz)'!J96)</f>
        <v>23</v>
      </c>
      <c r="C97" s="85">
        <f>IF(ISNUMBER(VLOOKUP($A97,'[10]Coal Devlp Country Report'!$A$5:$H$39,C$4,FALSE)),VLOOKUP($A97,'[10]Coal Devlp Country Report'!$A$5:$H$39,C$4,FALSE),'[10]Coal UG and Surface (Eliz)'!C96+'[10]Coal UG and Surface (Eliz)'!K96)</f>
        <v>3</v>
      </c>
      <c r="D97" s="85">
        <f>IF(ISNUMBER(VLOOKUP($A97,'[10]Coal Devlp Country Report'!$A$5:$H$39,D$4,FALSE)),VLOOKUP($A97,'[10]Coal Devlp Country Report'!$A$5:$H$39,D$4,FALSE),'[10]Coal UG and Surface (Eliz)'!D96+'[10]Coal UG and Surface (Eliz)'!L96)</f>
        <v>4</v>
      </c>
      <c r="E97" s="85">
        <f>IF(ISNUMBER(VLOOKUP($A97,'[10]Coal Devlp Country Report'!$A$5:$H$39,E$4,FALSE)),VLOOKUP($A97,'[10]Coal Devlp Country Report'!$A$5:$H$39,E$4,FALSE),'[10]Coal UG and Surface (Eliz)'!E96+'[10]Coal UG and Surface (Eliz)'!M96)</f>
        <v>3</v>
      </c>
      <c r="F97" s="85">
        <f>IF(ISNUMBER(VLOOKUP($A97,'[10]Coal Devlp Country Report'!$A$5:$H$39,F$4,FALSE)),VLOOKUP($A97,'[10]Coal Devlp Country Report'!$A$5:$H$39,F$4,FALSE),'[10]Coal UG and Surface (Eliz)'!F96+'[10]Coal UG and Surface (Eliz)'!N96)</f>
        <v>3</v>
      </c>
      <c r="G97" s="85">
        <f>IF(ISNUMBER(VLOOKUP($A97,'[10]Coal Devlp Country Report'!$A$5:$H$39,G$4,FALSE)),VLOOKUP($A97,'[10]Coal Devlp Country Report'!$A$5:$H$39,G$4,FALSE),'[10]Coal UG and Surface (Eliz)'!G96+'[10]Coal UG and Surface (Eliz)'!O96)</f>
        <v>3</v>
      </c>
      <c r="H97" s="85">
        <f>IF(ISNUMBER(VLOOKUP($A97,'[10]Coal Devlp Country Report'!$A$5:$H$39,H$4,FALSE)),VLOOKUP($A97,'[10]Coal Devlp Country Report'!$A$5:$H$39,H$4,FALSE),'[10]Coal UG and Surface (Eliz)'!H96+'[10]Coal UG and Surface (Eliz)'!P96)</f>
        <v>2</v>
      </c>
      <c r="I97" s="85"/>
      <c r="J97" s="44" t="str">
        <f>IF(ISNUMBER(VLOOKUP($A97,'[10]Coal Devlp Country Report'!$A$5:$H$39,2,FALSE)),"Draft Developing Countries Report.doc","Coal_out2.xls")</f>
        <v>Draft Developing Countries Report.doc</v>
      </c>
      <c r="K97" t="s">
        <v>12</v>
      </c>
    </row>
    <row r="98" spans="1:11" ht="12.75">
      <c r="A98" t="s">
        <v>112</v>
      </c>
      <c r="B98" s="85">
        <f>IF(ISNUMBER(VLOOKUP($A98,'[10]Coal Devlp Country Report'!$A$5:$H$39,B$4,FALSE)),VLOOKUP($A98,'[10]Coal Devlp Country Report'!$A$5:$H$39,B$4,FALSE),'[10]Coal UG and Surface (Eliz)'!B97+'[10]Coal UG and Surface (Eliz)'!J97)</f>
        <v>0</v>
      </c>
      <c r="C98" s="85">
        <f>IF(ISNUMBER(VLOOKUP($A98,'[10]Coal Devlp Country Report'!$A$5:$H$39,C$4,FALSE)),VLOOKUP($A98,'[10]Coal Devlp Country Report'!$A$5:$H$39,C$4,FALSE),'[10]Coal UG and Surface (Eliz)'!C97+'[10]Coal UG and Surface (Eliz)'!K97)</f>
        <v>0</v>
      </c>
      <c r="D98" s="85">
        <f>IF(ISNUMBER(VLOOKUP($A98,'[10]Coal Devlp Country Report'!$A$5:$H$39,D$4,FALSE)),VLOOKUP($A98,'[10]Coal Devlp Country Report'!$A$5:$H$39,D$4,FALSE),'[10]Coal UG and Surface (Eliz)'!D97+'[10]Coal UG and Surface (Eliz)'!L97)</f>
        <v>0</v>
      </c>
      <c r="E98" s="85">
        <f>IF(ISNUMBER(VLOOKUP($A98,'[10]Coal Devlp Country Report'!$A$5:$H$39,E$4,FALSE)),VLOOKUP($A98,'[10]Coal Devlp Country Report'!$A$5:$H$39,E$4,FALSE),'[10]Coal UG and Surface (Eliz)'!E97+'[10]Coal UG and Surface (Eliz)'!M97)</f>
        <v>0</v>
      </c>
      <c r="F98" s="85">
        <f>IF(ISNUMBER(VLOOKUP($A98,'[10]Coal Devlp Country Report'!$A$5:$H$39,F$4,FALSE)),VLOOKUP($A98,'[10]Coal Devlp Country Report'!$A$5:$H$39,F$4,FALSE),'[10]Coal UG and Surface (Eliz)'!F97+'[10]Coal UG and Surface (Eliz)'!N97)</f>
        <v>0</v>
      </c>
      <c r="G98" s="85">
        <f>IF(ISNUMBER(VLOOKUP($A98,'[10]Coal Devlp Country Report'!$A$5:$H$39,G$4,FALSE)),VLOOKUP($A98,'[10]Coal Devlp Country Report'!$A$5:$H$39,G$4,FALSE),'[10]Coal UG and Surface (Eliz)'!G97+'[10]Coal UG and Surface (Eliz)'!O97)</f>
        <v>0</v>
      </c>
      <c r="H98" s="85">
        <f>IF(ISNUMBER(VLOOKUP($A98,'[10]Coal Devlp Country Report'!$A$5:$H$39,H$4,FALSE)),VLOOKUP($A98,'[10]Coal Devlp Country Report'!$A$5:$H$39,H$4,FALSE),'[10]Coal UG and Surface (Eliz)'!H97+'[10]Coal UG and Surface (Eliz)'!P97)</f>
        <v>0</v>
      </c>
      <c r="I98" s="85"/>
      <c r="J98" s="44" t="str">
        <f>IF(ISNUMBER(VLOOKUP($A98,'[10]Coal Devlp Country Report'!$A$5:$H$39,2,FALSE)),"Draft Developing Countries Report.doc","Coal_out2.xls")</f>
        <v>Draft Developing Countries Report.doc</v>
      </c>
      <c r="K98" t="s">
        <v>10</v>
      </c>
    </row>
    <row r="99" spans="1:11" ht="12.75">
      <c r="A99" t="s">
        <v>52</v>
      </c>
      <c r="B99" s="85">
        <f>IF(ISNUMBER(VLOOKUP($A99,'[10]Coal Devlp Country Report'!$A$5:$H$39,B$4,FALSE)),VLOOKUP($A99,'[10]Coal Devlp Country Report'!$A$5:$H$39,B$4,FALSE),'[10]Coal UG and Surface (Eliz)'!B98+'[10]Coal UG and Surface (Eliz)'!J98)</f>
        <v>0</v>
      </c>
      <c r="C99" s="85">
        <f>IF(ISNUMBER(VLOOKUP($A99,'[10]Coal Devlp Country Report'!$A$5:$H$39,C$4,FALSE)),VLOOKUP($A99,'[10]Coal Devlp Country Report'!$A$5:$H$39,C$4,FALSE),'[10]Coal UG and Surface (Eliz)'!C98+'[10]Coal UG and Surface (Eliz)'!K98)</f>
        <v>0</v>
      </c>
      <c r="D99" s="85">
        <f>IF(ISNUMBER(VLOOKUP($A99,'[10]Coal Devlp Country Report'!$A$5:$H$39,D$4,FALSE)),VLOOKUP($A99,'[10]Coal Devlp Country Report'!$A$5:$H$39,D$4,FALSE),'[10]Coal UG and Surface (Eliz)'!D98+'[10]Coal UG and Surface (Eliz)'!L98)</f>
        <v>0</v>
      </c>
      <c r="E99" s="85">
        <f>IF(ISNUMBER(VLOOKUP($A99,'[10]Coal Devlp Country Report'!$A$5:$H$39,E$4,FALSE)),VLOOKUP($A99,'[10]Coal Devlp Country Report'!$A$5:$H$39,E$4,FALSE),'[10]Coal UG and Surface (Eliz)'!E98+'[10]Coal UG and Surface (Eliz)'!M98)</f>
        <v>0</v>
      </c>
      <c r="F99" s="85">
        <f>IF(ISNUMBER(VLOOKUP($A99,'[10]Coal Devlp Country Report'!$A$5:$H$39,F$4,FALSE)),VLOOKUP($A99,'[10]Coal Devlp Country Report'!$A$5:$H$39,F$4,FALSE),'[10]Coal UG and Surface (Eliz)'!F98+'[10]Coal UG and Surface (Eliz)'!N98)</f>
        <v>0</v>
      </c>
      <c r="G99" s="85">
        <f>IF(ISNUMBER(VLOOKUP($A99,'[10]Coal Devlp Country Report'!$A$5:$H$39,G$4,FALSE)),VLOOKUP($A99,'[10]Coal Devlp Country Report'!$A$5:$H$39,G$4,FALSE),'[10]Coal UG and Surface (Eliz)'!G98+'[10]Coal UG and Surface (Eliz)'!O98)</f>
        <v>0</v>
      </c>
      <c r="H99" s="85">
        <f>IF(ISNUMBER(VLOOKUP($A99,'[10]Coal Devlp Country Report'!$A$5:$H$39,H$4,FALSE)),VLOOKUP($A99,'[10]Coal Devlp Country Report'!$A$5:$H$39,H$4,FALSE),'[10]Coal UG and Surface (Eliz)'!H98+'[10]Coal UG and Surface (Eliz)'!P98)</f>
        <v>0</v>
      </c>
      <c r="I99" s="85"/>
      <c r="J99" s="44" t="str">
        <f>IF(ISNUMBER(VLOOKUP($A99,'[10]Coal Devlp Country Report'!$A$5:$H$39,2,FALSE)),"Draft Developing Countries Report.doc","Coal_out2.xls")</f>
        <v>Draft Developing Countries Report.doc</v>
      </c>
      <c r="K99" t="s">
        <v>52</v>
      </c>
    </row>
    <row r="100" spans="1:12" ht="12.75">
      <c r="A100" t="s">
        <v>113</v>
      </c>
      <c r="B100" s="85">
        <f>IF(ISNUMBER(VLOOKUP($A100,'[10]Coal Devlp Country Report'!$A$5:$H$39,B$4,FALSE)),VLOOKUP($A100,'[10]Coal Devlp Country Report'!$A$5:$H$39,B$4,FALSE),'[10]Coal UG and Surface (Eliz)'!B99+'[10]Coal UG and Surface (Eliz)'!J99)</f>
        <v>0</v>
      </c>
      <c r="C100" s="85">
        <f>IF(ISNUMBER(VLOOKUP($A100,'[10]Coal Devlp Country Report'!$A$5:$H$39,C$4,FALSE)),VLOOKUP($A100,'[10]Coal Devlp Country Report'!$A$5:$H$39,C$4,FALSE),'[10]Coal UG and Surface (Eliz)'!C99+'[10]Coal UG and Surface (Eliz)'!K99)</f>
        <v>0</v>
      </c>
      <c r="D100" s="85">
        <f>IF(ISNUMBER(VLOOKUP($A100,'[10]Coal Devlp Country Report'!$A$5:$H$39,D$4,FALSE)),VLOOKUP($A100,'[10]Coal Devlp Country Report'!$A$5:$H$39,D$4,FALSE),'[10]Coal UG and Surface (Eliz)'!D99+'[10]Coal UG and Surface (Eliz)'!L99)</f>
        <v>0</v>
      </c>
      <c r="E100" s="85">
        <f>IF(ISNUMBER(VLOOKUP($A100,'[10]Coal Devlp Country Report'!$A$5:$H$39,E$4,FALSE)),VLOOKUP($A100,'[10]Coal Devlp Country Report'!$A$5:$H$39,E$4,FALSE),'[10]Coal UG and Surface (Eliz)'!E99+'[10]Coal UG and Surface (Eliz)'!M99)</f>
        <v>0</v>
      </c>
      <c r="F100" s="85">
        <f>IF(ISNUMBER(VLOOKUP($A100,'[10]Coal Devlp Country Report'!$A$5:$H$39,F$4,FALSE)),VLOOKUP($A100,'[10]Coal Devlp Country Report'!$A$5:$H$39,F$4,FALSE),'[10]Coal UG and Surface (Eliz)'!F99+'[10]Coal UG and Surface (Eliz)'!N99)</f>
        <v>0</v>
      </c>
      <c r="G100" s="85">
        <f>IF(ISNUMBER(VLOOKUP($A100,'[10]Coal Devlp Country Report'!$A$5:$H$39,G$4,FALSE)),VLOOKUP($A100,'[10]Coal Devlp Country Report'!$A$5:$H$39,G$4,FALSE),'[10]Coal UG and Surface (Eliz)'!G99+'[10]Coal UG and Surface (Eliz)'!O99)</f>
        <v>0</v>
      </c>
      <c r="H100" s="85">
        <f>IF(ISNUMBER(VLOOKUP($A100,'[10]Coal Devlp Country Report'!$A$5:$H$39,H$4,FALSE)),VLOOKUP($A100,'[10]Coal Devlp Country Report'!$A$5:$H$39,H$4,FALSE),'[10]Coal UG and Surface (Eliz)'!H99+'[10]Coal UG and Surface (Eliz)'!P99)</f>
        <v>0</v>
      </c>
      <c r="I100" s="85"/>
      <c r="J100" s="44" t="str">
        <f>IF(ISNUMBER(VLOOKUP($A100,'[10]Coal Devlp Country Report'!$A$5:$H$39,2,FALSE)),"Draft Developing Countries Report.doc","Coal_out2.xls")</f>
        <v>Coal_out2.xls</v>
      </c>
      <c r="K100" t="s">
        <v>48</v>
      </c>
      <c r="L100" t="s">
        <v>15</v>
      </c>
    </row>
    <row r="101" spans="1:11" ht="12.75">
      <c r="A101" t="s">
        <v>114</v>
      </c>
      <c r="B101" s="85">
        <f>IF(ISNUMBER(VLOOKUP($A101,'[10]Coal Devlp Country Report'!$A$5:$H$39,B$4,FALSE)),VLOOKUP($A101,'[10]Coal Devlp Country Report'!$A$5:$H$39,B$4,FALSE),'[10]Coal UG and Surface (Eliz)'!B100+'[10]Coal UG and Surface (Eliz)'!J100)</f>
        <v>3</v>
      </c>
      <c r="C101" s="85">
        <f>IF(ISNUMBER(VLOOKUP($A101,'[10]Coal Devlp Country Report'!$A$5:$H$39,C$4,FALSE)),VLOOKUP($A101,'[10]Coal Devlp Country Report'!$A$5:$H$39,C$4,FALSE),'[10]Coal UG and Surface (Eliz)'!C100+'[10]Coal UG and Surface (Eliz)'!K100)</f>
        <v>2</v>
      </c>
      <c r="D101" s="85">
        <f>IF(ISNUMBER(VLOOKUP($A101,'[10]Coal Devlp Country Report'!$A$5:$H$39,D$4,FALSE)),VLOOKUP($A101,'[10]Coal Devlp Country Report'!$A$5:$H$39,D$4,FALSE),'[10]Coal UG and Surface (Eliz)'!D100+'[10]Coal UG and Surface (Eliz)'!L100)</f>
        <v>4</v>
      </c>
      <c r="E101" s="85">
        <f>IF(ISNUMBER(VLOOKUP($A101,'[10]Coal Devlp Country Report'!$A$5:$H$39,E$4,FALSE)),VLOOKUP($A101,'[10]Coal Devlp Country Report'!$A$5:$H$39,E$4,FALSE),'[10]Coal UG and Surface (Eliz)'!E100+'[10]Coal UG and Surface (Eliz)'!M100)</f>
        <v>7</v>
      </c>
      <c r="F101" s="85">
        <f>IF(ISNUMBER(VLOOKUP($A101,'[10]Coal Devlp Country Report'!$A$5:$H$39,F$4,FALSE)),VLOOKUP($A101,'[10]Coal Devlp Country Report'!$A$5:$H$39,F$4,FALSE),'[10]Coal UG and Surface (Eliz)'!F100+'[10]Coal UG and Surface (Eliz)'!N100)</f>
        <v>11</v>
      </c>
      <c r="G101" s="85">
        <f>IF(ISNUMBER(VLOOKUP($A101,'[10]Coal Devlp Country Report'!$A$5:$H$39,G$4,FALSE)),VLOOKUP($A101,'[10]Coal Devlp Country Report'!$A$5:$H$39,G$4,FALSE),'[10]Coal UG and Surface (Eliz)'!G100+'[10]Coal UG and Surface (Eliz)'!O100)</f>
        <v>18</v>
      </c>
      <c r="H101" s="85">
        <f>IF(ISNUMBER(VLOOKUP($A101,'[10]Coal Devlp Country Report'!$A$5:$H$39,H$4,FALSE)),VLOOKUP($A101,'[10]Coal Devlp Country Report'!$A$5:$H$39,H$4,FALSE),'[10]Coal UG and Surface (Eliz)'!H100+'[10]Coal UG and Surface (Eliz)'!P100)</f>
        <v>30</v>
      </c>
      <c r="I101" s="85"/>
      <c r="J101" s="44" t="str">
        <f>IF(ISNUMBER(VLOOKUP($A101,'[10]Coal Devlp Country Report'!$A$5:$H$39,2,FALSE)),"Draft Developing Countries Report.doc","Coal_out2.xls")</f>
        <v>Draft Developing Countries Report.doc</v>
      </c>
      <c r="K101" t="s">
        <v>21</v>
      </c>
    </row>
    <row r="102" spans="1:10" s="86" customFormat="1" ht="12.75">
      <c r="A102" s="86" t="s">
        <v>136</v>
      </c>
      <c r="B102" s="87">
        <f aca="true" t="shared" si="0" ref="B102:H102">SUM(B6:B101)</f>
        <v>27132.807754891357</v>
      </c>
      <c r="C102" s="87">
        <f t="shared" si="0"/>
        <v>24852.101540399897</v>
      </c>
      <c r="D102" s="87">
        <f t="shared" si="0"/>
        <v>20796.842038448573</v>
      </c>
      <c r="E102" s="87">
        <f t="shared" si="0"/>
        <v>22882.45951005825</v>
      </c>
      <c r="F102" s="87">
        <f t="shared" si="0"/>
        <v>24594.748227261265</v>
      </c>
      <c r="G102" s="87">
        <f t="shared" si="0"/>
        <v>26259.677627697693</v>
      </c>
      <c r="H102" s="87">
        <f t="shared" si="0"/>
        <v>28165.758685486187</v>
      </c>
      <c r="I102" s="87"/>
      <c r="J102" s="88"/>
    </row>
    <row r="103" ht="12.75">
      <c r="K103" t="s">
        <v>61</v>
      </c>
    </row>
    <row r="104" spans="9:10" ht="12.75">
      <c r="I104" s="85"/>
      <c r="J104" s="44"/>
    </row>
    <row r="105" spans="9:10" ht="12.75">
      <c r="I105" s="85"/>
      <c r="J105" s="44"/>
    </row>
    <row r="106" spans="9:10" ht="12.75">
      <c r="I106" s="85"/>
      <c r="J106" s="44"/>
    </row>
    <row r="107" spans="9:10" ht="12.75">
      <c r="I107" s="85"/>
      <c r="J107" s="44"/>
    </row>
    <row r="108" spans="9:10" ht="12.75">
      <c r="I108" s="85"/>
      <c r="J108" s="44"/>
    </row>
    <row r="109" spans="9:10" ht="12.75">
      <c r="I109" s="85"/>
      <c r="J109" s="44"/>
    </row>
    <row r="110" spans="9:10" ht="12.75">
      <c r="I110" s="85"/>
      <c r="J110" s="44"/>
    </row>
    <row r="111" spans="9:10" ht="12.75">
      <c r="I111" s="85"/>
      <c r="J111" s="44"/>
    </row>
    <row r="112" spans="9:10" ht="12.75">
      <c r="I112" s="85"/>
      <c r="J112" s="44"/>
    </row>
    <row r="113" spans="9:10" ht="12.75">
      <c r="I113" s="85"/>
      <c r="J113" s="44"/>
    </row>
    <row r="114" spans="9:10" ht="12.75">
      <c r="I114" s="85"/>
      <c r="J114" s="44"/>
    </row>
    <row r="115" spans="9:10" ht="12.75">
      <c r="I115" s="85"/>
      <c r="J115" s="44"/>
    </row>
    <row r="116" spans="9:10" ht="12.75">
      <c r="I116" s="85"/>
      <c r="J116" s="44"/>
    </row>
    <row r="117" spans="9:10" ht="12.75">
      <c r="I117" s="85"/>
      <c r="J117" s="44"/>
    </row>
    <row r="118" spans="9:10" ht="12.75">
      <c r="I118" s="85"/>
      <c r="J118" s="44"/>
    </row>
    <row r="119" spans="9:10" ht="12.75">
      <c r="I119" s="85"/>
      <c r="J119" s="44"/>
    </row>
    <row r="120" spans="9:10" ht="12.75">
      <c r="I120" s="85"/>
      <c r="J120" s="44"/>
    </row>
    <row r="121" spans="9:10" ht="12.75">
      <c r="I121" s="85"/>
      <c r="J121" s="44"/>
    </row>
    <row r="122" spans="9:10" ht="12.75">
      <c r="I122" s="85"/>
      <c r="J122" s="44"/>
    </row>
    <row r="123" spans="9:10" ht="12.75">
      <c r="I123" s="85"/>
      <c r="J123" s="44"/>
    </row>
    <row r="124" spans="9:10" ht="12.75">
      <c r="I124" s="85"/>
      <c r="J124" s="44"/>
    </row>
    <row r="125" spans="9:10" ht="12.75">
      <c r="I125" s="85"/>
      <c r="J125" s="44"/>
    </row>
    <row r="126" spans="9:10" ht="12.75">
      <c r="I126" s="85"/>
      <c r="J126" s="44"/>
    </row>
    <row r="127" spans="9:10" ht="12.75">
      <c r="I127" s="85"/>
      <c r="J127" s="44"/>
    </row>
    <row r="128" spans="1:10" s="86" customFormat="1" ht="12.75">
      <c r="A128"/>
      <c r="B128"/>
      <c r="C128"/>
      <c r="D128"/>
      <c r="E128"/>
      <c r="F128"/>
      <c r="G128"/>
      <c r="H128"/>
      <c r="I128" s="87"/>
      <c r="J128" s="44"/>
    </row>
    <row r="129" spans="9:10" ht="12.75">
      <c r="I129" s="85"/>
      <c r="J129" s="44"/>
    </row>
    <row r="131" spans="9:10" ht="12.75">
      <c r="I131" s="85"/>
      <c r="J131" s="44"/>
    </row>
    <row r="132" spans="9:10" ht="12.75">
      <c r="I132" s="85"/>
      <c r="J132" s="44"/>
    </row>
    <row r="133" spans="9:10" ht="12.75">
      <c r="I133" s="85"/>
      <c r="J133" s="44"/>
    </row>
    <row r="134" spans="9:10" ht="12.75">
      <c r="I134" s="85"/>
      <c r="J134" s="44"/>
    </row>
    <row r="135" spans="9:10" ht="12.75">
      <c r="I135" s="85"/>
      <c r="J135" s="44"/>
    </row>
    <row r="136" spans="9:10" ht="12.75">
      <c r="I136" s="85"/>
      <c r="J136" s="44"/>
    </row>
    <row r="137" spans="9:10" ht="12.75">
      <c r="I137" s="85"/>
      <c r="J137" s="44"/>
    </row>
    <row r="138" spans="9:10" ht="12.75">
      <c r="I138" s="85"/>
      <c r="J138" s="44"/>
    </row>
    <row r="139" spans="9:10" ht="12.75">
      <c r="I139" s="85"/>
      <c r="J139" s="44"/>
    </row>
    <row r="140" spans="9:10" ht="12.75">
      <c r="I140" s="85"/>
      <c r="J140" s="44"/>
    </row>
    <row r="141" spans="9:10" ht="12.75">
      <c r="I141" s="85"/>
      <c r="J141" s="44"/>
    </row>
    <row r="142" spans="9:10" ht="12.75">
      <c r="I142" s="85"/>
      <c r="J142" s="44"/>
    </row>
    <row r="143" spans="9:10" ht="12.75">
      <c r="I143" s="85"/>
      <c r="J143" s="44"/>
    </row>
    <row r="144" spans="9:10" ht="12.75">
      <c r="I144" s="85"/>
      <c r="J144" s="44"/>
    </row>
    <row r="145" spans="9:10" ht="12.75">
      <c r="I145" s="85"/>
      <c r="J145" s="44"/>
    </row>
    <row r="146" spans="9:10" ht="12.75">
      <c r="I146" s="85"/>
      <c r="J146" s="44"/>
    </row>
    <row r="147" spans="9:10" ht="12.75">
      <c r="I147" s="85"/>
      <c r="J147" s="44"/>
    </row>
    <row r="148" spans="9:10" ht="12.75">
      <c r="I148" s="85"/>
      <c r="J148" s="44"/>
    </row>
    <row r="149" spans="9:10" ht="12.75">
      <c r="I149" s="85"/>
      <c r="J149" s="44"/>
    </row>
    <row r="150" spans="9:10" ht="12.75">
      <c r="I150" s="85"/>
      <c r="J150" s="44"/>
    </row>
    <row r="151" spans="9:10" ht="12.75">
      <c r="I151" s="85"/>
      <c r="J151" s="44"/>
    </row>
    <row r="152" spans="9:10" ht="12.75">
      <c r="I152" s="85"/>
      <c r="J152" s="44"/>
    </row>
    <row r="153" spans="9:10" ht="12.75">
      <c r="I153" s="85"/>
      <c r="J153" s="44"/>
    </row>
    <row r="154" spans="9:10" ht="12.75">
      <c r="I154" s="85"/>
      <c r="J154" s="4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4"/>
  <sheetViews>
    <sheetView zoomScale="85" zoomScaleNormal="85" workbookViewId="0" topLeftCell="A96">
      <selection activeCell="C121" sqref="C121"/>
    </sheetView>
  </sheetViews>
  <sheetFormatPr defaultColWidth="9.140625" defaultRowHeight="12.75"/>
  <cols>
    <col min="1" max="1" width="25.00390625" style="0" customWidth="1"/>
    <col min="2" max="2" width="14.8515625" style="85" customWidth="1"/>
    <col min="3" max="7" width="11.421875" style="85" customWidth="1"/>
    <col min="8" max="8" width="14.421875" style="85" customWidth="1"/>
    <col min="9" max="9" width="28.00390625" style="0" customWidth="1"/>
    <col min="10" max="10" width="16.8515625" style="0" customWidth="1"/>
    <col min="11" max="11" width="20.28125" style="0" customWidth="1"/>
  </cols>
  <sheetData>
    <row r="1" spans="1:5" ht="12.75">
      <c r="A1" s="81" t="s">
        <v>565</v>
      </c>
      <c r="E1" s="160"/>
    </row>
    <row r="3" spans="1:9" ht="12.75">
      <c r="A3" s="90" t="s">
        <v>1</v>
      </c>
      <c r="B3" s="161">
        <v>1990</v>
      </c>
      <c r="C3" s="162">
        <v>1995</v>
      </c>
      <c r="D3" s="163">
        <v>2000</v>
      </c>
      <c r="E3" s="163">
        <v>2005</v>
      </c>
      <c r="F3" s="163">
        <v>2010</v>
      </c>
      <c r="G3" s="163">
        <v>2015</v>
      </c>
      <c r="H3" s="163">
        <v>2020</v>
      </c>
      <c r="I3" s="81" t="s">
        <v>3</v>
      </c>
    </row>
    <row r="4" spans="1:11" s="83" customFormat="1" ht="12.75">
      <c r="A4" s="97" t="s">
        <v>6</v>
      </c>
      <c r="B4" s="164">
        <v>0.11</v>
      </c>
      <c r="C4" s="164">
        <v>0.114</v>
      </c>
      <c r="D4" s="165">
        <v>0.04</v>
      </c>
      <c r="E4" s="165">
        <v>0.04399713999714</v>
      </c>
      <c r="F4" s="165">
        <v>0.047832417003469636</v>
      </c>
      <c r="G4" s="165">
        <v>0.05119353856528047</v>
      </c>
      <c r="H4" s="165">
        <v>0.05429179071113719</v>
      </c>
      <c r="I4" s="83" t="str">
        <f>VLOOKUP(A4,'[11]Country Classifications'!A:C,3,FALSE)</f>
        <v>Africa</v>
      </c>
      <c r="J4"/>
      <c r="K4"/>
    </row>
    <row r="5" spans="1:11" s="83" customFormat="1" ht="12.75">
      <c r="A5" s="83" t="s">
        <v>9</v>
      </c>
      <c r="B5" s="164">
        <v>17.46</v>
      </c>
      <c r="C5" s="164">
        <v>29.68</v>
      </c>
      <c r="D5" s="165">
        <v>29.84043243243243</v>
      </c>
      <c r="E5" s="165">
        <v>31.563952396343215</v>
      </c>
      <c r="F5" s="165">
        <v>33.216961621516994</v>
      </c>
      <c r="G5" s="165">
        <v>34.76257591003486</v>
      </c>
      <c r="H5" s="165">
        <v>36.18000160209067</v>
      </c>
      <c r="I5" s="83" t="str">
        <f>VLOOKUP(A5,'[11]Country Classifications'!A:C,3,FALSE)</f>
        <v>Latin America and Caribbean</v>
      </c>
      <c r="J5"/>
      <c r="K5"/>
    </row>
    <row r="6" spans="1:11" s="83" customFormat="1" ht="13.5" thickBot="1">
      <c r="A6" s="83" t="s">
        <v>11</v>
      </c>
      <c r="B6" s="164">
        <v>0</v>
      </c>
      <c r="C6" s="164">
        <v>0</v>
      </c>
      <c r="D6" s="165">
        <v>0</v>
      </c>
      <c r="E6" s="165">
        <v>0</v>
      </c>
      <c r="F6" s="165">
        <v>0</v>
      </c>
      <c r="G6" s="165">
        <v>0</v>
      </c>
      <c r="H6" s="165">
        <v>0</v>
      </c>
      <c r="I6" s="83" t="str">
        <f>VLOOKUP(A6,'[11]Country Classifications'!A:C,3,FALSE)</f>
        <v>CIS</v>
      </c>
      <c r="J6"/>
      <c r="K6"/>
    </row>
    <row r="7" spans="1:11" s="83" customFormat="1" ht="13.5" thickTop="1">
      <c r="A7" s="97" t="s">
        <v>13</v>
      </c>
      <c r="B7" s="166">
        <v>23.36</v>
      </c>
      <c r="C7" s="167">
        <v>31</v>
      </c>
      <c r="D7" s="167">
        <v>35.17</v>
      </c>
      <c r="E7" s="167">
        <v>36.302034375000005</v>
      </c>
      <c r="F7" s="167">
        <v>37.47050610644532</v>
      </c>
      <c r="G7" s="167">
        <v>38.67658802174653</v>
      </c>
      <c r="H7" s="167">
        <v>39.9214906986965</v>
      </c>
      <c r="I7" s="83" t="str">
        <f>VLOOKUP(A7,'[11]Country Classifications'!A:C,3,FALSE)</f>
        <v>Australia/NZ</v>
      </c>
      <c r="J7"/>
      <c r="K7"/>
    </row>
    <row r="8" spans="1:11" s="83" customFormat="1" ht="12.75">
      <c r="A8" s="97" t="s">
        <v>17</v>
      </c>
      <c r="B8" s="164">
        <v>0</v>
      </c>
      <c r="C8" s="164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83" t="str">
        <f>VLOOKUP(A8,'[11]Country Classifications'!A:C,3,FALSE)</f>
        <v>EU-15</v>
      </c>
      <c r="J8"/>
      <c r="K8"/>
    </row>
    <row r="9" spans="1:11" s="83" customFormat="1" ht="12.75">
      <c r="A9" s="97" t="s">
        <v>19</v>
      </c>
      <c r="B9" s="164">
        <v>0.4</v>
      </c>
      <c r="C9" s="164">
        <v>0.4</v>
      </c>
      <c r="D9" s="165">
        <v>0.6</v>
      </c>
      <c r="E9" s="165">
        <v>0.6235065942591157</v>
      </c>
      <c r="F9" s="165">
        <v>0.652521334367727</v>
      </c>
      <c r="G9" s="165">
        <v>0.6823118696664081</v>
      </c>
      <c r="H9" s="165">
        <v>0.7089992242048099</v>
      </c>
      <c r="I9" s="83" t="str">
        <f>VLOOKUP(A9,'[11]Country Classifications'!A:C,3,FALSE)</f>
        <v>CIS</v>
      </c>
      <c r="J9"/>
      <c r="K9"/>
    </row>
    <row r="10" spans="1:11" s="83" customFormat="1" ht="12.75">
      <c r="A10" s="97" t="s">
        <v>20</v>
      </c>
      <c r="B10" s="164">
        <v>767</v>
      </c>
      <c r="C10" s="164">
        <v>729.7247726519088</v>
      </c>
      <c r="D10" s="165">
        <v>780.757767733724</v>
      </c>
      <c r="E10" s="165">
        <v>849.7386580407932</v>
      </c>
      <c r="F10" s="165">
        <v>917.6435165824905</v>
      </c>
      <c r="G10" s="165">
        <v>976.5290526863517</v>
      </c>
      <c r="H10" s="165">
        <v>1028.8435408747118</v>
      </c>
      <c r="I10" s="83" t="str">
        <f>VLOOKUP(A10,'[11]Country Classifications'!A:C,3,FALSE)</f>
        <v>South &amp; South East Asia</v>
      </c>
      <c r="J10"/>
      <c r="K10"/>
    </row>
    <row r="11" spans="1:11" s="83" customFormat="1" ht="12.75">
      <c r="A11" s="97" t="s">
        <v>22</v>
      </c>
      <c r="B11" s="164"/>
      <c r="C11" s="164"/>
      <c r="D11" s="165"/>
      <c r="E11" s="165"/>
      <c r="F11" s="165"/>
      <c r="G11" s="165"/>
      <c r="H11" s="165"/>
      <c r="I11" s="83" t="str">
        <f>VLOOKUP(A11,'[11]Country Classifications'!A:C,3,FALSE)</f>
        <v>CIS</v>
      </c>
      <c r="J11"/>
      <c r="K11"/>
    </row>
    <row r="12" spans="1:11" s="83" customFormat="1" ht="12.75">
      <c r="A12" s="97" t="s">
        <v>24</v>
      </c>
      <c r="B12" s="164">
        <v>0</v>
      </c>
      <c r="C12" s="164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83" t="str">
        <f>VLOOKUP(A12,'[11]Country Classifications'!A:C,3,FALSE)</f>
        <v>EU-15</v>
      </c>
      <c r="J12"/>
      <c r="K12"/>
    </row>
    <row r="13" spans="1:11" s="83" customFormat="1" ht="12.75">
      <c r="A13" s="97" t="s">
        <v>25</v>
      </c>
      <c r="B13" s="164">
        <v>5.04</v>
      </c>
      <c r="C13" s="164">
        <v>5.04</v>
      </c>
      <c r="D13" s="165">
        <v>6.028330944625408</v>
      </c>
      <c r="E13" s="165">
        <v>6.643188203236258</v>
      </c>
      <c r="F13" s="165">
        <v>7.262760160014769</v>
      </c>
      <c r="G13" s="165">
        <v>7.903649059062333</v>
      </c>
      <c r="H13" s="165">
        <v>8.535007558490424</v>
      </c>
      <c r="I13" s="83" t="str">
        <f>VLOOKUP(A13,'[11]Country Classifications'!A:C,3,FALSE)</f>
        <v>Latin America and Caribbean</v>
      </c>
      <c r="J13"/>
      <c r="K13"/>
    </row>
    <row r="14" spans="1:11" s="83" customFormat="1" ht="12.75">
      <c r="A14" s="97" t="s">
        <v>26</v>
      </c>
      <c r="B14" s="164">
        <v>239.7</v>
      </c>
      <c r="C14" s="164">
        <v>263.09430872931307</v>
      </c>
      <c r="D14" s="165">
        <v>212.83750596626078</v>
      </c>
      <c r="E14" s="165">
        <v>225.2362762985439</v>
      </c>
      <c r="F14" s="165">
        <v>237.31613882882914</v>
      </c>
      <c r="G14" s="165">
        <v>248.93025919722908</v>
      </c>
      <c r="H14" s="165">
        <v>259.6561441389427</v>
      </c>
      <c r="I14" s="83" t="str">
        <f>VLOOKUP(A14,'[11]Country Classifications'!A:C,3,FALSE)</f>
        <v>Latin America and Caribbean</v>
      </c>
      <c r="J14"/>
      <c r="K14"/>
    </row>
    <row r="15" spans="1:11" s="83" customFormat="1" ht="12.75">
      <c r="A15" s="97" t="s">
        <v>27</v>
      </c>
      <c r="B15" s="168">
        <v>4.24</v>
      </c>
      <c r="C15" s="169">
        <v>0.55</v>
      </c>
      <c r="D15" s="169">
        <v>0.9</v>
      </c>
      <c r="E15" s="169">
        <v>1.76</v>
      </c>
      <c r="F15" s="169">
        <v>2</v>
      </c>
      <c r="G15" s="169">
        <v>2.36</v>
      </c>
      <c r="H15" s="169">
        <v>2.4</v>
      </c>
      <c r="I15" s="83" t="str">
        <f>VLOOKUP(A15,'[11]Country Classifications'!A:C,3,FALSE)</f>
        <v>Eastern Europe</v>
      </c>
      <c r="J15"/>
      <c r="K15"/>
    </row>
    <row r="16" spans="1:11" s="83" customFormat="1" ht="12.75">
      <c r="A16" s="97" t="s">
        <v>29</v>
      </c>
      <c r="B16" s="164">
        <v>0</v>
      </c>
      <c r="C16" s="164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83" t="str">
        <f>VLOOKUP(A16,'[11]Country Classifications'!A:C,3,FALSE)</f>
        <v>North America</v>
      </c>
      <c r="J16"/>
      <c r="K16"/>
    </row>
    <row r="17" spans="1:11" s="83" customFormat="1" ht="12.75">
      <c r="A17" s="97" t="s">
        <v>30</v>
      </c>
      <c r="B17" s="164">
        <v>6.13685179502915</v>
      </c>
      <c r="C17" s="164">
        <v>6.4</v>
      </c>
      <c r="D17" s="165">
        <v>4.757333333333333</v>
      </c>
      <c r="E17" s="165">
        <v>5.030048587010412</v>
      </c>
      <c r="F17" s="165">
        <v>5.288500231046102</v>
      </c>
      <c r="G17" s="165">
        <v>5.554814836249518</v>
      </c>
      <c r="H17" s="165">
        <v>5.809861730296982</v>
      </c>
      <c r="I17" s="83" t="str">
        <f>VLOOKUP(A17,'[11]Country Classifications'!A:C,3,FALSE)</f>
        <v>Latin America and Caribbean</v>
      </c>
      <c r="J17"/>
      <c r="K17"/>
    </row>
    <row r="18" spans="1:11" s="83" customFormat="1" ht="12.75">
      <c r="A18" s="97" t="s">
        <v>31</v>
      </c>
      <c r="B18" s="164">
        <v>11154.5</v>
      </c>
      <c r="C18" s="164">
        <v>11302.25</v>
      </c>
      <c r="D18" s="165">
        <v>11450</v>
      </c>
      <c r="E18" s="165">
        <v>11725</v>
      </c>
      <c r="F18" s="165">
        <v>12000</v>
      </c>
      <c r="G18" s="165">
        <v>12225</v>
      </c>
      <c r="H18" s="165">
        <v>12450</v>
      </c>
      <c r="I18" s="83" t="str">
        <f>VLOOKUP(A18,'[11]Country Classifications'!A:C,3,FALSE)</f>
        <v>East Asia</v>
      </c>
      <c r="J18"/>
      <c r="K18"/>
    </row>
    <row r="19" spans="1:11" s="83" customFormat="1" ht="12.75">
      <c r="A19" s="97" t="s">
        <v>32</v>
      </c>
      <c r="B19" s="164">
        <v>198.9</v>
      </c>
      <c r="C19" s="164">
        <v>216.94818106655643</v>
      </c>
      <c r="D19" s="165">
        <v>286.9530201331129</v>
      </c>
      <c r="E19" s="165">
        <v>310.126662672154</v>
      </c>
      <c r="F19" s="165">
        <v>332.76875023581516</v>
      </c>
      <c r="G19" s="165">
        <v>354.78105611042923</v>
      </c>
      <c r="H19" s="165">
        <v>376.0168682334986</v>
      </c>
      <c r="I19" s="83" t="str">
        <f>VLOOKUP(A19,'[11]Country Classifications'!A:C,3,FALSE)</f>
        <v>Latin America and Caribbean</v>
      </c>
      <c r="J19"/>
      <c r="K19"/>
    </row>
    <row r="20" spans="1:11" s="83" customFormat="1" ht="12.75">
      <c r="A20" s="97" t="s">
        <v>33</v>
      </c>
      <c r="B20" s="164">
        <v>0</v>
      </c>
      <c r="C20" s="164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83" t="str">
        <f>VLOOKUP(A20,'[11]Country Classifications'!A:C,3,FALSE)</f>
        <v>Eastern Europe</v>
      </c>
      <c r="J20"/>
      <c r="K20"/>
    </row>
    <row r="21" spans="1:11" s="83" customFormat="1" ht="12.75">
      <c r="A21" s="97" t="s">
        <v>34</v>
      </c>
      <c r="B21" s="164">
        <v>0</v>
      </c>
      <c r="C21" s="164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83" t="str">
        <f>VLOOKUP(A21,'[11]Country Classifications'!A:C,3,FALSE)</f>
        <v>Eastern Europe</v>
      </c>
      <c r="J21"/>
      <c r="K21"/>
    </row>
    <row r="22" spans="1:11" s="83" customFormat="1" ht="12.75">
      <c r="A22" s="97" t="s">
        <v>35</v>
      </c>
      <c r="B22" s="164">
        <v>6.645271599999999</v>
      </c>
      <c r="C22" s="164">
        <v>7.931900000000001</v>
      </c>
      <c r="D22" s="165">
        <v>6.1246442000000005</v>
      </c>
      <c r="E22" s="165">
        <v>6.877890861536248</v>
      </c>
      <c r="F22" s="165">
        <v>7.705535326843217</v>
      </c>
      <c r="G22" s="165">
        <v>8.5993429480889</v>
      </c>
      <c r="H22" s="165">
        <v>9.533103489565498</v>
      </c>
      <c r="I22" s="83" t="str">
        <f>VLOOKUP(A22,'[11]Country Classifications'!A:C,3,FALSE)</f>
        <v>Africa</v>
      </c>
      <c r="J22"/>
      <c r="K22"/>
    </row>
    <row r="23" spans="1:11" s="83" customFormat="1" ht="12.75">
      <c r="A23" s="97" t="s">
        <v>36</v>
      </c>
      <c r="B23" s="164">
        <v>0</v>
      </c>
      <c r="C23" s="164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83" t="str">
        <f>VLOOKUP(A23,'[11]Country Classifications'!A:C,3,FALSE)</f>
        <v>EU-15</v>
      </c>
      <c r="J23"/>
      <c r="K23"/>
    </row>
    <row r="24" spans="1:11" s="83" customFormat="1" ht="12.75">
      <c r="A24" s="97" t="s">
        <v>37</v>
      </c>
      <c r="B24" s="164">
        <v>105.14</v>
      </c>
      <c r="C24" s="164">
        <v>138.7364292214358</v>
      </c>
      <c r="D24" s="165">
        <v>133.04093370602948</v>
      </c>
      <c r="E24" s="165">
        <v>144.1485692785288</v>
      </c>
      <c r="F24" s="165">
        <v>154.80079927890873</v>
      </c>
      <c r="G24" s="165">
        <v>164.8741193625074</v>
      </c>
      <c r="H24" s="165">
        <v>174.31556207091413</v>
      </c>
      <c r="I24" s="83" t="str">
        <f>VLOOKUP(A24,'[11]Country Classifications'!A:C,3,FALSE)</f>
        <v>Latin America and Caribbean</v>
      </c>
      <c r="J24"/>
      <c r="K24"/>
    </row>
    <row r="25" spans="1:11" s="83" customFormat="1" ht="12.75">
      <c r="A25" s="97" t="s">
        <v>38</v>
      </c>
      <c r="B25" s="164">
        <v>189.9</v>
      </c>
      <c r="C25" s="164">
        <v>184.73963177594632</v>
      </c>
      <c r="D25" s="165">
        <v>179.57926355189264</v>
      </c>
      <c r="E25" s="165">
        <v>194.19183795911377</v>
      </c>
      <c r="F25" s="165">
        <v>207.59993508560143</v>
      </c>
      <c r="G25" s="165">
        <v>220.17178415366664</v>
      </c>
      <c r="H25" s="165">
        <v>232.9868131304418</v>
      </c>
      <c r="I25" s="83" t="str">
        <f>VLOOKUP(A25,'[11]Country Classifications'!A:C,3,FALSE)</f>
        <v>Africa</v>
      </c>
      <c r="J25"/>
      <c r="K25"/>
    </row>
    <row r="26" spans="1:11" s="83" customFormat="1" ht="12.75">
      <c r="A26" s="97" t="s">
        <v>39</v>
      </c>
      <c r="B26" s="164">
        <v>0</v>
      </c>
      <c r="C26" s="164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83" t="str">
        <f>VLOOKUP(A26,'[11]Country Classifications'!A:C,3,FALSE)</f>
        <v>Eastern Europe</v>
      </c>
      <c r="J26"/>
      <c r="K26"/>
    </row>
    <row r="27" spans="1:11" s="83" customFormat="1" ht="12.75">
      <c r="A27" s="97" t="s">
        <v>40</v>
      </c>
      <c r="B27" s="164">
        <v>0</v>
      </c>
      <c r="C27" s="164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83" t="str">
        <f>VLOOKUP(A27,'[11]Country Classifications'!A:C,3,FALSE)</f>
        <v>Africa</v>
      </c>
      <c r="J27"/>
      <c r="K27"/>
    </row>
    <row r="28" spans="1:11" s="83" customFormat="1" ht="12.75">
      <c r="A28" s="97" t="s">
        <v>41</v>
      </c>
      <c r="B28" s="164">
        <v>0</v>
      </c>
      <c r="C28" s="164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83" t="str">
        <f>VLOOKUP(A28,'[11]Country Classifications'!A:C,3,FALSE)</f>
        <v>EU-15</v>
      </c>
      <c r="J28"/>
      <c r="K28"/>
    </row>
    <row r="29" spans="1:11" s="83" customFormat="1" ht="12.75">
      <c r="A29" s="97" t="s">
        <v>42</v>
      </c>
      <c r="B29" s="168">
        <v>8.52</v>
      </c>
      <c r="C29" s="169">
        <v>11</v>
      </c>
      <c r="D29" s="169">
        <v>7.742088289988035</v>
      </c>
      <c r="E29" s="169">
        <v>7.74</v>
      </c>
      <c r="F29" s="169">
        <v>7.74</v>
      </c>
      <c r="G29" s="169">
        <v>7.74</v>
      </c>
      <c r="H29" s="169">
        <v>7.739614759805061</v>
      </c>
      <c r="I29" s="83" t="str">
        <f>VLOOKUP(A29,'[11]Country Classifications'!A:C,3,FALSE)</f>
        <v>EU-15</v>
      </c>
      <c r="J29"/>
      <c r="K29"/>
    </row>
    <row r="30" spans="1:11" s="83" customFormat="1" ht="12.75">
      <c r="A30" s="97" t="s">
        <v>43</v>
      </c>
      <c r="B30" s="164">
        <v>0</v>
      </c>
      <c r="C30" s="164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83" t="str">
        <f>VLOOKUP(A30,'[11]Country Classifications'!A:C,3,FALSE)</f>
        <v>CIS</v>
      </c>
      <c r="J30"/>
      <c r="K30"/>
    </row>
    <row r="31" spans="1:11" s="83" customFormat="1" ht="12.75">
      <c r="A31" s="97" t="s">
        <v>44</v>
      </c>
      <c r="B31" s="164">
        <v>0</v>
      </c>
      <c r="C31" s="164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83" t="str">
        <f>VLOOKUP(A31,'[11]Country Classifications'!A:C,3,FALSE)</f>
        <v>EU-15</v>
      </c>
      <c r="J31"/>
      <c r="K31"/>
    </row>
    <row r="32" spans="1:11" s="83" customFormat="1" ht="12.75">
      <c r="A32" s="97" t="s">
        <v>45</v>
      </c>
      <c r="B32" s="168">
        <v>5</v>
      </c>
      <c r="C32" s="169">
        <v>8</v>
      </c>
      <c r="D32" s="169">
        <v>8</v>
      </c>
      <c r="E32" s="169">
        <v>8</v>
      </c>
      <c r="F32" s="169">
        <v>8</v>
      </c>
      <c r="G32" s="169">
        <v>8</v>
      </c>
      <c r="H32" s="169">
        <v>8</v>
      </c>
      <c r="I32" s="83" t="str">
        <f>VLOOKUP(A32,'[11]Country Classifications'!A:C,3,FALSE)</f>
        <v>EU-15</v>
      </c>
      <c r="J32"/>
      <c r="K32"/>
    </row>
    <row r="33" spans="1:11" s="83" customFormat="1" ht="12.75">
      <c r="A33" s="97" t="s">
        <v>46</v>
      </c>
      <c r="B33" s="168">
        <v>3</v>
      </c>
      <c r="C33" s="169">
        <v>2</v>
      </c>
      <c r="D33" s="169">
        <v>0.45</v>
      </c>
      <c r="E33" s="169">
        <v>0.45</v>
      </c>
      <c r="F33" s="169">
        <v>0.45</v>
      </c>
      <c r="G33" s="169">
        <v>0.45</v>
      </c>
      <c r="H33" s="169">
        <v>0.45</v>
      </c>
      <c r="I33" s="83" t="str">
        <f>VLOOKUP(A33,'[11]Country Classifications'!A:C,3,FALSE)</f>
        <v>Eastern Europe</v>
      </c>
      <c r="J33"/>
      <c r="K33"/>
    </row>
    <row r="34" spans="1:11" s="83" customFormat="1" ht="12.75">
      <c r="A34" s="97" t="s">
        <v>47</v>
      </c>
      <c r="B34" s="164">
        <v>0</v>
      </c>
      <c r="C34" s="164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83" t="str">
        <f>VLOOKUP(A34,'[11]Country Classifications'!A:C,3,FALSE)</f>
        <v>Western Europe (non-EU)</v>
      </c>
      <c r="J34"/>
      <c r="K34"/>
    </row>
    <row r="35" spans="1:11" s="83" customFormat="1" ht="12.75">
      <c r="A35" s="97" t="s">
        <v>49</v>
      </c>
      <c r="B35" s="164">
        <v>4070</v>
      </c>
      <c r="C35" s="164">
        <v>4315</v>
      </c>
      <c r="D35" s="165">
        <v>4560</v>
      </c>
      <c r="E35" s="165">
        <v>4695</v>
      </c>
      <c r="F35" s="165">
        <v>4830</v>
      </c>
      <c r="G35" s="165">
        <v>4975</v>
      </c>
      <c r="H35" s="165">
        <v>5120</v>
      </c>
      <c r="I35" s="83" t="str">
        <f>VLOOKUP(A35,'[11]Country Classifications'!A:C,3,FALSE)</f>
        <v>South &amp; South East Asia</v>
      </c>
      <c r="J35"/>
      <c r="K35"/>
    </row>
    <row r="36" spans="1:11" s="83" customFormat="1" ht="12.75">
      <c r="A36" s="97" t="s">
        <v>50</v>
      </c>
      <c r="B36" s="164">
        <v>2543</v>
      </c>
      <c r="C36" s="164">
        <v>2751.175783826219</v>
      </c>
      <c r="D36" s="165">
        <v>2771.3046356201003</v>
      </c>
      <c r="E36" s="165">
        <v>2945.965539640097</v>
      </c>
      <c r="F36" s="165">
        <v>3109.7689323464633</v>
      </c>
      <c r="G36" s="165">
        <v>3271.403435909553</v>
      </c>
      <c r="H36" s="165">
        <v>3426.9885679465165</v>
      </c>
      <c r="I36" s="83" t="str">
        <f>VLOOKUP(A36,'[11]Country Classifications'!A:C,3,FALSE)</f>
        <v>South &amp; South East Asia</v>
      </c>
      <c r="J36"/>
      <c r="K36"/>
    </row>
    <row r="37" spans="1:11" s="83" customFormat="1" ht="12.75">
      <c r="A37" s="97" t="s">
        <v>51</v>
      </c>
      <c r="B37" s="164">
        <v>104.85320000000002</v>
      </c>
      <c r="C37" s="164">
        <v>113.115</v>
      </c>
      <c r="D37" s="165">
        <v>117.43</v>
      </c>
      <c r="E37" s="165">
        <v>123.39845927742165</v>
      </c>
      <c r="F37" s="165">
        <v>133.4395551091548</v>
      </c>
      <c r="G37" s="165">
        <v>144.05824377418688</v>
      </c>
      <c r="H37" s="165">
        <v>154.55378201530235</v>
      </c>
      <c r="I37" s="83" t="str">
        <f>VLOOKUP(A37,'[11]Country Classifications'!A:C,3,FALSE)</f>
        <v>OPEC</v>
      </c>
      <c r="J37"/>
      <c r="K37"/>
    </row>
    <row r="38" spans="1:11" s="83" customFormat="1" ht="12.75">
      <c r="A38" s="97" t="s">
        <v>53</v>
      </c>
      <c r="B38" s="164">
        <v>15.84</v>
      </c>
      <c r="C38" s="164">
        <v>35</v>
      </c>
      <c r="D38" s="165">
        <v>25.8</v>
      </c>
      <c r="E38" s="165">
        <v>29.744503569110968</v>
      </c>
      <c r="F38" s="165">
        <v>33.86312783906554</v>
      </c>
      <c r="G38" s="165">
        <v>38.01858533419857</v>
      </c>
      <c r="H38" s="165">
        <v>42.038987670343936</v>
      </c>
      <c r="I38" s="83" t="str">
        <f>VLOOKUP(A38,'[11]Country Classifications'!A:C,3,FALSE)</f>
        <v>OPEC</v>
      </c>
      <c r="J38"/>
      <c r="K38"/>
    </row>
    <row r="39" spans="1:11" s="83" customFormat="1" ht="12.75">
      <c r="A39" s="97" t="s">
        <v>54</v>
      </c>
      <c r="B39" s="164">
        <v>0</v>
      </c>
      <c r="C39" s="164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83" t="str">
        <f>VLOOKUP(A39,'[11]Country Classifications'!A:C,3,FALSE)</f>
        <v>EU-15</v>
      </c>
      <c r="J39"/>
      <c r="K39"/>
    </row>
    <row r="40" spans="1:11" s="83" customFormat="1" ht="12.75">
      <c r="A40" s="4" t="s">
        <v>55</v>
      </c>
      <c r="B40" s="164">
        <v>0</v>
      </c>
      <c r="C40" s="164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83" t="str">
        <f>VLOOKUP(A40,'[11]Country Classifications'!A:C,3,FALSE)</f>
        <v>Middle East (non-OPEC)</v>
      </c>
      <c r="J40"/>
      <c r="K40"/>
    </row>
    <row r="41" spans="1:11" s="83" customFormat="1" ht="12.75">
      <c r="A41" s="97" t="s">
        <v>56</v>
      </c>
      <c r="B41" s="168">
        <v>73</v>
      </c>
      <c r="C41" s="169">
        <v>81</v>
      </c>
      <c r="D41" s="169">
        <v>75</v>
      </c>
      <c r="E41" s="169">
        <v>84.87</v>
      </c>
      <c r="F41" s="169">
        <v>94.74</v>
      </c>
      <c r="G41" s="169">
        <v>106.37</v>
      </c>
      <c r="H41" s="169">
        <v>118</v>
      </c>
      <c r="I41" s="83" t="str">
        <f>VLOOKUP(A41,'[11]Country Classifications'!A:C,3,FALSE)</f>
        <v>EU-15</v>
      </c>
      <c r="J41"/>
      <c r="K41"/>
    </row>
    <row r="42" spans="1:11" s="83" customFormat="1" ht="12.75">
      <c r="A42" s="97" t="s">
        <v>57</v>
      </c>
      <c r="B42" s="168">
        <v>373</v>
      </c>
      <c r="C42" s="169">
        <v>379</v>
      </c>
      <c r="D42" s="169">
        <v>323</v>
      </c>
      <c r="E42" s="169">
        <v>334</v>
      </c>
      <c r="F42" s="169">
        <v>345</v>
      </c>
      <c r="G42" s="169">
        <v>357</v>
      </c>
      <c r="H42" s="169">
        <v>369</v>
      </c>
      <c r="I42" s="83" t="str">
        <f>VLOOKUP(A42,'[11]Country Classifications'!A:C,3,FALSE)</f>
        <v>East Asia</v>
      </c>
      <c r="J42"/>
      <c r="K42"/>
    </row>
    <row r="43" spans="1:11" s="83" customFormat="1" ht="12.75">
      <c r="A43" s="97" t="s">
        <v>58</v>
      </c>
      <c r="B43" s="164">
        <v>0</v>
      </c>
      <c r="C43" s="164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83" t="str">
        <f>VLOOKUP(A43,'[11]Country Classifications'!A:C,3,FALSE)</f>
        <v>Middle East (non-OPEC)</v>
      </c>
      <c r="J43"/>
      <c r="K43"/>
    </row>
    <row r="44" spans="1:11" s="83" customFormat="1" ht="12.75">
      <c r="A44" s="112" t="s">
        <v>59</v>
      </c>
      <c r="B44" s="170">
        <v>25</v>
      </c>
      <c r="C44" s="170">
        <v>18.63711911357341</v>
      </c>
      <c r="D44" s="10">
        <v>16</v>
      </c>
      <c r="E44" s="10">
        <v>15.918140911052209</v>
      </c>
      <c r="F44" s="10">
        <v>16.265302348517537</v>
      </c>
      <c r="G44" s="10">
        <v>16.686432842260988</v>
      </c>
      <c r="H44" s="10">
        <v>17.113480860506687</v>
      </c>
      <c r="I44" s="83" t="str">
        <f>VLOOKUP(A44,'[11]Country Classifications'!A:C,3,FALSE)</f>
        <v>CIS</v>
      </c>
      <c r="J44"/>
      <c r="K44"/>
    </row>
    <row r="45" spans="1:11" s="83" customFormat="1" ht="12.75">
      <c r="A45" s="112"/>
      <c r="B45" s="170"/>
      <c r="C45" s="170"/>
      <c r="D45" s="10"/>
      <c r="E45" s="10"/>
      <c r="F45" s="10"/>
      <c r="G45" s="10"/>
      <c r="H45" s="10"/>
      <c r="J45"/>
      <c r="K45"/>
    </row>
    <row r="46" spans="1:11" s="83" customFormat="1" ht="12.75">
      <c r="A46" s="112" t="s">
        <v>62</v>
      </c>
      <c r="B46" s="170">
        <v>0</v>
      </c>
      <c r="C46" s="17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83" t="str">
        <f>VLOOKUP(A46,'[11]Country Classifications'!A:C,3,FALSE)</f>
        <v>Eastern Europe</v>
      </c>
      <c r="J46"/>
      <c r="K46"/>
    </row>
    <row r="47" spans="1:11" s="83" customFormat="1" ht="12.75">
      <c r="A47" s="112" t="s">
        <v>63</v>
      </c>
      <c r="B47" s="170">
        <v>0</v>
      </c>
      <c r="C47" s="17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83" t="str">
        <f>VLOOKUP(A47,'[11]Country Classifications'!A:C,3,FALSE)</f>
        <v>Western Europe (non-EU)</v>
      </c>
      <c r="J47"/>
      <c r="K47"/>
    </row>
    <row r="48" spans="1:11" s="83" customFormat="1" ht="12.75">
      <c r="A48" s="112" t="s">
        <v>64</v>
      </c>
      <c r="B48" s="170">
        <v>0</v>
      </c>
      <c r="C48" s="17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83" t="str">
        <f>VLOOKUP(A48,'[11]Country Classifications'!A:C,3,FALSE)</f>
        <v>Eastern Europe</v>
      </c>
      <c r="J48"/>
      <c r="K48"/>
    </row>
    <row r="49" spans="1:11" s="83" customFormat="1" ht="12.75">
      <c r="A49" s="112" t="s">
        <v>65</v>
      </c>
      <c r="B49" s="170">
        <v>0</v>
      </c>
      <c r="C49" s="171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83" t="str">
        <f>VLOOKUP(A49,'[11]Country Classifications'!A:C,3,FALSE)</f>
        <v>EU-15</v>
      </c>
      <c r="J49"/>
      <c r="K49"/>
    </row>
    <row r="50" spans="1:11" s="83" customFormat="1" ht="12.75">
      <c r="A50" s="97" t="s">
        <v>66</v>
      </c>
      <c r="B50" s="164">
        <v>35</v>
      </c>
      <c r="C50" s="164">
        <v>22.968931271433853</v>
      </c>
      <c r="D50" s="165">
        <v>27.530473677250658</v>
      </c>
      <c r="E50" s="165">
        <v>29.414996289655186</v>
      </c>
      <c r="F50" s="165">
        <v>31.172219938816188</v>
      </c>
      <c r="G50" s="165">
        <v>32.81664883303607</v>
      </c>
      <c r="H50" s="165">
        <v>34.33910858477995</v>
      </c>
      <c r="I50" s="83" t="str">
        <f>VLOOKUP(A50,'[11]Country Classifications'!A:C,3,FALSE)</f>
        <v>North America</v>
      </c>
      <c r="J50"/>
      <c r="K50"/>
    </row>
    <row r="51" spans="1:11" s="83" customFormat="1" ht="12.75">
      <c r="A51" s="112" t="s">
        <v>67</v>
      </c>
      <c r="B51" s="164">
        <v>0</v>
      </c>
      <c r="C51" s="164">
        <v>0</v>
      </c>
      <c r="D51" s="165">
        <v>0</v>
      </c>
      <c r="E51" s="10">
        <v>0</v>
      </c>
      <c r="F51" s="10">
        <v>0</v>
      </c>
      <c r="G51" s="10">
        <v>0</v>
      </c>
      <c r="H51" s="10">
        <v>0</v>
      </c>
      <c r="I51" s="83" t="str">
        <f>VLOOKUP(A51,'[11]Country Classifications'!A:C,3,FALSE)</f>
        <v>CIS</v>
      </c>
      <c r="J51"/>
      <c r="K51"/>
    </row>
    <row r="52" spans="1:11" s="83" customFormat="1" ht="12.75">
      <c r="A52" s="112" t="s">
        <v>68</v>
      </c>
      <c r="B52" s="170">
        <v>0</v>
      </c>
      <c r="C52" s="17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83" t="str">
        <f>VLOOKUP(A52,'[11]Country Classifications'!A:C,3,FALSE)</f>
        <v>Western Europe (non-EU)</v>
      </c>
      <c r="J52"/>
      <c r="K52"/>
    </row>
    <row r="53" spans="1:11" s="83" customFormat="1" ht="12.75">
      <c r="A53" s="97" t="s">
        <v>69</v>
      </c>
      <c r="B53" s="164"/>
      <c r="C53" s="164"/>
      <c r="D53" s="165"/>
      <c r="E53" s="165"/>
      <c r="F53" s="165"/>
      <c r="G53" s="165"/>
      <c r="H53" s="165"/>
      <c r="I53" s="83" t="str">
        <f>VLOOKUP(A53,'[11]Country Classifications'!A:C,3,FALSE)</f>
        <v>East Asia</v>
      </c>
      <c r="J53"/>
      <c r="K53"/>
    </row>
    <row r="54" spans="1:11" s="83" customFormat="1" ht="12.75">
      <c r="A54" s="97" t="s">
        <v>70</v>
      </c>
      <c r="B54" s="164">
        <v>1327</v>
      </c>
      <c r="C54" s="164">
        <v>1606.953072421967</v>
      </c>
      <c r="D54" s="165">
        <v>1598.1951781772673</v>
      </c>
      <c r="E54" s="165">
        <v>1690.8050717538717</v>
      </c>
      <c r="F54" s="165">
        <v>1783.6252034543734</v>
      </c>
      <c r="G54" s="165">
        <v>1875.7795810958678</v>
      </c>
      <c r="H54" s="165">
        <v>1960.8209022121823</v>
      </c>
      <c r="I54" s="83" t="str">
        <f>VLOOKUP(A54,'[11]Country Classifications'!A:C,3,FALSE)</f>
        <v>South &amp; South East Asia</v>
      </c>
      <c r="J54"/>
      <c r="K54"/>
    </row>
    <row r="55" spans="1:11" s="83" customFormat="1" ht="12.75">
      <c r="A55" s="112" t="s">
        <v>71</v>
      </c>
      <c r="B55" s="170">
        <v>119.44035360000002</v>
      </c>
      <c r="C55" s="170">
        <v>122.82658740000001</v>
      </c>
      <c r="D55" s="10">
        <v>127.193</v>
      </c>
      <c r="E55" s="10">
        <v>142.22441679899708</v>
      </c>
      <c r="F55" s="10">
        <v>157.941495821145</v>
      </c>
      <c r="G55" s="10">
        <v>173.77019427496865</v>
      </c>
      <c r="H55" s="10">
        <v>188.780350229837</v>
      </c>
      <c r="I55" s="83" t="str">
        <f>VLOOKUP(A55,'[11]Country Classifications'!A:C,3,FALSE)</f>
        <v>South &amp; South East Asia</v>
      </c>
      <c r="J55"/>
      <c r="K55"/>
    </row>
    <row r="56" spans="1:11" s="83" customFormat="1" ht="12.75">
      <c r="A56" s="112" t="s">
        <v>72</v>
      </c>
      <c r="B56" s="170">
        <v>0</v>
      </c>
      <c r="C56" s="17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83" t="str">
        <f>VLOOKUP(A56,'[11]Country Classifications'!A:C,3,FALSE)</f>
        <v>EU-15</v>
      </c>
      <c r="J56"/>
      <c r="K56"/>
    </row>
    <row r="57" spans="1:11" s="83" customFormat="1" ht="12.75">
      <c r="A57" s="112" t="s">
        <v>73</v>
      </c>
      <c r="B57" s="170">
        <v>0</v>
      </c>
      <c r="C57" s="17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83" t="str">
        <f>VLOOKUP(A57,'[11]Country Classifications'!A:C,3,FALSE)</f>
        <v>Australia/NZ</v>
      </c>
      <c r="J57"/>
      <c r="K57"/>
    </row>
    <row r="58" spans="1:11" s="83" customFormat="1" ht="12.75">
      <c r="A58" s="112" t="s">
        <v>74</v>
      </c>
      <c r="B58" s="170">
        <v>385.4</v>
      </c>
      <c r="C58" s="170">
        <v>517.3619740028189</v>
      </c>
      <c r="D58" s="10">
        <v>563.7809934611179</v>
      </c>
      <c r="E58" s="10">
        <v>623.4889601820508</v>
      </c>
      <c r="F58" s="10">
        <v>686.3512193291605</v>
      </c>
      <c r="G58" s="10">
        <v>751.7553102263779</v>
      </c>
      <c r="H58" s="10">
        <v>818.4119636408137</v>
      </c>
      <c r="I58" s="83" t="str">
        <f>VLOOKUP(A58,'[11]Country Classifications'!A:C,3,FALSE)</f>
        <v>Africa</v>
      </c>
      <c r="J58"/>
      <c r="K58"/>
    </row>
    <row r="59" spans="1:11" s="83" customFormat="1" ht="12.75">
      <c r="A59" s="112" t="s">
        <v>75</v>
      </c>
      <c r="B59" s="170">
        <v>80.8275</v>
      </c>
      <c r="C59" s="170">
        <v>72.3717</v>
      </c>
      <c r="D59" s="10">
        <v>66.52725000000001</v>
      </c>
      <c r="E59" s="10">
        <v>70.404477723699</v>
      </c>
      <c r="F59" s="10">
        <v>73.20239152002996</v>
      </c>
      <c r="G59" s="10">
        <v>75.74569792836641</v>
      </c>
      <c r="H59" s="10">
        <v>78.51870448021965</v>
      </c>
      <c r="I59" s="83" t="str">
        <f>VLOOKUP(A59,'[11]Country Classifications'!A:C,3,FALSE)</f>
        <v>East Asia</v>
      </c>
      <c r="J59"/>
      <c r="K59"/>
    </row>
    <row r="60" spans="1:11" s="83" customFormat="1" ht="12.75">
      <c r="A60" s="112" t="s">
        <v>76</v>
      </c>
      <c r="B60" s="170">
        <v>0</v>
      </c>
      <c r="C60" s="17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83" t="str">
        <f>VLOOKUP(A60,'[11]Country Classifications'!A:C,3,FALSE)</f>
        <v>Western Europe (non-EU)</v>
      </c>
      <c r="J60"/>
      <c r="K60"/>
    </row>
    <row r="61" spans="1:11" s="83" customFormat="1" ht="12.75">
      <c r="A61" s="97" t="s">
        <v>77</v>
      </c>
      <c r="B61" s="164">
        <v>526</v>
      </c>
      <c r="C61" s="164">
        <v>537.9468035896012</v>
      </c>
      <c r="D61" s="165">
        <v>572.9382399964328</v>
      </c>
      <c r="E61" s="165">
        <v>649.1894096836559</v>
      </c>
      <c r="F61" s="165">
        <v>731.335344721711</v>
      </c>
      <c r="G61" s="165">
        <v>814.9677858047584</v>
      </c>
      <c r="H61" s="165">
        <v>894.1407087528286</v>
      </c>
      <c r="I61" s="83" t="str">
        <f>VLOOKUP(A61,'[11]Country Classifications'!A:C,3,FALSE)</f>
        <v>South &amp; South East Asia</v>
      </c>
      <c r="J61"/>
      <c r="K61"/>
    </row>
    <row r="62" spans="1:11" s="83" customFormat="1" ht="12.75">
      <c r="A62" s="112" t="s">
        <v>78</v>
      </c>
      <c r="B62" s="170">
        <v>50.263894171145104</v>
      </c>
      <c r="C62" s="170">
        <v>55.28</v>
      </c>
      <c r="D62" s="10">
        <v>73.1177504</v>
      </c>
      <c r="E62" s="10">
        <v>78.75068887492448</v>
      </c>
      <c r="F62" s="10">
        <v>84.23438248538852</v>
      </c>
      <c r="G62" s="10">
        <v>89.4957281852382</v>
      </c>
      <c r="H62" s="10">
        <v>94.48258912419703</v>
      </c>
      <c r="I62" s="83" t="str">
        <f>VLOOKUP(A62,'[11]Country Classifications'!A:C,3,FALSE)</f>
        <v>Latin America and Caribbean</v>
      </c>
      <c r="J62"/>
      <c r="K62"/>
    </row>
    <row r="63" spans="1:11" s="83" customFormat="1" ht="12.75">
      <c r="A63" s="112" t="s">
        <v>79</v>
      </c>
      <c r="B63" s="170">
        <v>566.61</v>
      </c>
      <c r="C63" s="170">
        <v>587</v>
      </c>
      <c r="D63" s="10">
        <v>632</v>
      </c>
      <c r="E63" s="10">
        <v>632</v>
      </c>
      <c r="F63" s="10">
        <v>632</v>
      </c>
      <c r="G63" s="10">
        <v>632</v>
      </c>
      <c r="H63" s="10">
        <v>632</v>
      </c>
      <c r="I63" s="83" t="str">
        <f>VLOOKUP(A63,'[11]Country Classifications'!A:C,3,FALSE)</f>
        <v>South &amp; South East Asia</v>
      </c>
      <c r="J63"/>
      <c r="K63"/>
    </row>
    <row r="64" spans="1:11" s="83" customFormat="1" ht="12.75">
      <c r="A64" s="112" t="s">
        <v>80</v>
      </c>
      <c r="B64" s="170">
        <v>0</v>
      </c>
      <c r="C64" s="17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83" t="str">
        <f>VLOOKUP(A64,'[11]Country Classifications'!A:C,3,FALSE)</f>
        <v>Eastern Europe</v>
      </c>
      <c r="J64"/>
      <c r="K64"/>
    </row>
    <row r="65" spans="1:11" s="83" customFormat="1" ht="12.75">
      <c r="A65" s="112" t="s">
        <v>81</v>
      </c>
      <c r="B65" s="168">
        <v>12</v>
      </c>
      <c r="C65" s="169">
        <v>8</v>
      </c>
      <c r="D65" s="169">
        <v>8</v>
      </c>
      <c r="E65" s="169">
        <v>8</v>
      </c>
      <c r="F65" s="169">
        <v>8</v>
      </c>
      <c r="G65" s="169">
        <v>8</v>
      </c>
      <c r="H65" s="169">
        <v>8</v>
      </c>
      <c r="I65" s="83" t="str">
        <f>VLOOKUP(A65,'[11]Country Classifications'!A:C,3,FALSE)</f>
        <v>EU-15</v>
      </c>
      <c r="J65"/>
      <c r="K65"/>
    </row>
    <row r="66" spans="1:11" s="83" customFormat="1" ht="12.75">
      <c r="A66" s="112" t="s">
        <v>82</v>
      </c>
      <c r="B66" s="168">
        <v>19</v>
      </c>
      <c r="C66" s="169">
        <v>7</v>
      </c>
      <c r="D66" s="169">
        <v>1</v>
      </c>
      <c r="E66" s="169">
        <v>1</v>
      </c>
      <c r="F66" s="169">
        <v>1</v>
      </c>
      <c r="G66" s="169">
        <v>1</v>
      </c>
      <c r="H66" s="169">
        <v>1</v>
      </c>
      <c r="I66" s="83" t="str">
        <f>VLOOKUP(A66,'[11]Country Classifications'!A:C,3,FALSE)</f>
        <v>Eastern Europe</v>
      </c>
      <c r="J66"/>
      <c r="K66"/>
    </row>
    <row r="67" spans="1:11" s="83" customFormat="1" ht="12.75">
      <c r="A67" s="112" t="s">
        <v>83</v>
      </c>
      <c r="B67" s="168">
        <v>100</v>
      </c>
      <c r="C67" s="169">
        <v>68</v>
      </c>
      <c r="D67" s="169">
        <v>86.27</v>
      </c>
      <c r="E67" s="169">
        <v>86.27</v>
      </c>
      <c r="F67" s="169">
        <v>86.27</v>
      </c>
      <c r="G67" s="169">
        <v>86.27</v>
      </c>
      <c r="H67" s="169">
        <v>86.27</v>
      </c>
      <c r="I67" s="83" t="str">
        <f>VLOOKUP(A67,'[11]Country Classifications'!A:C,3,FALSE)</f>
        <v>CIS</v>
      </c>
      <c r="J67"/>
      <c r="K67"/>
    </row>
    <row r="68" spans="1:11" s="83" customFormat="1" ht="12.75">
      <c r="A68" s="97" t="s">
        <v>84</v>
      </c>
      <c r="B68" s="164"/>
      <c r="C68" s="164"/>
      <c r="D68" s="165"/>
      <c r="E68" s="165"/>
      <c r="F68" s="165"/>
      <c r="G68" s="165"/>
      <c r="H68" s="165"/>
      <c r="I68" s="83" t="str">
        <f>VLOOKUP(A68,'[11]Country Classifications'!A:C,3,FALSE)</f>
        <v>OPEC</v>
      </c>
      <c r="J68"/>
      <c r="K68"/>
    </row>
    <row r="69" spans="1:11" s="83" customFormat="1" ht="12.75">
      <c r="A69" s="112" t="s">
        <v>85</v>
      </c>
      <c r="B69" s="170">
        <v>9.116706720000002</v>
      </c>
      <c r="C69" s="170">
        <v>9.143454720000001</v>
      </c>
      <c r="D69" s="10">
        <v>10.616407680000002</v>
      </c>
      <c r="E69" s="10">
        <v>11.881815618818285</v>
      </c>
      <c r="F69" s="10">
        <v>13.251066440582482</v>
      </c>
      <c r="G69" s="10">
        <v>14.704659458835913</v>
      </c>
      <c r="H69" s="10">
        <v>16.20006494022029</v>
      </c>
      <c r="I69" s="83" t="str">
        <f>VLOOKUP(A69,'[11]Country Classifications'!A:C,3,FALSE)</f>
        <v>Africa</v>
      </c>
      <c r="J69"/>
      <c r="K69"/>
    </row>
    <row r="70" spans="1:11" s="83" customFormat="1" ht="12.75">
      <c r="A70" s="112" t="s">
        <v>86</v>
      </c>
      <c r="B70" s="164">
        <v>0</v>
      </c>
      <c r="C70" s="164">
        <v>0</v>
      </c>
      <c r="D70" s="165">
        <v>0</v>
      </c>
      <c r="E70" s="10">
        <v>0</v>
      </c>
      <c r="F70" s="10">
        <v>0</v>
      </c>
      <c r="G70" s="10">
        <v>0</v>
      </c>
      <c r="H70" s="10">
        <v>0</v>
      </c>
      <c r="I70" s="83" t="str">
        <f>VLOOKUP(A70,'[11]Country Classifications'!A:C,3,FALSE)</f>
        <v>South &amp; South East Asia</v>
      </c>
      <c r="J70"/>
      <c r="K70"/>
    </row>
    <row r="71" spans="1:11" s="83" customFormat="1" ht="12.75">
      <c r="A71" s="112" t="s">
        <v>87</v>
      </c>
      <c r="B71" s="170">
        <v>0</v>
      </c>
      <c r="C71" s="17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83" t="str">
        <f>VLOOKUP(A71,'[11]Country Classifications'!A:C,3,FALSE)</f>
        <v>Eastern Europe</v>
      </c>
      <c r="J71"/>
      <c r="K71"/>
    </row>
    <row r="72" spans="1:11" s="83" customFormat="1" ht="12.75">
      <c r="A72" s="112" t="s">
        <v>88</v>
      </c>
      <c r="B72" s="170">
        <v>0</v>
      </c>
      <c r="C72" s="17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83" t="str">
        <f>VLOOKUP(A72,'[11]Country Classifications'!A:C,3,FALSE)</f>
        <v>Eastern Europe</v>
      </c>
      <c r="J72"/>
      <c r="K72"/>
    </row>
    <row r="73" spans="1:11" s="83" customFormat="1" ht="12.75">
      <c r="A73" s="112" t="s">
        <v>89</v>
      </c>
      <c r="B73" s="170">
        <v>0.26</v>
      </c>
      <c r="C73" s="170">
        <v>0.26</v>
      </c>
      <c r="D73" s="10">
        <v>0.26</v>
      </c>
      <c r="E73" s="10">
        <v>0.2690673104503299</v>
      </c>
      <c r="F73" s="10">
        <v>0.27336453975282954</v>
      </c>
      <c r="G73" s="10">
        <v>0.27885867114390217</v>
      </c>
      <c r="H73" s="10">
        <v>0.2862663727129578</v>
      </c>
      <c r="I73" s="83" t="str">
        <f>VLOOKUP(A73,'[11]Country Classifications'!A:C,3,FALSE)</f>
        <v>Africa</v>
      </c>
      <c r="J73"/>
      <c r="K73"/>
    </row>
    <row r="74" spans="1:11" s="83" customFormat="1" ht="12.75">
      <c r="A74" s="112" t="s">
        <v>90</v>
      </c>
      <c r="B74" s="170">
        <v>414.26</v>
      </c>
      <c r="C74" s="170">
        <v>365</v>
      </c>
      <c r="D74" s="10">
        <v>316.013</v>
      </c>
      <c r="E74" s="10">
        <v>307</v>
      </c>
      <c r="F74" s="10">
        <v>298.335</v>
      </c>
      <c r="G74" s="10">
        <v>298</v>
      </c>
      <c r="H74" s="10">
        <v>298.335</v>
      </c>
      <c r="I74" s="83" t="str">
        <f>VLOOKUP(A74,'[11]Country Classifications'!A:C,3,FALSE)</f>
        <v>East Asia</v>
      </c>
      <c r="J74"/>
      <c r="K74"/>
    </row>
    <row r="75" spans="1:11" s="83" customFormat="1" ht="12.75">
      <c r="A75" s="97" t="s">
        <v>92</v>
      </c>
      <c r="B75" s="168">
        <v>11</v>
      </c>
      <c r="C75" s="169">
        <v>7</v>
      </c>
      <c r="D75" s="169">
        <v>13</v>
      </c>
      <c r="E75" s="83">
        <v>14.181818181818183</v>
      </c>
      <c r="F75" s="169">
        <v>15.363636363636365</v>
      </c>
      <c r="G75" s="83">
        <v>16.7603305785124</v>
      </c>
      <c r="H75" s="169">
        <v>18.157024793388434</v>
      </c>
      <c r="I75" s="83" t="str">
        <f>VLOOKUP(A75,'[11]Country Classifications'!A:C,3,FALSE)</f>
        <v>EU-15</v>
      </c>
      <c r="J75"/>
      <c r="K75"/>
    </row>
    <row r="76" spans="1:11" s="83" customFormat="1" ht="12.75">
      <c r="A76" s="97" t="s">
        <v>93</v>
      </c>
      <c r="B76" s="164">
        <v>0</v>
      </c>
      <c r="C76" s="164">
        <v>0</v>
      </c>
      <c r="D76" s="165">
        <v>0</v>
      </c>
      <c r="E76" s="165">
        <v>0</v>
      </c>
      <c r="F76" s="165">
        <v>0</v>
      </c>
      <c r="G76" s="165">
        <v>0</v>
      </c>
      <c r="H76" s="165">
        <v>0</v>
      </c>
      <c r="I76" s="83" t="str">
        <f>VLOOKUP(A76,'[11]Country Classifications'!A:C,3,FALSE)</f>
        <v>EU-15</v>
      </c>
      <c r="J76"/>
      <c r="K76"/>
    </row>
    <row r="77" spans="1:11" s="83" customFormat="1" ht="12.75">
      <c r="A77" s="112" t="s">
        <v>94</v>
      </c>
      <c r="B77" s="170">
        <v>0</v>
      </c>
      <c r="C77" s="17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83" t="str">
        <f>VLOOKUP(A77,'[11]Country Classifications'!A:C,3,FALSE)</f>
        <v>Western Europe (non-EU)</v>
      </c>
      <c r="J77"/>
      <c r="K77"/>
    </row>
    <row r="78" spans="1:11" s="83" customFormat="1" ht="12.75">
      <c r="A78" s="112" t="s">
        <v>95</v>
      </c>
      <c r="B78" s="170">
        <v>2096.3333333333003</v>
      </c>
      <c r="C78" s="170">
        <v>2110</v>
      </c>
      <c r="D78" s="10">
        <v>2157</v>
      </c>
      <c r="E78" s="10">
        <v>2177</v>
      </c>
      <c r="F78" s="10">
        <v>2198</v>
      </c>
      <c r="G78" s="10">
        <v>2220</v>
      </c>
      <c r="H78" s="10">
        <v>2244</v>
      </c>
      <c r="I78" s="83" t="str">
        <f>VLOOKUP(A78,'[11]Country Classifications'!A:C,3,FALSE)</f>
        <v>South &amp; South East Asia</v>
      </c>
      <c r="J78"/>
      <c r="K78"/>
    </row>
    <row r="79" spans="1:11" s="83" customFormat="1" ht="12.75">
      <c r="A79" s="112" t="s">
        <v>96</v>
      </c>
      <c r="B79" s="170">
        <v>3.178807947019868</v>
      </c>
      <c r="C79" s="170">
        <v>2.4</v>
      </c>
      <c r="D79" s="10">
        <v>3.2</v>
      </c>
      <c r="E79" s="10">
        <v>3.4363322370890965</v>
      </c>
      <c r="F79" s="10">
        <v>3.6547401300476046</v>
      </c>
      <c r="G79" s="10">
        <v>3.858010842306018</v>
      </c>
      <c r="H79" s="10">
        <v>4.045567719361476</v>
      </c>
      <c r="I79" s="83" t="str">
        <f>VLOOKUP(A79,'[11]Country Classifications'!A:C,3,FALSE)</f>
        <v>Middle East (non-OPEC)</v>
      </c>
      <c r="J79"/>
      <c r="K79"/>
    </row>
    <row r="80" spans="1:11" s="83" customFormat="1" ht="12.75">
      <c r="A80" s="112" t="s">
        <v>97</v>
      </c>
      <c r="B80" s="170">
        <v>3.5856</v>
      </c>
      <c r="C80" s="170">
        <v>2.88</v>
      </c>
      <c r="D80" s="10">
        <v>4.566857142857143</v>
      </c>
      <c r="E80" s="10">
        <v>4.952976259891711</v>
      </c>
      <c r="F80" s="10">
        <v>5.345240508762374</v>
      </c>
      <c r="G80" s="10">
        <v>5.709851664370614</v>
      </c>
      <c r="H80" s="10">
        <v>6.065245122224713</v>
      </c>
      <c r="I80" s="83" t="str">
        <f>VLOOKUP(A80,'[11]Country Classifications'!A:C,3,FALSE)</f>
        <v>CIS</v>
      </c>
      <c r="J80"/>
      <c r="K80"/>
    </row>
    <row r="81" spans="1:11" s="83" customFormat="1" ht="12.75">
      <c r="A81" s="112" t="s">
        <v>98</v>
      </c>
      <c r="B81" s="170">
        <v>23.54</v>
      </c>
      <c r="C81" s="170">
        <v>30.387999999999998</v>
      </c>
      <c r="D81" s="10">
        <v>37.56294444444444</v>
      </c>
      <c r="E81" s="10">
        <v>43.128478104600724</v>
      </c>
      <c r="F81" s="10">
        <v>49.29464615515625</v>
      </c>
      <c r="G81" s="10">
        <v>55.93494598821051</v>
      </c>
      <c r="H81" s="10">
        <v>62.93799157439211</v>
      </c>
      <c r="I81" s="83" t="str">
        <f>VLOOKUP(A81,'[11]Country Classifications'!A:C,3,FALSE)</f>
        <v>Africa</v>
      </c>
      <c r="J81"/>
      <c r="K81"/>
    </row>
    <row r="82" spans="1:11" s="83" customFormat="1" ht="12.75">
      <c r="A82" s="112" t="s">
        <v>99</v>
      </c>
      <c r="B82" s="170">
        <v>0</v>
      </c>
      <c r="C82" s="17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83" t="str">
        <f>VLOOKUP(A82,'[11]Country Classifications'!A:C,3,FALSE)</f>
        <v>CIS</v>
      </c>
      <c r="J82"/>
      <c r="K82"/>
    </row>
    <row r="83" spans="1:11" s="83" customFormat="1" ht="12.75">
      <c r="A83" s="112"/>
      <c r="B83" s="170"/>
      <c r="C83" s="170"/>
      <c r="D83" s="10"/>
      <c r="E83" s="10"/>
      <c r="F83" s="10"/>
      <c r="G83" s="10"/>
      <c r="H83" s="10"/>
      <c r="J83"/>
      <c r="K83"/>
    </row>
    <row r="84" spans="1:11" s="83" customFormat="1" ht="12.75">
      <c r="A84" s="173" t="s">
        <v>101</v>
      </c>
      <c r="B84" s="171">
        <v>0</v>
      </c>
      <c r="C84" s="171">
        <v>0</v>
      </c>
      <c r="D84" s="172">
        <v>0</v>
      </c>
      <c r="E84" s="172">
        <v>0</v>
      </c>
      <c r="F84" s="172">
        <v>0</v>
      </c>
      <c r="G84" s="172">
        <v>0</v>
      </c>
      <c r="H84" s="172">
        <v>0</v>
      </c>
      <c r="I84" s="83" t="str">
        <f>VLOOKUP(A84,'[11]Country Classifications'!A:C,3,FALSE)</f>
        <v>EU-15</v>
      </c>
      <c r="J84"/>
      <c r="K84"/>
    </row>
    <row r="85" spans="1:11" s="83" customFormat="1" ht="12.75">
      <c r="A85" s="4" t="s">
        <v>102</v>
      </c>
      <c r="B85" s="10">
        <v>69.2</v>
      </c>
      <c r="C85" s="10">
        <v>101.46290362269309</v>
      </c>
      <c r="D85" s="10">
        <v>122.6878461643051</v>
      </c>
      <c r="E85" s="10">
        <v>126.87805335602378</v>
      </c>
      <c r="F85" s="10">
        <v>130.82742630120566</v>
      </c>
      <c r="G85" s="10">
        <v>134.9146727083338</v>
      </c>
      <c r="H85" s="10">
        <v>138.89844369260308</v>
      </c>
      <c r="I85" s="83" t="str">
        <f>VLOOKUP(A85,'[11]Country Classifications'!A:C,3,FALSE)</f>
        <v>Latin America and Caribbean</v>
      </c>
      <c r="J85"/>
      <c r="K85"/>
    </row>
    <row r="86" spans="1:11" s="83" customFormat="1" ht="13.5" thickBot="1">
      <c r="A86" s="97" t="s">
        <v>103</v>
      </c>
      <c r="B86" s="174">
        <v>339</v>
      </c>
      <c r="C86" s="175">
        <v>363</v>
      </c>
      <c r="D86" s="175">
        <v>357</v>
      </c>
      <c r="E86" s="175">
        <v>323.223707700242</v>
      </c>
      <c r="F86" s="175">
        <v>315.8844765342961</v>
      </c>
      <c r="G86" s="175">
        <v>315.8844765342961</v>
      </c>
      <c r="H86" s="175">
        <v>315.8844765342961</v>
      </c>
      <c r="I86" s="83" t="str">
        <f>VLOOKUP(A86,'[11]Country Classifications'!A:C,3,FALSE)</f>
        <v>North America</v>
      </c>
      <c r="J86"/>
      <c r="K86"/>
    </row>
    <row r="87" spans="1:11" s="83" customFormat="1" ht="13.5" thickTop="1">
      <c r="A87" s="112" t="s">
        <v>106</v>
      </c>
      <c r="B87" s="170">
        <v>12.48</v>
      </c>
      <c r="C87" s="170">
        <v>13.71</v>
      </c>
      <c r="D87" s="10">
        <v>5.371609403254974</v>
      </c>
      <c r="E87" s="10">
        <v>5.808309452199586</v>
      </c>
      <c r="F87" s="10">
        <v>6.22247869437012</v>
      </c>
      <c r="G87" s="10">
        <v>6.600863714017121</v>
      </c>
      <c r="H87" s="10">
        <v>6.962019293189829</v>
      </c>
      <c r="I87" s="83" t="str">
        <f>VLOOKUP(A87,'[11]Country Classifications'!A:C,3,FALSE)</f>
        <v>CIS</v>
      </c>
      <c r="J87"/>
      <c r="K87"/>
    </row>
    <row r="88" spans="1:11" s="83" customFormat="1" ht="12.75">
      <c r="A88" s="112" t="s">
        <v>107</v>
      </c>
      <c r="B88" s="170">
        <v>67</v>
      </c>
      <c r="C88" s="170">
        <v>90.66693907456461</v>
      </c>
      <c r="D88" s="10">
        <v>74.08697814912922</v>
      </c>
      <c r="E88" s="10">
        <v>80.51934462134847</v>
      </c>
      <c r="F88" s="10">
        <v>86.8227116191473</v>
      </c>
      <c r="G88" s="10">
        <v>92.89920479558859</v>
      </c>
      <c r="H88" s="10">
        <v>98.64065849053031</v>
      </c>
      <c r="I88" s="83" t="str">
        <f>VLOOKUP(A88,'[11]Country Classifications'!A:C,3,FALSE)</f>
        <v>Latin America and Caribbean</v>
      </c>
      <c r="J88"/>
      <c r="K88"/>
    </row>
    <row r="89" spans="1:11" s="83" customFormat="1" ht="12.75">
      <c r="A89" s="112" t="s">
        <v>108</v>
      </c>
      <c r="B89" s="170">
        <v>1754.7</v>
      </c>
      <c r="C89" s="170">
        <v>1824.5</v>
      </c>
      <c r="D89" s="10">
        <v>1894</v>
      </c>
      <c r="E89" s="10">
        <v>1946</v>
      </c>
      <c r="F89" s="10">
        <v>1998</v>
      </c>
      <c r="G89" s="10">
        <v>2054.5</v>
      </c>
      <c r="H89" s="10">
        <v>2111</v>
      </c>
      <c r="I89" s="83" t="str">
        <f>VLOOKUP(A89,'[11]Country Classifications'!A:C,3,FALSE)</f>
        <v>South &amp; South East Asia</v>
      </c>
      <c r="J89"/>
      <c r="K89"/>
    </row>
    <row r="90" spans="1:11" s="83" customFormat="1" ht="12.75">
      <c r="A90" s="112"/>
      <c r="B90" s="170"/>
      <c r="C90" s="170"/>
      <c r="D90" s="10"/>
      <c r="E90" s="10"/>
      <c r="F90" s="10"/>
      <c r="G90" s="10"/>
      <c r="H90" s="10"/>
      <c r="J90"/>
      <c r="K90"/>
    </row>
    <row r="91" spans="1:11" s="83" customFormat="1" ht="12.75">
      <c r="A91" s="112" t="s">
        <v>109</v>
      </c>
      <c r="B91" s="170"/>
      <c r="C91" s="170"/>
      <c r="D91" s="10"/>
      <c r="E91" s="10"/>
      <c r="F91" s="10"/>
      <c r="G91" s="10"/>
      <c r="H91" s="10"/>
      <c r="J91"/>
      <c r="K91"/>
    </row>
    <row r="92" spans="1:19" s="83" customFormat="1" ht="12.75">
      <c r="A92" s="83" t="s">
        <v>7</v>
      </c>
      <c r="B92" s="160">
        <v>489.2127527587222</v>
      </c>
      <c r="C92" s="160">
        <v>579.8235899599999</v>
      </c>
      <c r="D92" s="160">
        <v>297.96754312</v>
      </c>
      <c r="E92" s="160">
        <v>329.45969936917504</v>
      </c>
      <c r="F92" s="160">
        <v>364.280258084061</v>
      </c>
      <c r="G92" s="160">
        <v>402.78099774835715</v>
      </c>
      <c r="H92" s="160">
        <v>445.3508762742927</v>
      </c>
      <c r="I92" s="83" t="str">
        <f>VLOOKUP(A92,'[11]Country Classifications'!A:C,3,FALSE)</f>
        <v>Africa</v>
      </c>
      <c r="J92"/>
      <c r="K92"/>
      <c r="M92" s="154"/>
      <c r="N92" s="154"/>
      <c r="O92" s="154"/>
      <c r="P92" s="154"/>
      <c r="Q92" s="154"/>
      <c r="R92" s="154"/>
      <c r="S92" s="154"/>
    </row>
    <row r="93" spans="1:11" s="83" customFormat="1" ht="12.75">
      <c r="A93" s="112" t="s">
        <v>110</v>
      </c>
      <c r="B93" s="160">
        <v>339.3732</v>
      </c>
      <c r="C93" s="160">
        <v>335.5847013228863</v>
      </c>
      <c r="D93" s="160">
        <v>348.92380234357194</v>
      </c>
      <c r="E93" s="160">
        <v>380.2564735117168</v>
      </c>
      <c r="F93" s="160">
        <v>414.40275692395966</v>
      </c>
      <c r="G93" s="160">
        <v>451.61530942585495</v>
      </c>
      <c r="H93" s="160">
        <v>492.1694759507486</v>
      </c>
      <c r="I93" s="83" t="str">
        <f>VLOOKUP(A93,'[11]Country Classifications'!A:C,3,FALSE)</f>
        <v>East Asia</v>
      </c>
      <c r="J93"/>
      <c r="K93"/>
    </row>
    <row r="94" spans="1:11" s="83" customFormat="1" ht="12.75">
      <c r="A94" s="112" t="s">
        <v>28</v>
      </c>
      <c r="B94" s="160">
        <v>0.6</v>
      </c>
      <c r="C94" s="160">
        <v>0</v>
      </c>
      <c r="D94" s="160">
        <v>0</v>
      </c>
      <c r="E94" s="160">
        <v>0</v>
      </c>
      <c r="F94" s="160">
        <v>0</v>
      </c>
      <c r="G94" s="160">
        <v>0</v>
      </c>
      <c r="H94" s="160">
        <v>0</v>
      </c>
      <c r="I94" s="83" t="str">
        <f>VLOOKUP(A94,'[11]Country Classifications'!A:C,3,FALSE)</f>
        <v>Eastern Europe</v>
      </c>
      <c r="J94"/>
      <c r="K94"/>
    </row>
    <row r="95" spans="1:11" s="83" customFormat="1" ht="12.75">
      <c r="A95" s="112" t="s">
        <v>111</v>
      </c>
      <c r="B95" s="160">
        <v>4.370860927152318</v>
      </c>
      <c r="C95" s="160">
        <v>3.3</v>
      </c>
      <c r="D95" s="160">
        <v>4.4458</v>
      </c>
      <c r="E95" s="160">
        <v>4.845024095758811</v>
      </c>
      <c r="F95" s="160">
        <v>5.280097730101103</v>
      </c>
      <c r="G95" s="160">
        <v>5.7542401210808505</v>
      </c>
      <c r="H95" s="160">
        <v>6.270959566201542</v>
      </c>
      <c r="I95" s="83" t="str">
        <f>VLOOKUP(A95,'[11]Country Classifications'!A:C,3,FALSE)</f>
        <v>CIS</v>
      </c>
      <c r="J95"/>
      <c r="K95"/>
    </row>
    <row r="96" spans="1:11" s="83" customFormat="1" ht="12.75">
      <c r="A96" s="112" t="s">
        <v>112</v>
      </c>
      <c r="B96" s="160">
        <v>82.08185600000002</v>
      </c>
      <c r="C96" s="160">
        <v>87.78941800000001</v>
      </c>
      <c r="D96" s="160">
        <v>98.13210000000001</v>
      </c>
      <c r="E96" s="160">
        <v>106.03151468496425</v>
      </c>
      <c r="F96" s="160">
        <v>114.5668145936731</v>
      </c>
      <c r="G96" s="160">
        <v>123.78918706517668</v>
      </c>
      <c r="H96" s="160">
        <v>133.75393990489417</v>
      </c>
      <c r="I96" s="83" t="str">
        <f>VLOOKUP(A96,'[11]Country Classifications'!A:C,3,FALSE)</f>
        <v>Latin America and Caribbean</v>
      </c>
      <c r="J96"/>
      <c r="K96"/>
    </row>
    <row r="97" spans="1:11" s="83" customFormat="1" ht="12.75">
      <c r="A97" s="173" t="s">
        <v>52</v>
      </c>
      <c r="B97" s="160">
        <v>0.004</v>
      </c>
      <c r="C97" s="160">
        <v>0.004</v>
      </c>
      <c r="D97" s="160">
        <v>0.005600000000000001</v>
      </c>
      <c r="E97" s="160">
        <v>0</v>
      </c>
      <c r="F97" s="160">
        <v>0</v>
      </c>
      <c r="G97" s="160">
        <v>0</v>
      </c>
      <c r="H97" s="160">
        <v>0</v>
      </c>
      <c r="I97" s="83" t="str">
        <f>VLOOKUP(A97,'[11]Country Classifications'!A:C,3,FALSE)</f>
        <v>Middle East (non-OPEC)</v>
      </c>
      <c r="J97"/>
      <c r="K97"/>
    </row>
    <row r="98" spans="1:11" s="83" customFormat="1" ht="12.75">
      <c r="A98" s="112" t="s">
        <v>113</v>
      </c>
      <c r="B98" s="160">
        <v>0</v>
      </c>
      <c r="C98" s="160">
        <v>0</v>
      </c>
      <c r="D98" s="160">
        <v>0</v>
      </c>
      <c r="E98" s="160">
        <v>0</v>
      </c>
      <c r="F98" s="160">
        <v>0</v>
      </c>
      <c r="G98" s="160">
        <v>0</v>
      </c>
      <c r="H98" s="160">
        <v>0</v>
      </c>
      <c r="I98" s="83" t="str">
        <f>VLOOKUP(A98,'[11]Country Classifications'!A:C,3,FALSE)</f>
        <v>Western Europe (non-EU)</v>
      </c>
      <c r="J98"/>
      <c r="K98"/>
    </row>
    <row r="99" spans="1:11" s="83" customFormat="1" ht="12.75">
      <c r="A99" s="4" t="s">
        <v>114</v>
      </c>
      <c r="B99" s="160">
        <v>313.601899037651</v>
      </c>
      <c r="C99" s="176">
        <v>331.26089</v>
      </c>
      <c r="D99" s="176">
        <v>320.26059426985904</v>
      </c>
      <c r="E99" s="176">
        <v>349.01936572934073</v>
      </c>
      <c r="F99" s="176">
        <v>380.36061830156837</v>
      </c>
      <c r="G99" s="176">
        <v>414.51625371110225</v>
      </c>
      <c r="H99" s="176">
        <v>451.7389980012513</v>
      </c>
      <c r="I99" s="83" t="str">
        <f>VLOOKUP(A99,'[11]Country Classifications'!A:C,3,FALSE)</f>
        <v>South &amp; South East Asia</v>
      </c>
      <c r="J99"/>
      <c r="K99"/>
    </row>
    <row r="101" spans="1:8" ht="12.75">
      <c r="A101" t="s">
        <v>566</v>
      </c>
      <c r="B101" s="85">
        <f aca="true" t="shared" si="0" ref="B101:H101">SUM(B4:B99)</f>
        <v>29194.186087890015</v>
      </c>
      <c r="C101" s="85">
        <f t="shared" si="0"/>
        <v>30494.420091770917</v>
      </c>
      <c r="D101" s="85">
        <f t="shared" si="0"/>
        <v>30853.009924340993</v>
      </c>
      <c r="E101" s="85">
        <f t="shared" si="0"/>
        <v>32007.81326734449</v>
      </c>
      <c r="F101" s="85">
        <f t="shared" si="0"/>
        <v>33198.33826504303</v>
      </c>
      <c r="G101" s="85">
        <f t="shared" si="0"/>
        <v>34373.706254929595</v>
      </c>
      <c r="H101" s="85">
        <f t="shared" si="0"/>
        <v>35536.307453050205</v>
      </c>
    </row>
    <row r="102" spans="2:9" ht="12.75">
      <c r="B102"/>
      <c r="C102"/>
      <c r="D102"/>
      <c r="E102"/>
      <c r="F102"/>
      <c r="G102"/>
      <c r="H102"/>
      <c r="I102" s="81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7" spans="12:19" ht="12.75">
      <c r="L137" s="177" t="s">
        <v>567</v>
      </c>
      <c r="M137" s="155">
        <v>122.48</v>
      </c>
      <c r="N137" s="155">
        <v>128.71</v>
      </c>
      <c r="O137" s="155">
        <v>114.55866736381995</v>
      </c>
      <c r="P137" s="155">
        <v>114.99536741276455</v>
      </c>
      <c r="Q137" s="155">
        <v>115.4095366549351</v>
      </c>
      <c r="R137" s="155">
        <v>115.7879216745821</v>
      </c>
      <c r="S137" s="155">
        <v>116.1490772537548</v>
      </c>
    </row>
    <row r="138" spans="12:19" ht="12.75">
      <c r="L138" t="s">
        <v>111</v>
      </c>
      <c r="M138" s="155">
        <v>2006.4310610665523</v>
      </c>
      <c r="N138" s="155">
        <v>2255.1798760115685</v>
      </c>
      <c r="O138" s="155">
        <v>2292.915608649891</v>
      </c>
      <c r="P138" s="155">
        <v>2466.4277472420176</v>
      </c>
      <c r="Q138" s="155">
        <v>2646.395266216904</v>
      </c>
      <c r="R138" s="155">
        <v>2827.5544346120546</v>
      </c>
      <c r="S138" s="155">
        <v>2997.546313479548</v>
      </c>
    </row>
    <row r="139" spans="12:19" ht="12.75">
      <c r="L139" t="s">
        <v>28</v>
      </c>
      <c r="M139" s="155">
        <v>271.74</v>
      </c>
      <c r="N139" s="155">
        <v>268.14570574668403</v>
      </c>
      <c r="O139" s="155">
        <v>216.57073461926367</v>
      </c>
      <c r="P139" s="155">
        <v>228.9135049515468</v>
      </c>
      <c r="Q139" s="155">
        <v>240.99336748183202</v>
      </c>
      <c r="R139" s="155">
        <v>252.60748785023196</v>
      </c>
      <c r="S139" s="155">
        <v>263.3333727919456</v>
      </c>
    </row>
    <row r="140" spans="12:19" ht="12.75">
      <c r="L140" t="s">
        <v>110</v>
      </c>
      <c r="M140" s="155">
        <v>2254.1690672000004</v>
      </c>
      <c r="N140" s="155">
        <v>2250.6112993918796</v>
      </c>
      <c r="O140" s="155">
        <v>2411.7616779667255</v>
      </c>
      <c r="P140" s="155">
        <v>2628.8637650775513</v>
      </c>
      <c r="Q140" s="155">
        <v>2862.745599512657</v>
      </c>
      <c r="R140" s="155">
        <v>3114.572242150306</v>
      </c>
      <c r="S140" s="155">
        <v>3385.366446242159</v>
      </c>
    </row>
    <row r="141" spans="12:19" ht="12.75">
      <c r="L141" t="s">
        <v>52</v>
      </c>
      <c r="M141" s="155">
        <v>2890.8960941711457</v>
      </c>
      <c r="N141" s="155">
        <v>3158.2769726519095</v>
      </c>
      <c r="O141" s="155">
        <v>3350.335680045418</v>
      </c>
      <c r="P141" s="155">
        <v>3590.661399953216</v>
      </c>
      <c r="Q141" s="155">
        <v>3825.7337132412945</v>
      </c>
      <c r="R141" s="155">
        <v>4054.4246208724403</v>
      </c>
      <c r="S141" s="155">
        <v>4281.231129949241</v>
      </c>
    </row>
    <row r="142" spans="12:19" ht="12.75">
      <c r="L142" t="s">
        <v>7</v>
      </c>
      <c r="M142" s="155">
        <v>10751.847248704385</v>
      </c>
      <c r="N142" s="155">
        <v>11600.554879206444</v>
      </c>
      <c r="O142" s="155">
        <v>11780.091669527907</v>
      </c>
      <c r="P142" s="155">
        <v>12316.25882349553</v>
      </c>
      <c r="Q142" s="155">
        <v>12886.637175516733</v>
      </c>
      <c r="R142" s="155">
        <v>13508.80510858032</v>
      </c>
      <c r="S142" s="155">
        <v>14173.00005914404</v>
      </c>
    </row>
    <row r="143" spans="12:19" ht="12.75">
      <c r="L143" t="s">
        <v>112</v>
      </c>
      <c r="M143" s="155">
        <v>14591.91856</v>
      </c>
      <c r="N143" s="155">
        <v>15028.586902900783</v>
      </c>
      <c r="O143" s="155">
        <v>15285.31261376923</v>
      </c>
      <c r="P143" s="155">
        <v>15820.725770158184</v>
      </c>
      <c r="Q143" s="155">
        <v>16351.518648643545</v>
      </c>
      <c r="R143" s="155">
        <v>16836.80621676501</v>
      </c>
      <c r="S143" s="155">
        <v>17323.12128145517</v>
      </c>
    </row>
    <row r="144" spans="12:19" ht="12.75">
      <c r="L144" t="s">
        <v>114</v>
      </c>
      <c r="M144" s="155">
        <v>2213.146644654306</v>
      </c>
      <c r="N144" s="155">
        <v>2567.3204353986393</v>
      </c>
      <c r="O144" s="155">
        <v>2502.4746156258752</v>
      </c>
      <c r="P144" s="155">
        <v>2689.929959078681</v>
      </c>
      <c r="Q144" s="155">
        <v>2924.101419</v>
      </c>
      <c r="R144" s="155">
        <v>3169.788178001472</v>
      </c>
      <c r="S144" s="155">
        <v>3419.322181079616</v>
      </c>
    </row>
    <row r="145" spans="12:19" ht="12.75">
      <c r="L145" t="s">
        <v>568</v>
      </c>
      <c r="M145" s="155">
        <v>23.54</v>
      </c>
      <c r="N145" s="155">
        <v>30.387999999999998</v>
      </c>
      <c r="O145" s="155">
        <v>37.56294444444444</v>
      </c>
      <c r="P145" s="155">
        <v>43.128478104600724</v>
      </c>
      <c r="Q145" s="155">
        <v>49.29464615515625</v>
      </c>
      <c r="R145" s="155">
        <v>55.93494598821051</v>
      </c>
      <c r="S145" s="155">
        <v>62.93799157439211</v>
      </c>
    </row>
    <row r="146" spans="12:19" ht="12.75">
      <c r="L146" t="s">
        <v>49</v>
      </c>
      <c r="M146" s="155">
        <v>1194.403536</v>
      </c>
      <c r="N146" s="155">
        <v>1228.2658739999997</v>
      </c>
      <c r="O146" s="155">
        <v>1271.93</v>
      </c>
      <c r="P146" s="155">
        <v>1422.244167989971</v>
      </c>
      <c r="Q146" s="155">
        <v>1579.41495821145</v>
      </c>
      <c r="R146" s="155">
        <v>1737.7019427496866</v>
      </c>
      <c r="S146" s="155">
        <v>1887.8035022983704</v>
      </c>
    </row>
    <row r="147" spans="12:19" ht="12.75">
      <c r="L147" t="s">
        <v>569</v>
      </c>
      <c r="M147" s="155" t="s">
        <v>570</v>
      </c>
      <c r="N147" s="155">
        <v>0</v>
      </c>
      <c r="O147" s="155">
        <v>0</v>
      </c>
      <c r="P147" s="155">
        <v>0</v>
      </c>
      <c r="Q147" s="155">
        <v>0</v>
      </c>
      <c r="R147" s="155">
        <v>0</v>
      </c>
      <c r="S147" s="155">
        <v>0</v>
      </c>
    </row>
    <row r="148" spans="12:19" ht="12.75">
      <c r="L148" t="s">
        <v>26</v>
      </c>
      <c r="M148" s="155" t="s">
        <v>570</v>
      </c>
      <c r="N148" s="155">
        <v>0</v>
      </c>
      <c r="O148" s="155">
        <v>0</v>
      </c>
      <c r="P148" s="155">
        <v>0</v>
      </c>
      <c r="Q148" s="155">
        <v>0</v>
      </c>
      <c r="R148" s="155">
        <v>0</v>
      </c>
      <c r="S148" s="155">
        <v>0</v>
      </c>
    </row>
    <row r="149" spans="12:19" ht="12.75">
      <c r="L149" t="s">
        <v>66</v>
      </c>
      <c r="M149" s="155">
        <v>414.26</v>
      </c>
      <c r="N149" s="155">
        <v>365</v>
      </c>
      <c r="O149" s="155">
        <v>316.013</v>
      </c>
      <c r="P149" s="155">
        <v>307</v>
      </c>
      <c r="Q149" s="155">
        <v>298.335</v>
      </c>
      <c r="R149" s="155">
        <v>298</v>
      </c>
      <c r="S149" s="155">
        <v>298.335</v>
      </c>
    </row>
    <row r="150" spans="13:19" ht="12.75">
      <c r="M150" s="155"/>
      <c r="N150" s="155"/>
      <c r="O150" s="155"/>
      <c r="P150" s="155"/>
      <c r="Q150" s="155"/>
      <c r="R150" s="155"/>
      <c r="S150" s="155"/>
    </row>
    <row r="151" spans="12:19" ht="12.75">
      <c r="L151" s="81" t="s">
        <v>571</v>
      </c>
      <c r="M151" s="159">
        <f aca="true" t="shared" si="1" ref="M151:S151">SUM(M137:M149)</f>
        <v>36734.83221179639</v>
      </c>
      <c r="N151" s="159">
        <f t="shared" si="1"/>
        <v>38881.0399453079</v>
      </c>
      <c r="O151" s="159">
        <f t="shared" si="1"/>
        <v>39579.527212012574</v>
      </c>
      <c r="P151" s="159">
        <f t="shared" si="1"/>
        <v>41629.14898346406</v>
      </c>
      <c r="Q151" s="159">
        <f t="shared" si="1"/>
        <v>43780.5793306345</v>
      </c>
      <c r="R151" s="159">
        <f t="shared" si="1"/>
        <v>45971.9830992443</v>
      </c>
      <c r="S151" s="159">
        <f t="shared" si="1"/>
        <v>48208.14635526823</v>
      </c>
    </row>
    <row r="152" spans="13:19" ht="12.75">
      <c r="M152" s="155"/>
      <c r="N152" s="155"/>
      <c r="O152" s="155"/>
      <c r="P152" s="155"/>
      <c r="Q152" s="155"/>
      <c r="R152" s="155"/>
      <c r="S152" s="155"/>
    </row>
    <row r="153" spans="12:19" ht="12.75">
      <c r="L153" t="s">
        <v>572</v>
      </c>
      <c r="M153" s="155">
        <f aca="true" t="shared" si="2" ref="M153:S153">SUM(B4:B41)</f>
        <v>19541.74532339503</v>
      </c>
      <c r="N153" s="155">
        <f t="shared" si="2"/>
        <v>20232.900007271382</v>
      </c>
      <c r="O153" s="155">
        <f t="shared" si="2"/>
        <v>20692.3559559115</v>
      </c>
      <c r="P153" s="155">
        <f t="shared" si="2"/>
        <v>21432.455124893146</v>
      </c>
      <c r="Q153" s="155">
        <f t="shared" si="2"/>
        <v>22161.775372503565</v>
      </c>
      <c r="R153" s="155">
        <f t="shared" si="2"/>
        <v>22839.917012711536</v>
      </c>
      <c r="S153" s="155">
        <f t="shared" si="2"/>
        <v>23502.732636934536</v>
      </c>
    </row>
    <row r="154" spans="12:19" ht="12.75">
      <c r="L154" t="s">
        <v>573</v>
      </c>
      <c r="M154" s="155">
        <f aca="true" t="shared" si="3" ref="M154:S154">SUM(B44:B98)</f>
        <v>8965.838865457341</v>
      </c>
      <c r="N154" s="155">
        <f t="shared" si="3"/>
        <v>9551.25919449954</v>
      </c>
      <c r="O154" s="155">
        <f t="shared" si="3"/>
        <v>9517.393374159632</v>
      </c>
      <c r="P154" s="155">
        <f t="shared" si="3"/>
        <v>9892.338776722007</v>
      </c>
      <c r="Q154" s="155">
        <f t="shared" si="3"/>
        <v>10311.202274237894</v>
      </c>
      <c r="R154" s="155">
        <f t="shared" si="3"/>
        <v>10762.27298850696</v>
      </c>
      <c r="S154" s="155">
        <f t="shared" si="3"/>
        <v>11212.835818114423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zoomScale="75" zoomScaleNormal="75" workbookViewId="0" topLeftCell="A88">
      <selection activeCell="E117" sqref="E117"/>
    </sheetView>
  </sheetViews>
  <sheetFormatPr defaultColWidth="9.140625" defaultRowHeight="12.75" outlineLevelCol="1"/>
  <cols>
    <col min="1" max="1" width="36.28125" style="0" customWidth="1"/>
    <col min="2" max="8" width="11.421875" style="0" customWidth="1" outlineLevel="1"/>
    <col min="9" max="9" width="30.00390625" style="0" customWidth="1"/>
    <col min="10" max="10" width="16.57421875" style="0" customWidth="1"/>
    <col min="11" max="11" width="9.140625" style="142" customWidth="1"/>
  </cols>
  <sheetData>
    <row r="1" ht="12.75">
      <c r="A1" s="81" t="s">
        <v>574</v>
      </c>
    </row>
    <row r="2" spans="1:8" ht="12.75">
      <c r="A2" s="90"/>
      <c r="B2" s="91"/>
      <c r="C2" s="92"/>
      <c r="D2" s="92"/>
      <c r="E2" s="92"/>
      <c r="F2" s="92"/>
      <c r="G2" s="92"/>
      <c r="H2" s="93"/>
    </row>
    <row r="3" spans="1:12" s="81" customFormat="1" ht="12.75">
      <c r="A3" s="61" t="s">
        <v>1</v>
      </c>
      <c r="B3" s="98">
        <v>1990</v>
      </c>
      <c r="C3" s="99">
        <v>1995</v>
      </c>
      <c r="D3" s="99">
        <v>2000</v>
      </c>
      <c r="E3" s="99">
        <v>2005</v>
      </c>
      <c r="F3" s="99">
        <v>2010</v>
      </c>
      <c r="G3" s="99">
        <v>2015</v>
      </c>
      <c r="H3" s="99">
        <v>2020</v>
      </c>
      <c r="I3" s="81" t="s">
        <v>575</v>
      </c>
      <c r="J3" s="81" t="s">
        <v>145</v>
      </c>
      <c r="K3" s="81" t="s">
        <v>146</v>
      </c>
      <c r="L3"/>
    </row>
    <row r="4" spans="1:11" ht="12.75">
      <c r="A4" s="9" t="s">
        <v>6</v>
      </c>
      <c r="B4" s="100">
        <v>6.165628350083752</v>
      </c>
      <c r="C4" s="101">
        <v>5.448762562814071</v>
      </c>
      <c r="D4" s="101">
        <v>6.000850102177555</v>
      </c>
      <c r="E4" s="101">
        <v>7.119509929007432</v>
      </c>
      <c r="F4" s="101">
        <v>8.476268627743712</v>
      </c>
      <c r="G4" s="101">
        <v>9.670981305326862</v>
      </c>
      <c r="H4" s="101">
        <v>11.313200647469635</v>
      </c>
      <c r="I4" t="str">
        <f>VLOOKUP(A4,'[11]Country Classifications'!A:C,3,FALSE)</f>
        <v>Africa</v>
      </c>
      <c r="J4" t="e">
        <f>IF($A4='[11]World Biomass Combustion_CH4'!$A4,'[11]World Biomass Combustion_CH4'!J4,"Fix")</f>
        <v>#N/A</v>
      </c>
      <c r="K4" t="e">
        <f>IF($A4='[11]World Biomass Combustion_CH4'!$A4,'[11]World Biomass Combustion_CH4'!K4,"Fix")</f>
        <v>#N/A</v>
      </c>
    </row>
    <row r="5" spans="1:11" ht="12.75">
      <c r="A5" s="100" t="s">
        <v>9</v>
      </c>
      <c r="B5" s="100">
        <v>9.6</v>
      </c>
      <c r="C5" s="101">
        <v>32.4</v>
      </c>
      <c r="D5" s="101">
        <v>36.5978582985438</v>
      </c>
      <c r="E5" s="101">
        <v>43.1790100325269</v>
      </c>
      <c r="F5" s="101">
        <v>51.037528459307666</v>
      </c>
      <c r="G5" s="101">
        <v>58.80632810334081</v>
      </c>
      <c r="H5" s="101">
        <v>67.88457318315524</v>
      </c>
      <c r="I5" t="str">
        <f>VLOOKUP(A5,'[11]Country Classifications'!A:C,3,FALSE)</f>
        <v>Latin America and Caribbean</v>
      </c>
      <c r="J5" t="e">
        <f>IF($A5='[11]World Biomass Combustion_CH4'!$A5,'[11]World Biomass Combustion_CH4'!J5,"Fix")</f>
        <v>#N/A</v>
      </c>
      <c r="K5" t="e">
        <f>IF($A5='[11]World Biomass Combustion_CH4'!$A5,'[11]World Biomass Combustion_CH4'!K5,"Fix")</f>
        <v>#N/A</v>
      </c>
    </row>
    <row r="6" spans="1:11" ht="12.75">
      <c r="A6" s="100" t="s">
        <v>11</v>
      </c>
      <c r="B6" s="100">
        <v>1.3194</v>
      </c>
      <c r="C6" s="101">
        <v>1.33385768550841</v>
      </c>
      <c r="D6" s="101">
        <v>1.0448746556133968</v>
      </c>
      <c r="E6" s="101">
        <v>1.1736112562260423</v>
      </c>
      <c r="F6" s="101">
        <v>1.3228341576832874</v>
      </c>
      <c r="G6" s="101">
        <v>1.5501421437764538</v>
      </c>
      <c r="H6" s="101">
        <v>1.820659641696719</v>
      </c>
      <c r="I6" t="str">
        <f>VLOOKUP(A6,'[11]Country Classifications'!A:C,3,FALSE)</f>
        <v>CIS</v>
      </c>
      <c r="J6" t="e">
        <f>IF($A6='[11]World Biomass Combustion_CH4'!$A6,'[11]World Biomass Combustion_CH4'!J6,"Fix")</f>
        <v>#N/A</v>
      </c>
      <c r="K6" t="e">
        <f>IF($A6='[11]World Biomass Combustion_CH4'!$A6,'[11]World Biomass Combustion_CH4'!K6,"Fix")</f>
        <v>#N/A</v>
      </c>
    </row>
    <row r="7" spans="1:11" ht="12.75">
      <c r="A7" s="94" t="s">
        <v>13</v>
      </c>
      <c r="B7" s="100">
        <v>109.59</v>
      </c>
      <c r="C7" s="101">
        <v>114</v>
      </c>
      <c r="D7" s="101">
        <v>114.57</v>
      </c>
      <c r="E7" s="101">
        <v>125.27535714285715</v>
      </c>
      <c r="F7" s="101">
        <v>139.16839285714286</v>
      </c>
      <c r="G7" s="101">
        <v>155.84955516581633</v>
      </c>
      <c r="H7" s="101">
        <v>172.5307174744898</v>
      </c>
      <c r="I7" t="str">
        <f>VLOOKUP(A7,'[11]Country Classifications'!A:C,3,FALSE)</f>
        <v>Australia/NZ</v>
      </c>
      <c r="J7" t="str">
        <f>IF($A7='[11]World Biomass Combustion_CH4'!$A7,'[11]World Biomass Combustion_CH4'!J7,"Fix")</f>
        <v>OECD</v>
      </c>
      <c r="K7" t="str">
        <f>IF($A7='[11]World Biomass Combustion_CH4'!$A7,'[11]World Biomass Combustion_CH4'!K7,"Fix")</f>
        <v>Annex 1</v>
      </c>
    </row>
    <row r="8" spans="1:11" ht="12.75">
      <c r="A8" s="94" t="s">
        <v>17</v>
      </c>
      <c r="B8" s="100">
        <v>20.4</v>
      </c>
      <c r="C8" s="101">
        <v>17.49</v>
      </c>
      <c r="D8" s="101">
        <v>13.029682198694013</v>
      </c>
      <c r="E8" s="101">
        <v>13.278093192164087</v>
      </c>
      <c r="F8" s="101">
        <v>12.946140862359982</v>
      </c>
      <c r="G8" s="101">
        <v>12.614188532555879</v>
      </c>
      <c r="H8" s="101">
        <v>12.282236202751776</v>
      </c>
      <c r="I8" t="str">
        <f>VLOOKUP(A8,'[11]Country Classifications'!A:C,3,FALSE)</f>
        <v>EU-15</v>
      </c>
      <c r="J8" t="str">
        <f>IF($A8='[11]World Biomass Combustion_CH4'!$A8,'[11]World Biomass Combustion_CH4'!J8,"Fix")</f>
        <v>OECD</v>
      </c>
      <c r="K8" t="str">
        <f>IF($A8='[11]World Biomass Combustion_CH4'!$A8,'[11]World Biomass Combustion_CH4'!K8,"Fix")</f>
        <v>Annex 1</v>
      </c>
    </row>
    <row r="9" spans="1:11" ht="12.75">
      <c r="A9" s="94" t="s">
        <v>19</v>
      </c>
      <c r="B9" s="100">
        <v>4.15</v>
      </c>
      <c r="C9" s="101">
        <v>2.81</v>
      </c>
      <c r="D9" s="101">
        <v>2.6376337554533245</v>
      </c>
      <c r="E9" s="101">
        <v>2.806023365890029</v>
      </c>
      <c r="F9" s="101">
        <v>2.9945056417153015</v>
      </c>
      <c r="G9" s="101">
        <v>3.3209576279404804</v>
      </c>
      <c r="H9" s="101">
        <v>3.7017588528144625</v>
      </c>
      <c r="I9" t="str">
        <f>VLOOKUP(A9,'[11]Country Classifications'!A:C,3,FALSE)</f>
        <v>CIS</v>
      </c>
      <c r="J9" t="e">
        <f>IF($A9='[11]World Biomass Combustion_CH4'!$A9,'[11]World Biomass Combustion_CH4'!J9,"Fix")</f>
        <v>#N/A</v>
      </c>
      <c r="K9" t="e">
        <f>IF($A9='[11]World Biomass Combustion_CH4'!$A9,'[11]World Biomass Combustion_CH4'!K9,"Fix")</f>
        <v>#N/A</v>
      </c>
    </row>
    <row r="10" spans="1:11" ht="12.75">
      <c r="A10" s="100" t="s">
        <v>20</v>
      </c>
      <c r="B10" s="100">
        <v>5.45</v>
      </c>
      <c r="C10" s="101">
        <v>5.249624180532957</v>
      </c>
      <c r="D10" s="101">
        <v>5.455747251455509</v>
      </c>
      <c r="E10" s="101">
        <v>7.540435147830662</v>
      </c>
      <c r="F10" s="101">
        <v>10.440766021362998</v>
      </c>
      <c r="G10" s="101">
        <v>14.2282860855412</v>
      </c>
      <c r="H10" s="101">
        <v>19.42359891937954</v>
      </c>
      <c r="I10" t="str">
        <f>VLOOKUP(A10,'[11]Country Classifications'!A:C,3,FALSE)</f>
        <v>South &amp; South East Asia</v>
      </c>
      <c r="J10" t="e">
        <f>IF($A10='[11]World Biomass Combustion_CH4'!$A10,'[11]World Biomass Combustion_CH4'!J10,"Fix")</f>
        <v>#N/A</v>
      </c>
      <c r="K10" t="e">
        <f>IF($A10='[11]World Biomass Combustion_CH4'!$A10,'[11]World Biomass Combustion_CH4'!K10,"Fix")</f>
        <v>#N/A</v>
      </c>
    </row>
    <row r="11" spans="1:11" ht="12.75">
      <c r="A11" t="s">
        <v>22</v>
      </c>
      <c r="B11" s="100">
        <v>10.765855090348515</v>
      </c>
      <c r="C11" s="101">
        <v>13.594859296482412</v>
      </c>
      <c r="D11" s="101">
        <v>7.534632342964823</v>
      </c>
      <c r="E11" s="101">
        <v>7.895980342015392</v>
      </c>
      <c r="F11" s="101">
        <v>8.324532639954027</v>
      </c>
      <c r="G11" s="101">
        <v>9.3471838672831</v>
      </c>
      <c r="H11" s="101">
        <v>10.541317220883666</v>
      </c>
      <c r="I11" t="str">
        <f>VLOOKUP(A11,'[11]Country Classifications'!A:C,3,FALSE)</f>
        <v>CIS</v>
      </c>
      <c r="J11" t="e">
        <f>IF($A11='[11]World Biomass Combustion_CH4'!$A11,'[11]World Biomass Combustion_CH4'!J11,"Fix")</f>
        <v>#N/A</v>
      </c>
      <c r="K11" t="str">
        <f>IF($A11='[11]World Biomass Combustion_CH4'!$A11,'[11]World Biomass Combustion_CH4'!K11,"Fix")</f>
        <v>Annex 1</v>
      </c>
    </row>
    <row r="12" spans="1:11" ht="12.75">
      <c r="A12" t="s">
        <v>24</v>
      </c>
      <c r="B12" s="100">
        <v>10.36</v>
      </c>
      <c r="C12" s="101">
        <v>11.23</v>
      </c>
      <c r="D12" s="101">
        <v>14.904761904761905</v>
      </c>
      <c r="E12" s="101">
        <v>14.952380952380953</v>
      </c>
      <c r="F12" s="101">
        <v>15</v>
      </c>
      <c r="G12" s="101">
        <v>15.053921841958491</v>
      </c>
      <c r="H12" s="101">
        <v>15.107843683916986</v>
      </c>
      <c r="I12" t="str">
        <f>VLOOKUP(A12,'[11]Country Classifications'!A:C,3,FALSE)</f>
        <v>EU-15</v>
      </c>
      <c r="J12" t="str">
        <f>IF($A12='[11]World Biomass Combustion_CH4'!$A12,'[11]World Biomass Combustion_CH4'!J12,"Fix")</f>
        <v>OECD</v>
      </c>
      <c r="K12" t="str">
        <f>IF($A12='[11]World Biomass Combustion_CH4'!$A12,'[11]World Biomass Combustion_CH4'!K12,"Fix")</f>
        <v>Annex 1</v>
      </c>
    </row>
    <row r="13" spans="1:11" ht="12.75">
      <c r="A13" s="100" t="s">
        <v>25</v>
      </c>
      <c r="B13" s="100">
        <v>0.481166376434243</v>
      </c>
      <c r="C13" s="101">
        <v>0.6574061918150107</v>
      </c>
      <c r="D13" s="101">
        <v>0.8592998811406809</v>
      </c>
      <c r="E13" s="101">
        <v>1.0256548658162479</v>
      </c>
      <c r="F13" s="101">
        <v>1.227899857553844</v>
      </c>
      <c r="G13" s="101">
        <v>1.4295774498918286</v>
      </c>
      <c r="H13" s="101">
        <v>1.6686549074968902</v>
      </c>
      <c r="I13" t="str">
        <f>VLOOKUP(A13,'[11]Country Classifications'!A:C,3,FALSE)</f>
        <v>Latin America and Caribbean</v>
      </c>
      <c r="J13" t="e">
        <f>IF($A13='[11]World Biomass Combustion_CH4'!$A13,'[11]World Biomass Combustion_CH4'!J13,"Fix")</f>
        <v>#N/A</v>
      </c>
      <c r="K13" t="e">
        <f>IF($A13='[11]World Biomass Combustion_CH4'!$A13,'[11]World Biomass Combustion_CH4'!K13,"Fix")</f>
        <v>#N/A</v>
      </c>
    </row>
    <row r="14" spans="1:11" ht="12.75">
      <c r="A14" s="100" t="s">
        <v>26</v>
      </c>
      <c r="B14" s="100">
        <v>27.684226549413737</v>
      </c>
      <c r="C14" s="101">
        <v>35.31057202680067</v>
      </c>
      <c r="D14" s="101">
        <v>44.029417359087105</v>
      </c>
      <c r="E14" s="101">
        <v>51.800418703680286</v>
      </c>
      <c r="F14" s="101">
        <v>61.262821937458895</v>
      </c>
      <c r="G14" s="101">
        <v>68.31836167159089</v>
      </c>
      <c r="H14" s="101">
        <v>76.75033472458709</v>
      </c>
      <c r="I14" t="str">
        <f>VLOOKUP(A14,'[11]Country Classifications'!A:C,3,FALSE)</f>
        <v>Latin America and Caribbean</v>
      </c>
      <c r="J14" t="e">
        <f>IF($A14='[11]World Biomass Combustion_CH4'!$A14,'[11]World Biomass Combustion_CH4'!J14,"Fix")</f>
        <v>#N/A</v>
      </c>
      <c r="K14" t="e">
        <f>IF($A14='[11]World Biomass Combustion_CH4'!$A14,'[11]World Biomass Combustion_CH4'!K14,"Fix")</f>
        <v>#N/A</v>
      </c>
    </row>
    <row r="15" spans="1:11" ht="12.75">
      <c r="A15" s="100" t="s">
        <v>27</v>
      </c>
      <c r="B15" s="100">
        <v>7.27</v>
      </c>
      <c r="C15" s="101">
        <v>5.29</v>
      </c>
      <c r="D15" s="101">
        <v>5.174516129032257</v>
      </c>
      <c r="E15" s="101">
        <v>5.705161290322581</v>
      </c>
      <c r="F15" s="101">
        <v>6.235806451612903</v>
      </c>
      <c r="G15" s="101">
        <v>6.918064516129032</v>
      </c>
      <c r="H15" s="101">
        <v>7.6003225806451615</v>
      </c>
      <c r="I15" t="str">
        <f>VLOOKUP(A15,'[11]Country Classifications'!A:C,3,FALSE)</f>
        <v>Eastern Europe</v>
      </c>
      <c r="J15" t="e">
        <f>IF($A15='[11]World Biomass Combustion_CH4'!$A15,'[11]World Biomass Combustion_CH4'!J15,"Fix")</f>
        <v>#N/A</v>
      </c>
      <c r="K15" t="str">
        <f>IF($A15='[11]World Biomass Combustion_CH4'!$A15,'[11]World Biomass Combustion_CH4'!K15,"Fix")</f>
        <v>Annex 1</v>
      </c>
    </row>
    <row r="16" spans="1:11" ht="12.75">
      <c r="A16" s="100" t="s">
        <v>29</v>
      </c>
      <c r="B16" s="100">
        <v>212.51</v>
      </c>
      <c r="C16" s="101">
        <v>216.21</v>
      </c>
      <c r="D16" s="101">
        <v>248.01800228494636</v>
      </c>
      <c r="E16" s="101">
        <v>248.01800228494636</v>
      </c>
      <c r="F16" s="101">
        <v>253.52951344683413</v>
      </c>
      <c r="G16" s="101">
        <v>264.5525357706095</v>
      </c>
      <c r="H16" s="101">
        <v>272.81980251344106</v>
      </c>
      <c r="I16" t="str">
        <f>VLOOKUP(A16,'[11]Country Classifications'!A:C,3,FALSE)</f>
        <v>North America</v>
      </c>
      <c r="J16" t="str">
        <f>IF($A16='[11]World Biomass Combustion_CH4'!$A16,'[11]World Biomass Combustion_CH4'!J16,"Fix")</f>
        <v>OECD</v>
      </c>
      <c r="K16" t="str">
        <f>IF($A16='[11]World Biomass Combustion_CH4'!$A16,'[11]World Biomass Combustion_CH4'!K16,"Fix")</f>
        <v>Annex 1</v>
      </c>
    </row>
    <row r="17" spans="1:11" ht="12.75">
      <c r="A17" s="100" t="s">
        <v>30</v>
      </c>
      <c r="B17" s="100">
        <v>3.5832360304726816</v>
      </c>
      <c r="C17" s="101">
        <v>4.920388982714752</v>
      </c>
      <c r="D17" s="101">
        <v>6.169629164462568</v>
      </c>
      <c r="E17" s="101">
        <v>7.192551245234118</v>
      </c>
      <c r="F17" s="101">
        <v>8.414718058285775</v>
      </c>
      <c r="G17" s="101">
        <v>9.585206731008892</v>
      </c>
      <c r="H17" s="101">
        <v>10.953715260134441</v>
      </c>
      <c r="I17" t="str">
        <f>VLOOKUP(A17,'[11]Country Classifications'!A:C,3,FALSE)</f>
        <v>Latin America and Caribbean</v>
      </c>
      <c r="J17" t="e">
        <f>IF($A17='[11]World Biomass Combustion_CH4'!$A17,'[11]World Biomass Combustion_CH4'!J17,"Fix")</f>
        <v>#N/A</v>
      </c>
      <c r="K17" t="e">
        <f>IF($A17='[11]World Biomass Combustion_CH4'!$A17,'[11]World Biomass Combustion_CH4'!K17,"Fix")</f>
        <v>#N/A</v>
      </c>
    </row>
    <row r="18" spans="1:11" ht="12.75">
      <c r="A18" s="100" t="s">
        <v>31</v>
      </c>
      <c r="B18" s="100">
        <v>62</v>
      </c>
      <c r="C18" s="101">
        <v>100.54670961803957</v>
      </c>
      <c r="D18" s="101">
        <v>129.6345162285807</v>
      </c>
      <c r="E18" s="101">
        <v>163.89498156917648</v>
      </c>
      <c r="F18" s="101">
        <v>209.0726432825898</v>
      </c>
      <c r="G18" s="101">
        <v>252.87246386904354</v>
      </c>
      <c r="H18" s="101">
        <v>307.034549068033</v>
      </c>
      <c r="I18" t="str">
        <f>VLOOKUP(A18,'[11]Country Classifications'!A:C,3,FALSE)</f>
        <v>East Asia</v>
      </c>
      <c r="J18" t="e">
        <f>IF($A18='[11]World Biomass Combustion_CH4'!$A18,'[11]World Biomass Combustion_CH4'!J18,"Fix")</f>
        <v>#N/A</v>
      </c>
      <c r="K18" t="e">
        <f>IF($A18='[11]World Biomass Combustion_CH4'!$A18,'[11]World Biomass Combustion_CH4'!K18,"Fix")</f>
        <v>#N/A</v>
      </c>
    </row>
    <row r="19" spans="1:11" ht="12.75">
      <c r="A19" s="100" t="s">
        <v>32</v>
      </c>
      <c r="B19" s="100">
        <v>8.4</v>
      </c>
      <c r="C19" s="101">
        <v>11.403886593208064</v>
      </c>
      <c r="D19" s="101">
        <v>12.123264470232414</v>
      </c>
      <c r="E19" s="101">
        <v>14.366482977086065</v>
      </c>
      <c r="F19" s="101">
        <v>17.081853517419837</v>
      </c>
      <c r="G19" s="101">
        <v>19.77484333725668</v>
      </c>
      <c r="H19" s="101">
        <v>22.960814561445716</v>
      </c>
      <c r="I19" t="str">
        <f>VLOOKUP(A19,'[11]Country Classifications'!A:C,3,FALSE)</f>
        <v>Latin America and Caribbean</v>
      </c>
      <c r="J19" t="e">
        <f>IF($A19='[11]World Biomass Combustion_CH4'!$A19,'[11]World Biomass Combustion_CH4'!J19,"Fix")</f>
        <v>#N/A</v>
      </c>
      <c r="K19" t="e">
        <f>IF($A19='[11]World Biomass Combustion_CH4'!$A19,'[11]World Biomass Combustion_CH4'!K19,"Fix")</f>
        <v>#N/A</v>
      </c>
    </row>
    <row r="20" spans="1:11" ht="12.75">
      <c r="A20" s="100" t="s">
        <v>33</v>
      </c>
      <c r="B20" s="100"/>
      <c r="C20" s="101"/>
      <c r="D20" s="101"/>
      <c r="E20" s="101"/>
      <c r="F20" s="101"/>
      <c r="G20" s="101"/>
      <c r="H20" s="101"/>
      <c r="I20" t="str">
        <f>VLOOKUP(A20,'[11]Country Classifications'!A:C,3,FALSE)</f>
        <v>Eastern Europe</v>
      </c>
      <c r="J20" t="e">
        <f>IF($A20='[11]World Biomass Combustion_CH4'!$A20,'[11]World Biomass Combustion_CH4'!J20,"Fix")</f>
        <v>#N/A</v>
      </c>
      <c r="K20" t="str">
        <f>IF($A20='[11]World Biomass Combustion_CH4'!$A20,'[11]World Biomass Combustion_CH4'!K20,"Fix")</f>
        <v>Annex 1</v>
      </c>
    </row>
    <row r="21" spans="1:11" ht="12.75">
      <c r="A21" s="100" t="s">
        <v>34</v>
      </c>
      <c r="B21" s="100">
        <v>59</v>
      </c>
      <c r="C21" s="101">
        <v>31</v>
      </c>
      <c r="D21" s="101">
        <v>17.207</v>
      </c>
      <c r="E21" s="101">
        <v>16.659</v>
      </c>
      <c r="F21" s="101">
        <v>13.03</v>
      </c>
      <c r="G21" s="101">
        <v>10.387999999999998</v>
      </c>
      <c r="H21" s="101">
        <v>10.609</v>
      </c>
      <c r="I21" t="str">
        <f>VLOOKUP(A21,'[11]Country Classifications'!A:C,3,FALSE)</f>
        <v>Eastern Europe</v>
      </c>
      <c r="J21" t="str">
        <f>IF($A21='[11]World Biomass Combustion_CH4'!$A21,'[11]World Biomass Combustion_CH4'!J21,"Fix")</f>
        <v>OECD</v>
      </c>
      <c r="K21" t="str">
        <f>IF($A21='[11]World Biomass Combustion_CH4'!$A21,'[11]World Biomass Combustion_CH4'!K21,"Fix")</f>
        <v>Annex 1</v>
      </c>
    </row>
    <row r="22" spans="1:11" ht="12.75">
      <c r="A22" s="100" t="s">
        <v>35</v>
      </c>
      <c r="B22" s="100">
        <v>1.084187604690117</v>
      </c>
      <c r="C22" s="101">
        <v>1.02611013400335</v>
      </c>
      <c r="D22" s="101">
        <v>1.05071303559464</v>
      </c>
      <c r="E22" s="101">
        <v>1.1397669157438621</v>
      </c>
      <c r="F22" s="101">
        <v>1.2386770300628482</v>
      </c>
      <c r="G22" s="101">
        <v>1.2924314514197084</v>
      </c>
      <c r="H22" s="101">
        <v>1.3547843231323153</v>
      </c>
      <c r="I22" t="str">
        <f>VLOOKUP(A22,'[11]Country Classifications'!A:C,3,FALSE)</f>
        <v>Africa</v>
      </c>
      <c r="J22" t="e">
        <f>IF($A22='[11]World Biomass Combustion_CH4'!$A22,'[11]World Biomass Combustion_CH4'!J22,"Fix")</f>
        <v>#N/A</v>
      </c>
      <c r="K22" t="e">
        <f>IF($A22='[11]World Biomass Combustion_CH4'!$A22,'[11]World Biomass Combustion_CH4'!K22,"Fix")</f>
        <v>#N/A</v>
      </c>
    </row>
    <row r="23" spans="1:11" ht="12.75">
      <c r="A23" s="100" t="s">
        <v>36</v>
      </c>
      <c r="B23" s="100">
        <v>10.8</v>
      </c>
      <c r="C23" s="101">
        <v>12.27</v>
      </c>
      <c r="D23" s="101">
        <v>33.52</v>
      </c>
      <c r="E23" s="101">
        <v>34.52</v>
      </c>
      <c r="F23" s="101">
        <v>35.52</v>
      </c>
      <c r="G23" s="101">
        <v>36.92</v>
      </c>
      <c r="H23" s="101">
        <v>38.32</v>
      </c>
      <c r="I23" t="str">
        <f>VLOOKUP(A23,'[11]Country Classifications'!A:C,3,FALSE)</f>
        <v>EU-15</v>
      </c>
      <c r="J23" t="str">
        <f>IF($A23='[11]World Biomass Combustion_CH4'!$A23,'[11]World Biomass Combustion_CH4'!J23,"Fix")</f>
        <v>OECD</v>
      </c>
      <c r="K23" t="str">
        <f>IF($A23='[11]World Biomass Combustion_CH4'!$A23,'[11]World Biomass Combustion_CH4'!K23,"Fix")</f>
        <v>Annex 1</v>
      </c>
    </row>
    <row r="24" spans="1:11" ht="12.75">
      <c r="A24" s="100" t="s">
        <v>37</v>
      </c>
      <c r="B24" s="100">
        <v>2.31</v>
      </c>
      <c r="C24" s="101">
        <v>2.6307012585488123</v>
      </c>
      <c r="D24" s="101">
        <v>2.6162475721457406</v>
      </c>
      <c r="E24" s="101">
        <v>2.7069744313200226</v>
      </c>
      <c r="F24" s="101">
        <v>2.80086498009074</v>
      </c>
      <c r="G24" s="101">
        <v>2.8843783912783136</v>
      </c>
      <c r="H24" s="101">
        <v>2.970401231948975</v>
      </c>
      <c r="I24" t="s">
        <v>12</v>
      </c>
      <c r="J24" t="e">
        <f>IF($A24='[11]World Biomass Combustion_CH4'!$A24,'[11]World Biomass Combustion_CH4'!J24,"Fix")</f>
        <v>#N/A</v>
      </c>
      <c r="K24" t="e">
        <f>IF($A24='[11]World Biomass Combustion_CH4'!$A24,'[11]World Biomass Combustion_CH4'!K24,"Fix")</f>
        <v>#N/A</v>
      </c>
    </row>
    <row r="25" spans="1:11" ht="12.75">
      <c r="A25" s="100" t="s">
        <v>38</v>
      </c>
      <c r="B25" s="100">
        <v>11.19</v>
      </c>
      <c r="C25" s="101">
        <v>11.97190024335125</v>
      </c>
      <c r="D25" s="101">
        <v>15.485783680427843</v>
      </c>
      <c r="E25" s="101">
        <v>15.897788492570548</v>
      </c>
      <c r="F25" s="101">
        <v>16.32095272336059</v>
      </c>
      <c r="G25" s="101">
        <v>16.762078211569847</v>
      </c>
      <c r="H25" s="101">
        <v>17.215239480418937</v>
      </c>
      <c r="I25" t="str">
        <f>VLOOKUP(A25,'[11]Country Classifications'!A:C,3,FALSE)</f>
        <v>Africa</v>
      </c>
      <c r="J25" t="e">
        <f>IF($A25='[11]World Biomass Combustion_CH4'!$A25,'[11]World Biomass Combustion_CH4'!J25,"Fix")</f>
        <v>#N/A</v>
      </c>
      <c r="K25" t="e">
        <f>IF($A25='[11]World Biomass Combustion_CH4'!$A25,'[11]World Biomass Combustion_CH4'!K25,"Fix")</f>
        <v>#N/A</v>
      </c>
    </row>
    <row r="26" spans="1:11" ht="12.75">
      <c r="A26" s="100" t="s">
        <v>39</v>
      </c>
      <c r="B26" s="100">
        <v>4.13</v>
      </c>
      <c r="C26" s="101">
        <v>5.92</v>
      </c>
      <c r="D26" s="101">
        <v>5.450805008944545</v>
      </c>
      <c r="E26" s="101">
        <v>4.955277280858676</v>
      </c>
      <c r="F26" s="101">
        <v>4.624925462134764</v>
      </c>
      <c r="G26" s="101">
        <v>4.459749552772809</v>
      </c>
      <c r="H26" s="101">
        <v>4.294573643410853</v>
      </c>
      <c r="I26" t="str">
        <f>VLOOKUP(A26,'[11]Country Classifications'!A:C,3,FALSE)</f>
        <v>Eastern Europe</v>
      </c>
      <c r="J26" t="e">
        <f>IF($A26='[11]World Biomass Combustion_CH4'!$A26,'[11]World Biomass Combustion_CH4'!J26,"Fix")</f>
        <v>#N/A</v>
      </c>
      <c r="K26" t="str">
        <f>IF($A26='[11]World Biomass Combustion_CH4'!$A26,'[11]World Biomass Combustion_CH4'!K26,"Fix")</f>
        <v>Annex 1</v>
      </c>
    </row>
    <row r="27" spans="1:11" ht="12.75">
      <c r="A27" s="100" t="s">
        <v>40</v>
      </c>
      <c r="B27" s="100">
        <v>0.34113693467336687</v>
      </c>
      <c r="C27" s="101">
        <v>0.4206693886097153</v>
      </c>
      <c r="D27" s="101">
        <v>0.5514333760469011</v>
      </c>
      <c r="E27" s="101">
        <v>0.6317344422843165</v>
      </c>
      <c r="F27" s="101">
        <v>0.7240776970180669</v>
      </c>
      <c r="G27" s="101">
        <v>0.829073827573418</v>
      </c>
      <c r="H27" s="101">
        <v>0.9496389685842334</v>
      </c>
      <c r="I27" t="str">
        <f>VLOOKUP(A27,'[11]Country Classifications'!A:C,3,FALSE)</f>
        <v>Africa</v>
      </c>
      <c r="J27" t="e">
        <f>IF($A27='[11]World Biomass Combustion_CH4'!$A27,'[11]World Biomass Combustion_CH4'!J27,"Fix")</f>
        <v>#N/A</v>
      </c>
      <c r="K27" t="e">
        <f>IF($A27='[11]World Biomass Combustion_CH4'!$A27,'[11]World Biomass Combustion_CH4'!K27,"Fix")</f>
        <v>#N/A</v>
      </c>
    </row>
    <row r="28" spans="1:11" ht="12.75">
      <c r="A28" s="100" t="s">
        <v>41</v>
      </c>
      <c r="B28" s="100">
        <v>19.35</v>
      </c>
      <c r="C28" s="101">
        <v>21.68</v>
      </c>
      <c r="D28" s="101">
        <v>22.37</v>
      </c>
      <c r="E28" s="101">
        <v>22.37</v>
      </c>
      <c r="F28" s="101">
        <v>22.37</v>
      </c>
      <c r="G28" s="101">
        <v>22.37</v>
      </c>
      <c r="H28" s="101">
        <v>22.37</v>
      </c>
      <c r="I28" t="str">
        <f>VLOOKUP(A28,'[11]Country Classifications'!A:C,3,FALSE)</f>
        <v>EU-15</v>
      </c>
      <c r="J28" t="str">
        <f>IF($A28='[11]World Biomass Combustion_CH4'!$A28,'[11]World Biomass Combustion_CH4'!J28,"Fix")</f>
        <v>OECD</v>
      </c>
      <c r="K28" t="str">
        <f>IF($A28='[11]World Biomass Combustion_CH4'!$A28,'[11]World Biomass Combustion_CH4'!K28,"Fix")</f>
        <v>Annex 1</v>
      </c>
    </row>
    <row r="29" spans="1:11" ht="12.75">
      <c r="A29" s="100" t="s">
        <v>42</v>
      </c>
      <c r="B29" s="100">
        <v>172.61380952380952</v>
      </c>
      <c r="C29" s="101">
        <v>164</v>
      </c>
      <c r="D29" s="101">
        <v>154.15</v>
      </c>
      <c r="E29" s="101">
        <v>146.24420715421806</v>
      </c>
      <c r="F29" s="101">
        <v>138.3384143084361</v>
      </c>
      <c r="G29" s="101">
        <v>137.35028277766156</v>
      </c>
      <c r="H29" s="101">
        <v>136.36215124688704</v>
      </c>
      <c r="I29" t="str">
        <f>VLOOKUP(A29,'[11]Country Classifications'!A:C,3,FALSE)</f>
        <v>EU-15</v>
      </c>
      <c r="J29" t="str">
        <f>IF($A29='[11]World Biomass Combustion_CH4'!$A29,'[11]World Biomass Combustion_CH4'!J29,"Fix")</f>
        <v>OECD</v>
      </c>
      <c r="K29" t="str">
        <f>IF($A29='[11]World Biomass Combustion_CH4'!$A29,'[11]World Biomass Combustion_CH4'!K29,"Fix")</f>
        <v>Annex 1</v>
      </c>
    </row>
    <row r="30" spans="1:11" ht="12.75">
      <c r="A30" s="100" t="s">
        <v>43</v>
      </c>
      <c r="B30" s="100">
        <v>2.7</v>
      </c>
      <c r="C30" s="101">
        <v>0.5</v>
      </c>
      <c r="D30" s="101">
        <v>1.3375074208300681</v>
      </c>
      <c r="E30" s="101">
        <v>1.356232524721689</v>
      </c>
      <c r="F30" s="101">
        <v>1.3752197800677928</v>
      </c>
      <c r="G30" s="101">
        <v>1.4014600876233967</v>
      </c>
      <c r="H30" s="101">
        <v>1.4282010815060828</v>
      </c>
      <c r="I30" t="str">
        <f>VLOOKUP(A30,'[11]Country Classifications'!A:C,3,FALSE)</f>
        <v>CIS</v>
      </c>
      <c r="J30" t="e">
        <f>IF($A30='[11]World Biomass Combustion_CH4'!$A30,'[11]World Biomass Combustion_CH4'!J30,"Fix")</f>
        <v>#N/A</v>
      </c>
      <c r="K30" t="e">
        <f>IF($A30='[11]World Biomass Combustion_CH4'!$A30,'[11]World Biomass Combustion_CH4'!K30,"Fix")</f>
        <v>#N/A</v>
      </c>
    </row>
    <row r="31" spans="1:11" ht="12.75">
      <c r="A31" s="100" t="s">
        <v>44</v>
      </c>
      <c r="B31" s="100">
        <v>214</v>
      </c>
      <c r="C31" s="101">
        <v>109</v>
      </c>
      <c r="D31" s="101">
        <v>81</v>
      </c>
      <c r="E31" s="101">
        <v>88.0735092864125</v>
      </c>
      <c r="F31" s="101">
        <v>89.57888563049852</v>
      </c>
      <c r="G31" s="101">
        <v>94.41915910595883</v>
      </c>
      <c r="H31" s="101">
        <v>99.25943258141913</v>
      </c>
      <c r="I31" t="str">
        <f>VLOOKUP(A31,'[11]Country Classifications'!A:C,3,FALSE)</f>
        <v>EU-15</v>
      </c>
      <c r="J31" t="str">
        <f>IF($A31='[11]World Biomass Combustion_CH4'!$A31,'[11]World Biomass Combustion_CH4'!J31,"Fix")</f>
        <v>OECD</v>
      </c>
      <c r="K31" t="str">
        <f>IF($A31='[11]World Biomass Combustion_CH4'!$A31,'[11]World Biomass Combustion_CH4'!K31,"Fix")</f>
        <v>Annex 1</v>
      </c>
    </row>
    <row r="32" spans="1:11" ht="12.75">
      <c r="A32" s="100" t="s">
        <v>45</v>
      </c>
      <c r="B32" s="100">
        <v>14.84</v>
      </c>
      <c r="C32" s="101">
        <v>16.37</v>
      </c>
      <c r="D32" s="101">
        <v>21</v>
      </c>
      <c r="E32" s="101">
        <v>21.705952380952382</v>
      </c>
      <c r="F32" s="101">
        <v>26.372619047619047</v>
      </c>
      <c r="G32" s="101">
        <v>32.49761904761905</v>
      </c>
      <c r="H32" s="101">
        <v>38.62261904761905</v>
      </c>
      <c r="I32" t="str">
        <f>VLOOKUP(A32,'[11]Country Classifications'!A:C,3,FALSE)</f>
        <v>EU-15</v>
      </c>
      <c r="J32" t="str">
        <f>IF($A32='[11]World Biomass Combustion_CH4'!$A32,'[11]World Biomass Combustion_CH4'!J32,"Fix")</f>
        <v>OECD</v>
      </c>
      <c r="K32" t="str">
        <f>IF($A32='[11]World Biomass Combustion_CH4'!$A32,'[11]World Biomass Combustion_CH4'!K32,"Fix")</f>
        <v>Annex 1</v>
      </c>
    </row>
    <row r="33" spans="1:11" ht="12.75">
      <c r="A33" s="100" t="s">
        <v>46</v>
      </c>
      <c r="B33" s="100">
        <v>6</v>
      </c>
      <c r="C33" s="101">
        <v>21</v>
      </c>
      <c r="D33" s="101">
        <v>32</v>
      </c>
      <c r="E33" s="101">
        <v>33</v>
      </c>
      <c r="F33" s="101">
        <v>33</v>
      </c>
      <c r="G33" s="101">
        <v>33</v>
      </c>
      <c r="H33" s="101">
        <v>33</v>
      </c>
      <c r="I33" t="str">
        <f>VLOOKUP(A33,'[11]Country Classifications'!A:C,3,FALSE)</f>
        <v>Eastern Europe</v>
      </c>
      <c r="J33" t="str">
        <f>IF($A33='[11]World Biomass Combustion_CH4'!$A33,'[11]World Biomass Combustion_CH4'!J33,"Fix")</f>
        <v>OECD</v>
      </c>
      <c r="K33" t="str">
        <f>IF($A33='[11]World Biomass Combustion_CH4'!$A33,'[11]World Biomass Combustion_CH4'!K33,"Fix")</f>
        <v>Annex 1</v>
      </c>
    </row>
    <row r="34" spans="1:11" ht="12.75">
      <c r="A34" s="100" t="s">
        <v>47</v>
      </c>
      <c r="B34" s="100">
        <v>0.21</v>
      </c>
      <c r="C34" s="101">
        <v>0.21</v>
      </c>
      <c r="D34" s="101">
        <v>0.16</v>
      </c>
      <c r="E34" s="101">
        <v>0.16</v>
      </c>
      <c r="F34" s="101">
        <v>0.16</v>
      </c>
      <c r="G34" s="101">
        <v>0.16</v>
      </c>
      <c r="H34" s="101">
        <v>0.16</v>
      </c>
      <c r="I34" t="str">
        <f>VLOOKUP(A34,'[11]Country Classifications'!A:C,3,FALSE)</f>
        <v>Western Europe (non-EU)</v>
      </c>
      <c r="J34" t="str">
        <f>IF($A34='[11]World Biomass Combustion_CH4'!$A34,'[11]World Biomass Combustion_CH4'!J34,"Fix")</f>
        <v>OECD</v>
      </c>
      <c r="K34" t="str">
        <f>IF($A34='[11]World Biomass Combustion_CH4'!$A34,'[11]World Biomass Combustion_CH4'!K34,"Fix")</f>
        <v>Annex 1</v>
      </c>
    </row>
    <row r="35" spans="1:11" ht="12.75">
      <c r="A35" s="100" t="s">
        <v>49</v>
      </c>
      <c r="B35" s="100">
        <v>52.062563232830826</v>
      </c>
      <c r="C35" s="101">
        <v>65.04626863484089</v>
      </c>
      <c r="D35" s="101">
        <v>70.2327198718593</v>
      </c>
      <c r="E35" s="101">
        <v>87.61400956572025</v>
      </c>
      <c r="F35" s="101">
        <v>110.10142925347144</v>
      </c>
      <c r="G35" s="101">
        <v>135.29279969865084</v>
      </c>
      <c r="H35" s="101">
        <v>167.31055743052747</v>
      </c>
      <c r="I35" t="str">
        <f>VLOOKUP(A35,'[11]Country Classifications'!A:C,3,FALSE)</f>
        <v>South &amp; South East Asia</v>
      </c>
      <c r="J35" t="e">
        <f>IF($A35='[11]World Biomass Combustion_CH4'!$A35,'[11]World Biomass Combustion_CH4'!J35,"Fix")</f>
        <v>#N/A</v>
      </c>
      <c r="K35" t="e">
        <f>IF($A35='[11]World Biomass Combustion_CH4'!$A35,'[11]World Biomass Combustion_CH4'!K35,"Fix")</f>
        <v>#N/A</v>
      </c>
    </row>
    <row r="36" spans="1:11" ht="12.75">
      <c r="A36" s="100" t="s">
        <v>50</v>
      </c>
      <c r="B36" s="100">
        <v>11.0237</v>
      </c>
      <c r="C36" s="101">
        <v>14.5876</v>
      </c>
      <c r="D36" s="101">
        <v>18.09790845860818</v>
      </c>
      <c r="E36" s="101">
        <v>19.546908522328334</v>
      </c>
      <c r="F36" s="101">
        <v>25.494465588788454</v>
      </c>
      <c r="G36" s="101">
        <v>29.241249108235955</v>
      </c>
      <c r="H36" s="101">
        <v>41.54424031987979</v>
      </c>
      <c r="I36" t="str">
        <f>VLOOKUP(A36,'[11]Country Classifications'!A:C,3,FALSE)</f>
        <v>South &amp; South East Asia</v>
      </c>
      <c r="J36" t="e">
        <f>IF($A36='[11]World Biomass Combustion_CH4'!$A36,'[11]World Biomass Combustion_CH4'!J36,"Fix")</f>
        <v>#N/A</v>
      </c>
      <c r="K36" t="e">
        <f>IF($A36='[11]World Biomass Combustion_CH4'!$A36,'[11]World Biomass Combustion_CH4'!K36,"Fix")</f>
        <v>#N/A</v>
      </c>
    </row>
    <row r="37" spans="1:11" ht="12.75">
      <c r="A37" s="100" t="s">
        <v>51</v>
      </c>
      <c r="B37" s="100">
        <v>19.025861180904524</v>
      </c>
      <c r="C37" s="101">
        <v>27.487321398659965</v>
      </c>
      <c r="D37" s="101">
        <v>33.122936014447234</v>
      </c>
      <c r="E37" s="101">
        <v>37.70128151262337</v>
      </c>
      <c r="F37" s="101">
        <v>43.000962067766665</v>
      </c>
      <c r="G37" s="101">
        <v>50.056725582818515</v>
      </c>
      <c r="H37" s="101">
        <v>58.42166075867128</v>
      </c>
      <c r="I37" t="str">
        <f>VLOOKUP(A37,'[11]Country Classifications'!A:C,3,FALSE)</f>
        <v>OPEC</v>
      </c>
      <c r="J37" t="e">
        <f>IF($A37='[11]World Biomass Combustion_CH4'!$A37,'[11]World Biomass Combustion_CH4'!J37,"Fix")</f>
        <v>#N/A</v>
      </c>
      <c r="K37" t="e">
        <f>IF($A37='[11]World Biomass Combustion_CH4'!$A37,'[11]World Biomass Combustion_CH4'!K37,"Fix")</f>
        <v>#N/A</v>
      </c>
    </row>
    <row r="38" spans="1:11" ht="12.75">
      <c r="A38" s="9" t="s">
        <v>53</v>
      </c>
      <c r="B38" s="100">
        <v>8.734145100502513</v>
      </c>
      <c r="C38" s="101">
        <v>10.000336055276383</v>
      </c>
      <c r="D38" s="101">
        <v>10.368440868927975</v>
      </c>
      <c r="E38" s="101">
        <v>11.781225193895832</v>
      </c>
      <c r="F38" s="101">
        <v>13.401441068968538</v>
      </c>
      <c r="G38" s="101">
        <v>15.503149741324265</v>
      </c>
      <c r="H38" s="101">
        <v>17.965992476433485</v>
      </c>
      <c r="I38" t="str">
        <f>VLOOKUP(A38,'[11]Country Classifications'!A:C,3,FALSE)</f>
        <v>OPEC</v>
      </c>
      <c r="J38" t="e">
        <f>IF($A38='[11]World Biomass Combustion_CH4'!$A38,'[11]World Biomass Combustion_CH4'!J38,"Fix")</f>
        <v>#N/A</v>
      </c>
      <c r="K38" t="e">
        <f>IF($A38='[11]World Biomass Combustion_CH4'!$A38,'[11]World Biomass Combustion_CH4'!K38,"Fix")</f>
        <v>#N/A</v>
      </c>
    </row>
    <row r="39" spans="1:11" ht="12.75">
      <c r="A39" s="100" t="s">
        <v>54</v>
      </c>
      <c r="B39" s="100">
        <v>5.91</v>
      </c>
      <c r="C39" s="101">
        <v>4.02</v>
      </c>
      <c r="D39" s="101">
        <v>5.323333333333333</v>
      </c>
      <c r="E39" s="101">
        <v>6.273333333333333</v>
      </c>
      <c r="F39" s="101">
        <v>7.223333333333334</v>
      </c>
      <c r="G39" s="101">
        <v>8.806666666666668</v>
      </c>
      <c r="H39" s="101">
        <v>10.39</v>
      </c>
      <c r="I39" t="str">
        <f>VLOOKUP(A39,'[11]Country Classifications'!A:C,3,FALSE)</f>
        <v>EU-15</v>
      </c>
      <c r="J39" t="str">
        <f>IF($A39='[11]World Biomass Combustion_CH4'!$A39,'[11]World Biomass Combustion_CH4'!J39,"Fix")</f>
        <v>OECD</v>
      </c>
      <c r="K39" t="str">
        <f>IF($A39='[11]World Biomass Combustion_CH4'!$A39,'[11]World Biomass Combustion_CH4'!K39,"Fix")</f>
        <v>Annex 1</v>
      </c>
    </row>
    <row r="40" spans="1:11" ht="12.75">
      <c r="A40" s="100" t="s">
        <v>55</v>
      </c>
      <c r="B40" s="100">
        <v>2.9487510469011724</v>
      </c>
      <c r="C40" s="101">
        <v>4.032101968174205</v>
      </c>
      <c r="D40" s="101">
        <v>4.631594853852596</v>
      </c>
      <c r="E40" s="101">
        <v>5.241429964791487</v>
      </c>
      <c r="F40" s="101">
        <v>5.952300262624689</v>
      </c>
      <c r="G40" s="101">
        <v>6.809308116763116</v>
      </c>
      <c r="H40" s="101">
        <v>7.812070744708603</v>
      </c>
      <c r="I40" t="str">
        <f>VLOOKUP(A40,'[11]Country Classifications'!A:C,3,FALSE)</f>
        <v>Middle East (non-OPEC)</v>
      </c>
      <c r="J40" t="e">
        <f>IF($A40='[11]World Biomass Combustion_CH4'!$A40,'[11]World Biomass Combustion_CH4'!J40,"Fix")</f>
        <v>#N/A</v>
      </c>
      <c r="K40" t="e">
        <f>IF($A40='[11]World Biomass Combustion_CH4'!$A40,'[11]World Biomass Combustion_CH4'!K40,"Fix")</f>
        <v>#N/A</v>
      </c>
    </row>
    <row r="41" spans="1:11" ht="12.75">
      <c r="A41" s="100" t="s">
        <v>56</v>
      </c>
      <c r="B41" s="100">
        <v>70.06</v>
      </c>
      <c r="C41" s="101">
        <v>80.05</v>
      </c>
      <c r="D41" s="101">
        <v>84</v>
      </c>
      <c r="E41" s="101">
        <v>100.92307692307692</v>
      </c>
      <c r="F41" s="101">
        <v>117.05272255834052</v>
      </c>
      <c r="G41" s="101">
        <v>145.3377042824519</v>
      </c>
      <c r="H41" s="144">
        <v>173.6226860065633</v>
      </c>
      <c r="I41" t="str">
        <f>VLOOKUP(A41,'[11]Country Classifications'!A:C,3,FALSE)</f>
        <v>EU-15</v>
      </c>
      <c r="J41" t="str">
        <f>IF($A41='[11]World Biomass Combustion_CH4'!$A41,'[11]World Biomass Combustion_CH4'!J41,"Fix")</f>
        <v>OECD</v>
      </c>
      <c r="K41" t="str">
        <f>IF($A41='[11]World Biomass Combustion_CH4'!$A41,'[11]World Biomass Combustion_CH4'!K41,"Fix")</f>
        <v>Annex 1</v>
      </c>
    </row>
    <row r="42" spans="1:11" ht="12.75">
      <c r="A42" s="145" t="s">
        <v>57</v>
      </c>
      <c r="B42" s="145">
        <v>90</v>
      </c>
      <c r="C42" s="9">
        <v>60</v>
      </c>
      <c r="D42" s="9">
        <v>57.029780564263326</v>
      </c>
      <c r="E42" s="9">
        <v>57.178683385579944</v>
      </c>
      <c r="F42" s="9">
        <v>57.327586206896555</v>
      </c>
      <c r="G42" s="9">
        <v>57.476489028213166</v>
      </c>
      <c r="H42" s="146">
        <v>57.625391849529784</v>
      </c>
      <c r="I42" t="str">
        <f>VLOOKUP(A42,'[11]Country Classifications'!A:C,3,FALSE)</f>
        <v>East Asia</v>
      </c>
      <c r="J42" t="str">
        <f>IF($A42='[11]World Biomass Combustion_CH4'!$A42,'[11]World Biomass Combustion_CH4'!J42,"Fix")</f>
        <v>OECD</v>
      </c>
      <c r="K42" t="str">
        <f>IF($A42='[11]World Biomass Combustion_CH4'!$A42,'[11]World Biomass Combustion_CH4'!K42,"Fix")</f>
        <v>Annex 1</v>
      </c>
    </row>
    <row r="43" spans="1:11" ht="12.75">
      <c r="A43" s="145" t="s">
        <v>58</v>
      </c>
      <c r="B43" s="108">
        <v>1.3339722312303715</v>
      </c>
      <c r="C43" s="109">
        <v>1.5803063788802822</v>
      </c>
      <c r="D43" s="109">
        <v>1.745891189890477</v>
      </c>
      <c r="E43" s="109">
        <v>1.7939785205820031</v>
      </c>
      <c r="F43" s="109">
        <v>1.8434157914927312</v>
      </c>
      <c r="G43" s="109">
        <v>1.9004913818971323</v>
      </c>
      <c r="H43" s="110">
        <v>1.9594251315036892</v>
      </c>
      <c r="I43" t="str">
        <f>VLOOKUP(A43,'[11]Country Classifications'!A:C,3,FALSE)</f>
        <v>Middle East (non-OPEC)</v>
      </c>
      <c r="J43" t="e">
        <f>IF($A43='[11]World Biomass Combustion_CH4'!$A43,'[11]World Biomass Combustion_CH4'!J43,"Fix")</f>
        <v>#N/A</v>
      </c>
      <c r="K43" t="e">
        <f>IF($A43='[11]World Biomass Combustion_CH4'!$A43,'[11]World Biomass Combustion_CH4'!K43,"Fix")</f>
        <v>#N/A</v>
      </c>
    </row>
    <row r="44" spans="1:12" ht="12.75">
      <c r="A44" s="145" t="s">
        <v>59</v>
      </c>
      <c r="B44" s="145">
        <v>6.2</v>
      </c>
      <c r="C44" s="9">
        <v>6.074482050017977</v>
      </c>
      <c r="D44" s="9">
        <v>4.829598060729529</v>
      </c>
      <c r="E44" s="9">
        <v>4.9909319809764705</v>
      </c>
      <c r="F44" s="9">
        <v>5.15773689244272</v>
      </c>
      <c r="G44" s="9">
        <v>5.360121563687093</v>
      </c>
      <c r="H44" s="146">
        <v>5.570484110724785</v>
      </c>
      <c r="I44" t="str">
        <f>VLOOKUP(A44,'[11]Country Classifications'!A:C,3,FALSE)</f>
        <v>CIS</v>
      </c>
      <c r="J44" t="e">
        <f>IF($A44='[11]World Biomass Combustion_CH4'!$A44,'[11]World Biomass Combustion_CH4'!J44,"Fix")</f>
        <v>#N/A</v>
      </c>
      <c r="K44" t="e">
        <f>IF($A44='[11]World Biomass Combustion_CH4'!$A44,'[11]World Biomass Combustion_CH4'!K44,"Fix")</f>
        <v>#N/A</v>
      </c>
      <c r="L44" s="83"/>
    </row>
    <row r="45" spans="1:11" ht="12.75">
      <c r="A45" s="108" t="s">
        <v>60</v>
      </c>
      <c r="B45" s="108">
        <v>1.8318442211055277</v>
      </c>
      <c r="C45" s="109">
        <v>3.950323073701843</v>
      </c>
      <c r="D45" s="109">
        <v>4.808398515284757</v>
      </c>
      <c r="E45" s="109">
        <v>5.436419744442402</v>
      </c>
      <c r="F45" s="109">
        <v>6.1556801374106485</v>
      </c>
      <c r="G45" s="109">
        <v>7.009803840529123</v>
      </c>
      <c r="H45" s="110">
        <v>8.008631885194086</v>
      </c>
      <c r="I45" t="str">
        <f>VLOOKUP(A45,'[11]Country Classifications'!A:C,3,FALSE)</f>
        <v>OPEC</v>
      </c>
      <c r="K45"/>
    </row>
    <row r="46" spans="1:11" ht="12.75">
      <c r="A46" s="145" t="s">
        <v>62</v>
      </c>
      <c r="B46" s="145">
        <v>10</v>
      </c>
      <c r="C46" s="9">
        <v>7</v>
      </c>
      <c r="D46" s="9">
        <v>10</v>
      </c>
      <c r="E46" s="9">
        <v>10</v>
      </c>
      <c r="F46" s="9">
        <v>10</v>
      </c>
      <c r="G46" s="9">
        <v>10</v>
      </c>
      <c r="H46" s="146">
        <v>10</v>
      </c>
      <c r="I46" t="str">
        <f>VLOOKUP(A46,'[11]Country Classifications'!A:C,3,FALSE)</f>
        <v>Eastern Europe</v>
      </c>
      <c r="J46" t="e">
        <f>IF($A46='[11]World Biomass Combustion_CH4'!$A46,'[11]World Biomass Combustion_CH4'!J46,"Fix")</f>
        <v>#N/A</v>
      </c>
      <c r="K46" t="str">
        <f>IF($A46='[11]World Biomass Combustion_CH4'!$A46,'[11]World Biomass Combustion_CH4'!K46,"Fix")</f>
        <v>Annex 1</v>
      </c>
    </row>
    <row r="47" spans="1:11" ht="12.75">
      <c r="A47" s="145" t="s">
        <v>63</v>
      </c>
      <c r="B47" s="145">
        <v>0.019</v>
      </c>
      <c r="C47" s="9">
        <v>0.03</v>
      </c>
      <c r="D47" s="9">
        <v>0.03775903614457832</v>
      </c>
      <c r="E47" s="9">
        <v>0.03555421686746988</v>
      </c>
      <c r="F47" s="9">
        <v>0.03334939759036144</v>
      </c>
      <c r="G47" s="9">
        <v>0.03228295422965591</v>
      </c>
      <c r="H47" s="146">
        <v>0.031216510868950376</v>
      </c>
      <c r="I47" t="str">
        <f>VLOOKUP(A47,'[11]Country Classifications'!A:C,3,FALSE)</f>
        <v>Western Europe (non-EU)</v>
      </c>
      <c r="J47" t="e">
        <f>IF($A47='[11]World Biomass Combustion_CH4'!$A47,'[11]World Biomass Combustion_CH4'!J47,"Fix")</f>
        <v>#N/A</v>
      </c>
      <c r="K47" t="str">
        <f>IF($A47='[11]World Biomass Combustion_CH4'!$A47,'[11]World Biomass Combustion_CH4'!K47,"Fix")</f>
        <v>Annex 1</v>
      </c>
    </row>
    <row r="48" spans="1:11" ht="12.75">
      <c r="A48" s="145" t="s">
        <v>64</v>
      </c>
      <c r="B48" s="148">
        <v>4</v>
      </c>
      <c r="C48" s="149">
        <v>6</v>
      </c>
      <c r="D48" s="149">
        <v>6</v>
      </c>
      <c r="E48" s="149">
        <v>6</v>
      </c>
      <c r="F48" s="149">
        <v>6</v>
      </c>
      <c r="G48" s="149">
        <v>6</v>
      </c>
      <c r="H48" s="150">
        <v>6</v>
      </c>
      <c r="I48" t="str">
        <f>VLOOKUP(A48,'[11]Country Classifications'!A:C,3,FALSE)</f>
        <v>Eastern Europe</v>
      </c>
      <c r="J48" t="e">
        <f>IF($A48='[11]World Biomass Combustion_CH4'!$A48,'[11]World Biomass Combustion_CH4'!J48,"Fix")</f>
        <v>#N/A</v>
      </c>
      <c r="K48" t="str">
        <f>IF($A48='[11]World Biomass Combustion_CH4'!$A48,'[11]World Biomass Combustion_CH4'!K48,"Fix")</f>
        <v>Annex 1</v>
      </c>
    </row>
    <row r="49" spans="1:11" ht="12.75">
      <c r="A49" s="100" t="s">
        <v>65</v>
      </c>
      <c r="B49" s="100">
        <v>1.42</v>
      </c>
      <c r="C49" s="101">
        <v>0.93</v>
      </c>
      <c r="D49" s="101">
        <v>0.93</v>
      </c>
      <c r="E49" s="101">
        <v>0.93</v>
      </c>
      <c r="F49" s="101">
        <v>0.93</v>
      </c>
      <c r="G49" s="101">
        <v>0.93</v>
      </c>
      <c r="H49" s="144">
        <v>0.93</v>
      </c>
      <c r="I49" t="str">
        <f>VLOOKUP(A49,'[11]Country Classifications'!A:C,3,FALSE)</f>
        <v>EU-15</v>
      </c>
      <c r="J49" t="str">
        <f>IF($A49='[11]World Biomass Combustion_CH4'!$A49,'[11]World Biomass Combustion_CH4'!J49,"Fix")</f>
        <v>OECD</v>
      </c>
      <c r="K49" t="str">
        <f>IF($A49='[11]World Biomass Combustion_CH4'!$A49,'[11]World Biomass Combustion_CH4'!K49,"Fix")</f>
        <v>Annex 1</v>
      </c>
    </row>
    <row r="50" spans="1:11" ht="12.75">
      <c r="A50" s="145" t="s">
        <v>66</v>
      </c>
      <c r="B50" s="145">
        <v>33.9100613893454</v>
      </c>
      <c r="C50" s="9">
        <v>38.6045</v>
      </c>
      <c r="D50" s="9">
        <v>42.04826245687729</v>
      </c>
      <c r="E50" s="9">
        <v>50.557148311754425</v>
      </c>
      <c r="F50" s="9">
        <v>52.47396239762404</v>
      </c>
      <c r="G50" s="9">
        <v>54.16933358834561</v>
      </c>
      <c r="H50" s="151">
        <v>55.92364943095131</v>
      </c>
      <c r="I50" t="str">
        <f>VLOOKUP(A50,'[11]Country Classifications'!A:C,3,FALSE)</f>
        <v>North America</v>
      </c>
      <c r="J50" t="str">
        <f>IF($A50='[11]World Biomass Combustion_CH4'!$A50,'[11]World Biomass Combustion_CH4'!J50,"Fix")</f>
        <v>OECD</v>
      </c>
      <c r="K50" t="e">
        <f>IF($A50='[11]World Biomass Combustion_CH4'!$A50,'[11]World Biomass Combustion_CH4'!K50,"Fix")</f>
        <v>#N/A</v>
      </c>
    </row>
    <row r="51" spans="1:11" ht="12.75">
      <c r="A51" s="145" t="s">
        <v>67</v>
      </c>
      <c r="B51" s="145">
        <v>6.966819258842939</v>
      </c>
      <c r="C51" s="9">
        <v>4.267345896147404</v>
      </c>
      <c r="D51" s="9">
        <v>1.2284466733668342</v>
      </c>
      <c r="E51" s="9">
        <v>1.309144206208949</v>
      </c>
      <c r="F51" s="9">
        <v>1.4008951925846416</v>
      </c>
      <c r="G51" s="9">
        <v>1.5715248668299076</v>
      </c>
      <c r="H51" s="151">
        <v>1.768413828981338</v>
      </c>
      <c r="I51" t="str">
        <f>VLOOKUP(A51,'[11]Country Classifications'!A:C,3,FALSE)</f>
        <v>CIS</v>
      </c>
      <c r="J51" t="e">
        <f>IF($A51='[11]World Biomass Combustion_CH4'!$A51,'[11]World Biomass Combustion_CH4'!J51,"Fix")</f>
        <v>#N/A</v>
      </c>
      <c r="K51" t="e">
        <f>IF($A51='[11]World Biomass Combustion_CH4'!$A51,'[11]World Biomass Combustion_CH4'!K51,"Fix")</f>
        <v>#N/A</v>
      </c>
    </row>
    <row r="52" spans="1:12" s="81" customFormat="1" ht="12.75">
      <c r="A52" s="145" t="s">
        <v>68</v>
      </c>
      <c r="B52" s="145"/>
      <c r="C52" s="9"/>
      <c r="D52" s="9"/>
      <c r="E52" s="9"/>
      <c r="F52" s="9"/>
      <c r="G52" s="9"/>
      <c r="H52" s="151"/>
      <c r="I52" t="str">
        <f>VLOOKUP(A52,'[11]Country Classifications'!A:C,3,FALSE)</f>
        <v>Western Europe (non-EU)</v>
      </c>
      <c r="J52" t="e">
        <f>IF($A52='[11]World Biomass Combustion_CH4'!$A52,'[11]World Biomass Combustion_CH4'!J52,"Fix")</f>
        <v>#N/A</v>
      </c>
      <c r="K52" t="str">
        <f>IF($A52='[11]World Biomass Combustion_CH4'!$A52,'[11]World Biomass Combustion_CH4'!K52,"Fix")</f>
        <v>Annex 1</v>
      </c>
      <c r="L52"/>
    </row>
    <row r="53" spans="1:11" ht="12.75">
      <c r="A53" s="145" t="s">
        <v>69</v>
      </c>
      <c r="B53" s="145" t="s">
        <v>576</v>
      </c>
      <c r="C53" s="9" t="s">
        <v>576</v>
      </c>
      <c r="D53" s="9" t="s">
        <v>576</v>
      </c>
      <c r="E53" s="9" t="s">
        <v>576</v>
      </c>
      <c r="F53" s="9" t="s">
        <v>576</v>
      </c>
      <c r="G53" s="9" t="s">
        <v>576</v>
      </c>
      <c r="H53" s="151" t="s">
        <v>576</v>
      </c>
      <c r="I53" t="str">
        <f>VLOOKUP(A53,'[11]Country Classifications'!A:C,3,FALSE)</f>
        <v>East Asia</v>
      </c>
      <c r="J53" t="e">
        <f>IF($A53='[11]World Biomass Combustion_CH4'!$A53,'[11]World Biomass Combustion_CH4'!J53,"Fix")</f>
        <v>#N/A</v>
      </c>
      <c r="K53" t="e">
        <f>IF($A53='[11]World Biomass Combustion_CH4'!$A53,'[11]World Biomass Combustion_CH4'!K53,"Fix")</f>
        <v>#N/A</v>
      </c>
    </row>
    <row r="54" spans="1:11" ht="12.75">
      <c r="A54" s="145" t="s">
        <v>70</v>
      </c>
      <c r="B54" s="145">
        <v>0.236</v>
      </c>
      <c r="C54" s="9">
        <v>0.8122958354296785</v>
      </c>
      <c r="D54" s="9">
        <v>1.1888572178360033</v>
      </c>
      <c r="E54" s="9">
        <v>1.2420748765157796</v>
      </c>
      <c r="F54" s="9">
        <v>1.2976999151358513</v>
      </c>
      <c r="G54" s="9">
        <v>1.3465885609530974</v>
      </c>
      <c r="H54" s="151">
        <v>1.3973665933454296</v>
      </c>
      <c r="I54" t="str">
        <f>VLOOKUP(A54,'[11]Country Classifications'!A:C,3,FALSE)</f>
        <v>South &amp; South East Asia</v>
      </c>
      <c r="J54" t="e">
        <f>IF($A54='[11]World Biomass Combustion_CH4'!$A54,'[11]World Biomass Combustion_CH4'!J54,"Fix")</f>
        <v>#N/A</v>
      </c>
      <c r="K54" t="e">
        <f>IF($A54='[11]World Biomass Combustion_CH4'!$A54,'[11]World Biomass Combustion_CH4'!K54,"Fix")</f>
        <v>#N/A</v>
      </c>
    </row>
    <row r="55" spans="1:11" ht="12.75">
      <c r="A55" s="145" t="s">
        <v>71</v>
      </c>
      <c r="B55" s="145">
        <v>0.15088400335008376</v>
      </c>
      <c r="C55" s="9">
        <v>0.28539405360134007</v>
      </c>
      <c r="D55" s="9">
        <v>0.45671271440536015</v>
      </c>
      <c r="E55" s="9">
        <v>0.5568059530288121</v>
      </c>
      <c r="F55" s="9">
        <v>0.6831161083481407</v>
      </c>
      <c r="G55" s="9">
        <v>0.8218543358530586</v>
      </c>
      <c r="H55" s="151">
        <v>0.9928454898794268</v>
      </c>
      <c r="I55" t="str">
        <f>VLOOKUP(A55,'[11]Country Classifications'!A:C,3,FALSE)</f>
        <v>South &amp; South East Asia</v>
      </c>
      <c r="J55" t="e">
        <f>IF($A55='[11]World Biomass Combustion_CH4'!$A55,'[11]World Biomass Combustion_CH4'!J55,"Fix")</f>
        <v>#N/A</v>
      </c>
      <c r="K55" t="e">
        <f>IF($A55='[11]World Biomass Combustion_CH4'!$A55,'[11]World Biomass Combustion_CH4'!K55,"Fix")</f>
        <v>#N/A</v>
      </c>
    </row>
    <row r="56" spans="1:11" ht="12.75">
      <c r="A56" s="145" t="s">
        <v>72</v>
      </c>
      <c r="B56" s="145">
        <v>34.96</v>
      </c>
      <c r="C56" s="9">
        <v>35.3</v>
      </c>
      <c r="D56" s="9">
        <v>30</v>
      </c>
      <c r="E56" s="9">
        <v>29.689598470199666</v>
      </c>
      <c r="F56" s="9">
        <v>29.323196839791002</v>
      </c>
      <c r="G56" s="9">
        <v>30.29366110254384</v>
      </c>
      <c r="H56" s="151">
        <v>29.84495575617816</v>
      </c>
      <c r="I56" t="str">
        <f>VLOOKUP(A56,'[11]Country Classifications'!A:C,3,FALSE)</f>
        <v>EU-15</v>
      </c>
      <c r="J56" t="str">
        <f>IF($A56='[11]World Biomass Combustion_CH4'!$A56,'[11]World Biomass Combustion_CH4'!J56,"Fix")</f>
        <v>OECD</v>
      </c>
      <c r="K56" t="str">
        <f>IF($A56='[11]World Biomass Combustion_CH4'!$A56,'[11]World Biomass Combustion_CH4'!K56,"Fix")</f>
        <v>Annex 1</v>
      </c>
    </row>
    <row r="57" spans="1:11" ht="12.75">
      <c r="A57" s="100" t="s">
        <v>73</v>
      </c>
      <c r="B57" s="100">
        <v>10.65</v>
      </c>
      <c r="C57" s="101">
        <v>10.96</v>
      </c>
      <c r="D57" s="101">
        <v>11</v>
      </c>
      <c r="E57" s="101">
        <v>12.743452600516417</v>
      </c>
      <c r="F57" s="101">
        <v>12.939505717447437</v>
      </c>
      <c r="G57" s="101">
        <v>15.096090003688678</v>
      </c>
      <c r="H57" s="152">
        <v>20.977683511619333</v>
      </c>
      <c r="I57" t="str">
        <f>VLOOKUP(A57,'[11]Country Classifications'!A:C,3,FALSE)</f>
        <v>Australia/NZ</v>
      </c>
      <c r="J57" t="str">
        <f>IF($A57='[11]World Biomass Combustion_CH4'!$A57,'[11]World Biomass Combustion_CH4'!J57,"Fix")</f>
        <v>OECD</v>
      </c>
      <c r="K57" t="str">
        <f>IF($A57='[11]World Biomass Combustion_CH4'!$A57,'[11]World Biomass Combustion_CH4'!K57,"Fix")</f>
        <v>Annex 1</v>
      </c>
    </row>
    <row r="58" spans="1:11" ht="12.75">
      <c r="A58" s="145" t="s">
        <v>74</v>
      </c>
      <c r="B58" s="145">
        <v>4.315553391959799</v>
      </c>
      <c r="C58" s="9">
        <v>5.037368090452261</v>
      </c>
      <c r="D58" s="9">
        <v>5.605812081239533</v>
      </c>
      <c r="E58" s="9">
        <v>6.441305447960952</v>
      </c>
      <c r="F58" s="9">
        <v>7.412429315641857</v>
      </c>
      <c r="G58" s="9">
        <v>8.507113949969266</v>
      </c>
      <c r="H58" s="151">
        <v>9.771170546421285</v>
      </c>
      <c r="I58" t="str">
        <f>VLOOKUP(A58,'[11]Country Classifications'!A:C,3,FALSE)</f>
        <v>Africa</v>
      </c>
      <c r="J58" t="e">
        <f>IF($A58='[11]World Biomass Combustion_CH4'!$A58,'[11]World Biomass Combustion_CH4'!J58,"Fix")</f>
        <v>#N/A</v>
      </c>
      <c r="K58" t="e">
        <f>IF($A58='[11]World Biomass Combustion_CH4'!$A58,'[11]World Biomass Combustion_CH4'!K58,"Fix")</f>
        <v>#N/A</v>
      </c>
    </row>
    <row r="59" spans="1:11" ht="12.75">
      <c r="A59" s="145" t="s">
        <v>75</v>
      </c>
      <c r="B59" s="145">
        <v>19.53147738693467</v>
      </c>
      <c r="C59" s="9">
        <v>20.61794891122278</v>
      </c>
      <c r="D59" s="9">
        <v>19.66423498241205</v>
      </c>
      <c r="E59" s="9">
        <v>21.277728696289586</v>
      </c>
      <c r="F59" s="9">
        <v>23.15584195264918</v>
      </c>
      <c r="G59" s="9">
        <v>25.10421503779482</v>
      </c>
      <c r="H59" s="151">
        <v>27.35365404848927</v>
      </c>
      <c r="I59" t="str">
        <f>VLOOKUP(A59,'[11]Country Classifications'!A:C,3,FALSE)</f>
        <v>East Asia</v>
      </c>
      <c r="J59" t="e">
        <f>IF($A59='[11]World Biomass Combustion_CH4'!$A59,'[11]World Biomass Combustion_CH4'!J59,"Fix")</f>
        <v>#N/A</v>
      </c>
      <c r="K59" t="e">
        <f>IF($A59='[11]World Biomass Combustion_CH4'!$A59,'[11]World Biomass Combustion_CH4'!K59,"Fix")</f>
        <v>#N/A</v>
      </c>
    </row>
    <row r="60" spans="1:11" ht="12.75">
      <c r="A60" s="100" t="s">
        <v>76</v>
      </c>
      <c r="B60" s="100">
        <v>14</v>
      </c>
      <c r="C60" s="101">
        <v>14</v>
      </c>
      <c r="D60" s="101">
        <v>14</v>
      </c>
      <c r="E60" s="101">
        <v>14</v>
      </c>
      <c r="F60" s="101">
        <v>14</v>
      </c>
      <c r="G60" s="101">
        <v>14</v>
      </c>
      <c r="H60" s="152">
        <v>14</v>
      </c>
      <c r="I60" t="str">
        <f>VLOOKUP(A60,'[11]Country Classifications'!A:C,3,FALSE)</f>
        <v>Western Europe (non-EU)</v>
      </c>
      <c r="J60" t="str">
        <f>IF($A60='[11]World Biomass Combustion_CH4'!$A60,'[11]World Biomass Combustion_CH4'!J60,"Fix")</f>
        <v>OECD</v>
      </c>
      <c r="K60" t="str">
        <f>IF($A60='[11]World Biomass Combustion_CH4'!$A60,'[11]World Biomass Combustion_CH4'!K60,"Fix")</f>
        <v>Annex 1</v>
      </c>
    </row>
    <row r="61" spans="1:11" ht="12.75">
      <c r="A61" s="100" t="s">
        <v>77</v>
      </c>
      <c r="B61" s="100">
        <v>1.72</v>
      </c>
      <c r="C61" s="101">
        <v>2.174113754786705</v>
      </c>
      <c r="D61" s="101">
        <v>2.674709198245061</v>
      </c>
      <c r="E61" s="101">
        <v>3.4771442510401487</v>
      </c>
      <c r="F61" s="101">
        <v>4.535823687984335</v>
      </c>
      <c r="G61" s="101">
        <v>5.721037708625287</v>
      </c>
      <c r="H61" s="152">
        <v>7.2648768362901155</v>
      </c>
      <c r="I61" t="str">
        <f>VLOOKUP(A61,'[11]Country Classifications'!A:C,3,FALSE)</f>
        <v>South &amp; South East Asia</v>
      </c>
      <c r="J61" t="e">
        <f>IF($A61='[11]World Biomass Combustion_CH4'!$A61,'[11]World Biomass Combustion_CH4'!J61,"Fix")</f>
        <v>#N/A</v>
      </c>
      <c r="K61" t="e">
        <f>IF($A61='[11]World Biomass Combustion_CH4'!$A61,'[11]World Biomass Combustion_CH4'!K61,"Fix")</f>
        <v>#N/A</v>
      </c>
    </row>
    <row r="62" spans="1:12" s="81" customFormat="1" ht="12.75">
      <c r="A62" s="145" t="s">
        <v>78</v>
      </c>
      <c r="B62" s="145">
        <v>3.116615368509213</v>
      </c>
      <c r="C62" s="9">
        <v>3.5381036432160804</v>
      </c>
      <c r="D62" s="9">
        <v>3.7971390460636516</v>
      </c>
      <c r="E62" s="9">
        <v>4.43524548602767</v>
      </c>
      <c r="F62" s="9">
        <v>5.187985072534558</v>
      </c>
      <c r="G62" s="9">
        <v>5.9200579661980015</v>
      </c>
      <c r="H62" s="151">
        <v>6.764842279033229</v>
      </c>
      <c r="I62" t="str">
        <f>VLOOKUP(A62,'[11]Country Classifications'!A:C,3,FALSE)</f>
        <v>Latin America and Caribbean</v>
      </c>
      <c r="J62" t="e">
        <f>IF($A62='[11]World Biomass Combustion_CH4'!$A62,'[11]World Biomass Combustion_CH4'!J62,"Fix")</f>
        <v>#N/A</v>
      </c>
      <c r="K62" t="e">
        <f>IF($A62='[11]World Biomass Combustion_CH4'!$A62,'[11]World Biomass Combustion_CH4'!K62,"Fix")</f>
        <v>#N/A</v>
      </c>
      <c r="L62"/>
    </row>
    <row r="63" spans="1:12" s="81" customFormat="1" ht="12.75">
      <c r="A63" s="145" t="s">
        <v>79</v>
      </c>
      <c r="B63" s="145">
        <v>8.53354493119406</v>
      </c>
      <c r="C63" s="9">
        <v>11.722682476954077</v>
      </c>
      <c r="D63" s="9">
        <v>13.44570575615528</v>
      </c>
      <c r="E63" s="9">
        <v>15.632889979300732</v>
      </c>
      <c r="F63" s="9">
        <v>16.11956833798403</v>
      </c>
      <c r="G63" s="9">
        <v>16.55166488103595</v>
      </c>
      <c r="H63" s="151">
        <v>16.997503399603676</v>
      </c>
      <c r="I63" t="str">
        <f>VLOOKUP(A63,'[11]Country Classifications'!A:C,3,FALSE)</f>
        <v>South &amp; South East Asia</v>
      </c>
      <c r="J63" t="e">
        <f>IF($A63='[11]World Biomass Combustion_CH4'!$A63,'[11]World Biomass Combustion_CH4'!J63,"Fix")</f>
        <v>#N/A</v>
      </c>
      <c r="K63" t="e">
        <f>IF($A63='[11]World Biomass Combustion_CH4'!$A63,'[11]World Biomass Combustion_CH4'!K63,"Fix")</f>
        <v>#N/A</v>
      </c>
      <c r="L63"/>
    </row>
    <row r="64" spans="1:12" s="81" customFormat="1" ht="12.75">
      <c r="A64" s="145" t="s">
        <v>80</v>
      </c>
      <c r="B64" s="145">
        <v>37</v>
      </c>
      <c r="C64" s="9">
        <v>56</v>
      </c>
      <c r="D64" s="9">
        <v>50.5</v>
      </c>
      <c r="E64" s="9">
        <v>53</v>
      </c>
      <c r="F64" s="9">
        <v>55.5</v>
      </c>
      <c r="G64" s="9">
        <v>58</v>
      </c>
      <c r="H64" s="151">
        <v>60.5</v>
      </c>
      <c r="I64" t="str">
        <f>VLOOKUP(A64,'[11]Country Classifications'!A:C,3,FALSE)</f>
        <v>Eastern Europe</v>
      </c>
      <c r="J64" t="str">
        <f>IF($A64='[11]World Biomass Combustion_CH4'!$A64,'[11]World Biomass Combustion_CH4'!J64,"Fix")</f>
        <v>OECD</v>
      </c>
      <c r="K64" t="str">
        <f>IF($A64='[11]World Biomass Combustion_CH4'!$A64,'[11]World Biomass Combustion_CH4'!K64,"Fix")</f>
        <v>Annex 1</v>
      </c>
      <c r="L64"/>
    </row>
    <row r="65" spans="1:11" ht="12.75">
      <c r="A65" s="145" t="s">
        <v>81</v>
      </c>
      <c r="B65" s="145">
        <v>23.85</v>
      </c>
      <c r="C65" s="9">
        <v>22.02</v>
      </c>
      <c r="D65" s="9">
        <v>20.16</v>
      </c>
      <c r="E65" s="9">
        <v>21.96</v>
      </c>
      <c r="F65" s="9">
        <v>23.16</v>
      </c>
      <c r="G65" s="9">
        <v>26.16</v>
      </c>
      <c r="H65" s="151">
        <v>29.16</v>
      </c>
      <c r="I65" t="str">
        <f>VLOOKUP(A65,'[11]Country Classifications'!A:C,3,FALSE)</f>
        <v>EU-15</v>
      </c>
      <c r="J65" t="str">
        <f>IF($A65='[11]World Biomass Combustion_CH4'!$A65,'[11]World Biomass Combustion_CH4'!J65,"Fix")</f>
        <v>OECD</v>
      </c>
      <c r="K65" t="str">
        <f>IF($A65='[11]World Biomass Combustion_CH4'!$A65,'[11]World Biomass Combustion_CH4'!K65,"Fix")</f>
        <v>Annex 1</v>
      </c>
    </row>
    <row r="66" spans="1:11" ht="12.75">
      <c r="A66" s="145" t="s">
        <v>82</v>
      </c>
      <c r="B66" s="145">
        <v>21</v>
      </c>
      <c r="C66" s="9">
        <v>21</v>
      </c>
      <c r="D66" s="9">
        <v>21</v>
      </c>
      <c r="E66" s="9">
        <v>21</v>
      </c>
      <c r="F66" s="9">
        <v>21</v>
      </c>
      <c r="G66" s="9">
        <v>21</v>
      </c>
      <c r="H66" s="151">
        <v>21</v>
      </c>
      <c r="I66" t="str">
        <f>VLOOKUP(A66,'[11]Country Classifications'!A:C,3,FALSE)</f>
        <v>Eastern Europe</v>
      </c>
      <c r="J66" t="e">
        <f>IF($A66='[11]World Biomass Combustion_CH4'!$A66,'[11]World Biomass Combustion_CH4'!J66,"Fix")</f>
        <v>#N/A</v>
      </c>
      <c r="K66" t="str">
        <f>IF($A66='[11]World Biomass Combustion_CH4'!$A66,'[11]World Biomass Combustion_CH4'!K66,"Fix")</f>
        <v>Annex 1</v>
      </c>
    </row>
    <row r="67" spans="1:11" ht="12.75">
      <c r="A67" s="145" t="s">
        <v>83</v>
      </c>
      <c r="B67" s="145">
        <v>200</v>
      </c>
      <c r="C67" s="9">
        <v>168</v>
      </c>
      <c r="D67" s="9">
        <v>183.27272727272725</v>
      </c>
      <c r="E67" s="9">
        <v>213.8181818181818</v>
      </c>
      <c r="F67" s="9">
        <v>236.72727272727275</v>
      </c>
      <c r="G67" s="9">
        <v>271.25</v>
      </c>
      <c r="H67" s="151">
        <v>305.7727272727273</v>
      </c>
      <c r="I67" t="str">
        <f>VLOOKUP(A67,'[11]Country Classifications'!A:C,3,FALSE)</f>
        <v>CIS</v>
      </c>
      <c r="J67" t="e">
        <f>IF($A67='[11]World Biomass Combustion_CH4'!$A67,'[11]World Biomass Combustion_CH4'!J67,"Fix")</f>
        <v>#N/A</v>
      </c>
      <c r="K67" t="str">
        <f>IF($A67='[11]World Biomass Combustion_CH4'!$A67,'[11]World Biomass Combustion_CH4'!K67,"Fix")</f>
        <v>Annex 1</v>
      </c>
    </row>
    <row r="68" spans="1:11" ht="12.75">
      <c r="A68" s="100" t="s">
        <v>84</v>
      </c>
      <c r="B68" s="100">
        <v>15.442117671691793</v>
      </c>
      <c r="C68" s="101">
        <v>18.663873324958125</v>
      </c>
      <c r="D68" s="101">
        <v>21.74280667294807</v>
      </c>
      <c r="E68" s="101">
        <v>24.46657191774768</v>
      </c>
      <c r="F68" s="101">
        <v>27.627529758951034</v>
      </c>
      <c r="G68" s="101">
        <v>31.716644843811522</v>
      </c>
      <c r="H68" s="152">
        <v>36.57725481838155</v>
      </c>
      <c r="I68" t="str">
        <f>VLOOKUP(A68,'[11]Country Classifications'!A:C,3,FALSE)</f>
        <v>OPEC</v>
      </c>
      <c r="J68" t="e">
        <f>IF($A68='[11]World Biomass Combustion_CH4'!$A68,'[11]World Biomass Combustion_CH4'!J68,"Fix")</f>
        <v>#N/A</v>
      </c>
      <c r="K68" t="e">
        <f>IF($A68='[11]World Biomass Combustion_CH4'!$A68,'[11]World Biomass Combustion_CH4'!K68,"Fix")</f>
        <v>#N/A</v>
      </c>
    </row>
    <row r="69" spans="1:11" ht="12.75">
      <c r="A69" s="145" t="s">
        <v>85</v>
      </c>
      <c r="B69" s="145">
        <v>3.2990194515108344</v>
      </c>
      <c r="C69" s="9">
        <v>6.463602960160883</v>
      </c>
      <c r="D69" s="9">
        <v>11.46403381993417</v>
      </c>
      <c r="E69" s="9">
        <v>13.651794476230636</v>
      </c>
      <c r="F69" s="9">
        <v>16.273189609530483</v>
      </c>
      <c r="G69" s="9">
        <v>19.00583422562122</v>
      </c>
      <c r="H69" s="151">
        <v>22.23071354290364</v>
      </c>
      <c r="I69" t="str">
        <f>VLOOKUP(A69,'[11]Country Classifications'!A:C,3,FALSE)</f>
        <v>Africa</v>
      </c>
      <c r="J69" t="e">
        <f>IF($A69='[11]World Biomass Combustion_CH4'!$A69,'[11]World Biomass Combustion_CH4'!J69,"Fix")</f>
        <v>#N/A</v>
      </c>
      <c r="K69" t="e">
        <f>IF($A69='[11]World Biomass Combustion_CH4'!$A69,'[11]World Biomass Combustion_CH4'!K69,"Fix")</f>
        <v>#N/A</v>
      </c>
    </row>
    <row r="70" spans="1:11" ht="12.75">
      <c r="A70" s="145" t="s">
        <v>86</v>
      </c>
      <c r="B70" s="145">
        <v>2.247208542713568</v>
      </c>
      <c r="C70" s="9">
        <v>2.9281911641541036</v>
      </c>
      <c r="D70" s="9">
        <v>3.4535359698492467</v>
      </c>
      <c r="E70" s="9">
        <v>4.066772898596916</v>
      </c>
      <c r="F70" s="9">
        <v>4.819864930665998</v>
      </c>
      <c r="G70" s="9">
        <v>5.548609409022959</v>
      </c>
      <c r="H70" s="151">
        <v>6.429577112013094</v>
      </c>
      <c r="I70" t="str">
        <f>VLOOKUP(A70,'[11]Country Classifications'!A:C,3,FALSE)</f>
        <v>South &amp; South East Asia</v>
      </c>
      <c r="J70" t="e">
        <f>IF($A70='[11]World Biomass Combustion_CH4'!$A70,'[11]World Biomass Combustion_CH4'!J70,"Fix")</f>
        <v>#N/A</v>
      </c>
      <c r="K70" t="e">
        <f>IF($A70='[11]World Biomass Combustion_CH4'!$A70,'[11]World Biomass Combustion_CH4'!K70,"Fix")</f>
        <v>#N/A</v>
      </c>
    </row>
    <row r="71" spans="1:11" ht="12.75">
      <c r="A71" s="145" t="s">
        <v>87</v>
      </c>
      <c r="B71" s="145">
        <v>17.33</v>
      </c>
      <c r="C71" s="9">
        <v>9.48</v>
      </c>
      <c r="D71" s="9">
        <v>8.12</v>
      </c>
      <c r="E71" s="9">
        <v>8.1</v>
      </c>
      <c r="F71" s="9">
        <v>8.54</v>
      </c>
      <c r="G71" s="9">
        <v>8.53</v>
      </c>
      <c r="H71" s="151">
        <v>7.546666666666667</v>
      </c>
      <c r="I71" t="str">
        <f>VLOOKUP(A71,'[11]Country Classifications'!A:C,3,FALSE)</f>
        <v>Eastern Europe</v>
      </c>
      <c r="J71" t="str">
        <f>IF($A71='[11]World Biomass Combustion_CH4'!$A71,'[11]World Biomass Combustion_CH4'!J71,"Fix")</f>
        <v>OECD</v>
      </c>
      <c r="K71" t="str">
        <f>IF($A71='[11]World Biomass Combustion_CH4'!$A71,'[11]World Biomass Combustion_CH4'!K71,"Fix")</f>
        <v>Annex 1</v>
      </c>
    </row>
    <row r="72" spans="1:11" ht="12.75">
      <c r="A72" s="145" t="s">
        <v>88</v>
      </c>
      <c r="B72" s="145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51">
        <v>0</v>
      </c>
      <c r="I72" t="str">
        <f>VLOOKUP(A72,'[11]Country Classifications'!A:C,3,FALSE)</f>
        <v>Eastern Europe</v>
      </c>
      <c r="J72" t="e">
        <f>IF($A72='[11]World Biomass Combustion_CH4'!$A72,'[11]World Biomass Combustion_CH4'!J72,"Fix")</f>
        <v>#N/A</v>
      </c>
      <c r="K72" t="str">
        <f>IF($A72='[11]World Biomass Combustion_CH4'!$A72,'[11]World Biomass Combustion_CH4'!K72,"Fix")</f>
        <v>Annex 1</v>
      </c>
    </row>
    <row r="73" spans="1:11" ht="12.75">
      <c r="A73" s="145" t="s">
        <v>89</v>
      </c>
      <c r="B73" s="145">
        <v>35.64554522613065</v>
      </c>
      <c r="C73" s="9">
        <v>41.06505967336683</v>
      </c>
      <c r="D73" s="9">
        <v>32.63356001842546</v>
      </c>
      <c r="E73" s="9">
        <v>35.66469773466831</v>
      </c>
      <c r="F73" s="9">
        <v>39.03032522716279</v>
      </c>
      <c r="G73" s="9">
        <v>41.65370134769368</v>
      </c>
      <c r="H73" s="151">
        <v>44.6202458712383</v>
      </c>
      <c r="I73" t="str">
        <f>VLOOKUP(A73,'[11]Country Classifications'!A:C,3,FALSE)</f>
        <v>Africa</v>
      </c>
      <c r="J73" t="e">
        <f>IF($A73='[11]World Biomass Combustion_CH4'!$A73,'[11]World Biomass Combustion_CH4'!J73,"Fix")</f>
        <v>#N/A</v>
      </c>
      <c r="K73" t="e">
        <f>IF($A73='[11]World Biomass Combustion_CH4'!$A73,'[11]World Biomass Combustion_CH4'!K73,"Fix")</f>
        <v>#N/A</v>
      </c>
    </row>
    <row r="74" spans="1:11" ht="12.75">
      <c r="A74" s="145" t="s">
        <v>90</v>
      </c>
      <c r="B74" s="145">
        <v>14.8</v>
      </c>
      <c r="C74" s="9">
        <v>20.289571622489554</v>
      </c>
      <c r="D74" s="9">
        <v>27.298276439167115</v>
      </c>
      <c r="E74" s="9">
        <v>33.929034248479454</v>
      </c>
      <c r="F74" s="9">
        <v>42.18698951075403</v>
      </c>
      <c r="G74" s="9">
        <v>50.618566085210304</v>
      </c>
      <c r="H74" s="151">
        <v>60.74804463581182</v>
      </c>
      <c r="I74" t="str">
        <f>VLOOKUP(A74,'[11]Country Classifications'!A:C,3,FALSE)</f>
        <v>East Asia</v>
      </c>
      <c r="J74" t="str">
        <f>IF($A74='[11]World Biomass Combustion_CH4'!$A74,'[11]World Biomass Combustion_CH4'!J74,"Fix")</f>
        <v>OECD</v>
      </c>
      <c r="K74" t="e">
        <f>IF($A74='[11]World Biomass Combustion_CH4'!$A74,'[11]World Biomass Combustion_CH4'!K74,"Fix")</f>
        <v>#N/A</v>
      </c>
    </row>
    <row r="75" spans="1:11" ht="12.75">
      <c r="A75" s="100" t="s">
        <v>92</v>
      </c>
      <c r="B75" s="100">
        <v>57.93</v>
      </c>
      <c r="C75" s="101">
        <v>53.8</v>
      </c>
      <c r="D75" s="101">
        <v>0</v>
      </c>
      <c r="E75" s="101">
        <v>0</v>
      </c>
      <c r="F75" s="101">
        <v>0</v>
      </c>
      <c r="G75" s="101">
        <v>0</v>
      </c>
      <c r="H75" s="152">
        <v>0</v>
      </c>
      <c r="I75" t="str">
        <f>VLOOKUP(A75,'[11]Country Classifications'!A:C,3,FALSE)</f>
        <v>EU-15</v>
      </c>
      <c r="J75" t="str">
        <f>IF($A75='[11]World Biomass Combustion_CH4'!$A75,'[11]World Biomass Combustion_CH4'!J75,"Fix")</f>
        <v>OECD</v>
      </c>
      <c r="K75" t="str">
        <f>IF($A75='[11]World Biomass Combustion_CH4'!$A75,'[11]World Biomass Combustion_CH4'!K75,"Fix")</f>
        <v>Annex 1</v>
      </c>
    </row>
    <row r="76" spans="1:11" ht="12.75">
      <c r="A76" s="145" t="s">
        <v>93</v>
      </c>
      <c r="B76" s="145">
        <v>37.08</v>
      </c>
      <c r="C76" s="9">
        <v>35.19</v>
      </c>
      <c r="D76" s="9">
        <v>29.564931764550572</v>
      </c>
      <c r="E76" s="9">
        <v>26.539590587303422</v>
      </c>
      <c r="F76" s="9">
        <v>23.514249410056273</v>
      </c>
      <c r="G76" s="9">
        <v>22.061883584437588</v>
      </c>
      <c r="H76" s="151">
        <v>20.609517758818903</v>
      </c>
      <c r="I76" t="str">
        <f>VLOOKUP(A76,'[11]Country Classifications'!A:C,3,FALSE)</f>
        <v>EU-15</v>
      </c>
      <c r="J76" t="str">
        <f>IF($A76='[11]World Biomass Combustion_CH4'!$A76,'[11]World Biomass Combustion_CH4'!J76,"Fix")</f>
        <v>OECD</v>
      </c>
      <c r="K76" t="str">
        <f>IF($A76='[11]World Biomass Combustion_CH4'!$A76,'[11]World Biomass Combustion_CH4'!K76,"Fix")</f>
        <v>Annex 1</v>
      </c>
    </row>
    <row r="77" spans="1:11" ht="12.75">
      <c r="A77" s="145" t="s">
        <v>94</v>
      </c>
      <c r="B77" s="145">
        <v>7.24</v>
      </c>
      <c r="C77" s="9">
        <v>6.03</v>
      </c>
      <c r="D77" s="9">
        <v>5.891638981173865</v>
      </c>
      <c r="E77" s="9">
        <v>5.5923311184939095</v>
      </c>
      <c r="F77" s="9">
        <v>5.293023255813955</v>
      </c>
      <c r="G77" s="9">
        <v>5.0241263524437265</v>
      </c>
      <c r="H77" s="151">
        <v>4.755229449073498</v>
      </c>
      <c r="I77" t="str">
        <f>VLOOKUP(A77,'[11]Country Classifications'!A:C,3,FALSE)</f>
        <v>Western Europe (non-EU)</v>
      </c>
      <c r="J77" t="str">
        <f>IF($A77='[11]World Biomass Combustion_CH4'!$A77,'[11]World Biomass Combustion_CH4'!J77,"Fix")</f>
        <v>OECD</v>
      </c>
      <c r="K77" t="str">
        <f>IF($A77='[11]World Biomass Combustion_CH4'!$A77,'[11]World Biomass Combustion_CH4'!K77,"Fix")</f>
        <v>Annex 1</v>
      </c>
    </row>
    <row r="78" spans="1:11" ht="12.75">
      <c r="A78" s="145" t="s">
        <v>95</v>
      </c>
      <c r="B78" s="145">
        <v>1.696095755969095</v>
      </c>
      <c r="C78" s="9">
        <v>3.2282017496470945</v>
      </c>
      <c r="D78" s="9">
        <v>3.9156909555120754</v>
      </c>
      <c r="E78" s="9">
        <v>4.071690633370642</v>
      </c>
      <c r="F78" s="9">
        <v>4.235066071580313</v>
      </c>
      <c r="G78" s="9">
        <v>4.402534733329946</v>
      </c>
      <c r="H78" s="151">
        <v>4.5783790016082335</v>
      </c>
      <c r="I78" t="str">
        <f>VLOOKUP(A78,'[11]Country Classifications'!A:C,3,FALSE)</f>
        <v>South &amp; South East Asia</v>
      </c>
      <c r="J78" t="e">
        <f>IF($A78='[11]World Biomass Combustion_CH4'!$A78,'[11]World Biomass Combustion_CH4'!J78,"Fix")</f>
        <v>#N/A</v>
      </c>
      <c r="K78" t="e">
        <f>IF($A78='[11]World Biomass Combustion_CH4'!$A78,'[11]World Biomass Combustion_CH4'!K78,"Fix")</f>
        <v>#N/A</v>
      </c>
    </row>
    <row r="79" spans="1:11" ht="12.75">
      <c r="A79" s="145" t="s">
        <v>96</v>
      </c>
      <c r="B79" s="145">
        <v>50.616726968174206</v>
      </c>
      <c r="C79" s="9">
        <v>46.03605862646565</v>
      </c>
      <c r="D79" s="9">
        <v>36.20801689949748</v>
      </c>
      <c r="E79" s="9">
        <v>33.45688392578947</v>
      </c>
      <c r="F79" s="9">
        <v>31.4274605191809</v>
      </c>
      <c r="G79" s="9">
        <v>31.15171313925014</v>
      </c>
      <c r="H79" s="151">
        <v>31.0434060415312</v>
      </c>
      <c r="I79" t="str">
        <f>VLOOKUP(A79,'[11]Country Classifications'!A:C,3,FALSE)</f>
        <v>Middle East (non-OPEC)</v>
      </c>
      <c r="J79" t="str">
        <f>IF($A79='[11]World Biomass Combustion_CH4'!$A79,'[11]World Biomass Combustion_CH4'!J79,"Fix")</f>
        <v>OECD</v>
      </c>
      <c r="K79" t="str">
        <f>IF($A79='[11]World Biomass Combustion_CH4'!$A79,'[11]World Biomass Combustion_CH4'!K79,"Fix")</f>
        <v>Annex 1</v>
      </c>
    </row>
    <row r="80" spans="1:11" ht="12.75">
      <c r="A80" s="145" t="s">
        <v>97</v>
      </c>
      <c r="B80" s="145">
        <v>2.600226494555458</v>
      </c>
      <c r="C80" s="9">
        <v>2.609515876361172</v>
      </c>
      <c r="D80" s="9">
        <v>2.6848594745947785</v>
      </c>
      <c r="E80" s="9">
        <v>3.012867053045631</v>
      </c>
      <c r="F80" s="9">
        <v>3.3918537871102923</v>
      </c>
      <c r="G80" s="9">
        <v>3.9219788823959547</v>
      </c>
      <c r="H80" s="151">
        <v>4.5532467554454215</v>
      </c>
      <c r="I80" t="str">
        <f>VLOOKUP(A80,'[11]Country Classifications'!A:C,3,FALSE)</f>
        <v>CIS</v>
      </c>
      <c r="J80" t="e">
        <f>IF($A80='[11]World Biomass Combustion_CH4'!$A80,'[11]World Biomass Combustion_CH4'!J80,"Fix")</f>
        <v>#N/A</v>
      </c>
      <c r="K80" t="e">
        <f>IF($A80='[11]World Biomass Combustion_CH4'!$A80,'[11]World Biomass Combustion_CH4'!K80,"Fix")</f>
        <v>#N/A</v>
      </c>
    </row>
    <row r="81" spans="1:11" ht="12.75">
      <c r="A81" s="145" t="s">
        <v>98</v>
      </c>
      <c r="B81" s="145">
        <v>0.33419999999999994</v>
      </c>
      <c r="C81" s="9">
        <v>0.3882441337907867</v>
      </c>
      <c r="D81" s="9">
        <v>0.4485749205963242</v>
      </c>
      <c r="E81" s="9">
        <v>0.5070642274734437</v>
      </c>
      <c r="F81" s="9">
        <v>0.5732015351916833</v>
      </c>
      <c r="G81" s="9">
        <v>0.6454544233421313</v>
      </c>
      <c r="H81" s="151">
        <v>0.7268809872549781</v>
      </c>
      <c r="I81" t="str">
        <f>VLOOKUP(A81,'[11]Country Classifications'!A:C,3,FALSE)</f>
        <v>Africa</v>
      </c>
      <c r="J81" t="e">
        <f>IF($A81='[11]World Biomass Combustion_CH4'!$A81,'[11]World Biomass Combustion_CH4'!J81,"Fix")</f>
        <v>#N/A</v>
      </c>
      <c r="K81" t="e">
        <f>IF($A81='[11]World Biomass Combustion_CH4'!$A81,'[11]World Biomass Combustion_CH4'!K81,"Fix")</f>
        <v>#N/A</v>
      </c>
    </row>
    <row r="82" spans="1:12" ht="12.75">
      <c r="A82" s="153" t="s">
        <v>99</v>
      </c>
      <c r="B82" s="153">
        <v>36</v>
      </c>
      <c r="C82" s="153">
        <v>15</v>
      </c>
      <c r="D82" s="153">
        <v>16.909090909090907</v>
      </c>
      <c r="E82" s="153">
        <v>19.090909090909086</v>
      </c>
      <c r="F82" s="153">
        <v>22.090909090909083</v>
      </c>
      <c r="G82" s="153">
        <v>25.475806451612893</v>
      </c>
      <c r="H82" s="153">
        <v>28.860703812316704</v>
      </c>
      <c r="I82" t="str">
        <f>VLOOKUP(A82,'[11]Country Classifications'!A:C,3,FALSE)</f>
        <v>CIS</v>
      </c>
      <c r="J82" t="e">
        <f>IF($A82='[11]World Biomass Combustion_CH4'!$A82,'[11]World Biomass Combustion_CH4'!J82,"Fix")</f>
        <v>#N/A</v>
      </c>
      <c r="K82" t="str">
        <f>IF($A82='[11]World Biomass Combustion_CH4'!$A82,'[11]World Biomass Combustion_CH4'!K82,"Fix")</f>
        <v>Annex 1</v>
      </c>
      <c r="L82" s="83"/>
    </row>
    <row r="83" spans="1:11" ht="12.75">
      <c r="A83" s="148" t="s">
        <v>100</v>
      </c>
      <c r="B83" s="125">
        <v>3.2942948073701848</v>
      </c>
      <c r="C83" s="126">
        <v>4.149473408710217</v>
      </c>
      <c r="D83" s="126">
        <v>4.768033512772195</v>
      </c>
      <c r="E83" s="126">
        <v>5.5107721568247365</v>
      </c>
      <c r="F83" s="126">
        <v>6.3768180437580755</v>
      </c>
      <c r="G83" s="126">
        <v>7.513120880890018</v>
      </c>
      <c r="H83" s="127">
        <v>8.86694838651797</v>
      </c>
      <c r="I83" t="str">
        <f>VLOOKUP(A83,'[11]Country Classifications'!A:C,3,FALSE)</f>
        <v>OPEC</v>
      </c>
      <c r="J83" t="e">
        <f>IF($A83='[11]World Biomass Combustion_CH4'!$A83,'[11]World Biomass Combustion_CH4'!J83,"Fix")</f>
        <v>#N/A</v>
      </c>
      <c r="K83" t="e">
        <f>IF($A83='[11]World Biomass Combustion_CH4'!$A83,'[11]World Biomass Combustion_CH4'!K83,"Fix")</f>
        <v>#N/A</v>
      </c>
    </row>
    <row r="84" spans="1:11" ht="12.75">
      <c r="A84" t="s">
        <v>101</v>
      </c>
      <c r="B84">
        <v>119.77</v>
      </c>
      <c r="C84">
        <v>90.92</v>
      </c>
      <c r="D84">
        <v>87.30158730158729</v>
      </c>
      <c r="E84">
        <v>104.76190476190476</v>
      </c>
      <c r="F84">
        <v>104.76190476190476</v>
      </c>
      <c r="G84">
        <v>104.76190476190476</v>
      </c>
      <c r="H84">
        <v>104.76190476190476</v>
      </c>
      <c r="I84" t="s">
        <v>577</v>
      </c>
      <c r="J84" t="s">
        <v>15</v>
      </c>
      <c r="K84" s="178" t="s">
        <v>147</v>
      </c>
    </row>
    <row r="85" spans="1:11" ht="12.75">
      <c r="A85" s="137" t="s">
        <v>102</v>
      </c>
      <c r="B85" s="100">
        <v>0.3832</v>
      </c>
      <c r="C85" s="101">
        <v>0.525144245493257</v>
      </c>
      <c r="D85" s="101">
        <v>0.7051487933964944</v>
      </c>
      <c r="E85" s="101">
        <v>0.8337930445588168</v>
      </c>
      <c r="F85" s="101">
        <v>0.9862281754474204</v>
      </c>
      <c r="G85" s="101">
        <v>1.1395062440400807</v>
      </c>
      <c r="H85" s="152">
        <v>1.317019008205636</v>
      </c>
      <c r="I85" t="str">
        <f>VLOOKUP(A85,'[11]Country Classifications'!A:C,3,FALSE)</f>
        <v>Latin America and Caribbean</v>
      </c>
      <c r="J85" t="e">
        <f>IF($A85='[11]World Biomass Combustion_CH4'!$A85,'[11]World Biomass Combustion_CH4'!J85,"Fix")</f>
        <v>#N/A</v>
      </c>
      <c r="K85" t="e">
        <f>IF($A85='[11]World Biomass Combustion_CH4'!$A85,'[11]World Biomass Combustion_CH4'!K85,"Fix")</f>
        <v>#N/A</v>
      </c>
    </row>
    <row r="86" spans="1:11" ht="12.75">
      <c r="A86" s="145" t="s">
        <v>103</v>
      </c>
      <c r="B86" s="145">
        <v>609</v>
      </c>
      <c r="C86" s="9">
        <v>620</v>
      </c>
      <c r="D86" s="9">
        <v>565</v>
      </c>
      <c r="E86" s="9">
        <v>618.8387816491021</v>
      </c>
      <c r="F86" s="9">
        <v>637.2023744510896</v>
      </c>
      <c r="G86" s="9">
        <v>666.9852203293689</v>
      </c>
      <c r="H86" s="151">
        <v>694.3761632612835</v>
      </c>
      <c r="I86" t="str">
        <f>VLOOKUP(A86,'[11]Country Classifications'!A:C,3,FALSE)</f>
        <v>North America</v>
      </c>
      <c r="J86" t="str">
        <f>IF($A86='[11]World Biomass Combustion_CH4'!$A86,'[11]World Biomass Combustion_CH4'!J86,"Fix")</f>
        <v>OECD</v>
      </c>
      <c r="K86" t="str">
        <f>IF($A86='[11]World Biomass Combustion_CH4'!$A86,'[11]World Biomass Combustion_CH4'!K86,"Fix")</f>
        <v>Annex 1</v>
      </c>
    </row>
    <row r="87" spans="1:11" ht="12.75">
      <c r="A87" s="145" t="s">
        <v>106</v>
      </c>
      <c r="B87" s="145">
        <v>12.598449796192913</v>
      </c>
      <c r="C87" s="9">
        <v>10.388339405360135</v>
      </c>
      <c r="D87" s="9">
        <v>10.572509556113902</v>
      </c>
      <c r="E87" s="9">
        <v>11.389664273910412</v>
      </c>
      <c r="F87" s="9">
        <v>12.315164148504628</v>
      </c>
      <c r="G87" s="9">
        <v>13.829641366904568</v>
      </c>
      <c r="H87" s="151">
        <v>15.577075114881794</v>
      </c>
      <c r="I87" t="str">
        <f>VLOOKUP(A87,'[11]Country Classifications'!A:C,3,FALSE)</f>
        <v>CIS</v>
      </c>
      <c r="J87" t="e">
        <f>IF($A87='[11]World Biomass Combustion_CH4'!$A87,'[11]World Biomass Combustion_CH4'!J87,"Fix")</f>
        <v>#N/A</v>
      </c>
      <c r="K87" t="e">
        <f>IF($A87='[11]World Biomass Combustion_CH4'!$A87,'[11]World Biomass Combustion_CH4'!K87,"Fix")</f>
        <v>#N/A</v>
      </c>
    </row>
    <row r="88" spans="1:11" ht="12.75">
      <c r="A88" s="145" t="s">
        <v>107</v>
      </c>
      <c r="B88" s="145">
        <v>12</v>
      </c>
      <c r="C88" s="9">
        <v>14.040245247054306</v>
      </c>
      <c r="D88" s="9">
        <v>14.526200470465353</v>
      </c>
      <c r="E88" s="9">
        <v>17.668702228489014</v>
      </c>
      <c r="F88" s="9">
        <v>21.615554722031295</v>
      </c>
      <c r="G88" s="9">
        <v>25.71269648570356</v>
      </c>
      <c r="H88" s="151">
        <v>30.718175608086675</v>
      </c>
      <c r="I88" t="str">
        <f>VLOOKUP(A88,'[11]Country Classifications'!A:C,3,FALSE)</f>
        <v>Latin America and Caribbean</v>
      </c>
      <c r="J88" t="e">
        <f>IF($A88='[11]World Biomass Combustion_CH4'!$A88,'[11]World Biomass Combustion_CH4'!J88,"Fix")</f>
        <v>#N/A</v>
      </c>
      <c r="K88" t="e">
        <f>IF($A88='[11]World Biomass Combustion_CH4'!$A88,'[11]World Biomass Combustion_CH4'!K88,"Fix")</f>
        <v>#N/A</v>
      </c>
    </row>
    <row r="89" spans="1:11" ht="12.75">
      <c r="A89" s="145" t="s">
        <v>108</v>
      </c>
      <c r="B89" s="145">
        <v>2.2760146127187615</v>
      </c>
      <c r="C89" s="9">
        <v>2.2760146127187615</v>
      </c>
      <c r="D89" s="9">
        <v>3.9016853181535667</v>
      </c>
      <c r="E89" s="9">
        <v>4.854424147405707</v>
      </c>
      <c r="F89" s="9">
        <v>6.063404637886081</v>
      </c>
      <c r="G89" s="9">
        <v>7.420138856470348</v>
      </c>
      <c r="H89" s="151">
        <v>9.119090732780895</v>
      </c>
      <c r="I89" t="str">
        <f>VLOOKUP(A89,'[11]Country Classifications'!A:C,3,FALSE)</f>
        <v>South &amp; South East Asia</v>
      </c>
      <c r="J89" t="e">
        <f>IF($A89='[11]World Biomass Combustion_CH4'!$A89,'[11]World Biomass Combustion_CH4'!J89,"Fix")</f>
        <v>#N/A</v>
      </c>
      <c r="K89" t="e">
        <f>IF($A89='[11]World Biomass Combustion_CH4'!$A89,'[11]World Biomass Combustion_CH4'!K89,"Fix")</f>
        <v>#N/A</v>
      </c>
    </row>
    <row r="90" spans="1:11" ht="12.75">
      <c r="A90" s="104"/>
      <c r="B90" s="154"/>
      <c r="C90" s="154"/>
      <c r="D90" s="154"/>
      <c r="E90" s="154"/>
      <c r="F90" s="154"/>
      <c r="G90" s="154"/>
      <c r="H90" s="154"/>
      <c r="K90"/>
    </row>
    <row r="91" spans="1:11" ht="12.75">
      <c r="A91" t="s">
        <v>109</v>
      </c>
      <c r="K91"/>
    </row>
    <row r="92" spans="1:11" ht="12.75">
      <c r="A92" t="s">
        <v>7</v>
      </c>
      <c r="B92" s="155">
        <v>86.48932171744968</v>
      </c>
      <c r="C92" s="155">
        <v>95.71907356902294</v>
      </c>
      <c r="D92" s="155">
        <v>95.7699558749272</v>
      </c>
      <c r="E92" s="155">
        <v>109.18074032898456</v>
      </c>
      <c r="F92" s="155">
        <v>124.77120941233369</v>
      </c>
      <c r="G92" s="155">
        <v>141.38770286262678</v>
      </c>
      <c r="H92" s="155">
        <v>160.45838516488115</v>
      </c>
      <c r="I92" t="str">
        <f>VLOOKUP(A92,'[11]Country Classifications'!A:C,3,FALSE)</f>
        <v>Africa</v>
      </c>
      <c r="J92" t="e">
        <f>IF($A92='[11]World Biomass Combustion_CH4'!$A92,'[11]World Biomass Combustion_CH4'!J92,"Fix")</f>
        <v>#N/A</v>
      </c>
      <c r="K92" t="e">
        <f>IF($A92='[11]World Biomass Combustion_CH4'!$A92,'[11]World Biomass Combustion_CH4'!K92,"Fix")</f>
        <v>#N/A</v>
      </c>
    </row>
    <row r="93" spans="1:11" ht="12.75">
      <c r="A93" t="s">
        <v>110</v>
      </c>
      <c r="B93" s="155">
        <v>0</v>
      </c>
      <c r="C93" s="155">
        <v>0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t="str">
        <f>VLOOKUP(A93,'[11]Country Classifications'!A:C,3,FALSE)</f>
        <v>East Asia</v>
      </c>
      <c r="J93" t="e">
        <f>IF($A93='[11]World Biomass Combustion_CH4'!$A93,'[11]World Biomass Combustion_CH4'!J93,"Fix")</f>
        <v>#N/A</v>
      </c>
      <c r="K93" t="e">
        <f>IF($A93='[11]World Biomass Combustion_CH4'!$A93,'[11]World Biomass Combustion_CH4'!K93,"Fix")</f>
        <v>#N/A</v>
      </c>
    </row>
    <row r="94" spans="1:11" ht="12.75">
      <c r="A94" s="104" t="s">
        <v>28</v>
      </c>
      <c r="B94" s="145">
        <v>5.563633584589614</v>
      </c>
      <c r="C94" s="9">
        <v>8.069756490787269</v>
      </c>
      <c r="D94" s="9">
        <v>8.312744982412061</v>
      </c>
      <c r="E94" s="9">
        <v>8.707436769522321</v>
      </c>
      <c r="F94" s="9">
        <v>9.176817690195556</v>
      </c>
      <c r="G94" s="9">
        <v>10.358895142743187</v>
      </c>
      <c r="H94" s="146">
        <v>11.72633899158655</v>
      </c>
      <c r="I94" t="str">
        <f>VLOOKUP(A94,'[11]Country Classifications'!A:C,3,FALSE)</f>
        <v>Eastern Europe</v>
      </c>
      <c r="J94" t="e">
        <f>IF($A94='[11]World Biomass Combustion_CH4'!$A94,'[11]World Biomass Combustion_CH4'!J94,"Fix")</f>
        <v>#N/A</v>
      </c>
      <c r="K94" t="e">
        <f>IF($A94='[11]World Biomass Combustion_CH4'!$A94,'[11]World Biomass Combustion_CH4'!K94,"Fix")</f>
        <v>#N/A</v>
      </c>
    </row>
    <row r="95" spans="1:11" ht="12.75">
      <c r="A95" s="104" t="s">
        <v>111</v>
      </c>
      <c r="B95" s="145">
        <v>1.710024957012062</v>
      </c>
      <c r="C95" s="9">
        <v>1.6207891541038528</v>
      </c>
      <c r="D95" s="9">
        <v>2.2711528978224456</v>
      </c>
      <c r="E95" s="9">
        <v>2.4897076785033185</v>
      </c>
      <c r="F95" s="9">
        <v>2.7468859413591504</v>
      </c>
      <c r="G95" s="9">
        <v>3.2048749351620347</v>
      </c>
      <c r="H95" s="146">
        <v>3.7480869022045864</v>
      </c>
      <c r="I95" t="str">
        <f>VLOOKUP(A95,'[11]Country Classifications'!A:C,3,FALSE)</f>
        <v>CIS</v>
      </c>
      <c r="J95" t="e">
        <f>IF($A95='[11]World Biomass Combustion_CH4'!$A95,'[11]World Biomass Combustion_CH4'!J95,"Fix")</f>
        <v>#N/A</v>
      </c>
      <c r="K95" t="e">
        <f>IF($A95='[11]World Biomass Combustion_CH4'!$A95,'[11]World Biomass Combustion_CH4'!K95,"Fix")</f>
        <v>#N/A</v>
      </c>
    </row>
    <row r="96" spans="1:11" ht="12.75">
      <c r="A96" s="104" t="s">
        <v>112</v>
      </c>
      <c r="B96" s="145">
        <v>30.039453316976903</v>
      </c>
      <c r="C96" s="9">
        <v>27.998604761200447</v>
      </c>
      <c r="D96" s="9">
        <v>35.63462915444157</v>
      </c>
      <c r="E96" s="9">
        <v>41.29398142757718</v>
      </c>
      <c r="F96" s="9">
        <v>47.90523343468785</v>
      </c>
      <c r="G96" s="9">
        <v>54.201267397324195</v>
      </c>
      <c r="H96" s="146">
        <v>61.38096957394065</v>
      </c>
      <c r="I96" t="str">
        <f>VLOOKUP(A96,'[11]Country Classifications'!A:C,3,FALSE)</f>
        <v>Latin America and Caribbean</v>
      </c>
      <c r="J96" t="e">
        <f>IF($A96='[11]World Biomass Combustion_CH4'!$A96,'[11]World Biomass Combustion_CH4'!J96,"Fix")</f>
        <v>#N/A</v>
      </c>
      <c r="K96" t="e">
        <f>IF($A96='[11]World Biomass Combustion_CH4'!$A96,'[11]World Biomass Combustion_CH4'!K96,"Fix")</f>
        <v>#N/A</v>
      </c>
    </row>
    <row r="97" spans="1:11" ht="12.75">
      <c r="A97" s="137" t="s">
        <v>52</v>
      </c>
      <c r="B97" s="100">
        <v>8.398733040201005</v>
      </c>
      <c r="C97" s="101">
        <v>11.715935301507535</v>
      </c>
      <c r="D97" s="101">
        <v>13.675804642378559</v>
      </c>
      <c r="E97" s="101">
        <v>15.288341641650305</v>
      </c>
      <c r="F97" s="101">
        <v>17.148347162684612</v>
      </c>
      <c r="G97" s="101">
        <v>19.56163399649657</v>
      </c>
      <c r="H97" s="144">
        <v>22.405526956652388</v>
      </c>
      <c r="I97" t="str">
        <f>VLOOKUP(A97,'[11]Country Classifications'!A:C,3,FALSE)</f>
        <v>Middle East (non-OPEC)</v>
      </c>
      <c r="J97" t="e">
        <f>IF($A97='[11]World Biomass Combustion_CH4'!$A97,'[11]World Biomass Combustion_CH4'!J97,"Fix")</f>
        <v>#N/A</v>
      </c>
      <c r="K97" t="e">
        <f>IF($A97='[11]World Biomass Combustion_CH4'!$A97,'[11]World Biomass Combustion_CH4'!K97,"Fix")</f>
        <v>#N/A</v>
      </c>
    </row>
    <row r="98" spans="1:11" ht="12.75">
      <c r="A98" s="148" t="s">
        <v>113</v>
      </c>
      <c r="B98" s="148">
        <v>0.6588126046901173</v>
      </c>
      <c r="C98" s="149">
        <v>0.79685175879397</v>
      </c>
      <c r="D98" s="149">
        <v>0.9330668521775545</v>
      </c>
      <c r="E98" s="149">
        <v>1.043187174392352</v>
      </c>
      <c r="F98" s="149">
        <v>1.1757571683331174</v>
      </c>
      <c r="G98" s="149">
        <v>1.3579950131759155</v>
      </c>
      <c r="H98" s="150">
        <v>1.585660709738024</v>
      </c>
      <c r="I98" t="str">
        <f>VLOOKUP(A98,'[11]Country Classifications'!A:C,3,FALSE)</f>
        <v>Western Europe (non-EU)</v>
      </c>
      <c r="J98" t="str">
        <f>IF($A98='[11]World Biomass Combustion_CH4'!$A98,'[11]World Biomass Combustion_CH4'!J98,"Fix")</f>
        <v>OECD</v>
      </c>
      <c r="K98" t="e">
        <f>IF($A98='[11]World Biomass Combustion_CH4'!$A98,'[11]World Biomass Combustion_CH4'!K98,"Fix")</f>
        <v>#N/A</v>
      </c>
    </row>
    <row r="99" spans="1:11" ht="12.75">
      <c r="A99" t="s">
        <v>114</v>
      </c>
      <c r="B99" s="155">
        <v>6.685185404611337</v>
      </c>
      <c r="C99" s="155">
        <v>9.538617701115578</v>
      </c>
      <c r="D99" s="155">
        <v>13.869035270248578</v>
      </c>
      <c r="E99" s="155">
        <v>17.471878529836076</v>
      </c>
      <c r="F99" s="155">
        <v>22.049677348390563</v>
      </c>
      <c r="G99" s="155">
        <v>26.932686179963206</v>
      </c>
      <c r="H99" s="155">
        <v>32.94907006443583</v>
      </c>
      <c r="I99" t="str">
        <f>VLOOKUP(A99,'[11]Country Classifications'!A:C,3,FALSE)</f>
        <v>South &amp; South East Asia</v>
      </c>
      <c r="J99" t="e">
        <f>IF($A99='[11]World Biomass Combustion_CH4'!$A99,'[11]World Biomass Combustion_CH4'!J99,"Fix")</f>
        <v>#N/A</v>
      </c>
      <c r="K99" t="e">
        <f>IF($A99='[11]World Biomass Combustion_CH4'!$A99,'[11]World Biomass Combustion_CH4'!K99,"Fix")</f>
        <v>#N/A</v>
      </c>
    </row>
    <row r="100" spans="1:11" ht="12.75">
      <c r="A100" s="104"/>
      <c r="B100" s="145"/>
      <c r="C100" s="9"/>
      <c r="D100" s="9"/>
      <c r="E100" s="9"/>
      <c r="F100" s="9"/>
      <c r="G100" s="9"/>
      <c r="H100" s="146"/>
      <c r="K100"/>
    </row>
    <row r="101" spans="2:11" ht="12.75">
      <c r="B101" s="156">
        <f aca="true" t="shared" si="0" ref="B101:H101">SUM(B4:B99)</f>
        <v>2903.937703156096</v>
      </c>
      <c r="C101" s="156">
        <f t="shared" si="0"/>
        <v>2839.955105171053</v>
      </c>
      <c r="D101" s="156">
        <f t="shared" si="0"/>
        <v>2824.4617157400417</v>
      </c>
      <c r="E101" s="156">
        <f t="shared" si="0"/>
        <v>3102.715173892255</v>
      </c>
      <c r="F101" s="156">
        <f t="shared" si="0"/>
        <v>3349.8816221079505</v>
      </c>
      <c r="G101" s="156">
        <f t="shared" si="0"/>
        <v>3668.0209023707966</v>
      </c>
      <c r="H101" s="156">
        <f t="shared" si="0"/>
        <v>4030.2624689555564</v>
      </c>
      <c r="K101"/>
    </row>
    <row r="102" spans="9:11" ht="12.75">
      <c r="I102" s="81"/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5" spans="1:12" s="142" customFormat="1" ht="12.75">
      <c r="A115"/>
      <c r="B115"/>
      <c r="C115"/>
      <c r="D115"/>
      <c r="E115"/>
      <c r="F115"/>
      <c r="G115"/>
      <c r="H115"/>
      <c r="I115"/>
      <c r="J115"/>
      <c r="L115"/>
    </row>
    <row r="117" spans="1:12" s="142" customFormat="1" ht="12.75">
      <c r="A117"/>
      <c r="B117"/>
      <c r="C117"/>
      <c r="D117"/>
      <c r="E117"/>
      <c r="F117"/>
      <c r="G117"/>
      <c r="H117"/>
      <c r="I117"/>
      <c r="J117"/>
      <c r="L117"/>
    </row>
    <row r="123" spans="1:12" s="142" customFormat="1" ht="12.75">
      <c r="A123"/>
      <c r="B123"/>
      <c r="C123"/>
      <c r="D123"/>
      <c r="E123"/>
      <c r="F123"/>
      <c r="G123"/>
      <c r="H123"/>
      <c r="I123"/>
      <c r="J123"/>
      <c r="L123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L138" s="142"/>
    </row>
  </sheetData>
  <printOptions/>
  <pageMargins left="0.75" right="0.75" top="1" bottom="1" header="0.5" footer="0.5"/>
  <pageSetup fitToHeight="2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X34"/>
  <sheetViews>
    <sheetView workbookViewId="0" topLeftCell="A1">
      <selection activeCell="I15" sqref="I15"/>
    </sheetView>
  </sheetViews>
  <sheetFormatPr defaultColWidth="9.140625" defaultRowHeight="12.75"/>
  <cols>
    <col min="1" max="1" width="14.140625" style="0" bestFit="1" customWidth="1"/>
    <col min="12" max="12" width="16.421875" style="0" bestFit="1" customWidth="1"/>
  </cols>
  <sheetData>
    <row r="1" spans="1:2" ht="12.75">
      <c r="A1" t="s">
        <v>578</v>
      </c>
      <c r="B1" t="s">
        <v>579</v>
      </c>
    </row>
    <row r="2" spans="1:2" ht="12.75">
      <c r="A2" t="s">
        <v>580</v>
      </c>
      <c r="B2" t="s">
        <v>581</v>
      </c>
    </row>
    <row r="3" spans="1:2" ht="12.75">
      <c r="A3" t="s">
        <v>582</v>
      </c>
      <c r="B3" t="s">
        <v>583</v>
      </c>
    </row>
    <row r="4" ht="13.5" thickBot="1"/>
    <row r="5" spans="2:9" ht="14.25" thickBot="1" thickTop="1">
      <c r="B5" s="179">
        <v>1990</v>
      </c>
      <c r="C5" s="180">
        <v>1995</v>
      </c>
      <c r="E5" s="180" t="s">
        <v>584</v>
      </c>
      <c r="F5" s="180" t="s">
        <v>585</v>
      </c>
      <c r="G5" s="180" t="s">
        <v>586</v>
      </c>
      <c r="H5" s="180" t="s">
        <v>587</v>
      </c>
      <c r="I5" s="180" t="s">
        <v>588</v>
      </c>
    </row>
    <row r="6" spans="1:9" ht="14.25" thickBot="1" thickTop="1">
      <c r="A6" t="s">
        <v>13</v>
      </c>
      <c r="B6" s="217">
        <v>3</v>
      </c>
      <c r="C6" s="218">
        <v>3</v>
      </c>
      <c r="E6" s="218">
        <v>3</v>
      </c>
      <c r="F6" s="218">
        <v>3</v>
      </c>
      <c r="G6" s="218">
        <v>3</v>
      </c>
      <c r="H6" s="218">
        <v>3</v>
      </c>
      <c r="I6" s="218">
        <v>3</v>
      </c>
    </row>
    <row r="7" spans="1:9" ht="13.5" thickTop="1">
      <c r="A7" s="181" t="s">
        <v>119</v>
      </c>
      <c r="B7" s="219">
        <v>22.67</v>
      </c>
      <c r="C7" s="220">
        <v>22.7</v>
      </c>
      <c r="E7" s="220">
        <v>23</v>
      </c>
      <c r="F7" s="220">
        <v>22.403210739369616</v>
      </c>
      <c r="G7" s="220">
        <v>18.90953265135876</v>
      </c>
      <c r="H7" s="220">
        <v>16.507628965851296</v>
      </c>
      <c r="I7" s="220">
        <v>15.066486754546816</v>
      </c>
    </row>
    <row r="8" spans="1:9" ht="12.75">
      <c r="A8" s="184" t="s">
        <v>142</v>
      </c>
      <c r="B8" s="221">
        <v>3.19</v>
      </c>
      <c r="C8" s="222">
        <v>5.74</v>
      </c>
      <c r="E8" s="222">
        <v>16.275939124746067</v>
      </c>
      <c r="F8" s="222">
        <v>12.395383397031988</v>
      </c>
      <c r="G8" s="222">
        <v>8.5142994869676</v>
      </c>
      <c r="H8" s="222">
        <v>6.484157819581767</v>
      </c>
      <c r="I8" s="222">
        <v>4.454016152195933</v>
      </c>
    </row>
    <row r="9" spans="1:9" ht="12.75">
      <c r="A9" s="184" t="s">
        <v>27</v>
      </c>
      <c r="B9" s="221">
        <v>3</v>
      </c>
      <c r="C9" s="222">
        <v>4</v>
      </c>
      <c r="E9" s="222">
        <v>3</v>
      </c>
      <c r="F9" s="222">
        <v>3</v>
      </c>
      <c r="G9" s="222">
        <v>3</v>
      </c>
      <c r="H9" s="222">
        <v>3</v>
      </c>
      <c r="I9" s="222">
        <v>3</v>
      </c>
    </row>
    <row r="10" spans="1:9" ht="12.75">
      <c r="A10" s="184" t="s">
        <v>29</v>
      </c>
      <c r="B10" s="221">
        <v>0.44</v>
      </c>
      <c r="C10" s="222">
        <v>0.34</v>
      </c>
      <c r="E10" s="222">
        <v>0.34</v>
      </c>
      <c r="F10" s="222">
        <v>0.34</v>
      </c>
      <c r="G10" s="222">
        <v>0.34</v>
      </c>
      <c r="H10" s="222">
        <v>0.34</v>
      </c>
      <c r="I10" s="222">
        <v>0.34</v>
      </c>
    </row>
    <row r="11" spans="1:9" ht="12.75">
      <c r="A11" s="184" t="s">
        <v>34</v>
      </c>
      <c r="B11" s="221">
        <v>0</v>
      </c>
      <c r="C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</row>
    <row r="12" spans="1:9" ht="12.75">
      <c r="A12" s="184" t="s">
        <v>39</v>
      </c>
      <c r="B12" s="221">
        <v>0</v>
      </c>
      <c r="C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</row>
    <row r="13" spans="1:9" ht="12.75">
      <c r="A13" s="184" t="s">
        <v>41</v>
      </c>
      <c r="B13" s="221">
        <v>0</v>
      </c>
      <c r="C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</row>
    <row r="14" spans="1:9" ht="12.75">
      <c r="A14" s="184" t="s">
        <v>42</v>
      </c>
      <c r="B14" s="221">
        <v>26.933333333333334</v>
      </c>
      <c r="C14" s="222">
        <v>31</v>
      </c>
      <c r="E14" s="222">
        <v>35</v>
      </c>
      <c r="F14" s="222">
        <f>(G14+E14)/2</f>
        <v>55.883631465629286</v>
      </c>
      <c r="G14" s="222">
        <v>76.76726293125857</v>
      </c>
      <c r="H14" s="222">
        <f>(I14+G14)/2</f>
        <v>77.36234853596397</v>
      </c>
      <c r="I14" s="222">
        <v>77.95743414066939</v>
      </c>
    </row>
    <row r="15" spans="1:9" ht="12.75">
      <c r="A15" s="184" t="s">
        <v>123</v>
      </c>
      <c r="B15" s="221">
        <v>29</v>
      </c>
      <c r="C15" s="222">
        <v>54</v>
      </c>
      <c r="E15" s="222">
        <v>126</v>
      </c>
      <c r="F15" s="222">
        <f>E15*T15</f>
        <v>0</v>
      </c>
      <c r="G15" s="222">
        <f>F15*U15</f>
        <v>0</v>
      </c>
      <c r="H15" s="222">
        <f>((I15-G15)/10)*5+G15</f>
        <v>0</v>
      </c>
      <c r="I15" s="222">
        <f>G15*W15</f>
        <v>0</v>
      </c>
    </row>
    <row r="16" spans="1:9" ht="12.75">
      <c r="A16" s="184" t="s">
        <v>57</v>
      </c>
      <c r="B16" s="221">
        <v>0</v>
      </c>
      <c r="C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</row>
    <row r="17" spans="1:9" ht="12.75">
      <c r="A17" s="184" t="s">
        <v>62</v>
      </c>
      <c r="B17" s="221" t="s">
        <v>589</v>
      </c>
      <c r="C17" s="222" t="s">
        <v>590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</row>
    <row r="18" spans="1:9" ht="12.75">
      <c r="A18" s="184" t="s">
        <v>63</v>
      </c>
      <c r="B18" s="221">
        <v>0.034</v>
      </c>
      <c r="C18" s="222">
        <v>0</v>
      </c>
      <c r="E18" s="222">
        <v>0.0006181818181818182</v>
      </c>
      <c r="F18" s="222">
        <v>0.000709090909090909</v>
      </c>
      <c r="G18" s="222">
        <v>0.0007999999999999999</v>
      </c>
      <c r="H18" s="222">
        <v>0.0009333333333333332</v>
      </c>
      <c r="I18" s="222">
        <v>0.0010666666666666665</v>
      </c>
    </row>
    <row r="19" spans="1:9" ht="12.75">
      <c r="A19" s="184" t="s">
        <v>591</v>
      </c>
      <c r="B19" s="222">
        <v>58</v>
      </c>
      <c r="C19" s="222">
        <v>58</v>
      </c>
      <c r="E19" s="222">
        <f>C19*S19</f>
        <v>0</v>
      </c>
      <c r="F19" s="222">
        <f>E19*T19</f>
        <v>0</v>
      </c>
      <c r="G19" s="222">
        <f>F19*U19</f>
        <v>0</v>
      </c>
      <c r="H19" s="222">
        <f>((I19-G19)/10)*5+G19</f>
        <v>0</v>
      </c>
      <c r="I19" s="222">
        <f>G19*W19</f>
        <v>0</v>
      </c>
    </row>
    <row r="20" spans="1:9" ht="12.75">
      <c r="A20" s="184" t="s">
        <v>592</v>
      </c>
      <c r="B20" s="221">
        <v>1</v>
      </c>
      <c r="C20" s="222">
        <v>0.2</v>
      </c>
      <c r="E20" s="222">
        <v>0.2</v>
      </c>
      <c r="F20" s="222">
        <v>0.2</v>
      </c>
      <c r="G20" s="222">
        <v>0.2</v>
      </c>
      <c r="H20" s="222">
        <v>0.2</v>
      </c>
      <c r="I20" s="222">
        <v>0.2</v>
      </c>
    </row>
    <row r="21" spans="1:9" ht="12.75">
      <c r="A21" s="184" t="s">
        <v>593</v>
      </c>
      <c r="B21" s="221" t="s">
        <v>594</v>
      </c>
      <c r="C21" s="222">
        <v>0</v>
      </c>
      <c r="E21" s="222" t="s">
        <v>594</v>
      </c>
      <c r="F21" s="222" t="s">
        <v>594</v>
      </c>
      <c r="G21" s="222" t="s">
        <v>594</v>
      </c>
      <c r="H21" s="222" t="s">
        <v>594</v>
      </c>
      <c r="I21" s="222" t="s">
        <v>594</v>
      </c>
    </row>
    <row r="22" spans="1:9" ht="12.75">
      <c r="A22" s="184" t="s">
        <v>72</v>
      </c>
      <c r="B22" s="221">
        <v>2</v>
      </c>
      <c r="C22" s="222">
        <v>2</v>
      </c>
      <c r="E22" s="222">
        <v>2</v>
      </c>
      <c r="F22" s="222">
        <v>2.2625433927331637</v>
      </c>
      <c r="G22" s="222">
        <v>2.508285119185374</v>
      </c>
      <c r="H22" s="222">
        <v>2.644443158733832</v>
      </c>
      <c r="I22" s="222">
        <v>2.7806011982822905</v>
      </c>
    </row>
    <row r="23" spans="1:9" ht="12.75">
      <c r="A23" s="184" t="s">
        <v>73</v>
      </c>
      <c r="B23" s="221">
        <v>0</v>
      </c>
      <c r="C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</row>
    <row r="24" spans="1:9" ht="12.75">
      <c r="A24" s="184" t="s">
        <v>76</v>
      </c>
      <c r="B24" s="221">
        <v>13</v>
      </c>
      <c r="C24" s="222">
        <v>13</v>
      </c>
      <c r="E24" s="222">
        <v>13.48</v>
      </c>
      <c r="F24" s="222">
        <v>13.48</v>
      </c>
      <c r="G24" s="222">
        <v>13.48</v>
      </c>
      <c r="H24" s="222">
        <v>13.48</v>
      </c>
      <c r="I24" s="222">
        <v>13.48</v>
      </c>
    </row>
    <row r="25" spans="1:9" ht="12.75">
      <c r="A25" s="184" t="s">
        <v>80</v>
      </c>
      <c r="B25" s="221">
        <v>0</v>
      </c>
      <c r="C25" s="222">
        <v>0</v>
      </c>
      <c r="E25" s="222">
        <v>0</v>
      </c>
      <c r="F25" s="222">
        <v>0</v>
      </c>
      <c r="G25" s="222">
        <v>0</v>
      </c>
      <c r="H25" s="222">
        <v>0</v>
      </c>
      <c r="I25" s="222">
        <v>0</v>
      </c>
    </row>
    <row r="26" spans="1:9" ht="12.75">
      <c r="A26" s="184" t="s">
        <v>130</v>
      </c>
      <c r="B26" s="221">
        <v>0</v>
      </c>
      <c r="C26" s="222">
        <v>0</v>
      </c>
      <c r="E26" s="222">
        <v>0.02</v>
      </c>
      <c r="F26" s="222">
        <v>0.02</v>
      </c>
      <c r="G26" s="222">
        <v>0.02</v>
      </c>
      <c r="H26" s="222">
        <v>0.02</v>
      </c>
      <c r="I26" s="222">
        <v>0.02</v>
      </c>
    </row>
    <row r="27" spans="1:9" ht="12.75">
      <c r="A27" s="184" t="s">
        <v>143</v>
      </c>
      <c r="B27" s="221">
        <v>0</v>
      </c>
      <c r="C27" s="222" t="s">
        <v>594</v>
      </c>
      <c r="E27" s="222" t="s">
        <v>594</v>
      </c>
      <c r="F27" s="222" t="s">
        <v>594</v>
      </c>
      <c r="G27" s="222" t="s">
        <v>594</v>
      </c>
      <c r="H27" s="222" t="s">
        <v>594</v>
      </c>
      <c r="I27" s="222" t="s">
        <v>594</v>
      </c>
    </row>
    <row r="28" spans="1:9" ht="12.75">
      <c r="A28" s="184" t="s">
        <v>131</v>
      </c>
      <c r="B28" s="221" t="s">
        <v>590</v>
      </c>
      <c r="C28" s="222" t="s">
        <v>590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</row>
    <row r="29" spans="1:9" ht="12.75">
      <c r="A29" s="184" t="s">
        <v>132</v>
      </c>
      <c r="B29" s="221">
        <v>40</v>
      </c>
      <c r="C29" s="222">
        <v>42</v>
      </c>
      <c r="E29" s="222">
        <v>53</v>
      </c>
      <c r="F29" s="222">
        <f>E29*T29</f>
        <v>0</v>
      </c>
      <c r="G29" s="222">
        <f>F29*U29</f>
        <v>0</v>
      </c>
      <c r="H29" s="222">
        <f>((I29-G29)/10)*5+G29</f>
        <v>0</v>
      </c>
      <c r="I29" s="222">
        <f>G29*W29</f>
        <v>0</v>
      </c>
    </row>
    <row r="30" spans="1:9" ht="12.75">
      <c r="A30" s="184" t="s">
        <v>93</v>
      </c>
      <c r="B30" s="221">
        <v>0</v>
      </c>
      <c r="C30" s="222">
        <v>0</v>
      </c>
      <c r="E30" s="222">
        <v>0</v>
      </c>
      <c r="F30" s="222">
        <v>0</v>
      </c>
      <c r="G30" s="222">
        <v>0</v>
      </c>
      <c r="H30" s="222">
        <v>0</v>
      </c>
      <c r="I30" s="222">
        <v>0</v>
      </c>
    </row>
    <row r="31" spans="1:9" ht="12.75">
      <c r="A31" s="184" t="s">
        <v>94</v>
      </c>
      <c r="B31" s="221">
        <v>0.36</v>
      </c>
      <c r="C31" s="222">
        <v>0.25</v>
      </c>
      <c r="E31" s="222">
        <v>0.11808306709265175</v>
      </c>
      <c r="F31" s="222">
        <v>0.08712460063897763</v>
      </c>
      <c r="G31" s="222">
        <v>0.05616613418530351</v>
      </c>
      <c r="H31" s="222">
        <v>0.041440759719513706</v>
      </c>
      <c r="I31" s="222">
        <v>0.026715385253723908</v>
      </c>
    </row>
    <row r="32" spans="1:9" ht="12.75">
      <c r="A32" s="184" t="s">
        <v>595</v>
      </c>
      <c r="B32" s="221">
        <v>0</v>
      </c>
      <c r="C32" s="222">
        <v>0</v>
      </c>
      <c r="E32" s="222" t="s">
        <v>594</v>
      </c>
      <c r="F32" s="222" t="s">
        <v>594</v>
      </c>
      <c r="G32" s="222" t="s">
        <v>594</v>
      </c>
      <c r="H32" s="222" t="s">
        <v>594</v>
      </c>
      <c r="I32" s="222" t="s">
        <v>594</v>
      </c>
    </row>
    <row r="33" spans="1:9" ht="12.75">
      <c r="A33" s="184" t="s">
        <v>101</v>
      </c>
      <c r="B33" s="221">
        <v>119.04761904761904</v>
      </c>
      <c r="C33" s="222">
        <v>90.47619047619047</v>
      </c>
      <c r="E33" s="222">
        <v>90.47619047619047</v>
      </c>
      <c r="F33" s="222">
        <v>90.47619047619047</v>
      </c>
      <c r="G33" s="222">
        <v>90.47619047619047</v>
      </c>
      <c r="H33" s="222">
        <v>90.47619047619047</v>
      </c>
      <c r="I33" s="222">
        <v>90.47619047619047</v>
      </c>
    </row>
    <row r="34" spans="1:24" s="83" customFormat="1" ht="13.5" thickBot="1">
      <c r="A34" s="187" t="s">
        <v>144</v>
      </c>
      <c r="B34" s="223">
        <v>57</v>
      </c>
      <c r="C34" s="224">
        <v>73</v>
      </c>
      <c r="D34"/>
      <c r="E34" s="224">
        <v>80</v>
      </c>
      <c r="F34" s="225">
        <v>84.68406738700956</v>
      </c>
      <c r="G34" s="225">
        <v>89.49905554048875</v>
      </c>
      <c r="H34" s="225">
        <v>94.78884348102282</v>
      </c>
      <c r="I34" s="154">
        <v>97.699504320095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ht="13.5" thickTop="1"/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H28"/>
  <sheetViews>
    <sheetView workbookViewId="0" topLeftCell="D1">
      <selection activeCell="G13" sqref="G13"/>
    </sheetView>
  </sheetViews>
  <sheetFormatPr defaultColWidth="9.140625" defaultRowHeight="12.75"/>
  <cols>
    <col min="1" max="1" width="14.140625" style="0" bestFit="1" customWidth="1"/>
    <col min="11" max="11" width="16.421875" style="0" bestFit="1" customWidth="1"/>
  </cols>
  <sheetData>
    <row r="1" spans="1:2" ht="12.75">
      <c r="A1" t="s">
        <v>578</v>
      </c>
      <c r="B1" t="s">
        <v>579</v>
      </c>
    </row>
    <row r="2" spans="1:2" ht="12.75">
      <c r="A2" t="s">
        <v>580</v>
      </c>
      <c r="B2" t="s">
        <v>596</v>
      </c>
    </row>
    <row r="3" spans="1:2" ht="12.75">
      <c r="A3" t="s">
        <v>582</v>
      </c>
      <c r="B3" t="s">
        <v>583</v>
      </c>
    </row>
    <row r="4" ht="13.5" thickBot="1"/>
    <row r="5" spans="2:8" ht="14.25" thickBot="1" thickTop="1">
      <c r="B5" s="179">
        <v>1990</v>
      </c>
      <c r="C5" s="180">
        <v>1995</v>
      </c>
      <c r="D5" s="180" t="s">
        <v>584</v>
      </c>
      <c r="E5" s="180" t="s">
        <v>585</v>
      </c>
      <c r="F5" s="180" t="s">
        <v>586</v>
      </c>
      <c r="G5" s="180" t="s">
        <v>587</v>
      </c>
      <c r="H5" s="180" t="s">
        <v>588</v>
      </c>
    </row>
    <row r="6" spans="1:8" ht="13.5" thickTop="1">
      <c r="A6" s="181" t="s">
        <v>119</v>
      </c>
      <c r="B6" s="182">
        <v>35.48</v>
      </c>
      <c r="C6" s="183">
        <v>34.89</v>
      </c>
      <c r="D6" s="183">
        <v>35</v>
      </c>
      <c r="E6" s="183">
        <v>34.48376997857967</v>
      </c>
      <c r="F6" s="183">
        <v>33.42000329543582</v>
      </c>
      <c r="G6" s="183">
        <v>32.444883835887296</v>
      </c>
      <c r="H6" s="183">
        <v>31.55841159993409</v>
      </c>
    </row>
    <row r="7" spans="1:8" ht="12.75">
      <c r="A7" s="184" t="s">
        <v>142</v>
      </c>
      <c r="B7" s="185">
        <v>7.12</v>
      </c>
      <c r="C7" s="186">
        <v>6.95</v>
      </c>
      <c r="D7" s="186">
        <v>6.83</v>
      </c>
      <c r="E7" s="186">
        <v>6.83</v>
      </c>
      <c r="F7" s="186">
        <v>6.83</v>
      </c>
      <c r="G7" s="186">
        <v>6.83</v>
      </c>
      <c r="H7" s="186">
        <v>6.83</v>
      </c>
    </row>
    <row r="8" spans="1:8" ht="12.75">
      <c r="A8" s="184" t="s">
        <v>29</v>
      </c>
      <c r="B8" s="185">
        <v>0</v>
      </c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</row>
    <row r="9" spans="1:8" ht="12.75">
      <c r="A9" s="184" t="s">
        <v>34</v>
      </c>
      <c r="B9" s="185">
        <v>0</v>
      </c>
      <c r="C9" s="186">
        <v>0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</row>
    <row r="10" spans="1:8" ht="12.75">
      <c r="A10" s="184" t="s">
        <v>39</v>
      </c>
      <c r="B10" s="185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</row>
    <row r="11" spans="1:8" ht="12.75">
      <c r="A11" s="184" t="s">
        <v>41</v>
      </c>
      <c r="B11" s="185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</row>
    <row r="12" spans="1:8" ht="12.75">
      <c r="A12" s="184" t="s">
        <v>42</v>
      </c>
      <c r="B12" s="185">
        <v>22.934285714285714</v>
      </c>
      <c r="C12" s="186">
        <v>23</v>
      </c>
      <c r="D12" s="186">
        <v>23</v>
      </c>
      <c r="E12" s="186">
        <f>(F12+D12)/2</f>
        <v>22.903519191596132</v>
      </c>
      <c r="F12" s="186">
        <v>22.80703838319226</v>
      </c>
      <c r="G12" s="186">
        <f>(H12+F12)/2</f>
        <v>22.878310378139737</v>
      </c>
      <c r="H12" s="186">
        <v>22.949582373087217</v>
      </c>
    </row>
    <row r="13" spans="1:8" ht="12.75">
      <c r="A13" s="184" t="s">
        <v>597</v>
      </c>
      <c r="B13" s="185">
        <v>24</v>
      </c>
      <c r="C13" s="186">
        <v>26</v>
      </c>
      <c r="D13" s="186">
        <v>26</v>
      </c>
      <c r="E13" s="186">
        <v>26</v>
      </c>
      <c r="F13" s="186">
        <v>26</v>
      </c>
      <c r="G13" s="186">
        <v>26</v>
      </c>
      <c r="H13" s="186">
        <v>26</v>
      </c>
    </row>
    <row r="14" spans="1:8" ht="12.75">
      <c r="A14" s="184" t="s">
        <v>598</v>
      </c>
      <c r="B14" s="185">
        <v>87</v>
      </c>
      <c r="C14" s="186">
        <v>87</v>
      </c>
      <c r="D14" s="186">
        <f>C14*R14</f>
        <v>0</v>
      </c>
      <c r="E14" s="186">
        <f>D14*S14</f>
        <v>0</v>
      </c>
      <c r="F14" s="186">
        <f>E14*T14</f>
        <v>0</v>
      </c>
      <c r="G14" s="186">
        <f>((H14-F14)/10)*5+F14</f>
        <v>0</v>
      </c>
      <c r="H14" s="186">
        <f>F14*V14</f>
        <v>0</v>
      </c>
    </row>
    <row r="15" spans="1:8" ht="12.75">
      <c r="A15" s="184" t="s">
        <v>57</v>
      </c>
      <c r="B15" s="185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</row>
    <row r="16" spans="1:8" ht="12.75">
      <c r="A16" s="184" t="s">
        <v>62</v>
      </c>
      <c r="B16" s="185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</row>
    <row r="17" spans="1:8" ht="12.75">
      <c r="A17" s="184" t="s">
        <v>63</v>
      </c>
      <c r="B17" s="185">
        <v>0.03</v>
      </c>
      <c r="C17" s="186">
        <v>0.03</v>
      </c>
      <c r="D17" s="186">
        <v>0.033792668209504065</v>
      </c>
      <c r="E17" s="186">
        <v>0.033256009257024405</v>
      </c>
      <c r="F17" s="186">
        <v>0.032719350304544745</v>
      </c>
      <c r="G17" s="186">
        <v>0.032719350304544745</v>
      </c>
      <c r="H17" s="186">
        <v>0.032719350304544745</v>
      </c>
    </row>
    <row r="18" spans="1:8" ht="12.75">
      <c r="A18" s="184" t="s">
        <v>72</v>
      </c>
      <c r="B18" s="185" t="s">
        <v>590</v>
      </c>
      <c r="C18" s="186" t="s">
        <v>590</v>
      </c>
      <c r="D18" s="186" t="s">
        <v>590</v>
      </c>
      <c r="E18" s="186" t="s">
        <v>590</v>
      </c>
      <c r="F18" s="186" t="s">
        <v>590</v>
      </c>
      <c r="G18" s="186" t="s">
        <v>590</v>
      </c>
      <c r="H18" s="186" t="s">
        <v>590</v>
      </c>
    </row>
    <row r="19" spans="1:8" ht="12.75">
      <c r="A19" s="184" t="s">
        <v>73</v>
      </c>
      <c r="B19" s="185">
        <v>0</v>
      </c>
      <c r="C19" s="186" t="s">
        <v>576</v>
      </c>
      <c r="D19" s="186" t="s">
        <v>576</v>
      </c>
      <c r="E19" s="186" t="s">
        <v>576</v>
      </c>
      <c r="F19" s="186" t="s">
        <v>576</v>
      </c>
      <c r="G19" s="186">
        <v>0</v>
      </c>
      <c r="H19" s="186">
        <v>0</v>
      </c>
    </row>
    <row r="20" spans="1:8" ht="12.75">
      <c r="A20" s="184" t="s">
        <v>76</v>
      </c>
      <c r="B20" s="185">
        <v>0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</row>
    <row r="21" spans="1:8" ht="12.75">
      <c r="A21" s="184" t="s">
        <v>80</v>
      </c>
      <c r="B21" s="185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</row>
    <row r="22" spans="1:8" ht="12.75">
      <c r="A22" s="184" t="s">
        <v>131</v>
      </c>
      <c r="B22" s="185" t="s">
        <v>590</v>
      </c>
      <c r="C22" s="186" t="s">
        <v>590</v>
      </c>
      <c r="D22" s="186" t="s">
        <v>590</v>
      </c>
      <c r="E22" s="186" t="s">
        <v>590</v>
      </c>
      <c r="F22" s="186" t="s">
        <v>590</v>
      </c>
      <c r="G22" s="186" t="s">
        <v>590</v>
      </c>
      <c r="H22" s="186">
        <v>0</v>
      </c>
    </row>
    <row r="23" spans="1:8" ht="12.75">
      <c r="A23" s="184" t="s">
        <v>93</v>
      </c>
      <c r="B23" s="185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</row>
    <row r="24" spans="1:8" ht="12.75">
      <c r="A24" s="184" t="s">
        <v>94</v>
      </c>
      <c r="B24" s="185" t="s">
        <v>590</v>
      </c>
      <c r="C24" s="186" t="s">
        <v>590</v>
      </c>
      <c r="D24" s="186" t="s">
        <v>590</v>
      </c>
      <c r="E24" s="186">
        <v>0</v>
      </c>
      <c r="F24" s="186" t="s">
        <v>590</v>
      </c>
      <c r="G24" s="186">
        <v>0</v>
      </c>
      <c r="H24" s="186" t="s">
        <v>590</v>
      </c>
    </row>
    <row r="25" spans="1:8" ht="12.75">
      <c r="A25" s="184" t="s">
        <v>101</v>
      </c>
      <c r="B25" s="185">
        <v>14.285714285714285</v>
      </c>
      <c r="C25" s="186">
        <v>2.3809523809523814</v>
      </c>
      <c r="D25" s="186">
        <v>2.3809523809523814</v>
      </c>
      <c r="E25" s="186">
        <v>2.3809523809523814</v>
      </c>
      <c r="F25" s="186">
        <v>2.3809523809523814</v>
      </c>
      <c r="G25" s="186">
        <v>2.38</v>
      </c>
      <c r="H25" s="186">
        <v>2.38</v>
      </c>
    </row>
    <row r="26" spans="1:8" ht="13.5" thickBot="1">
      <c r="A26" s="188" t="s">
        <v>144</v>
      </c>
      <c r="B26" s="189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ht="13.5" thickTop="1"/>
    <row r="28" ht="12.75">
      <c r="D28" s="85">
        <f>SUM(D6:D26)</f>
        <v>93.24474504916188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03"/>
  <sheetViews>
    <sheetView zoomScale="75" zoomScaleNormal="75" workbookViewId="0" topLeftCell="A87">
      <selection activeCell="C107" sqref="C107"/>
    </sheetView>
  </sheetViews>
  <sheetFormatPr defaultColWidth="9.140625" defaultRowHeight="12.75"/>
  <cols>
    <col min="1" max="1" width="36.28125" style="0" customWidth="1"/>
    <col min="2" max="2" width="14.8515625" style="85" customWidth="1"/>
    <col min="3" max="7" width="11.421875" style="85" customWidth="1"/>
    <col min="8" max="8" width="14.421875" style="85" customWidth="1"/>
    <col min="9" max="9" width="11.421875" style="83" customWidth="1"/>
    <col min="10" max="10" width="16.8515625" style="0" customWidth="1"/>
    <col min="11" max="11" width="20.28125" style="0" customWidth="1"/>
  </cols>
  <sheetData>
    <row r="1" spans="1:5" ht="18.75">
      <c r="A1" s="81" t="s">
        <v>148</v>
      </c>
      <c r="E1" s="160"/>
    </row>
    <row r="3" spans="1:11" ht="12.75">
      <c r="A3" s="90"/>
      <c r="B3" s="161">
        <v>1990</v>
      </c>
      <c r="C3" s="162">
        <v>1995</v>
      </c>
      <c r="D3" s="163">
        <v>2000</v>
      </c>
      <c r="E3" s="163">
        <v>2005</v>
      </c>
      <c r="F3" s="163">
        <v>2010</v>
      </c>
      <c r="G3" s="163">
        <v>2015</v>
      </c>
      <c r="H3" s="163">
        <v>2020</v>
      </c>
      <c r="I3" s="93" t="s">
        <v>3</v>
      </c>
      <c r="J3" s="81" t="s">
        <v>145</v>
      </c>
      <c r="K3" s="81" t="s">
        <v>146</v>
      </c>
    </row>
    <row r="4" spans="1:11" ht="12.75">
      <c r="A4" s="97" t="s">
        <v>6</v>
      </c>
      <c r="B4" s="164">
        <v>96.5737125871875</v>
      </c>
      <c r="C4" s="164">
        <v>107.45306866218752</v>
      </c>
      <c r="D4" s="165">
        <v>117.69520530993749</v>
      </c>
      <c r="E4" s="165">
        <v>128.51627912025</v>
      </c>
      <c r="F4" s="165">
        <v>138.4592334759375</v>
      </c>
      <c r="G4" s="165">
        <v>147.73388452987498</v>
      </c>
      <c r="H4" s="165">
        <v>157.043504942625</v>
      </c>
      <c r="I4" s="191" t="str">
        <f>VLOOKUP(A4,'[11]Country Classifications'!A:C,3,FALSE)</f>
        <v>Africa</v>
      </c>
      <c r="J4" t="e">
        <f>VLOOKUP(A4,'[11]Country Classifications'!J:L,3,FALSE)</f>
        <v>#N/A</v>
      </c>
      <c r="K4" t="e">
        <f>VLOOKUP(A4,'[11]Country Classifications'!F:H,3,FALSE)</f>
        <v>#N/A</v>
      </c>
    </row>
    <row r="5" spans="1:11" ht="12.75">
      <c r="A5" t="s">
        <v>9</v>
      </c>
      <c r="B5" s="164">
        <v>187.92453920624996</v>
      </c>
      <c r="C5" s="164">
        <v>200.87190270000002</v>
      </c>
      <c r="D5" s="165">
        <v>213.95214855</v>
      </c>
      <c r="E5" s="165">
        <v>227.06705936249998</v>
      </c>
      <c r="F5" s="165">
        <v>239.61577578749998</v>
      </c>
      <c r="G5" s="165">
        <v>251.30942313749992</v>
      </c>
      <c r="H5" s="165">
        <v>261.99200908125005</v>
      </c>
      <c r="I5" s="191" t="str">
        <f>VLOOKUP(A5,'[11]Country Classifications'!A:C,3,FALSE)</f>
        <v>Latin America and Caribbean</v>
      </c>
      <c r="J5" t="e">
        <f>VLOOKUP(A5,'[11]Country Classifications'!J:L,3,FALSE)</f>
        <v>#N/A</v>
      </c>
      <c r="K5" t="e">
        <f>VLOOKUP(A5,'[11]Country Classifications'!F:H,3,FALSE)</f>
        <v>#N/A</v>
      </c>
    </row>
    <row r="6" spans="1:11" ht="12.75">
      <c r="A6" t="s">
        <v>11</v>
      </c>
      <c r="B6" s="164">
        <v>11.77109451</v>
      </c>
      <c r="C6" s="164">
        <v>12.48499728</v>
      </c>
      <c r="D6" s="165">
        <v>12.548086362</v>
      </c>
      <c r="E6" s="165">
        <v>12.611175443999999</v>
      </c>
      <c r="F6" s="165">
        <v>12.641059745999998</v>
      </c>
      <c r="G6" s="165">
        <v>12.644380223999999</v>
      </c>
      <c r="H6" s="165">
        <v>12.581291142</v>
      </c>
      <c r="I6" s="191" t="str">
        <f>VLOOKUP(A6,'[11]Country Classifications'!A:C,3,FALSE)</f>
        <v>CIS</v>
      </c>
      <c r="J6" t="e">
        <f>VLOOKUP(A6,'[11]Country Classifications'!J:L,3,FALSE)</f>
        <v>#N/A</v>
      </c>
      <c r="K6" t="e">
        <f>VLOOKUP(A6,'[11]Country Classifications'!F:H,3,FALSE)</f>
        <v>#N/A</v>
      </c>
    </row>
    <row r="7" spans="1:11" s="83" customFormat="1" ht="12.75">
      <c r="A7" s="97" t="s">
        <v>13</v>
      </c>
      <c r="B7" s="164">
        <v>59</v>
      </c>
      <c r="C7" s="164">
        <v>63</v>
      </c>
      <c r="D7" s="165">
        <v>63.05</v>
      </c>
      <c r="E7" s="165">
        <v>77.025</v>
      </c>
      <c r="F7" s="165">
        <v>91</v>
      </c>
      <c r="G7" s="165">
        <v>115.5</v>
      </c>
      <c r="H7" s="165">
        <v>140</v>
      </c>
      <c r="I7" s="192" t="str">
        <f>VLOOKUP(A7,'[11]Country Classifications'!A:C,3,FALSE)</f>
        <v>Australia/NZ</v>
      </c>
      <c r="J7" s="83" t="str">
        <f>VLOOKUP(A7,'[11]Country Classifications'!J:L,3,FALSE)</f>
        <v>OECD</v>
      </c>
      <c r="K7" s="83" t="str">
        <f>VLOOKUP(A7,'[11]Country Classifications'!F:H,3,FALSE)</f>
        <v>Annex 1</v>
      </c>
    </row>
    <row r="8" spans="1:11" s="83" customFormat="1" ht="12.75">
      <c r="A8" s="97" t="s">
        <v>17</v>
      </c>
      <c r="B8" s="164">
        <v>13.73</v>
      </c>
      <c r="C8" s="164">
        <v>14.29</v>
      </c>
      <c r="D8" s="165">
        <v>14.37</v>
      </c>
      <c r="E8" s="165">
        <v>14.169636369926994</v>
      </c>
      <c r="F8" s="165">
        <v>11.959946487677172</v>
      </c>
      <c r="G8" s="165">
        <v>10.440784693630418</v>
      </c>
      <c r="H8" s="165">
        <v>9.529287617202366</v>
      </c>
      <c r="I8" s="192" t="str">
        <f>VLOOKUP(A8,'[11]Country Classifications'!A:C,3,FALSE)</f>
        <v>EU-15</v>
      </c>
      <c r="J8" s="83" t="str">
        <f>VLOOKUP(A8,'[11]Country Classifications'!J:L,3,FALSE)</f>
        <v>OECD</v>
      </c>
      <c r="K8" s="83" t="str">
        <f>VLOOKUP(A8,'[11]Country Classifications'!F:H,3,FALSE)</f>
        <v>Annex 1</v>
      </c>
    </row>
    <row r="9" spans="1:11" ht="12.75">
      <c r="A9" s="97" t="s">
        <v>19</v>
      </c>
      <c r="B9" s="164">
        <v>34.8642644765625</v>
      </c>
      <c r="C9" s="164">
        <v>37.34242125468749</v>
      </c>
      <c r="D9" s="165">
        <v>39.0722718684375</v>
      </c>
      <c r="E9" s="165">
        <v>40.24332242437501</v>
      </c>
      <c r="F9" s="165">
        <v>41.29289470687499</v>
      </c>
      <c r="G9" s="165">
        <v>42.3959174296875</v>
      </c>
      <c r="H9" s="165">
        <v>43.4163349265625</v>
      </c>
      <c r="I9" s="191" t="str">
        <f>VLOOKUP(A9,'[11]Country Classifications'!A:C,3,FALSE)</f>
        <v>CIS</v>
      </c>
      <c r="J9" t="e">
        <f>VLOOKUP(A9,'[11]Country Classifications'!J:L,3,FALSE)</f>
        <v>#N/A</v>
      </c>
      <c r="K9" t="e">
        <f>VLOOKUP(A9,'[11]Country Classifications'!F:H,3,FALSE)</f>
        <v>#N/A</v>
      </c>
    </row>
    <row r="10" spans="1:11" ht="12.75">
      <c r="A10" s="97" t="s">
        <v>20</v>
      </c>
      <c r="B10" s="164">
        <v>497.23843880812495</v>
      </c>
      <c r="C10" s="164">
        <v>558.6424712378999</v>
      </c>
      <c r="D10" s="165">
        <v>621.1311410256749</v>
      </c>
      <c r="E10" s="165">
        <v>689.4316593234</v>
      </c>
      <c r="F10" s="165">
        <v>758.9117207479499</v>
      </c>
      <c r="G10" s="165">
        <v>827.7545577246748</v>
      </c>
      <c r="H10" s="165">
        <v>893.20790295765</v>
      </c>
      <c r="I10" s="191" t="str">
        <f>VLOOKUP(A10,'[11]Country Classifications'!A:C,3,FALSE)</f>
        <v>South &amp; South East Asia</v>
      </c>
      <c r="J10" t="e">
        <f>VLOOKUP(A10,'[11]Country Classifications'!J:L,3,FALSE)</f>
        <v>#N/A</v>
      </c>
      <c r="K10" t="e">
        <f>VLOOKUP(A10,'[11]Country Classifications'!F:H,3,FALSE)</f>
        <v>#N/A</v>
      </c>
    </row>
    <row r="11" spans="1:11" ht="12.75">
      <c r="A11" s="97" t="s">
        <v>22</v>
      </c>
      <c r="B11" s="164">
        <v>34.06810428000001</v>
      </c>
      <c r="C11" s="164">
        <v>34.297217262</v>
      </c>
      <c r="D11" s="165">
        <v>33.82570938599999</v>
      </c>
      <c r="E11" s="165">
        <v>33.15165235199999</v>
      </c>
      <c r="F11" s="165">
        <v>32.60377348200001</v>
      </c>
      <c r="G11" s="165">
        <v>32.089099391999994</v>
      </c>
      <c r="H11" s="165">
        <v>31.57110482399998</v>
      </c>
      <c r="I11" s="191" t="str">
        <f>VLOOKUP(A11,'[11]Country Classifications'!A:C,3,FALSE)</f>
        <v>CIS</v>
      </c>
      <c r="J11" t="e">
        <f>VLOOKUP(A11,'[11]Country Classifications'!J:L,3,FALSE)</f>
        <v>#N/A</v>
      </c>
      <c r="K11" t="str">
        <f>VLOOKUP(A11,'[11]Country Classifications'!F:H,3,FALSE)</f>
        <v>Annex 1</v>
      </c>
    </row>
    <row r="12" spans="1:14" s="195" customFormat="1" ht="12.75">
      <c r="A12" s="94" t="s">
        <v>24</v>
      </c>
      <c r="B12" s="193">
        <v>0.27</v>
      </c>
      <c r="C12" s="193">
        <v>0.25</v>
      </c>
      <c r="D12" s="194">
        <v>0.2864735048032228</v>
      </c>
      <c r="E12" s="194">
        <v>0.2181716764797025</v>
      </c>
      <c r="F12" s="194">
        <v>0.1498605515959095</v>
      </c>
      <c r="G12" s="194">
        <v>0.11493027579795476</v>
      </c>
      <c r="H12" s="194">
        <v>0.08</v>
      </c>
      <c r="I12" s="192" t="str">
        <f>VLOOKUP(A12,'[11]Country Classifications'!A:C,3,FALSE)</f>
        <v>EU-15</v>
      </c>
      <c r="J12" t="str">
        <f>VLOOKUP(A12,'[11]Country Classifications'!J:L,3,FALSE)</f>
        <v>OECD</v>
      </c>
      <c r="K12" t="str">
        <f>VLOOKUP(A12,'[11]Country Classifications'!F:H,3,FALSE)</f>
        <v>Annex 1</v>
      </c>
      <c r="L12"/>
      <c r="M12"/>
      <c r="N12"/>
    </row>
    <row r="13" spans="1:11" ht="12.75">
      <c r="A13" s="97" t="s">
        <v>25</v>
      </c>
      <c r="B13" s="164">
        <v>37.975466418749996</v>
      </c>
      <c r="C13" s="164">
        <v>42.8343386625</v>
      </c>
      <c r="D13" s="165">
        <v>48.12074544375002</v>
      </c>
      <c r="E13" s="165">
        <v>53.58625453125</v>
      </c>
      <c r="F13" s="165">
        <v>59.09798356874998</v>
      </c>
      <c r="G13" s="165">
        <v>64.81192488750001</v>
      </c>
      <c r="H13" s="165">
        <v>70.44498129375002</v>
      </c>
      <c r="I13" s="191" t="str">
        <f>VLOOKUP(A13,'[11]Country Classifications'!A:C,3,FALSE)</f>
        <v>Latin America and Caribbean</v>
      </c>
      <c r="J13" t="e">
        <f>VLOOKUP(A13,'[11]Country Classifications'!J:L,3,FALSE)</f>
        <v>#N/A</v>
      </c>
      <c r="K13" t="e">
        <f>VLOOKUP(A13,'[11]Country Classifications'!F:H,3,FALSE)</f>
        <v>#N/A</v>
      </c>
    </row>
    <row r="14" spans="1:14" s="195" customFormat="1" ht="12.75">
      <c r="A14" s="97" t="s">
        <v>26</v>
      </c>
      <c r="B14" s="164">
        <v>854.8206427687501</v>
      </c>
      <c r="C14" s="164">
        <v>921.4004807437497</v>
      </c>
      <c r="D14" s="165">
        <v>984.5195999625</v>
      </c>
      <c r="E14" s="165">
        <v>1046.2232332125</v>
      </c>
      <c r="F14" s="165">
        <v>1106.066513475</v>
      </c>
      <c r="G14" s="165">
        <v>1163.54679879375</v>
      </c>
      <c r="H14" s="165">
        <v>1216.60730139375</v>
      </c>
      <c r="I14" s="191" t="str">
        <f>VLOOKUP(A14,'[11]Country Classifications'!A:C,3,FALSE)</f>
        <v>Latin America and Caribbean</v>
      </c>
      <c r="J14" t="e">
        <f>VLOOKUP(A14,'[11]Country Classifications'!J:L,3,FALSE)</f>
        <v>#N/A</v>
      </c>
      <c r="K14" t="e">
        <f>VLOOKUP(A14,'[11]Country Classifications'!F:H,3,FALSE)</f>
        <v>#N/A</v>
      </c>
      <c r="L14"/>
      <c r="M14"/>
      <c r="N14"/>
    </row>
    <row r="15" spans="1:14" s="195" customFormat="1" ht="12.75">
      <c r="A15" s="94" t="s">
        <v>27</v>
      </c>
      <c r="B15" s="193">
        <v>169</v>
      </c>
      <c r="C15" s="193">
        <v>141</v>
      </c>
      <c r="D15" s="194">
        <v>37</v>
      </c>
      <c r="E15" s="194">
        <v>38.91</v>
      </c>
      <c r="F15" s="194">
        <v>53.2</v>
      </c>
      <c r="G15" s="194">
        <v>65.44</v>
      </c>
      <c r="H15" s="194">
        <v>76.48</v>
      </c>
      <c r="I15" s="192" t="str">
        <f>VLOOKUP(A15,'[11]Country Classifications'!A:C,3,FALSE)</f>
        <v>Eastern Europe</v>
      </c>
      <c r="J15" t="e">
        <f>VLOOKUP(A15,'[11]Country Classifications'!J:L,3,FALSE)</f>
        <v>#N/A</v>
      </c>
      <c r="K15" t="str">
        <f>VLOOKUP(A15,'[11]Country Classifications'!F:H,3,FALSE)</f>
        <v>Annex 1</v>
      </c>
      <c r="L15"/>
      <c r="M15"/>
      <c r="N15"/>
    </row>
    <row r="16" spans="1:11" ht="12.75">
      <c r="A16" s="94" t="s">
        <v>29</v>
      </c>
      <c r="B16" s="193">
        <v>16.93</v>
      </c>
      <c r="C16" s="193">
        <v>18.06</v>
      </c>
      <c r="D16" s="194">
        <v>18.82681199316915</v>
      </c>
      <c r="E16" s="194">
        <v>18.82681199316915</v>
      </c>
      <c r="F16" s="194">
        <v>19.24518559301736</v>
      </c>
      <c r="G16" s="194">
        <v>20.081932792713765</v>
      </c>
      <c r="H16" s="194">
        <v>20.70949319248607</v>
      </c>
      <c r="I16" s="192" t="str">
        <f>VLOOKUP(A16,'[11]Country Classifications'!A:C,3,FALSE)</f>
        <v>North America</v>
      </c>
      <c r="J16" t="str">
        <f>VLOOKUP(A16,'[11]Country Classifications'!J:L,3,FALSE)</f>
        <v>OECD</v>
      </c>
      <c r="K16" t="str">
        <f>VLOOKUP(A16,'[11]Country Classifications'!F:H,3,FALSE)</f>
        <v>Annex 1</v>
      </c>
    </row>
    <row r="17" spans="1:11" ht="12.75">
      <c r="A17" s="97" t="s">
        <v>30</v>
      </c>
      <c r="B17" s="164">
        <v>75.68516812499999</v>
      </c>
      <c r="C17" s="164">
        <v>82.0981861875</v>
      </c>
      <c r="D17" s="85">
        <v>87.88145743125</v>
      </c>
      <c r="E17" s="165">
        <v>93.22563914999999</v>
      </c>
      <c r="F17" s="165">
        <v>98.2751686875</v>
      </c>
      <c r="G17" s="165">
        <v>103.48646804999998</v>
      </c>
      <c r="H17" s="165">
        <v>108.46666766249999</v>
      </c>
      <c r="I17" s="191" t="str">
        <f>VLOOKUP(A17,'[11]Country Classifications'!A:C,3,FALSE)</f>
        <v>Latin America and Caribbean</v>
      </c>
      <c r="J17" t="e">
        <f>VLOOKUP(A17,'[11]Country Classifications'!J:L,3,FALSE)</f>
        <v>#N/A</v>
      </c>
      <c r="K17" t="e">
        <f>VLOOKUP(A17,'[11]Country Classifications'!F:H,3,FALSE)</f>
        <v>#N/A</v>
      </c>
    </row>
    <row r="18" spans="1:11" ht="12.75">
      <c r="A18" s="97" t="s">
        <v>31</v>
      </c>
      <c r="B18" s="164">
        <v>3079.9125805350004</v>
      </c>
      <c r="C18" s="164">
        <v>3258.0946242980626</v>
      </c>
      <c r="D18" s="165">
        <v>3407.588043591375</v>
      </c>
      <c r="E18" s="165">
        <v>3531.3275992143176</v>
      </c>
      <c r="F18" s="165">
        <v>3651.3606456782436</v>
      </c>
      <c r="G18" s="165">
        <v>3769.103968332281</v>
      </c>
      <c r="H18" s="165">
        <v>3865.1504441819056</v>
      </c>
      <c r="I18" s="191" t="str">
        <f>VLOOKUP(A18,'[11]Country Classifications'!A:C,3,FALSE)</f>
        <v>East Asia</v>
      </c>
      <c r="J18" t="e">
        <f>VLOOKUP(A18,'[11]Country Classifications'!J:L,3,FALSE)</f>
        <v>#N/A</v>
      </c>
      <c r="K18" t="e">
        <f>VLOOKUP(A18,'[11]Country Classifications'!F:H,3,FALSE)</f>
        <v>#N/A</v>
      </c>
    </row>
    <row r="19" spans="1:11" ht="12.75">
      <c r="A19" s="97" t="s">
        <v>32</v>
      </c>
      <c r="B19" s="164">
        <v>202.0389564375</v>
      </c>
      <c r="C19" s="164">
        <v>222.6761641125</v>
      </c>
      <c r="D19" s="165">
        <v>243.26137434374996</v>
      </c>
      <c r="E19" s="165">
        <v>263.338165125</v>
      </c>
      <c r="F19" s="165">
        <v>284.01581525625005</v>
      </c>
      <c r="G19" s="165">
        <v>304.13304849375</v>
      </c>
      <c r="H19" s="165">
        <v>323.53387250624996</v>
      </c>
      <c r="I19" s="191" t="str">
        <f>VLOOKUP(A19,'[11]Country Classifications'!A:C,3,FALSE)</f>
        <v>Latin America and Caribbean</v>
      </c>
      <c r="J19" t="e">
        <f>VLOOKUP(A19,'[11]Country Classifications'!J:L,3,FALSE)</f>
        <v>#N/A</v>
      </c>
      <c r="K19" t="e">
        <f>VLOOKUP(A19,'[11]Country Classifications'!F:H,3,FALSE)</f>
        <v>#N/A</v>
      </c>
    </row>
    <row r="20" spans="1:11" s="81" customFormat="1" ht="18.75" customHeight="1">
      <c r="A20" s="90" t="s">
        <v>33</v>
      </c>
      <c r="B20"/>
      <c r="C20"/>
      <c r="D20"/>
      <c r="E20"/>
      <c r="F20"/>
      <c r="G20"/>
      <c r="H20"/>
      <c r="I20" s="196" t="str">
        <f>VLOOKUP(A20,'[11]Country Classifications'!A:C,3,FALSE)</f>
        <v>Eastern Europe</v>
      </c>
      <c r="J20" s="81" t="e">
        <f>VLOOKUP(A20,'[11]Country Classifications'!J:L,3,FALSE)</f>
        <v>#N/A</v>
      </c>
      <c r="K20" s="81" t="str">
        <f>VLOOKUP(A20,'[11]Country Classifications'!F:H,3,FALSE)</f>
        <v>Annex 1</v>
      </c>
    </row>
    <row r="21" spans="1:11" s="83" customFormat="1" ht="12.75">
      <c r="A21" s="97" t="s">
        <v>34</v>
      </c>
      <c r="B21" s="83">
        <v>24</v>
      </c>
      <c r="C21" s="83">
        <v>19</v>
      </c>
      <c r="D21" s="83">
        <v>29</v>
      </c>
      <c r="E21" s="83">
        <v>30</v>
      </c>
      <c r="F21" s="83">
        <v>31</v>
      </c>
      <c r="G21" s="83">
        <v>32</v>
      </c>
      <c r="H21" s="83">
        <v>32</v>
      </c>
      <c r="I21" s="192" t="str">
        <f>VLOOKUP(A21,'[11]Country Classifications'!A:C,3,FALSE)</f>
        <v>Eastern Europe</v>
      </c>
      <c r="J21" s="83" t="str">
        <f>VLOOKUP(A21,'[11]Country Classifications'!J:L,3,FALSE)</f>
        <v>OECD</v>
      </c>
      <c r="K21" s="83" t="str">
        <f>VLOOKUP(A21,'[11]Country Classifications'!F:H,3,FALSE)</f>
        <v>Annex 1</v>
      </c>
    </row>
    <row r="22" spans="1:11" ht="12.75">
      <c r="A22" s="97" t="s">
        <v>35</v>
      </c>
      <c r="B22" s="164">
        <v>34.220846267999995</v>
      </c>
      <c r="C22" s="164">
        <v>34.303858218</v>
      </c>
      <c r="D22" s="165">
        <v>34.10795001599999</v>
      </c>
      <c r="E22" s="165">
        <v>33.92864420400001</v>
      </c>
      <c r="F22" s="165">
        <v>33.66300596399999</v>
      </c>
      <c r="G22" s="165">
        <v>33.297753383999996</v>
      </c>
      <c r="H22" s="165">
        <v>32.85612981</v>
      </c>
      <c r="I22" s="191" t="str">
        <f>VLOOKUP(A22,'[11]Country Classifications'!A:C,3,FALSE)</f>
        <v>Africa</v>
      </c>
      <c r="J22" t="e">
        <f>VLOOKUP(A22,'[11]Country Classifications'!J:L,3,FALSE)</f>
        <v>#N/A</v>
      </c>
      <c r="K22" t="e">
        <f>VLOOKUP(A22,'[11]Country Classifications'!F:H,3,FALSE)</f>
        <v>#N/A</v>
      </c>
    </row>
    <row r="23" spans="1:11" ht="12.75">
      <c r="A23" s="94" t="s">
        <v>36</v>
      </c>
      <c r="B23" s="193">
        <v>17.067256919999995</v>
      </c>
      <c r="C23" s="193">
        <v>17.359458984</v>
      </c>
      <c r="D23" s="194">
        <v>17.664942959999998</v>
      </c>
      <c r="E23" s="194">
        <v>17.804403035999997</v>
      </c>
      <c r="F23" s="194">
        <v>17.844248772</v>
      </c>
      <c r="G23" s="194">
        <v>17.837607816000002</v>
      </c>
      <c r="H23" s="194">
        <v>17.814364470000005</v>
      </c>
      <c r="I23" s="192" t="str">
        <f>VLOOKUP(A23,'[11]Country Classifications'!A:C,3,FALSE)</f>
        <v>EU-15</v>
      </c>
      <c r="J23" t="str">
        <f>VLOOKUP(A23,'[11]Country Classifications'!J:L,3,FALSE)</f>
        <v>OECD</v>
      </c>
      <c r="K23" t="str">
        <f>VLOOKUP(A23,'[11]Country Classifications'!F:H,3,FALSE)</f>
        <v>Annex 1</v>
      </c>
    </row>
    <row r="24" spans="1:11" ht="12.75">
      <c r="A24" s="97" t="s">
        <v>37</v>
      </c>
      <c r="B24" s="164">
        <v>59.30019584999999</v>
      </c>
      <c r="C24" s="164">
        <v>66.21007837500001</v>
      </c>
      <c r="D24" s="165">
        <v>73.0621859625</v>
      </c>
      <c r="E24" s="165">
        <v>79.71785876250001</v>
      </c>
      <c r="F24" s="165">
        <v>86.0731018875</v>
      </c>
      <c r="G24" s="165">
        <v>92.0701404</v>
      </c>
      <c r="H24" s="165">
        <v>97.65697685624997</v>
      </c>
      <c r="I24" s="191" t="str">
        <f>VLOOKUP(A24,'[11]Country Classifications'!A:C,3,FALSE)</f>
        <v>Latin America and Caribbean</v>
      </c>
      <c r="J24" t="e">
        <f>VLOOKUP(A24,'[11]Country Classifications'!J:L,3,FALSE)</f>
        <v>#N/A</v>
      </c>
      <c r="K24" t="e">
        <f>VLOOKUP(A24,'[11]Country Classifications'!F:H,3,FALSE)</f>
        <v>#N/A</v>
      </c>
    </row>
    <row r="25" spans="1:11" ht="12.75">
      <c r="A25" s="97" t="s">
        <v>38</v>
      </c>
      <c r="B25" s="164">
        <v>199.03393189575002</v>
      </c>
      <c r="C25" s="164">
        <v>219.45311477775005</v>
      </c>
      <c r="D25" s="165">
        <v>240.31480769100003</v>
      </c>
      <c r="E25" s="165">
        <v>261.28270301175</v>
      </c>
      <c r="F25" s="165">
        <v>280.586760615</v>
      </c>
      <c r="G25" s="165">
        <v>298.87127510625</v>
      </c>
      <c r="H25" s="165">
        <v>317.4956373015001</v>
      </c>
      <c r="I25" s="191" t="str">
        <f>VLOOKUP(A25,'[11]Country Classifications'!A:C,3,FALSE)</f>
        <v>Africa</v>
      </c>
      <c r="J25" t="e">
        <f>VLOOKUP(A25,'[11]Country Classifications'!J:L,3,FALSE)</f>
        <v>#N/A</v>
      </c>
      <c r="K25" t="e">
        <f>VLOOKUP(A25,'[11]Country Classifications'!F:H,3,FALSE)</f>
        <v>#N/A</v>
      </c>
    </row>
    <row r="26" spans="1:11" ht="12.75">
      <c r="A26" s="94" t="s">
        <v>39</v>
      </c>
      <c r="B26" s="197">
        <v>13</v>
      </c>
      <c r="C26" s="198">
        <v>13</v>
      </c>
      <c r="D26" s="198">
        <v>13</v>
      </c>
      <c r="E26" s="198">
        <v>13</v>
      </c>
      <c r="F26" s="198">
        <v>13</v>
      </c>
      <c r="G26" s="198">
        <v>13</v>
      </c>
      <c r="H26" s="198">
        <v>13</v>
      </c>
      <c r="I26" s="192" t="str">
        <f>VLOOKUP(A26,'[11]Country Classifications'!A:C,3,FALSE)</f>
        <v>Eastern Europe</v>
      </c>
      <c r="J26" t="e">
        <f>VLOOKUP(A26,'[11]Country Classifications'!J:L,3,FALSE)</f>
        <v>#N/A</v>
      </c>
      <c r="K26" t="str">
        <f>VLOOKUP(A26,'[11]Country Classifications'!F:H,3,FALSE)</f>
        <v>Annex 1</v>
      </c>
    </row>
    <row r="27" spans="1:11" ht="12.75">
      <c r="A27" s="97" t="s">
        <v>40</v>
      </c>
      <c r="B27" s="164">
        <v>184.59547420256249</v>
      </c>
      <c r="C27" s="164">
        <v>215.19754864781254</v>
      </c>
      <c r="D27" s="165">
        <v>244.42804713075</v>
      </c>
      <c r="E27" s="165">
        <v>275.72173778362503</v>
      </c>
      <c r="F27" s="165">
        <v>310.2675788060625</v>
      </c>
      <c r="G27" s="165">
        <v>348.7804993115625</v>
      </c>
      <c r="H27" s="165">
        <v>392.21632844100003</v>
      </c>
      <c r="I27" s="191" t="str">
        <f>VLOOKUP(A27,'[11]Country Classifications'!A:C,3,FALSE)</f>
        <v>Africa</v>
      </c>
      <c r="J27" t="e">
        <f>VLOOKUP(A27,'[11]Country Classifications'!J:L,3,FALSE)</f>
        <v>#N/A</v>
      </c>
      <c r="K27" t="e">
        <f>VLOOKUP(A27,'[11]Country Classifications'!F:H,3,FALSE)</f>
        <v>#N/A</v>
      </c>
    </row>
    <row r="28" spans="1:11" ht="12.75">
      <c r="A28" s="94" t="s">
        <v>41</v>
      </c>
      <c r="B28" s="193">
        <v>1.71</v>
      </c>
      <c r="C28" s="193">
        <v>1.62</v>
      </c>
      <c r="D28" s="194">
        <v>1.6</v>
      </c>
      <c r="E28" s="194">
        <v>1.547800430481995</v>
      </c>
      <c r="F28" s="194">
        <v>1.45106290357687</v>
      </c>
      <c r="G28" s="194">
        <v>1.2575878497666206</v>
      </c>
      <c r="H28" s="194">
        <v>1.0641127959563714</v>
      </c>
      <c r="I28" s="192" t="str">
        <f>VLOOKUP(A28,'[11]Country Classifications'!A:C,3,FALSE)</f>
        <v>EU-15</v>
      </c>
      <c r="J28" t="str">
        <f>VLOOKUP(A28,'[11]Country Classifications'!J:L,3,FALSE)</f>
        <v>OECD</v>
      </c>
      <c r="K28" t="str">
        <f>VLOOKUP(A28,'[11]Country Classifications'!F:H,3,FALSE)</f>
        <v>Annex 1</v>
      </c>
    </row>
    <row r="29" spans="1:11" ht="12.75">
      <c r="A29" s="94" t="s">
        <v>42</v>
      </c>
      <c r="B29" s="193">
        <v>12.34</v>
      </c>
      <c r="C29" s="193">
        <v>13</v>
      </c>
      <c r="D29" s="194">
        <v>13.405714285714286</v>
      </c>
      <c r="E29" s="194">
        <v>20.647623066000442</v>
      </c>
      <c r="F29" s="194">
        <v>27.889531846286598</v>
      </c>
      <c r="G29" s="194">
        <v>28.120023845016238</v>
      </c>
      <c r="H29" s="194">
        <v>28.350515843745878</v>
      </c>
      <c r="I29" s="192" t="str">
        <f>VLOOKUP(A29,'[11]Country Classifications'!A:C,3,FALSE)</f>
        <v>EU-15</v>
      </c>
      <c r="J29" t="str">
        <f>VLOOKUP(A29,'[11]Country Classifications'!J:L,3,FALSE)</f>
        <v>OECD</v>
      </c>
      <c r="K29" t="str">
        <f>VLOOKUP(A29,'[11]Country Classifications'!F:H,3,FALSE)</f>
        <v>Annex 1</v>
      </c>
    </row>
    <row r="30" spans="1:11" ht="12.75">
      <c r="A30" s="97" t="s">
        <v>43</v>
      </c>
      <c r="B30" s="164">
        <v>60.16301998875</v>
      </c>
      <c r="C30" s="164">
        <v>63.17638587093749</v>
      </c>
      <c r="D30" s="165">
        <v>65.02436227875</v>
      </c>
      <c r="E30" s="165">
        <v>66.45581252625</v>
      </c>
      <c r="F30" s="165">
        <v>67.54196027249999</v>
      </c>
      <c r="G30" s="165">
        <v>68.72502619500001</v>
      </c>
      <c r="H30" s="165">
        <v>70.007987188125</v>
      </c>
      <c r="I30" s="191" t="str">
        <f>VLOOKUP(A30,'[11]Country Classifications'!A:C,3,FALSE)</f>
        <v>CIS</v>
      </c>
      <c r="J30" t="e">
        <f>VLOOKUP(A30,'[11]Country Classifications'!J:L,3,FALSE)</f>
        <v>#N/A</v>
      </c>
      <c r="K30" t="e">
        <f>VLOOKUP(A30,'[11]Country Classifications'!F:H,3,FALSE)</f>
        <v>#N/A</v>
      </c>
    </row>
    <row r="31" spans="1:11" ht="12.75">
      <c r="A31" s="94" t="s">
        <v>44</v>
      </c>
      <c r="B31" s="193">
        <v>52</v>
      </c>
      <c r="C31" s="193">
        <v>52</v>
      </c>
      <c r="D31" s="194">
        <v>52</v>
      </c>
      <c r="E31" s="194">
        <v>52</v>
      </c>
      <c r="F31" s="194">
        <v>52</v>
      </c>
      <c r="G31" s="194">
        <v>52</v>
      </c>
      <c r="H31" s="194">
        <v>52</v>
      </c>
      <c r="I31" s="192" t="str">
        <f>VLOOKUP(A31,'[11]Country Classifications'!A:C,3,FALSE)</f>
        <v>EU-15</v>
      </c>
      <c r="J31" t="str">
        <f>VLOOKUP(A31,'[11]Country Classifications'!J:L,3,FALSE)</f>
        <v>OECD</v>
      </c>
      <c r="K31" t="str">
        <f>VLOOKUP(A31,'[11]Country Classifications'!F:H,3,FALSE)</f>
        <v>Annex 1</v>
      </c>
    </row>
    <row r="32" spans="1:11" ht="12.75">
      <c r="A32" s="94" t="s">
        <v>45</v>
      </c>
      <c r="B32" s="193">
        <v>7</v>
      </c>
      <c r="C32" s="193">
        <v>8</v>
      </c>
      <c r="D32" s="194">
        <v>8</v>
      </c>
      <c r="E32" s="194">
        <v>8</v>
      </c>
      <c r="F32" s="194">
        <v>8</v>
      </c>
      <c r="G32" s="194">
        <v>8</v>
      </c>
      <c r="H32" s="194">
        <v>8</v>
      </c>
      <c r="I32" s="192" t="str">
        <f>VLOOKUP(A32,'[11]Country Classifications'!A:C,3,FALSE)</f>
        <v>EU-15</v>
      </c>
      <c r="J32" t="str">
        <f>VLOOKUP(A32,'[11]Country Classifications'!J:L,3,FALSE)</f>
        <v>OECD</v>
      </c>
      <c r="K32" t="str">
        <f>VLOOKUP(A32,'[11]Country Classifications'!F:H,3,FALSE)</f>
        <v>Annex 1</v>
      </c>
    </row>
    <row r="33" spans="1:11" ht="12.75">
      <c r="A33" s="94" t="s">
        <v>46</v>
      </c>
      <c r="B33" s="193">
        <v>186</v>
      </c>
      <c r="C33" s="193">
        <v>186</v>
      </c>
      <c r="D33" s="194">
        <v>53</v>
      </c>
      <c r="E33" s="194">
        <v>51.64102564102564</v>
      </c>
      <c r="F33" s="194">
        <v>51.64102564102564</v>
      </c>
      <c r="G33" s="194">
        <v>50.97896120973044</v>
      </c>
      <c r="H33" s="194">
        <v>50.31689677843524</v>
      </c>
      <c r="I33" s="192" t="str">
        <f>VLOOKUP(A33,'[11]Country Classifications'!A:C,3,FALSE)</f>
        <v>Eastern Europe</v>
      </c>
      <c r="J33" t="str">
        <f>VLOOKUP(A33,'[11]Country Classifications'!J:L,3,FALSE)</f>
        <v>OECD</v>
      </c>
      <c r="K33" t="str">
        <f>VLOOKUP(A33,'[11]Country Classifications'!F:H,3,FALSE)</f>
        <v>Annex 1</v>
      </c>
    </row>
    <row r="34" spans="1:11" ht="12.75">
      <c r="A34" s="94" t="s">
        <v>47</v>
      </c>
      <c r="B34" s="193">
        <v>0.01</v>
      </c>
      <c r="C34" s="193">
        <v>0.01</v>
      </c>
      <c r="D34" s="194">
        <v>0.02</v>
      </c>
      <c r="E34" s="194">
        <v>0.02</v>
      </c>
      <c r="F34" s="194">
        <v>0.02</v>
      </c>
      <c r="G34" s="194">
        <v>0.02</v>
      </c>
      <c r="H34" s="194">
        <v>0.02</v>
      </c>
      <c r="I34" s="192" t="str">
        <f>VLOOKUP(A34,'[11]Country Classifications'!A:C,3,FALSE)</f>
        <v>Western Europe (non-EU)</v>
      </c>
      <c r="J34" t="str">
        <f>VLOOKUP(A34,'[11]Country Classifications'!J:L,3,FALSE)</f>
        <v>OECD</v>
      </c>
      <c r="K34" t="str">
        <f>VLOOKUP(A34,'[11]Country Classifications'!F:H,3,FALSE)</f>
        <v>Annex 1</v>
      </c>
    </row>
    <row r="35" spans="1:11" ht="12.75">
      <c r="A35" s="97" t="s">
        <v>49</v>
      </c>
      <c r="B35" s="164">
        <v>2709.3512489373747</v>
      </c>
      <c r="C35" s="164">
        <v>2972.0965447467006</v>
      </c>
      <c r="D35" s="165">
        <v>3233.6489370467625</v>
      </c>
      <c r="E35" s="165">
        <v>3488.1275534469</v>
      </c>
      <c r="F35" s="165">
        <v>3729.1177339074743</v>
      </c>
      <c r="G35" s="165">
        <v>3941.390693881592</v>
      </c>
      <c r="H35" s="165">
        <v>4135.5572596884</v>
      </c>
      <c r="I35" s="191" t="str">
        <f>VLOOKUP(A35,'[11]Country Classifications'!A:C,3,FALSE)</f>
        <v>South &amp; South East Asia</v>
      </c>
      <c r="J35" t="e">
        <f>VLOOKUP(A35,'[11]Country Classifications'!J:L,3,FALSE)</f>
        <v>#N/A</v>
      </c>
      <c r="K35" t="e">
        <f>VLOOKUP(A35,'[11]Country Classifications'!F:H,3,FALSE)</f>
        <v>#N/A</v>
      </c>
    </row>
    <row r="36" spans="1:11" ht="12.75">
      <c r="A36" s="97" t="s">
        <v>50</v>
      </c>
      <c r="B36" s="164">
        <v>1939.4397844603022</v>
      </c>
      <c r="C36" s="164">
        <v>2120.1638566033407</v>
      </c>
      <c r="D36" s="165">
        <v>2298.185684823754</v>
      </c>
      <c r="E36" s="165">
        <v>2468.8746005273106</v>
      </c>
      <c r="F36" s="165">
        <v>2630.0188320295306</v>
      </c>
      <c r="G36" s="165">
        <v>2776.458772176993</v>
      </c>
      <c r="H36" s="165">
        <v>2912.0399006196094</v>
      </c>
      <c r="I36" s="191" t="str">
        <f>VLOOKUP(A36,'[11]Country Classifications'!A:C,3,FALSE)</f>
        <v>South &amp; South East Asia</v>
      </c>
      <c r="J36" t="e">
        <f>VLOOKUP(A36,'[11]Country Classifications'!J:L,3,FALSE)</f>
        <v>#N/A</v>
      </c>
      <c r="K36" t="e">
        <f>VLOOKUP(A36,'[11]Country Classifications'!F:H,3,FALSE)</f>
        <v>#N/A</v>
      </c>
    </row>
    <row r="37" spans="1:11" ht="12.75">
      <c r="A37" s="97" t="s">
        <v>51</v>
      </c>
      <c r="B37" s="164">
        <v>571.7261614706249</v>
      </c>
      <c r="C37" s="164">
        <v>622.600330130625</v>
      </c>
      <c r="D37" s="165">
        <v>670.6446507337499</v>
      </c>
      <c r="E37" s="165">
        <v>714.163252569375</v>
      </c>
      <c r="F37" s="165">
        <v>756.6897930965623</v>
      </c>
      <c r="G37" s="165">
        <v>801.3399276225001</v>
      </c>
      <c r="H37" s="165">
        <v>845.0570381071875</v>
      </c>
      <c r="I37" s="191" t="str">
        <f>VLOOKUP(A37,'[11]Country Classifications'!A:C,3,FALSE)</f>
        <v>OPEC</v>
      </c>
      <c r="J37" t="e">
        <f>VLOOKUP(A37,'[11]Country Classifications'!J:L,3,FALSE)</f>
        <v>#N/A</v>
      </c>
      <c r="K37" t="e">
        <f>VLOOKUP(A37,'[11]Country Classifications'!F:H,3,FALSE)</f>
        <v>#N/A</v>
      </c>
    </row>
    <row r="38" spans="1:11" ht="12.75">
      <c r="A38" s="97" t="s">
        <v>53</v>
      </c>
      <c r="B38" s="164">
        <v>179.4266339578125</v>
      </c>
      <c r="C38" s="164">
        <v>200.85308033437497</v>
      </c>
      <c r="D38" s="165">
        <v>221.43322208437493</v>
      </c>
      <c r="E38" s="165">
        <v>241.689013610625</v>
      </c>
      <c r="F38" s="165">
        <v>263.4451335534375</v>
      </c>
      <c r="G38" s="165">
        <v>287.27214151781243</v>
      </c>
      <c r="H38" s="165">
        <v>311.03842591499995</v>
      </c>
      <c r="I38" s="191" t="str">
        <f>VLOOKUP(A38,'[11]Country Classifications'!A:C,3,FALSE)</f>
        <v>OPEC</v>
      </c>
      <c r="J38" t="e">
        <f>VLOOKUP(A38,'[11]Country Classifications'!J:L,3,FALSE)</f>
        <v>#N/A</v>
      </c>
      <c r="K38" t="e">
        <f>VLOOKUP(A38,'[11]Country Classifications'!F:H,3,FALSE)</f>
        <v>#N/A</v>
      </c>
    </row>
    <row r="39" spans="1:11" ht="12.75">
      <c r="A39" s="94" t="s">
        <v>54</v>
      </c>
      <c r="B39" s="193">
        <v>11.671480170000002</v>
      </c>
      <c r="C39" s="193">
        <v>11.983605101999997</v>
      </c>
      <c r="D39" s="194">
        <v>12.627777833999998</v>
      </c>
      <c r="E39" s="194">
        <v>13.248707220000002</v>
      </c>
      <c r="F39" s="194">
        <v>13.949328077999997</v>
      </c>
      <c r="G39" s="194">
        <v>14.643307980000003</v>
      </c>
      <c r="H39" s="194">
        <v>15.254275932000002</v>
      </c>
      <c r="I39" s="192" t="str">
        <f>VLOOKUP(A39,'[11]Country Classifications'!A:C,3,FALSE)</f>
        <v>EU-15</v>
      </c>
      <c r="J39" t="str">
        <f>VLOOKUP(A39,'[11]Country Classifications'!J:L,3,FALSE)</f>
        <v>OECD</v>
      </c>
      <c r="K39" t="str">
        <f>VLOOKUP(A39,'[11]Country Classifications'!F:H,3,FALSE)</f>
        <v>Annex 1</v>
      </c>
    </row>
    <row r="40" spans="1:11" ht="12.75">
      <c r="A40" s="4" t="s">
        <v>55</v>
      </c>
      <c r="B40" s="164">
        <v>51.5316287653125</v>
      </c>
      <c r="C40" s="164">
        <v>60.0969567909375</v>
      </c>
      <c r="D40" s="165">
        <v>68.572756179375</v>
      </c>
      <c r="E40" s="165">
        <v>78.035470786875</v>
      </c>
      <c r="F40" s="165">
        <v>87.8158598821875</v>
      </c>
      <c r="G40" s="165">
        <v>97.425431578125</v>
      </c>
      <c r="H40" s="165">
        <v>106.527509851875</v>
      </c>
      <c r="I40" s="191" t="str">
        <f>VLOOKUP(A40,'[11]Country Classifications'!A:C,3,FALSE)</f>
        <v>Middle East (non-OPEC)</v>
      </c>
      <c r="J40" t="e">
        <f>VLOOKUP(A40,'[11]Country Classifications'!J:L,3,FALSE)</f>
        <v>#N/A</v>
      </c>
      <c r="K40" t="e">
        <f>VLOOKUP(A40,'[11]Country Classifications'!F:H,3,FALSE)</f>
        <v>#N/A</v>
      </c>
    </row>
    <row r="41" spans="1:11" ht="12.75">
      <c r="A41" s="94" t="s">
        <v>56</v>
      </c>
      <c r="B41" s="193">
        <v>113</v>
      </c>
      <c r="C41" s="193">
        <v>121</v>
      </c>
      <c r="D41" s="194">
        <v>129</v>
      </c>
      <c r="E41" s="194">
        <v>129</v>
      </c>
      <c r="F41" s="194">
        <v>129</v>
      </c>
      <c r="G41" s="194">
        <v>129</v>
      </c>
      <c r="H41" s="194">
        <v>129</v>
      </c>
      <c r="I41" s="192" t="str">
        <f>VLOOKUP(A41,'[11]Country Classifications'!A:C,3,FALSE)</f>
        <v>EU-15</v>
      </c>
      <c r="J41" t="str">
        <f>VLOOKUP(A41,'[11]Country Classifications'!J:L,3,FALSE)</f>
        <v>OECD</v>
      </c>
      <c r="K41" t="str">
        <f>VLOOKUP(A41,'[11]Country Classifications'!F:H,3,FALSE)</f>
        <v>Annex 1</v>
      </c>
    </row>
    <row r="42" spans="1:11" ht="12.75">
      <c r="A42" s="94" t="s">
        <v>57</v>
      </c>
      <c r="B42" s="193">
        <v>6</v>
      </c>
      <c r="C42" s="193">
        <v>6</v>
      </c>
      <c r="D42" s="194">
        <v>7</v>
      </c>
      <c r="E42" s="194">
        <v>5.6037137681159415</v>
      </c>
      <c r="F42" s="194">
        <v>4.207427536231884</v>
      </c>
      <c r="G42" s="194">
        <v>3.3681742304475346</v>
      </c>
      <c r="H42" s="194">
        <v>2.5289209246631854</v>
      </c>
      <c r="I42" s="192" t="str">
        <f>VLOOKUP(A42,'[11]Country Classifications'!A:C,3,FALSE)</f>
        <v>East Asia</v>
      </c>
      <c r="J42" t="str">
        <f>VLOOKUP(A42,'[11]Country Classifications'!J:L,3,FALSE)</f>
        <v>OECD</v>
      </c>
      <c r="K42" t="str">
        <f>VLOOKUP(A42,'[11]Country Classifications'!F:H,3,FALSE)</f>
        <v>Annex 1</v>
      </c>
    </row>
    <row r="43" spans="1:11" ht="12.75">
      <c r="A43" s="97" t="s">
        <v>58</v>
      </c>
      <c r="B43" s="164">
        <v>294.8801627821875</v>
      </c>
      <c r="C43" s="164">
        <v>301.89589177125</v>
      </c>
      <c r="D43" s="165">
        <v>307.34965041375</v>
      </c>
      <c r="E43" s="165">
        <v>311.281602830625</v>
      </c>
      <c r="F43" s="165">
        <v>313.79137965</v>
      </c>
      <c r="G43" s="165">
        <v>314.12192606812505</v>
      </c>
      <c r="H43" s="165">
        <v>312.39756359437496</v>
      </c>
      <c r="I43" s="199" t="str">
        <f>VLOOKUP(A43,'[11]Country Classifications'!A:C,3,FALSE)</f>
        <v>Middle East (non-OPEC)</v>
      </c>
      <c r="J43" t="e">
        <f>VLOOKUP(A43,'[11]Country Classifications'!J:L,3,FALSE)</f>
        <v>#N/A</v>
      </c>
      <c r="K43" t="e">
        <f>VLOOKUP(A43,'[11]Country Classifications'!F:H,3,FALSE)</f>
        <v>#N/A</v>
      </c>
    </row>
    <row r="44" spans="1:11" ht="12.75">
      <c r="A44" s="112" t="s">
        <v>59</v>
      </c>
      <c r="B44" s="170">
        <v>50.058065570625</v>
      </c>
      <c r="C44" s="170">
        <v>52.033951665937494</v>
      </c>
      <c r="D44" s="10">
        <v>52.4598631396875</v>
      </c>
      <c r="E44" s="10">
        <v>53.422863558749995</v>
      </c>
      <c r="F44" s="10">
        <v>55.018694042812506</v>
      </c>
      <c r="G44" s="10">
        <v>57.1991585090625</v>
      </c>
      <c r="H44" s="10">
        <v>59.2337608996875</v>
      </c>
      <c r="I44" s="200" t="str">
        <f>VLOOKUP(A44,'[11]Country Classifications'!A:C,3,FALSE)</f>
        <v>CIS</v>
      </c>
      <c r="J44" t="e">
        <f>VLOOKUP(A44,'[11]Country Classifications'!J:L,3,FALSE)</f>
        <v>#N/A</v>
      </c>
      <c r="K44" t="e">
        <f>VLOOKUP(A44,'[11]Country Classifications'!F:H,3,FALSE)</f>
        <v>#N/A</v>
      </c>
    </row>
    <row r="45" spans="2:11" ht="12.75">
      <c r="B45"/>
      <c r="C45"/>
      <c r="D45"/>
      <c r="E45"/>
      <c r="F45"/>
      <c r="G45"/>
      <c r="H45"/>
      <c r="I45" s="200"/>
      <c r="J45" s="111" t="e">
        <f>VLOOKUP(A45,'[11]Country Classifications'!J:L,3,FALSE)</f>
        <v>#N/A</v>
      </c>
      <c r="K45" s="111" t="e">
        <f>VLOOKUP(A45,'[11]Country Classifications'!F:H,3,FALSE)</f>
        <v>#N/A</v>
      </c>
    </row>
    <row r="46" spans="1:11" ht="12.75">
      <c r="A46" s="104" t="s">
        <v>62</v>
      </c>
      <c r="B46" s="201">
        <v>6</v>
      </c>
      <c r="C46" s="201">
        <v>6</v>
      </c>
      <c r="D46" s="74">
        <v>6</v>
      </c>
      <c r="E46" s="74">
        <v>6</v>
      </c>
      <c r="F46" s="74">
        <v>6</v>
      </c>
      <c r="G46" s="74">
        <v>6</v>
      </c>
      <c r="H46" s="74">
        <v>6</v>
      </c>
      <c r="I46" s="202" t="str">
        <f>VLOOKUP(A46,'[11]Country Classifications'!A:C,3,FALSE)</f>
        <v>Eastern Europe</v>
      </c>
      <c r="J46" t="e">
        <f>VLOOKUP(A46,'[11]Country Classifications'!J:L,3,FALSE)</f>
        <v>#N/A</v>
      </c>
      <c r="K46" t="str">
        <f>VLOOKUP(A46,'[11]Country Classifications'!F:H,3,FALSE)</f>
        <v>Annex 1</v>
      </c>
    </row>
    <row r="47" spans="1:11" ht="12.75">
      <c r="A47" s="104" t="s">
        <v>63</v>
      </c>
      <c r="B47" s="201">
        <v>0</v>
      </c>
      <c r="C47" s="201">
        <v>0</v>
      </c>
      <c r="D47" s="74">
        <v>0</v>
      </c>
      <c r="E47" s="74">
        <v>0</v>
      </c>
      <c r="F47" s="74">
        <v>0.0012</v>
      </c>
      <c r="G47" s="74">
        <v>0</v>
      </c>
      <c r="H47" s="74">
        <v>0</v>
      </c>
      <c r="I47" s="202" t="str">
        <f>VLOOKUP(A47,'[11]Country Classifications'!A:C,3,FALSE)</f>
        <v>Western Europe (non-EU)</v>
      </c>
      <c r="J47" t="e">
        <f>VLOOKUP(A47,'[11]Country Classifications'!J:L,3,FALSE)</f>
        <v>#N/A</v>
      </c>
      <c r="K47" t="str">
        <f>VLOOKUP(A47,'[11]Country Classifications'!F:H,3,FALSE)</f>
        <v>Annex 1</v>
      </c>
    </row>
    <row r="48" spans="1:11" ht="12.75">
      <c r="A48" s="104" t="s">
        <v>64</v>
      </c>
      <c r="B48" s="201">
        <v>4</v>
      </c>
      <c r="C48" s="201">
        <v>4</v>
      </c>
      <c r="D48" s="74">
        <v>4</v>
      </c>
      <c r="E48" s="74">
        <v>4</v>
      </c>
      <c r="F48" s="74">
        <v>4</v>
      </c>
      <c r="G48" s="74">
        <v>4</v>
      </c>
      <c r="H48" s="74">
        <v>4</v>
      </c>
      <c r="I48" s="202" t="str">
        <f>VLOOKUP(A48,'[11]Country Classifications'!A:C,3,FALSE)</f>
        <v>Eastern Europe</v>
      </c>
      <c r="J48" t="e">
        <f>VLOOKUP(A48,'[11]Country Classifications'!J:L,3,FALSE)</f>
        <v>#N/A</v>
      </c>
      <c r="K48" t="str">
        <f>VLOOKUP(A48,'[11]Country Classifications'!F:H,3,FALSE)</f>
        <v>Annex 1</v>
      </c>
    </row>
    <row r="49" spans="1:11" ht="12.75">
      <c r="A49" s="104" t="s">
        <v>65</v>
      </c>
      <c r="B49" s="201">
        <v>0.22</v>
      </c>
      <c r="C49" s="203">
        <v>0.22</v>
      </c>
      <c r="D49" s="204">
        <v>0.22</v>
      </c>
      <c r="E49" s="204">
        <v>0.22</v>
      </c>
      <c r="F49" s="204">
        <v>0.22</v>
      </c>
      <c r="G49" s="204">
        <v>0.22</v>
      </c>
      <c r="H49" s="204">
        <v>0.22</v>
      </c>
      <c r="I49" s="205" t="str">
        <f>VLOOKUP(A49,'[11]Country Classifications'!A:C,3,FALSE)</f>
        <v>EU-15</v>
      </c>
      <c r="J49" t="str">
        <f>VLOOKUP(A49,'[11]Country Classifications'!J:L,3,FALSE)</f>
        <v>OECD</v>
      </c>
      <c r="K49" t="str">
        <f>VLOOKUP(A49,'[11]Country Classifications'!F:H,3,FALSE)</f>
        <v>Annex 1</v>
      </c>
    </row>
    <row r="50" spans="1:11" ht="12.75">
      <c r="A50" s="97" t="s">
        <v>66</v>
      </c>
      <c r="B50" s="85">
        <v>487.757571564375</v>
      </c>
      <c r="C50" s="85">
        <v>534.1462042612501</v>
      </c>
      <c r="D50" s="85">
        <v>579.4740229949999</v>
      </c>
      <c r="E50" s="85">
        <v>489.3662239646249</v>
      </c>
      <c r="F50" s="85">
        <v>520.4722996580626</v>
      </c>
      <c r="G50" s="206">
        <f>1000*0.549486816932813</f>
        <v>549.486816932813</v>
      </c>
      <c r="H50" s="85">
        <f>0.576237149545312*1000</f>
        <v>576.237149545312</v>
      </c>
      <c r="I50" s="199" t="str">
        <f>VLOOKUP(A50,'[11]Country Classifications'!A:C,3,FALSE)</f>
        <v>North America</v>
      </c>
      <c r="J50" t="str">
        <f>VLOOKUP(A50,'[11]Country Classifications'!J:L,3,FALSE)</f>
        <v>OECD</v>
      </c>
      <c r="K50" t="e">
        <f>VLOOKUP(A50,'[11]Country Classifications'!F:H,3,FALSE)</f>
        <v>#N/A</v>
      </c>
    </row>
    <row r="51" spans="1:11" ht="12.75">
      <c r="A51" s="112" t="s">
        <v>67</v>
      </c>
      <c r="B51" s="156">
        <v>14.407554042000001</v>
      </c>
      <c r="C51" s="170">
        <v>14.407554042000001</v>
      </c>
      <c r="D51" s="10">
        <v>14.26145301</v>
      </c>
      <c r="E51" s="10">
        <v>14.075506242</v>
      </c>
      <c r="F51" s="10">
        <v>13.912802820000001</v>
      </c>
      <c r="G51" s="10">
        <v>13.786624656</v>
      </c>
      <c r="H51" s="10">
        <v>13.647164580000004</v>
      </c>
      <c r="I51" s="207" t="str">
        <f>VLOOKUP(A51,'[11]Country Classifications'!A:C,3,FALSE)</f>
        <v>CIS</v>
      </c>
      <c r="J51" t="e">
        <f>VLOOKUP(A51,'[11]Country Classifications'!J:L,3,FALSE)</f>
        <v>#N/A</v>
      </c>
      <c r="K51" t="e">
        <f>VLOOKUP(A51,'[11]Country Classifications'!F:H,3,FALSE)</f>
        <v>#N/A</v>
      </c>
    </row>
    <row r="52" spans="1:11" ht="12.75">
      <c r="A52" s="104" t="s">
        <v>68</v>
      </c>
      <c r="B52" s="201">
        <v>0.09961433999999998</v>
      </c>
      <c r="C52" s="201">
        <v>0.10625529599999999</v>
      </c>
      <c r="D52" s="74">
        <v>0.10957577399999999</v>
      </c>
      <c r="E52" s="74">
        <v>0.11621672999999999</v>
      </c>
      <c r="F52" s="74">
        <v>0.11953720799999998</v>
      </c>
      <c r="G52" s="74">
        <v>0.12285768599999998</v>
      </c>
      <c r="H52" s="74">
        <v>0.126178164</v>
      </c>
      <c r="I52" s="208" t="str">
        <f>VLOOKUP(A52,'[11]Country Classifications'!A:C,3,FALSE)</f>
        <v>Western Europe (non-EU)</v>
      </c>
      <c r="J52" t="e">
        <f>VLOOKUP(A52,'[11]Country Classifications'!J:L,3,FALSE)</f>
        <v>#N/A</v>
      </c>
      <c r="K52" t="str">
        <f>VLOOKUP(A52,'[11]Country Classifications'!F:H,3,FALSE)</f>
        <v>Annex 1</v>
      </c>
    </row>
    <row r="53" spans="1:11" ht="12.75">
      <c r="A53" s="97" t="s">
        <v>69</v>
      </c>
      <c r="B53" s="164">
        <v>47.71774178062501</v>
      </c>
      <c r="C53" s="164">
        <v>53.5471999190625</v>
      </c>
      <c r="D53" s="165">
        <v>59.89342325531249</v>
      </c>
      <c r="E53" s="165">
        <v>66.86082202406249</v>
      </c>
      <c r="F53" s="165">
        <v>74.386403818125</v>
      </c>
      <c r="G53" s="165">
        <v>82.39627516312497</v>
      </c>
      <c r="H53" s="165">
        <v>90.60116566593749</v>
      </c>
      <c r="I53" s="209" t="str">
        <f>VLOOKUP(A53,'[11]Country Classifications'!A:C,3,FALSE)</f>
        <v>East Asia</v>
      </c>
      <c r="J53" t="e">
        <f>VLOOKUP(A53,'[11]Country Classifications'!J:L,3,FALSE)</f>
        <v>#N/A</v>
      </c>
      <c r="K53" t="e">
        <f>VLOOKUP(A53,'[11]Country Classifications'!F:H,3,FALSE)</f>
        <v>#N/A</v>
      </c>
    </row>
    <row r="54" spans="1:11" ht="12.75">
      <c r="A54" s="97" t="s">
        <v>70</v>
      </c>
      <c r="B54" s="164">
        <v>125.21648914687498</v>
      </c>
      <c r="C54" s="164">
        <v>139.04400973968748</v>
      </c>
      <c r="D54" s="165">
        <v>151.63878946125</v>
      </c>
      <c r="E54" s="165">
        <v>162.81753468749997</v>
      </c>
      <c r="F54" s="165">
        <v>173.12652374062498</v>
      </c>
      <c r="G54" s="165">
        <v>183.4259195671875</v>
      </c>
      <c r="H54" s="165">
        <v>194.27361535968745</v>
      </c>
      <c r="I54" s="209" t="str">
        <f>VLOOKUP(A54,'[11]Country Classifications'!A:C,3,FALSE)</f>
        <v>South &amp; South East Asia</v>
      </c>
      <c r="J54" t="e">
        <f>VLOOKUP(A54,'[11]Country Classifications'!J:L,3,FALSE)</f>
        <v>#N/A</v>
      </c>
      <c r="K54" t="e">
        <f>VLOOKUP(A54,'[11]Country Classifications'!F:H,3,FALSE)</f>
        <v>#N/A</v>
      </c>
    </row>
    <row r="55" spans="1:11" ht="12.75">
      <c r="A55" s="112" t="s">
        <v>71</v>
      </c>
      <c r="B55" s="170">
        <v>50.204482879687504</v>
      </c>
      <c r="C55" s="170">
        <v>56.89275444562501</v>
      </c>
      <c r="D55" s="10">
        <v>64.39531010062501</v>
      </c>
      <c r="E55" s="10">
        <v>72.65252380968751</v>
      </c>
      <c r="F55" s="10">
        <v>81.58901221406249</v>
      </c>
      <c r="G55" s="10">
        <v>91.13499602812499</v>
      </c>
      <c r="H55" s="10">
        <v>101.0149917984375</v>
      </c>
      <c r="I55" s="207" t="str">
        <f>VLOOKUP(A55,'[11]Country Classifications'!A:C,3,FALSE)</f>
        <v>South &amp; South East Asia</v>
      </c>
      <c r="J55" t="e">
        <f>VLOOKUP(A55,'[11]Country Classifications'!J:L,3,FALSE)</f>
        <v>#N/A</v>
      </c>
      <c r="K55" t="e">
        <f>VLOOKUP(A55,'[11]Country Classifications'!F:H,3,FALSE)</f>
        <v>#N/A</v>
      </c>
    </row>
    <row r="56" spans="1:11" ht="12.75">
      <c r="A56" s="104" t="s">
        <v>72</v>
      </c>
      <c r="B56" s="201">
        <v>6.3</v>
      </c>
      <c r="C56" s="201">
        <v>1.5</v>
      </c>
      <c r="D56" s="74">
        <v>3.78</v>
      </c>
      <c r="E56" s="74">
        <v>4</v>
      </c>
      <c r="F56" s="74">
        <v>4</v>
      </c>
      <c r="G56" s="74">
        <v>4</v>
      </c>
      <c r="H56" s="74">
        <v>4</v>
      </c>
      <c r="I56" s="208" t="str">
        <f>VLOOKUP(A56,'[11]Country Classifications'!A:C,3,FALSE)</f>
        <v>EU-15</v>
      </c>
      <c r="J56" t="str">
        <f>VLOOKUP(A56,'[11]Country Classifications'!J:L,3,FALSE)</f>
        <v>OECD</v>
      </c>
      <c r="K56" t="str">
        <f>VLOOKUP(A56,'[11]Country Classifications'!F:H,3,FALSE)</f>
        <v>Annex 1</v>
      </c>
    </row>
    <row r="57" spans="1:11" ht="12.75">
      <c r="A57" s="104" t="s">
        <v>73</v>
      </c>
      <c r="B57" s="201">
        <v>6.16</v>
      </c>
      <c r="C57" s="201">
        <v>6.58</v>
      </c>
      <c r="D57" s="74">
        <v>6.8</v>
      </c>
      <c r="E57" s="74">
        <v>6.9</v>
      </c>
      <c r="F57" s="74">
        <v>6.9</v>
      </c>
      <c r="G57" s="74">
        <v>7</v>
      </c>
      <c r="H57" s="74">
        <v>7.1</v>
      </c>
      <c r="I57" s="208" t="str">
        <f>VLOOKUP(A57,'[11]Country Classifications'!A:C,3,FALSE)</f>
        <v>Australia/NZ</v>
      </c>
      <c r="J57" t="str">
        <f>VLOOKUP(A57,'[11]Country Classifications'!J:L,3,FALSE)</f>
        <v>OECD</v>
      </c>
      <c r="K57" t="str">
        <f>VLOOKUP(A57,'[11]Country Classifications'!F:H,3,FALSE)</f>
        <v>Annex 1</v>
      </c>
    </row>
    <row r="58" spans="1:11" ht="12.75">
      <c r="A58" s="112" t="s">
        <v>74</v>
      </c>
      <c r="B58" s="170">
        <v>323.8261433037421</v>
      </c>
      <c r="C58" s="170">
        <v>374.02780420589056</v>
      </c>
      <c r="D58" s="10">
        <v>428.972721473953</v>
      </c>
      <c r="E58" s="10">
        <v>488.7249422550468</v>
      </c>
      <c r="F58" s="10">
        <v>553.5745624508204</v>
      </c>
      <c r="G58" s="10">
        <v>622.8132959637421</v>
      </c>
      <c r="H58" s="10">
        <v>694.1505154145623</v>
      </c>
      <c r="I58" s="207" t="str">
        <f>VLOOKUP(A58,'[11]Country Classifications'!A:C,3,FALSE)</f>
        <v>Africa</v>
      </c>
      <c r="J58" t="e">
        <f>VLOOKUP(A58,'[11]Country Classifications'!J:L,3,FALSE)</f>
        <v>#N/A</v>
      </c>
      <c r="K58" t="e">
        <f>VLOOKUP(A58,'[11]Country Classifications'!F:H,3,FALSE)</f>
        <v>#N/A</v>
      </c>
    </row>
    <row r="59" spans="1:11" ht="12.75">
      <c r="A59" s="112" t="s">
        <v>75</v>
      </c>
      <c r="B59" s="170">
        <v>89.51201659312501</v>
      </c>
      <c r="C59" s="170">
        <v>92.8058908153125</v>
      </c>
      <c r="D59" s="10">
        <v>94.05980002124998</v>
      </c>
      <c r="E59" s="10">
        <v>95.32302651375001</v>
      </c>
      <c r="F59" s="10">
        <v>96.80214731249998</v>
      </c>
      <c r="G59" s="10">
        <v>98.9640370884375</v>
      </c>
      <c r="H59" s="10">
        <v>101.1679104646875</v>
      </c>
      <c r="I59" s="207" t="str">
        <f>VLOOKUP(A59,'[11]Country Classifications'!A:C,3,FALSE)</f>
        <v>East Asia</v>
      </c>
      <c r="J59" t="e">
        <f>VLOOKUP(A59,'[11]Country Classifications'!J:L,3,FALSE)</f>
        <v>#N/A</v>
      </c>
      <c r="K59" t="e">
        <f>VLOOKUP(A59,'[11]Country Classifications'!F:H,3,FALSE)</f>
        <v>#N/A</v>
      </c>
    </row>
    <row r="60" spans="1:11" ht="12.75">
      <c r="A60" s="104" t="s">
        <v>76</v>
      </c>
      <c r="B60" s="201">
        <v>0.4</v>
      </c>
      <c r="C60" s="201">
        <v>0.4</v>
      </c>
      <c r="D60" s="74">
        <v>0.4</v>
      </c>
      <c r="E60" s="74">
        <v>0.4</v>
      </c>
      <c r="F60" s="74">
        <v>0.4</v>
      </c>
      <c r="G60" s="74">
        <v>0.4</v>
      </c>
      <c r="H60" s="74">
        <v>0.4</v>
      </c>
      <c r="I60" s="208" t="str">
        <f>VLOOKUP(A60,'[11]Country Classifications'!A:C,3,FALSE)</f>
        <v>Western Europe (non-EU)</v>
      </c>
      <c r="J60" t="str">
        <f>VLOOKUP(A60,'[11]Country Classifications'!J:L,3,FALSE)</f>
        <v>OECD</v>
      </c>
      <c r="K60" t="str">
        <f>VLOOKUP(A60,'[11]Country Classifications'!F:H,3,FALSE)</f>
        <v>Annex 1</v>
      </c>
    </row>
    <row r="61" spans="1:11" ht="12.75">
      <c r="A61" s="97" t="s">
        <v>77</v>
      </c>
      <c r="B61" s="164">
        <v>329.35926039555005</v>
      </c>
      <c r="C61" s="164">
        <v>370.93739999085</v>
      </c>
      <c r="D61" s="165">
        <v>423.6192906823499</v>
      </c>
      <c r="E61" s="165">
        <v>480.73173962625</v>
      </c>
      <c r="F61" s="165">
        <v>543.6328167290999</v>
      </c>
      <c r="G61" s="165">
        <v>612.03054382155</v>
      </c>
      <c r="H61" s="165">
        <v>682.3422575928</v>
      </c>
      <c r="I61" s="209" t="str">
        <f>VLOOKUP(A61,'[11]Country Classifications'!A:C,3,FALSE)</f>
        <v>South &amp; South East Asia</v>
      </c>
      <c r="J61" t="e">
        <f>VLOOKUP(A61,'[11]Country Classifications'!J:L,3,FALSE)</f>
        <v>#N/A</v>
      </c>
      <c r="K61" t="e">
        <f>VLOOKUP(A61,'[11]Country Classifications'!F:H,3,FALSE)</f>
        <v>#N/A</v>
      </c>
    </row>
    <row r="62" spans="1:11" ht="12.75">
      <c r="A62" s="112" t="s">
        <v>78</v>
      </c>
      <c r="B62" s="170">
        <v>124.61476269375001</v>
      </c>
      <c r="C62" s="170">
        <v>135.955982925</v>
      </c>
      <c r="D62" s="10">
        <v>148.26204461249998</v>
      </c>
      <c r="E62" s="10">
        <v>160.637436225</v>
      </c>
      <c r="F62" s="10">
        <v>172.66040071875005</v>
      </c>
      <c r="G62" s="10">
        <v>184.16339077499998</v>
      </c>
      <c r="H62" s="10">
        <v>195.03085651875</v>
      </c>
      <c r="I62" s="207" t="str">
        <f>VLOOKUP(A62,'[11]Country Classifications'!A:C,3,FALSE)</f>
        <v>Latin America and Caribbean</v>
      </c>
      <c r="J62" t="e">
        <f>VLOOKUP(A62,'[11]Country Classifications'!J:L,3,FALSE)</f>
        <v>#N/A</v>
      </c>
      <c r="K62" t="e">
        <f>VLOOKUP(A62,'[11]Country Classifications'!F:H,3,FALSE)</f>
        <v>#N/A</v>
      </c>
    </row>
    <row r="63" spans="1:11" ht="12.75">
      <c r="A63" s="112" t="s">
        <v>79</v>
      </c>
      <c r="B63" s="170">
        <v>156.03347265843752</v>
      </c>
      <c r="C63" s="170">
        <v>174.70782569624998</v>
      </c>
      <c r="D63" s="10">
        <v>193.39618747968748</v>
      </c>
      <c r="E63" s="10">
        <v>212.16754971562497</v>
      </c>
      <c r="F63" s="10">
        <v>229.74346609593752</v>
      </c>
      <c r="G63" s="10">
        <v>245.05268436468748</v>
      </c>
      <c r="H63" s="10">
        <v>259.2054179728125</v>
      </c>
      <c r="I63" s="207" t="str">
        <f>VLOOKUP(A63,'[11]Country Classifications'!A:C,3,FALSE)</f>
        <v>South &amp; South East Asia</v>
      </c>
      <c r="J63" t="e">
        <f>VLOOKUP(A63,'[11]Country Classifications'!J:L,3,FALSE)</f>
        <v>#N/A</v>
      </c>
      <c r="K63" t="e">
        <f>VLOOKUP(A63,'[11]Country Classifications'!F:H,3,FALSE)</f>
        <v>#N/A</v>
      </c>
    </row>
    <row r="64" spans="1:11" ht="12.75">
      <c r="A64" s="104" t="s">
        <v>80</v>
      </c>
      <c r="B64" s="201">
        <v>140</v>
      </c>
      <c r="C64" s="201">
        <v>89</v>
      </c>
      <c r="D64" s="74">
        <v>80</v>
      </c>
      <c r="E64" s="74">
        <v>58.06632414759457</v>
      </c>
      <c r="F64" s="74">
        <v>56.0361201930562</v>
      </c>
      <c r="G64" s="74">
        <v>53.78172193678966</v>
      </c>
      <c r="H64" s="74">
        <v>65.70138564533706</v>
      </c>
      <c r="I64" s="208" t="str">
        <f>VLOOKUP(A64,'[11]Country Classifications'!A:C,3,FALSE)</f>
        <v>Eastern Europe</v>
      </c>
      <c r="J64" t="str">
        <f>VLOOKUP(A64,'[11]Country Classifications'!J:L,3,FALSE)</f>
        <v>OECD</v>
      </c>
      <c r="K64" t="str">
        <f>VLOOKUP(A64,'[11]Country Classifications'!F:H,3,FALSE)</f>
        <v>Annex 1</v>
      </c>
    </row>
    <row r="65" spans="1:11" ht="12.75">
      <c r="A65" s="104" t="s">
        <v>81</v>
      </c>
      <c r="B65" s="201">
        <v>19</v>
      </c>
      <c r="C65" s="201">
        <v>22</v>
      </c>
      <c r="D65" s="74">
        <v>22</v>
      </c>
      <c r="E65" s="74">
        <v>22</v>
      </c>
      <c r="F65" s="74">
        <v>22</v>
      </c>
      <c r="G65" s="74">
        <v>22</v>
      </c>
      <c r="H65" s="74">
        <v>22</v>
      </c>
      <c r="I65" s="208" t="str">
        <f>VLOOKUP(A65,'[11]Country Classifications'!A:C,3,FALSE)</f>
        <v>EU-15</v>
      </c>
      <c r="J65" t="str">
        <f>VLOOKUP(A65,'[11]Country Classifications'!J:L,3,FALSE)</f>
        <v>OECD</v>
      </c>
      <c r="K65" t="str">
        <f>VLOOKUP(A65,'[11]Country Classifications'!F:H,3,FALSE)</f>
        <v>Annex 1</v>
      </c>
    </row>
    <row r="66" spans="1:11" ht="12.75">
      <c r="A66" s="104" t="s">
        <v>82</v>
      </c>
      <c r="B66" s="201">
        <v>19</v>
      </c>
      <c r="C66" s="201">
        <v>19</v>
      </c>
      <c r="D66" s="74">
        <v>19</v>
      </c>
      <c r="E66" s="74">
        <v>19</v>
      </c>
      <c r="F66" s="74">
        <v>19</v>
      </c>
      <c r="G66" s="74">
        <v>19</v>
      </c>
      <c r="H66" s="74">
        <v>19</v>
      </c>
      <c r="I66" s="208" t="str">
        <f>VLOOKUP(A66,'[11]Country Classifications'!A:C,3,FALSE)</f>
        <v>Eastern Europe</v>
      </c>
      <c r="J66" t="e">
        <f>VLOOKUP(A66,'[11]Country Classifications'!J:L,3,FALSE)</f>
        <v>#N/A</v>
      </c>
      <c r="K66" t="str">
        <f>VLOOKUP(A66,'[11]Country Classifications'!F:H,3,FALSE)</f>
        <v>Annex 1</v>
      </c>
    </row>
    <row r="67" spans="1:11" ht="12.75">
      <c r="A67" s="104" t="s">
        <v>83</v>
      </c>
      <c r="B67" s="201">
        <v>140</v>
      </c>
      <c r="C67" s="201">
        <v>130</v>
      </c>
      <c r="D67" s="74">
        <v>130</v>
      </c>
      <c r="E67" s="74">
        <v>130</v>
      </c>
      <c r="F67" s="74">
        <v>130</v>
      </c>
      <c r="G67" s="74">
        <v>130</v>
      </c>
      <c r="H67" s="74">
        <v>130</v>
      </c>
      <c r="I67" s="208" t="str">
        <f>VLOOKUP(A67,'[11]Country Classifications'!A:C,3,FALSE)</f>
        <v>CIS</v>
      </c>
      <c r="J67" t="e">
        <f>VLOOKUP(A67,'[11]Country Classifications'!J:L,3,FALSE)</f>
        <v>#N/A</v>
      </c>
      <c r="K67" t="str">
        <f>VLOOKUP(A67,'[11]Country Classifications'!F:H,3,FALSE)</f>
        <v>Annex 1</v>
      </c>
    </row>
    <row r="68" spans="1:11" ht="12.75">
      <c r="A68" s="97" t="s">
        <v>84</v>
      </c>
      <c r="B68" s="164">
        <v>46.0985019075</v>
      </c>
      <c r="C68" s="164">
        <v>51.4592496075</v>
      </c>
      <c r="D68" s="165">
        <v>60.98129035687501</v>
      </c>
      <c r="E68" s="165">
        <v>70.51139468624999</v>
      </c>
      <c r="F68" s="165">
        <v>80.72853308625001</v>
      </c>
      <c r="G68" s="165">
        <v>91.64355823875</v>
      </c>
      <c r="H68" s="165">
        <v>102.9660993440625</v>
      </c>
      <c r="I68" s="209" t="str">
        <f>VLOOKUP(A68,'[11]Country Classifications'!A:C,3,FALSE)</f>
        <v>OPEC</v>
      </c>
      <c r="J68" t="e">
        <f>VLOOKUP(A68,'[11]Country Classifications'!J:L,3,FALSE)</f>
        <v>#N/A</v>
      </c>
      <c r="K68" t="e">
        <f>VLOOKUP(A68,'[11]Country Classifications'!F:H,3,FALSE)</f>
        <v>#N/A</v>
      </c>
    </row>
    <row r="69" spans="1:11" ht="12.75">
      <c r="A69" s="112" t="s">
        <v>85</v>
      </c>
      <c r="B69" s="170">
        <v>28.468943557687496</v>
      </c>
      <c r="C69" s="170">
        <v>32.24174882512499</v>
      </c>
      <c r="D69" s="10">
        <v>36.6051477080625</v>
      </c>
      <c r="E69" s="10">
        <v>41.4853160045625</v>
      </c>
      <c r="F69" s="10">
        <v>46.82397144993751</v>
      </c>
      <c r="G69" s="10">
        <v>52.516205967750004</v>
      </c>
      <c r="H69" s="10">
        <v>58.37163082668751</v>
      </c>
      <c r="I69" s="207" t="str">
        <f>VLOOKUP(A69,'[11]Country Classifications'!A:C,3,FALSE)</f>
        <v>Africa</v>
      </c>
      <c r="J69" t="e">
        <f>VLOOKUP(A69,'[11]Country Classifications'!J:L,3,FALSE)</f>
        <v>#N/A</v>
      </c>
      <c r="K69" t="e">
        <f>VLOOKUP(A69,'[11]Country Classifications'!F:H,3,FALSE)</f>
        <v>#N/A</v>
      </c>
    </row>
    <row r="70" spans="1:11" ht="12.75">
      <c r="A70" s="112" t="s">
        <v>86</v>
      </c>
      <c r="B70" s="170">
        <v>8.3978300503125</v>
      </c>
      <c r="C70" s="170">
        <v>9.7003502071875</v>
      </c>
      <c r="D70" s="10">
        <v>11.238912122812499</v>
      </c>
      <c r="E70" s="10">
        <v>12.356125634999998</v>
      </c>
      <c r="F70" s="10">
        <v>13.125841581562499</v>
      </c>
      <c r="G70" s="10">
        <v>13.743784300312502</v>
      </c>
      <c r="H70" s="10">
        <v>14.30897601</v>
      </c>
      <c r="I70" s="207" t="str">
        <f>VLOOKUP(A70,'[11]Country Classifications'!A:C,3,FALSE)</f>
        <v>South &amp; South East Asia</v>
      </c>
      <c r="J70" t="e">
        <f>VLOOKUP(A70,'[11]Country Classifications'!J:L,3,FALSE)</f>
        <v>#N/A</v>
      </c>
      <c r="K70" t="e">
        <f>VLOOKUP(A70,'[11]Country Classifications'!F:H,3,FALSE)</f>
        <v>#N/A</v>
      </c>
    </row>
    <row r="71" spans="1:11" ht="12.75">
      <c r="A71" s="104" t="s">
        <v>87</v>
      </c>
      <c r="B71" s="201">
        <v>48.19</v>
      </c>
      <c r="C71" s="201">
        <v>40.38</v>
      </c>
      <c r="D71" s="74">
        <v>27.28</v>
      </c>
      <c r="E71" s="74">
        <v>27.1</v>
      </c>
      <c r="F71" s="74">
        <v>27.44</v>
      </c>
      <c r="G71" s="74">
        <v>27.69</v>
      </c>
      <c r="H71" s="74">
        <v>27.942277696793006</v>
      </c>
      <c r="I71" s="208" t="str">
        <f>VLOOKUP(A71,'[11]Country Classifications'!A:C,3,FALSE)</f>
        <v>Eastern Europe</v>
      </c>
      <c r="J71" t="str">
        <f>VLOOKUP(A71,'[11]Country Classifications'!J:L,3,FALSE)</f>
        <v>OECD</v>
      </c>
      <c r="K71" t="str">
        <f>VLOOKUP(A71,'[11]Country Classifications'!F:H,3,FALSE)</f>
        <v>Annex 1</v>
      </c>
    </row>
    <row r="72" spans="1:11" ht="12.75">
      <c r="A72" s="104" t="s">
        <v>88</v>
      </c>
      <c r="B72" s="201">
        <v>6.368676804</v>
      </c>
      <c r="C72" s="201">
        <v>6.607751219999999</v>
      </c>
      <c r="D72" s="74">
        <v>6.601110263999999</v>
      </c>
      <c r="E72" s="74">
        <v>6.5612645280000015</v>
      </c>
      <c r="F72" s="74">
        <v>6.491534490000001</v>
      </c>
      <c r="G72" s="74">
        <v>6.395240628</v>
      </c>
      <c r="H72" s="74">
        <v>6.275703419999999</v>
      </c>
      <c r="I72" s="208" t="str">
        <f>VLOOKUP(A72,'[11]Country Classifications'!A:C,3,FALSE)</f>
        <v>Eastern Europe</v>
      </c>
      <c r="J72" t="e">
        <f>VLOOKUP(A72,'[11]Country Classifications'!J:L,3,FALSE)</f>
        <v>#N/A</v>
      </c>
      <c r="K72" t="str">
        <f>VLOOKUP(A72,'[11]Country Classifications'!F:H,3,FALSE)</f>
        <v>Annex 1</v>
      </c>
    </row>
    <row r="73" spans="1:11" ht="12.75">
      <c r="A73" s="104" t="s">
        <v>89</v>
      </c>
      <c r="B73" s="170">
        <v>159.85584524159998</v>
      </c>
      <c r="C73" s="170">
        <v>175.92668387280003</v>
      </c>
      <c r="D73" s="10">
        <v>190.32320215439995</v>
      </c>
      <c r="E73" s="10">
        <v>197.798317416</v>
      </c>
      <c r="F73" s="10">
        <v>198.36960782399998</v>
      </c>
      <c r="G73" s="10">
        <v>196.0668680256</v>
      </c>
      <c r="H73" s="10">
        <v>193.25875594320001</v>
      </c>
      <c r="I73" s="207" t="str">
        <f>VLOOKUP(A73,'[11]Country Classifications'!A:C,3,FALSE)</f>
        <v>Africa</v>
      </c>
      <c r="J73" t="e">
        <f>VLOOKUP(A73,'[11]Country Classifications'!J:L,3,FALSE)</f>
        <v>#N/A</v>
      </c>
      <c r="K73" t="e">
        <f>VLOOKUP(A73,'[11]Country Classifications'!F:H,3,FALSE)</f>
        <v>#N/A</v>
      </c>
    </row>
    <row r="74" spans="1:11" ht="12.75">
      <c r="A74" s="112" t="s">
        <v>90</v>
      </c>
      <c r="B74" s="170">
        <v>113.8177042865625</v>
      </c>
      <c r="C74" s="170">
        <v>118.05782132156249</v>
      </c>
      <c r="D74" s="10">
        <v>123.11499142687498</v>
      </c>
      <c r="E74" s="10">
        <v>127.6763481328125</v>
      </c>
      <c r="F74" s="10">
        <v>131.7319542459375</v>
      </c>
      <c r="G74" s="10">
        <v>134.971086954375</v>
      </c>
      <c r="H74" s="10">
        <v>137.5287982884375</v>
      </c>
      <c r="I74" s="207" t="str">
        <f>VLOOKUP(A74,'[11]Country Classifications'!A:C,3,FALSE)</f>
        <v>East Asia</v>
      </c>
      <c r="J74" t="str">
        <f>VLOOKUP(A74,'[11]Country Classifications'!J:L,3,FALSE)</f>
        <v>OECD</v>
      </c>
      <c r="K74" t="e">
        <f>VLOOKUP(A74,'[11]Country Classifications'!F:H,3,FALSE)</f>
        <v>#N/A</v>
      </c>
    </row>
    <row r="75" spans="1:11" ht="12.75">
      <c r="A75" s="94" t="s">
        <v>92</v>
      </c>
      <c r="B75" s="193">
        <v>44</v>
      </c>
      <c r="C75" s="193">
        <v>50</v>
      </c>
      <c r="D75" s="194">
        <v>55</v>
      </c>
      <c r="E75" s="194">
        <v>55</v>
      </c>
      <c r="F75" s="194">
        <v>55</v>
      </c>
      <c r="G75" s="194">
        <v>55</v>
      </c>
      <c r="H75" s="194">
        <v>55</v>
      </c>
      <c r="I75" s="209" t="str">
        <f>VLOOKUP(A75,'[11]Country Classifications'!A:C,3,FALSE)</f>
        <v>EU-15</v>
      </c>
      <c r="J75" t="str">
        <f>VLOOKUP(A75,'[11]Country Classifications'!J:L,3,FALSE)</f>
        <v>OECD</v>
      </c>
      <c r="K75" t="str">
        <f>VLOOKUP(A75,'[11]Country Classifications'!F:H,3,FALSE)</f>
        <v>Annex 1</v>
      </c>
    </row>
    <row r="76" spans="1:11" ht="12.75">
      <c r="A76" s="94" t="s">
        <v>93</v>
      </c>
      <c r="B76" s="193"/>
      <c r="C76" s="193"/>
      <c r="D76" s="194"/>
      <c r="E76" s="194"/>
      <c r="F76" s="194"/>
      <c r="G76" s="194"/>
      <c r="H76" s="194"/>
      <c r="I76" s="210" t="str">
        <f>VLOOKUP(A76,'[11]Country Classifications'!A:C,3,FALSE)</f>
        <v>EU-15</v>
      </c>
      <c r="J76" t="str">
        <f>VLOOKUP(A76,'[11]Country Classifications'!J:L,3,FALSE)</f>
        <v>OECD</v>
      </c>
      <c r="K76" t="str">
        <f>VLOOKUP(A76,'[11]Country Classifications'!F:H,3,FALSE)</f>
        <v>Annex 1</v>
      </c>
    </row>
    <row r="77" spans="1:11" ht="12.75">
      <c r="A77" s="104" t="s">
        <v>94</v>
      </c>
      <c r="B77" s="201">
        <v>1.35</v>
      </c>
      <c r="C77" s="201">
        <v>1.48</v>
      </c>
      <c r="D77" s="74">
        <v>1.5744408945686903</v>
      </c>
      <c r="E77" s="74">
        <v>1.1616613418530353</v>
      </c>
      <c r="F77" s="74">
        <v>0.7488817891373802</v>
      </c>
      <c r="G77" s="74">
        <v>0.75</v>
      </c>
      <c r="H77" s="74">
        <v>0.75</v>
      </c>
      <c r="I77" s="208" t="str">
        <f>VLOOKUP(A77,'[11]Country Classifications'!A:C,3,FALSE)</f>
        <v>Western Europe (non-EU)</v>
      </c>
      <c r="J77" t="str">
        <f>VLOOKUP(A77,'[11]Country Classifications'!J:L,3,FALSE)</f>
        <v>OECD</v>
      </c>
      <c r="K77" t="str">
        <f>VLOOKUP(A77,'[11]Country Classifications'!F:H,3,FALSE)</f>
        <v>Annex 1</v>
      </c>
    </row>
    <row r="78" spans="1:11" ht="12.75">
      <c r="A78" s="211" t="s">
        <v>95</v>
      </c>
      <c r="B78" s="170">
        <v>265.969390995</v>
      </c>
      <c r="C78" s="170">
        <v>285.37190082843745</v>
      </c>
      <c r="D78" s="10">
        <v>305.182577660625</v>
      </c>
      <c r="E78" s="10">
        <v>323.13220734374994</v>
      </c>
      <c r="F78" s="10">
        <v>338.5891028559374</v>
      </c>
      <c r="G78" s="10">
        <v>352.238401659375</v>
      </c>
      <c r="H78" s="10">
        <v>364.9061560134375</v>
      </c>
      <c r="I78" s="207" t="str">
        <f>VLOOKUP(A78,'[11]Country Classifications'!A:C,3,FALSE)</f>
        <v>South &amp; South East Asia</v>
      </c>
      <c r="J78" t="e">
        <f>VLOOKUP(A78,'[11]Country Classifications'!J:L,3,FALSE)</f>
        <v>#N/A</v>
      </c>
      <c r="K78" t="e">
        <f>VLOOKUP(A78,'[11]Country Classifications'!F:H,3,FALSE)</f>
        <v>#N/A</v>
      </c>
    </row>
    <row r="79" spans="1:11" ht="12.75">
      <c r="A79" s="104" t="s">
        <v>96</v>
      </c>
      <c r="B79" s="201">
        <v>272.58752733187504</v>
      </c>
      <c r="C79" s="201">
        <v>298.8025387396875</v>
      </c>
      <c r="D79" s="74">
        <v>323.94854134125</v>
      </c>
      <c r="E79" s="74">
        <v>346.0138549284375</v>
      </c>
      <c r="F79" s="74">
        <v>365.1393942984375</v>
      </c>
      <c r="G79" s="74">
        <v>383.89078058625</v>
      </c>
      <c r="H79" s="74">
        <v>402.7587860165625</v>
      </c>
      <c r="I79" s="208" t="str">
        <f>VLOOKUP(A79,'[11]Country Classifications'!A:C,3,FALSE)</f>
        <v>Middle East (non-OPEC)</v>
      </c>
      <c r="J79" t="str">
        <f>VLOOKUP(A79,'[11]Country Classifications'!J:L,3,FALSE)</f>
        <v>OECD</v>
      </c>
      <c r="K79" t="str">
        <f>VLOOKUP(A79,'[11]Country Classifications'!F:H,3,FALSE)</f>
        <v>Annex 1</v>
      </c>
    </row>
    <row r="80" spans="1:11" ht="12.75">
      <c r="A80" s="104" t="s">
        <v>97</v>
      </c>
      <c r="B80" s="201">
        <v>17.82329227875</v>
      </c>
      <c r="C80" s="201">
        <v>20.456941246874997</v>
      </c>
      <c r="D80" s="74">
        <v>23.0177032509375</v>
      </c>
      <c r="E80" s="74">
        <v>25.28691739875</v>
      </c>
      <c r="F80" s="74">
        <v>27.458948927812497</v>
      </c>
      <c r="G80" s="74">
        <v>29.441474350312507</v>
      </c>
      <c r="H80" s="74">
        <v>31.331676284999993</v>
      </c>
      <c r="I80" s="208" t="str">
        <f>VLOOKUP(A80,'[11]Country Classifications'!A:C,3,FALSE)</f>
        <v>CIS</v>
      </c>
      <c r="J80" t="e">
        <f>VLOOKUP(A80,'[11]Country Classifications'!J:L,3,FALSE)</f>
        <v>#N/A</v>
      </c>
      <c r="K80" t="e">
        <f>VLOOKUP(A80,'[11]Country Classifications'!F:H,3,FALSE)</f>
        <v>#N/A</v>
      </c>
    </row>
    <row r="81" spans="1:11" ht="12.75">
      <c r="A81" s="104" t="s">
        <v>98</v>
      </c>
      <c r="B81" s="201">
        <v>85.66237468293751</v>
      </c>
      <c r="C81" s="201">
        <v>100.94716890824999</v>
      </c>
      <c r="D81" s="74">
        <v>115.5953693619375</v>
      </c>
      <c r="E81" s="74">
        <v>131.85330844218754</v>
      </c>
      <c r="F81" s="74">
        <v>150.952134424875</v>
      </c>
      <c r="G81" s="74">
        <v>173.00681071668754</v>
      </c>
      <c r="H81" s="74">
        <v>197.17684716843746</v>
      </c>
      <c r="I81" s="208" t="str">
        <f>VLOOKUP(A81,'[11]Country Classifications'!A:C,3,FALSE)</f>
        <v>Africa</v>
      </c>
      <c r="J81" t="e">
        <f>VLOOKUP(A81,'[11]Country Classifications'!J:L,3,FALSE)</f>
        <v>#N/A</v>
      </c>
      <c r="K81" t="e">
        <f>VLOOKUP(A81,'[11]Country Classifications'!F:H,3,FALSE)</f>
        <v>#N/A</v>
      </c>
    </row>
    <row r="82" spans="1:11" ht="15.75" customHeight="1">
      <c r="A82" s="104" t="s">
        <v>99</v>
      </c>
      <c r="B82" s="201">
        <v>172.30292389799996</v>
      </c>
      <c r="C82" s="201">
        <v>171.10755181800002</v>
      </c>
      <c r="D82" s="74">
        <v>164.589453504</v>
      </c>
      <c r="E82" s="74">
        <v>157.05196844399998</v>
      </c>
      <c r="F82" s="74">
        <v>150.21510424199997</v>
      </c>
      <c r="G82" s="74">
        <v>143.89291412999998</v>
      </c>
      <c r="H82" s="74">
        <v>137.726786484</v>
      </c>
      <c r="I82" s="208" t="str">
        <f>VLOOKUP(A82,'[11]Country Classifications'!A:C,3,FALSE)</f>
        <v>CIS</v>
      </c>
      <c r="J82" t="e">
        <f>VLOOKUP(A82,'[11]Country Classifications'!J:L,3,FALSE)</f>
        <v>#N/A</v>
      </c>
      <c r="K82" t="str">
        <f>VLOOKUP(A82,'[11]Country Classifications'!F:H,3,FALSE)</f>
        <v>Annex 1</v>
      </c>
    </row>
    <row r="83" spans="1:11" ht="15.75" customHeight="1">
      <c r="A83" s="104"/>
      <c r="B83" s="201"/>
      <c r="C83" s="201"/>
      <c r="D83" s="74"/>
      <c r="E83" s="74"/>
      <c r="F83" s="74"/>
      <c r="G83" s="74"/>
      <c r="H83" s="74"/>
      <c r="I83" s="208"/>
      <c r="J83" s="111" t="e">
        <f>VLOOKUP(A83,'[11]Country Classifications'!J:L,3,FALSE)</f>
        <v>#N/A</v>
      </c>
      <c r="K83" s="111" t="e">
        <f>VLOOKUP(A83,'[11]Country Classifications'!F:H,3,FALSE)</f>
        <v>#N/A</v>
      </c>
    </row>
    <row r="84" spans="1:11" ht="12.75">
      <c r="A84" s="137" t="s">
        <v>101</v>
      </c>
      <c r="B84" s="203">
        <v>33.38</v>
      </c>
      <c r="C84" s="203">
        <v>34.33</v>
      </c>
      <c r="D84" s="204">
        <v>36</v>
      </c>
      <c r="E84" s="204">
        <v>24.250363532373903</v>
      </c>
      <c r="F84" s="204">
        <v>17.56060807516731</v>
      </c>
      <c r="G84" s="204">
        <v>14.215730346564012</v>
      </c>
      <c r="H84" s="204">
        <v>11.507972185313722</v>
      </c>
      <c r="I84" s="212" t="str">
        <f>VLOOKUP(A84,'[11]Country Classifications'!A:C,3,FALSE)</f>
        <v>EU-15</v>
      </c>
      <c r="J84" t="str">
        <f>VLOOKUP(A84,'[11]Country Classifications'!J:L,3,FALSE)</f>
        <v>OECD</v>
      </c>
      <c r="K84" t="str">
        <f>VLOOKUP(A84,'[11]Country Classifications'!F:H,3,FALSE)</f>
        <v>Annex 1</v>
      </c>
    </row>
    <row r="85" spans="1:11" ht="12.75">
      <c r="A85" s="65" t="s">
        <v>103</v>
      </c>
      <c r="B85" s="74">
        <v>1155</v>
      </c>
      <c r="C85" s="74">
        <v>1275</v>
      </c>
      <c r="D85" s="74">
        <v>1367</v>
      </c>
      <c r="E85" s="74">
        <v>1428.5714285714287</v>
      </c>
      <c r="F85" s="74">
        <v>1490.4761904761904</v>
      </c>
      <c r="G85" s="74">
        <v>1552.3809523809523</v>
      </c>
      <c r="H85" s="74">
        <v>1614.2857142857142</v>
      </c>
      <c r="I85" s="213" t="str">
        <f>VLOOKUP(A85,'[11]Country Classifications'!A:C,3,FALSE)</f>
        <v>North America</v>
      </c>
      <c r="J85" t="str">
        <f>VLOOKUP(A85,'[11]Country Classifications'!J:L,3,FALSE)</f>
        <v>OECD</v>
      </c>
      <c r="K85" t="str">
        <f>VLOOKUP(A85,'[11]Country Classifications'!F:H,3,FALSE)</f>
        <v>Annex 1</v>
      </c>
    </row>
    <row r="86" spans="1:11" ht="12.75">
      <c r="A86" s="94" t="s">
        <v>102</v>
      </c>
      <c r="B86" s="193">
        <v>17.944895587499996</v>
      </c>
      <c r="C86" s="193">
        <v>18.5919748875</v>
      </c>
      <c r="D86" s="194">
        <v>19.279496643750004</v>
      </c>
      <c r="E86" s="194">
        <v>19.961240906249998</v>
      </c>
      <c r="F86" s="194">
        <v>20.602542712499996</v>
      </c>
      <c r="G86" s="194">
        <v>21.203402062499997</v>
      </c>
      <c r="H86" s="194">
        <v>21.78692893125</v>
      </c>
      <c r="I86" s="214" t="str">
        <f>VLOOKUP(A86,'[11]Country Classifications'!A:C,3,FALSE)</f>
        <v>Latin America and Caribbean</v>
      </c>
      <c r="J86" t="e">
        <f>VLOOKUP(A86,'[11]Country Classifications'!J:L,3,FALSE)</f>
        <v>#N/A</v>
      </c>
      <c r="K86" t="e">
        <f>VLOOKUP(A86,'[11]Country Classifications'!F:H,3,FALSE)</f>
        <v>#N/A</v>
      </c>
    </row>
    <row r="87" spans="1:11" ht="12.75">
      <c r="A87" s="104" t="s">
        <v>106</v>
      </c>
      <c r="B87" s="201">
        <v>99.68507118281252</v>
      </c>
      <c r="C87" s="201">
        <v>15.636683356875</v>
      </c>
      <c r="D87" s="74">
        <v>16.214919938437504</v>
      </c>
      <c r="E87" s="74">
        <v>16.7882973890625</v>
      </c>
      <c r="F87" s="74">
        <v>17.327660923125</v>
      </c>
      <c r="G87" s="74">
        <v>17.833010540625</v>
      </c>
      <c r="H87" s="74">
        <v>18.323782765312497</v>
      </c>
      <c r="I87" s="202" t="str">
        <f>VLOOKUP(A87,'[11]Country Classifications'!A:C,3,FALSE)</f>
        <v>CIS</v>
      </c>
      <c r="J87" t="e">
        <f>VLOOKUP(A87,'[11]Country Classifications'!J:L,3,FALSE)</f>
        <v>#N/A</v>
      </c>
      <c r="K87" t="e">
        <f>VLOOKUP(A87,'[11]Country Classifications'!F:H,3,FALSE)</f>
        <v>#N/A</v>
      </c>
    </row>
    <row r="88" spans="1:11" ht="12.75">
      <c r="A88" s="104" t="s">
        <v>107</v>
      </c>
      <c r="B88" s="201">
        <v>112.67268311249998</v>
      </c>
      <c r="C88" s="201">
        <v>126.20357347500006</v>
      </c>
      <c r="D88" s="74">
        <v>139.64202393750003</v>
      </c>
      <c r="E88" s="74">
        <v>152.918704575</v>
      </c>
      <c r="F88" s="74">
        <v>165.906510525</v>
      </c>
      <c r="G88" s="74">
        <v>178.39167451875</v>
      </c>
      <c r="H88" s="74">
        <v>190.14309680625</v>
      </c>
      <c r="I88" s="202" t="str">
        <f>VLOOKUP(A88,'[11]Country Classifications'!A:C,3,FALSE)</f>
        <v>Latin America and Caribbean</v>
      </c>
      <c r="J88" t="e">
        <f>VLOOKUP(A88,'[11]Country Classifications'!J:L,3,FALSE)</f>
        <v>#N/A</v>
      </c>
      <c r="K88" t="e">
        <f>VLOOKUP(A88,'[11]Country Classifications'!F:H,3,FALSE)</f>
        <v>#N/A</v>
      </c>
    </row>
    <row r="89" spans="1:11" ht="12.75">
      <c r="A89" s="104" t="s">
        <v>108</v>
      </c>
      <c r="B89" s="201">
        <v>321.06221756437503</v>
      </c>
      <c r="C89" s="201">
        <v>353.94395661843754</v>
      </c>
      <c r="D89" s="74">
        <v>379.6779140634375</v>
      </c>
      <c r="E89" s="74">
        <v>405.23694279468754</v>
      </c>
      <c r="F89" s="74">
        <v>430.92716806125</v>
      </c>
      <c r="G89" s="74">
        <v>458.76512920218755</v>
      </c>
      <c r="H89" s="74">
        <v>486.90921559218754</v>
      </c>
      <c r="I89" s="202" t="str">
        <f>VLOOKUP(A89,'[11]Country Classifications'!A:C,3,FALSE)</f>
        <v>South &amp; South East Asia</v>
      </c>
      <c r="J89" t="e">
        <f>VLOOKUP(A89,'[11]Country Classifications'!J:L,3,FALSE)</f>
        <v>#N/A</v>
      </c>
      <c r="K89" t="e">
        <f>VLOOKUP(A89,'[11]Country Classifications'!F:H,3,FALSE)</f>
        <v>#N/A</v>
      </c>
    </row>
    <row r="90" spans="1:9" ht="12.75">
      <c r="A90" s="104"/>
      <c r="B90" s="215"/>
      <c r="C90" s="201"/>
      <c r="D90" s="74"/>
      <c r="E90" s="74"/>
      <c r="F90" s="74"/>
      <c r="G90" s="74"/>
      <c r="H90" s="74"/>
      <c r="I90" s="202"/>
    </row>
    <row r="91" spans="1:9" ht="12.75">
      <c r="A91" t="s">
        <v>109</v>
      </c>
      <c r="D91"/>
      <c r="E91"/>
      <c r="F91"/>
      <c r="G91"/>
      <c r="H91"/>
      <c r="I91"/>
    </row>
    <row r="92" spans="1:11" ht="12.75">
      <c r="A92" s="94" t="s">
        <v>7</v>
      </c>
      <c r="B92">
        <v>1262.6445568852505</v>
      </c>
      <c r="C92" s="216">
        <v>1541.3770906065938</v>
      </c>
      <c r="D92">
        <v>1740.251434463475</v>
      </c>
      <c r="E92">
        <v>1961.449366698225</v>
      </c>
      <c r="F92">
        <v>2208.0069070882123</v>
      </c>
      <c r="G92">
        <v>2476.3113686928377</v>
      </c>
      <c r="H92">
        <v>2764.4637823148255</v>
      </c>
      <c r="I92"/>
      <c r="J92" t="e">
        <f>VLOOKUP(A92,'[11]Country Classifications'!J:L,3,FALSE)</f>
        <v>#N/A</v>
      </c>
      <c r="K92" t="e">
        <f>VLOOKUP(A92,'[11]Country Classifications'!F:H,3,FALSE)</f>
        <v>#N/A</v>
      </c>
    </row>
    <row r="93" spans="1:11" ht="12.75">
      <c r="A93" s="104" t="s">
        <v>110</v>
      </c>
      <c r="B93">
        <v>2722.160489514375</v>
      </c>
      <c r="C93" s="216">
        <v>2878.82497515375</v>
      </c>
      <c r="D93">
        <v>3015.02423368125</v>
      </c>
      <c r="E93">
        <v>3129.0399699496866</v>
      </c>
      <c r="F93">
        <v>3240.217533492187</v>
      </c>
      <c r="G93">
        <v>3349.759654309688</v>
      </c>
      <c r="H93">
        <v>3440.3848195696874</v>
      </c>
      <c r="I93"/>
      <c r="J93" t="e">
        <f>VLOOKUP(A93,'[11]Country Classifications'!J:L,3,FALSE)</f>
        <v>#N/A</v>
      </c>
      <c r="K93" t="e">
        <f>VLOOKUP(A93,'[11]Country Classifications'!F:H,3,FALSE)</f>
        <v>#N/A</v>
      </c>
    </row>
    <row r="94" spans="1:11" ht="12.75">
      <c r="A94" s="104" t="s">
        <v>28</v>
      </c>
      <c r="B94">
        <v>65.28723843600001</v>
      </c>
      <c r="C94" s="85">
        <v>63.470936970000004</v>
      </c>
      <c r="D94">
        <v>65.40345516599999</v>
      </c>
      <c r="E94">
        <v>66.34979139599999</v>
      </c>
      <c r="F94">
        <v>66.59550676799999</v>
      </c>
      <c r="G94">
        <v>66.748248756</v>
      </c>
      <c r="H94">
        <v>66.665236806</v>
      </c>
      <c r="I94"/>
      <c r="J94" t="e">
        <f>VLOOKUP(A94,'[11]Country Classifications'!J:L,3,FALSE)</f>
        <v>#N/A</v>
      </c>
      <c r="K94" t="e">
        <f>VLOOKUP(A94,'[11]Country Classifications'!F:H,3,FALSE)</f>
        <v>#N/A</v>
      </c>
    </row>
    <row r="95" spans="1:11" ht="12.75">
      <c r="A95" s="104" t="s">
        <v>111</v>
      </c>
      <c r="B95">
        <v>369.78270997500005</v>
      </c>
      <c r="C95" s="85">
        <v>50.3513184103125</v>
      </c>
      <c r="D95">
        <v>54.31990904812499</v>
      </c>
      <c r="E95">
        <v>57.595742255624984</v>
      </c>
      <c r="F95">
        <v>61.4859697659375</v>
      </c>
      <c r="G95">
        <v>66.3186497465625</v>
      </c>
      <c r="H95">
        <v>71.26838673281249</v>
      </c>
      <c r="I95"/>
      <c r="J95" t="e">
        <f>VLOOKUP(A95,'[11]Country Classifications'!J:L,3,FALSE)</f>
        <v>#N/A</v>
      </c>
      <c r="K95" t="e">
        <f>VLOOKUP(A95,'[11]Country Classifications'!F:H,3,FALSE)</f>
        <v>#N/A</v>
      </c>
    </row>
    <row r="96" spans="1:11" ht="12.75">
      <c r="A96" s="104" t="s">
        <v>112</v>
      </c>
      <c r="B96">
        <v>46.51366561406249</v>
      </c>
      <c r="C96" s="85">
        <v>407.41152676875004</v>
      </c>
      <c r="D96">
        <v>445.906967625</v>
      </c>
      <c r="E96">
        <v>485.2748100374999</v>
      </c>
      <c r="F96">
        <v>524.8217547562499</v>
      </c>
      <c r="G96">
        <v>563.629180275</v>
      </c>
      <c r="H96">
        <v>600.8362400249999</v>
      </c>
      <c r="I96"/>
      <c r="J96" t="e">
        <f>VLOOKUP(A96,'[11]Country Classifications'!J:L,3,FALSE)</f>
        <v>#N/A</v>
      </c>
      <c r="K96" t="e">
        <f>VLOOKUP(A96,'[11]Country Classifications'!F:H,3,FALSE)</f>
        <v>#N/A</v>
      </c>
    </row>
    <row r="97" spans="1:11" ht="12.75">
      <c r="A97" s="104" t="s">
        <v>52</v>
      </c>
      <c r="B97">
        <v>488.7826939340625</v>
      </c>
      <c r="C97" s="85">
        <v>559.3195651640625</v>
      </c>
      <c r="D97">
        <v>644.1402357534375</v>
      </c>
      <c r="E97">
        <v>736.557444958125</v>
      </c>
      <c r="F97">
        <v>838.843491609375</v>
      </c>
      <c r="G97">
        <v>950.19653670375</v>
      </c>
      <c r="H97">
        <v>1067.8307546746876</v>
      </c>
      <c r="I97"/>
      <c r="J97" t="e">
        <f>VLOOKUP(A97,'[11]Country Classifications'!J:L,3,FALSE)</f>
        <v>#N/A</v>
      </c>
      <c r="K97" t="e">
        <f>VLOOKUP(A97,'[11]Country Classifications'!F:H,3,FALSE)</f>
        <v>#N/A</v>
      </c>
    </row>
    <row r="98" spans="1:11" ht="12.75">
      <c r="A98" s="104" t="s">
        <v>113</v>
      </c>
      <c r="B98">
        <v>4.1423984028</v>
      </c>
      <c r="C98" s="85">
        <v>4.4810871588</v>
      </c>
      <c r="D98">
        <v>4.733443486799999</v>
      </c>
      <c r="E98">
        <v>4.9414791861</v>
      </c>
      <c r="F98">
        <v>5.1307464321000005</v>
      </c>
      <c r="G98">
        <v>5.308897829399999</v>
      </c>
      <c r="H98">
        <v>5.461639817399999</v>
      </c>
      <c r="I98"/>
      <c r="J98" t="str">
        <f>VLOOKUP(A98,'[11]Country Classifications'!J:L,3,FALSE)</f>
        <v>OECD</v>
      </c>
      <c r="K98" t="e">
        <f>VLOOKUP(A98,'[11]Country Classifications'!F:H,3,FALSE)</f>
        <v>#N/A</v>
      </c>
    </row>
    <row r="99" spans="1:11" ht="12.75">
      <c r="A99" s="137" t="s">
        <v>114</v>
      </c>
      <c r="B99">
        <v>1042.851484985625</v>
      </c>
      <c r="C99" s="85">
        <v>1175.2118188059378</v>
      </c>
      <c r="D99" s="85">
        <v>1277.4494552334374</v>
      </c>
      <c r="E99" s="85">
        <v>1382.9421790668748</v>
      </c>
      <c r="F99" s="85">
        <v>1486.229680005</v>
      </c>
      <c r="G99" s="85">
        <v>1578.888460786875</v>
      </c>
      <c r="H99" s="85">
        <v>1668.5982636028125</v>
      </c>
      <c r="J99" t="e">
        <f>VLOOKUP(A99,'[11]Country Classifications'!J:L,3,FALSE)</f>
        <v>#N/A</v>
      </c>
      <c r="K99" t="e">
        <f>VLOOKUP(A99,'[11]Country Classifications'!F:H,3,FALSE)</f>
        <v>#N/A</v>
      </c>
    </row>
    <row r="101" spans="2:9" ht="12.75">
      <c r="B101" s="141">
        <f aca="true" t="shared" si="0" ref="B101:H101">SUM(B4:B99)</f>
        <v>23251.961085019193</v>
      </c>
      <c r="C101" s="141">
        <f t="shared" si="0"/>
        <v>25183.823629728126</v>
      </c>
      <c r="D101" s="141">
        <f t="shared" si="0"/>
        <v>26869.058469305746</v>
      </c>
      <c r="E101" s="141">
        <f t="shared" si="0"/>
        <v>28572.012337639055</v>
      </c>
      <c r="F101" s="141">
        <f t="shared" si="0"/>
        <v>30437.452608593707</v>
      </c>
      <c r="G101" s="141">
        <f t="shared" si="0"/>
        <v>32288.742713131705</v>
      </c>
      <c r="H101" s="141">
        <f t="shared" si="0"/>
        <v>34097.23473706794</v>
      </c>
      <c r="I101"/>
    </row>
    <row r="102" spans="2:9" ht="12.75">
      <c r="B102"/>
      <c r="C102"/>
      <c r="D102"/>
      <c r="E102"/>
      <c r="F102"/>
      <c r="G102"/>
      <c r="H102"/>
      <c r="I102" s="81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11" ht="12.75">
      <c r="B125"/>
      <c r="C125"/>
      <c r="D125"/>
      <c r="E125"/>
      <c r="F125"/>
      <c r="G125"/>
      <c r="H125"/>
      <c r="I125"/>
      <c r="K125" s="142"/>
    </row>
    <row r="126" spans="2:11" ht="12.75">
      <c r="B126"/>
      <c r="C126"/>
      <c r="D126"/>
      <c r="E126"/>
      <c r="F126"/>
      <c r="G126"/>
      <c r="H126"/>
      <c r="I126"/>
      <c r="K126" s="142"/>
    </row>
    <row r="127" spans="2:11" ht="12.75">
      <c r="B127"/>
      <c r="C127"/>
      <c r="D127"/>
      <c r="E127"/>
      <c r="F127"/>
      <c r="G127"/>
      <c r="H127"/>
      <c r="I127"/>
      <c r="K127" s="142"/>
    </row>
    <row r="128" spans="2:11" ht="12.75">
      <c r="B128"/>
      <c r="C128"/>
      <c r="D128"/>
      <c r="E128"/>
      <c r="F128"/>
      <c r="G128"/>
      <c r="H128"/>
      <c r="I128"/>
      <c r="K128" s="142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203" ht="12.75">
      <c r="A203" t="s">
        <v>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6" sqref="B106"/>
    </sheetView>
  </sheetViews>
  <sheetFormatPr defaultColWidth="9.140625" defaultRowHeight="12.75"/>
  <cols>
    <col min="1" max="1" width="25.7109375" style="65" customWidth="1"/>
    <col min="2" max="8" width="9.140625" style="66" customWidth="1"/>
    <col min="9" max="9" width="14.28125" style="67" hidden="1" customWidth="1"/>
    <col min="10" max="10" width="22.57421875" style="68" customWidth="1"/>
    <col min="11" max="11" width="26.00390625" style="38" customWidth="1"/>
    <col min="12" max="12" width="18.57421875" style="65" customWidth="1"/>
    <col min="13" max="13" width="14.7109375" style="69" customWidth="1"/>
    <col min="14" max="14" width="28.00390625" style="65" customWidth="1"/>
    <col min="15" max="15" width="16.8515625" style="65" customWidth="1"/>
    <col min="16" max="16" width="20.28125" style="65" customWidth="1"/>
    <col min="17" max="16384" width="9.140625" style="65" customWidth="1"/>
  </cols>
  <sheetData>
    <row r="1" spans="1:13" s="1" customFormat="1" ht="12.75">
      <c r="A1" s="1" t="s">
        <v>139</v>
      </c>
      <c r="B1" s="61"/>
      <c r="C1" s="61"/>
      <c r="D1" s="61"/>
      <c r="E1" s="61"/>
      <c r="F1" s="61"/>
      <c r="G1" s="61"/>
      <c r="H1" s="61"/>
      <c r="I1" s="62"/>
      <c r="J1" s="63"/>
      <c r="K1" s="3"/>
      <c r="M1" s="64"/>
    </row>
    <row r="2" spans="2:8" ht="12.75"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</row>
    <row r="3" spans="1:16" ht="12.75">
      <c r="A3" s="1" t="s">
        <v>1</v>
      </c>
      <c r="B3" s="61">
        <v>1990</v>
      </c>
      <c r="C3" s="61">
        <v>1995</v>
      </c>
      <c r="D3" s="61">
        <v>2000</v>
      </c>
      <c r="E3" s="61">
        <v>2005</v>
      </c>
      <c r="F3" s="61">
        <v>2010</v>
      </c>
      <c r="G3" s="61">
        <v>2015</v>
      </c>
      <c r="H3" s="61">
        <v>2020</v>
      </c>
      <c r="I3" s="62"/>
      <c r="J3" s="70" t="s">
        <v>2</v>
      </c>
      <c r="K3" s="3" t="s">
        <v>118</v>
      </c>
      <c r="L3" s="1" t="s">
        <v>4</v>
      </c>
      <c r="M3" s="1" t="s">
        <v>5</v>
      </c>
      <c r="N3" s="1"/>
      <c r="O3" s="1"/>
      <c r="P3" s="1"/>
    </row>
    <row r="4" spans="1:13" ht="12.75">
      <c r="A4" s="4" t="s">
        <v>6</v>
      </c>
      <c r="B4" s="53">
        <f>IF(ISNUMBER(VLOOKUP($A4,'[9]Landfills Devlp Cty Report'!$A$5:$H$58,B$2,FALSE)),VLOOKUP($A4,'[9]Landfills Devlp Cty Report'!$A$5:$H$58,B$2,FALSE),'[9]Landfills_out (Eliz)'!D5)</f>
        <v>196</v>
      </c>
      <c r="C4" s="53">
        <f>IF(ISNUMBER(VLOOKUP($A4,'[9]Landfills Devlp Cty Report'!$A$5:$H$58,C$2,FALSE)),VLOOKUP($A4,'[9]Landfills Devlp Cty Report'!$A$5:$H$58,C$2,FALSE),'[9]Landfills_out (Eliz)'!E5)</f>
        <v>221</v>
      </c>
      <c r="D4" s="53">
        <f>IF(ISNUMBER(VLOOKUP($A4,'[9]Landfills Devlp Cty Report'!$A$5:$H$58,D$2,FALSE)),VLOOKUP($A4,'[9]Landfills Devlp Cty Report'!$A$5:$H$58,D$2,FALSE),'[9]Landfills_out (Eliz)'!F5)</f>
        <v>250</v>
      </c>
      <c r="E4" s="53">
        <f>IF(ISNUMBER(VLOOKUP($A4,'[9]Landfills Devlp Cty Report'!$A$5:$H$58,E$2,FALSE)),VLOOKUP($A4,'[9]Landfills Devlp Cty Report'!$A$5:$H$58,E$2,FALSE),'[9]Landfills_out (Eliz)'!G5)</f>
        <v>282</v>
      </c>
      <c r="F4" s="53">
        <f>IF(ISNUMBER(VLOOKUP($A4,'[9]Landfills Devlp Cty Report'!$A$5:$H$58,F$2,FALSE)),VLOOKUP($A4,'[9]Landfills Devlp Cty Report'!$A$5:$H$58,F$2,FALSE),'[9]Landfills_out (Eliz)'!H5)</f>
        <v>318</v>
      </c>
      <c r="G4" s="53">
        <f>IF(ISNUMBER(VLOOKUP($A4,'[9]Landfills Devlp Cty Report'!$A$5:$H$58,G$2,FALSE)),VLOOKUP($A4,'[9]Landfills Devlp Cty Report'!$A$5:$H$58,G$2,FALSE),'[9]Landfills_out (Eliz)'!I5)</f>
        <v>359</v>
      </c>
      <c r="H4" s="53">
        <f>IF(ISNUMBER(VLOOKUP($A4,'[9]Landfills Devlp Cty Report'!$A$5:$H$58,H$2,FALSE)),VLOOKUP($A4,'[9]Landfills Devlp Cty Report'!$A$5:$H$58,H$2,FALSE),'[9]Landfills_out (Eliz)'!J5)</f>
        <v>405</v>
      </c>
      <c r="I4" s="54">
        <f>IF(ISNUMBER(VLOOKUP($A4,'[9]Landfills Devlp Cty Report'!$A$5:$H$58,I$2,FALSE)),VLOOKUP($A4,'[9]Landfills Devlp Cty Report'!$A$5:$H$58,I$2,FALSE),'[9]Landfills_out (Eliz)'!K5)</f>
        <v>0</v>
      </c>
      <c r="J4" s="68" t="str">
        <f>IF(ISNUMBER(VLOOKUP($A4,'[9]Landfills Devlp Cty Report'!$A$5:$H$58,2,FALSE)),"Draft Developing Countries Report.doc","world_landfills_out.xls")</f>
        <v>Draft Developing Countries Report.doc</v>
      </c>
      <c r="K4" s="38" t="s">
        <v>7</v>
      </c>
      <c r="L4" s="71" t="s">
        <v>8</v>
      </c>
      <c r="M4" s="65"/>
    </row>
    <row r="5" spans="1:13" ht="12.75">
      <c r="A5" s="65" t="s">
        <v>9</v>
      </c>
      <c r="B5" s="53">
        <f>IF(ISNUMBER(VLOOKUP($A5,'[9]Landfills Devlp Cty Report'!$A$5:$H$58,B$2,FALSE)),VLOOKUP($A5,'[9]Landfills Devlp Cty Report'!$A$5:$H$58,B$2,FALSE),'[9]Landfills_out (Eliz)'!D6)</f>
        <v>315</v>
      </c>
      <c r="C5" s="53">
        <f>IF(ISNUMBER(VLOOKUP($A5,'[9]Landfills Devlp Cty Report'!$A$5:$H$58,C$2,FALSE)),VLOOKUP($A5,'[9]Landfills Devlp Cty Report'!$A$5:$H$58,C$2,FALSE),'[9]Landfills_out (Eliz)'!E6)</f>
        <v>333</v>
      </c>
      <c r="D5" s="53">
        <f>IF(ISNUMBER(VLOOKUP($A5,'[9]Landfills Devlp Cty Report'!$A$5:$H$58,D$2,FALSE)),VLOOKUP($A5,'[9]Landfills Devlp Cty Report'!$A$5:$H$58,D$2,FALSE),'[9]Landfills_out (Eliz)'!F6)</f>
        <v>352</v>
      </c>
      <c r="E5" s="53">
        <f>IF(ISNUMBER(VLOOKUP($A5,'[9]Landfills Devlp Cty Report'!$A$5:$H$58,E$2,FALSE)),VLOOKUP($A5,'[9]Landfills Devlp Cty Report'!$A$5:$H$58,E$2,FALSE),'[9]Landfills_out (Eliz)'!G6)</f>
        <v>373</v>
      </c>
      <c r="F5" s="53">
        <f>IF(ISNUMBER(VLOOKUP($A5,'[9]Landfills Devlp Cty Report'!$A$5:$H$58,F$2,FALSE)),VLOOKUP($A5,'[9]Landfills Devlp Cty Report'!$A$5:$H$58,F$2,FALSE),'[9]Landfills_out (Eliz)'!H6)</f>
        <v>394</v>
      </c>
      <c r="G5" s="53">
        <f>IF(ISNUMBER(VLOOKUP($A5,'[9]Landfills Devlp Cty Report'!$A$5:$H$58,G$2,FALSE)),VLOOKUP($A5,'[9]Landfills Devlp Cty Report'!$A$5:$H$58,G$2,FALSE),'[9]Landfills_out (Eliz)'!I6)</f>
        <v>417</v>
      </c>
      <c r="H5" s="53">
        <f>IF(ISNUMBER(VLOOKUP($A5,'[9]Landfills Devlp Cty Report'!$A$5:$H$58,H$2,FALSE)),VLOOKUP($A5,'[9]Landfills Devlp Cty Report'!$A$5:$H$58,H$2,FALSE),'[9]Landfills_out (Eliz)'!J6)</f>
        <v>441</v>
      </c>
      <c r="I5" s="54">
        <f>IF(ISNUMBER(VLOOKUP($A5,'[9]Landfills Devlp Cty Report'!$A$5:$H$58,2,FALSE)),1,)</f>
        <v>1</v>
      </c>
      <c r="J5" s="68" t="str">
        <f>IF(ISNUMBER(VLOOKUP($A5,'[9]Landfills Devlp Cty Report'!$A$5:$H$58,2,FALSE)),"Draft Developing Countries Report.doc","world_landfills_out.xls")</f>
        <v>Draft Developing Countries Report.doc</v>
      </c>
      <c r="K5" s="38" t="s">
        <v>10</v>
      </c>
      <c r="L5" s="71"/>
      <c r="M5" s="65"/>
    </row>
    <row r="6" spans="1:13" ht="12.75">
      <c r="A6" s="65" t="s">
        <v>11</v>
      </c>
      <c r="B6" s="53">
        <f>IF(ISNUMBER(VLOOKUP($A6,'[9]Landfills Devlp Cty Report'!$A$5:$H$58,B$2,FALSE)),VLOOKUP($A6,'[9]Landfills Devlp Cty Report'!$A$5:$H$58,B$2,FALSE),'[9]Landfills_out (Eliz)'!D7)</f>
        <v>24</v>
      </c>
      <c r="C6" s="53">
        <f>IF(ISNUMBER(VLOOKUP($A6,'[9]Landfills Devlp Cty Report'!$A$5:$H$58,C$2,FALSE)),VLOOKUP($A6,'[9]Landfills Devlp Cty Report'!$A$5:$H$58,C$2,FALSE),'[9]Landfills_out (Eliz)'!E7)</f>
        <v>25</v>
      </c>
      <c r="D6" s="53">
        <f>IF(ISNUMBER(VLOOKUP($A6,'[9]Landfills Devlp Cty Report'!$A$5:$H$58,D$2,FALSE)),VLOOKUP($A6,'[9]Landfills Devlp Cty Report'!$A$5:$H$58,D$2,FALSE),'[9]Landfills_out (Eliz)'!F7)</f>
        <v>26</v>
      </c>
      <c r="E6" s="53">
        <f>IF(ISNUMBER(VLOOKUP($A6,'[9]Landfills Devlp Cty Report'!$A$5:$H$58,E$2,FALSE)),VLOOKUP($A6,'[9]Landfills Devlp Cty Report'!$A$5:$H$58,E$2,FALSE),'[9]Landfills_out (Eliz)'!G7)</f>
        <v>27</v>
      </c>
      <c r="F6" s="53">
        <f>IF(ISNUMBER(VLOOKUP($A6,'[9]Landfills Devlp Cty Report'!$A$5:$H$58,F$2,FALSE)),VLOOKUP($A6,'[9]Landfills Devlp Cty Report'!$A$5:$H$58,F$2,FALSE),'[9]Landfills_out (Eliz)'!H7)</f>
        <v>28</v>
      </c>
      <c r="G6" s="53">
        <f>IF(ISNUMBER(VLOOKUP($A6,'[9]Landfills Devlp Cty Report'!$A$5:$H$58,G$2,FALSE)),VLOOKUP($A6,'[9]Landfills Devlp Cty Report'!$A$5:$H$58,G$2,FALSE),'[9]Landfills_out (Eliz)'!I7)</f>
        <v>30</v>
      </c>
      <c r="H6" s="53">
        <f>IF(ISNUMBER(VLOOKUP($A6,'[9]Landfills Devlp Cty Report'!$A$5:$H$58,H$2,FALSE)),VLOOKUP($A6,'[9]Landfills Devlp Cty Report'!$A$5:$H$58,H$2,FALSE),'[9]Landfills_out (Eliz)'!J7)</f>
        <v>31</v>
      </c>
      <c r="I6" s="54">
        <f>IF(ISNUMBER(VLOOKUP($A6,'[9]Landfills Devlp Cty Report'!$A$5:$H$58,2,FALSE)),1,)</f>
        <v>1</v>
      </c>
      <c r="J6" s="68" t="str">
        <f>IF(ISNUMBER(VLOOKUP($A6,'[9]Landfills Devlp Cty Report'!$A$5:$H$58,2,FALSE)),"Draft Developing Countries Report.doc","world_landfills_out.xls")</f>
        <v>Draft Developing Countries Report.doc</v>
      </c>
      <c r="K6" s="38" t="s">
        <v>12</v>
      </c>
      <c r="L6" s="71"/>
      <c r="M6" s="65"/>
    </row>
    <row r="7" spans="1:13" ht="12.75">
      <c r="A7" s="65" t="s">
        <v>13</v>
      </c>
      <c r="B7" s="53">
        <f>IF(ISNUMBER(VLOOKUP($A7,'[9]Landfills Devlp Cty Report'!$A$5:$H$58,B$2,FALSE)),VLOOKUP($A7,'[9]Landfills Devlp Cty Report'!$A$5:$H$58,B$2,FALSE),'[9]Landfills_out (Eliz)'!D8)</f>
        <v>649</v>
      </c>
      <c r="C7" s="53">
        <f>IF(ISNUMBER(VLOOKUP($A7,'[9]Landfills Devlp Cty Report'!$A$5:$H$58,C$2,FALSE)),VLOOKUP($A7,'[9]Landfills Devlp Cty Report'!$A$5:$H$58,C$2,FALSE),'[9]Landfills_out (Eliz)'!E8)</f>
        <v>666</v>
      </c>
      <c r="D7" s="53">
        <f>IF(ISNUMBER(VLOOKUP($A7,'[9]Landfills Devlp Cty Report'!$A$5:$H$58,D$2,FALSE)),VLOOKUP($A7,'[9]Landfills Devlp Cty Report'!$A$5:$H$58,D$2,FALSE),'[9]Landfills_out (Eliz)'!F8)</f>
        <v>705.32</v>
      </c>
      <c r="E7" s="53">
        <f>IF(ISNUMBER(VLOOKUP($A7,'[9]Landfills Devlp Cty Report'!$A$5:$H$58,E$2,FALSE)),VLOOKUP($A7,'[9]Landfills Devlp Cty Report'!$A$5:$H$58,E$2,FALSE),'[9]Landfills_out (Eliz)'!G8)</f>
        <v>852.16</v>
      </c>
      <c r="F7" s="53">
        <f>IF(ISNUMBER(VLOOKUP($A7,'[9]Landfills Devlp Cty Report'!$A$5:$H$58,F$2,FALSE)),VLOOKUP($A7,'[9]Landfills Devlp Cty Report'!$A$5:$H$58,F$2,FALSE),'[9]Landfills_out (Eliz)'!H8)</f>
        <v>999</v>
      </c>
      <c r="G7" s="53">
        <f>IF(ISNUMBER(VLOOKUP($A7,'[9]Landfills Devlp Cty Report'!$A$5:$H$58,G$2,FALSE)),VLOOKUP($A7,'[9]Landfills Devlp Cty Report'!$A$5:$H$58,G$2,FALSE),'[9]Landfills_out (Eliz)'!I8)</f>
        <v>1206.9810015312198</v>
      </c>
      <c r="H7" s="53">
        <f>IF(ISNUMBER(VLOOKUP($A7,'[9]Landfills Devlp Cty Report'!$A$5:$H$58,H$2,FALSE)),VLOOKUP($A7,'[9]Landfills Devlp Cty Report'!$A$5:$H$58,H$2,FALSE),'[9]Landfills_out (Eliz)'!J8)</f>
        <v>1414.9620030624396</v>
      </c>
      <c r="I7" s="54">
        <f>IF(ISNUMBER(VLOOKUP($A7,'[9]Landfills Devlp Cty Report'!$A$5:$H$58,2,FALSE)),1,)</f>
        <v>0</v>
      </c>
      <c r="J7" s="68" t="str">
        <f>IF(ISNUMBER(VLOOKUP($A7,'[9]Landfills Devlp Cty Report'!$A$5:$H$58,2,FALSE)),"Draft Developing Countries Report.doc","world_landfills_out.xls")</f>
        <v>world_landfills_out.xls</v>
      </c>
      <c r="K7" s="38" t="s">
        <v>14</v>
      </c>
      <c r="L7" s="37" t="s">
        <v>15</v>
      </c>
      <c r="M7" s="65" t="s">
        <v>16</v>
      </c>
    </row>
    <row r="8" spans="1:13" ht="12.75">
      <c r="A8" s="65" t="s">
        <v>17</v>
      </c>
      <c r="B8" s="53">
        <f>IF(ISNUMBER(VLOOKUP($A8,'[9]Landfills Devlp Cty Report'!$A$5:$H$58,B$2,FALSE)),VLOOKUP($A8,'[9]Landfills Devlp Cty Report'!$A$5:$H$58,B$2,FALSE),'[9]Landfills_out (Eliz)'!D9)</f>
        <v>258.97</v>
      </c>
      <c r="C8" s="53">
        <f>IF(ISNUMBER(VLOOKUP($A8,'[9]Landfills Devlp Cty Report'!$A$5:$H$58,C$2,FALSE)),VLOOKUP($A8,'[9]Landfills Devlp Cty Report'!$A$5:$H$58,C$2,FALSE),'[9]Landfills_out (Eliz)'!E9)</f>
        <v>233.05</v>
      </c>
      <c r="D8" s="53">
        <f>IF(ISNUMBER(VLOOKUP($A8,'[9]Landfills Devlp Cty Report'!$A$5:$H$58,D$2,FALSE)),VLOOKUP($A8,'[9]Landfills Devlp Cty Report'!$A$5:$H$58,D$2,FALSE),'[9]Landfills_out (Eliz)'!F9)</f>
        <v>210.66</v>
      </c>
      <c r="E8" s="53">
        <f>IF(ISNUMBER(VLOOKUP($A8,'[9]Landfills Devlp Cty Report'!$A$5:$H$58,E$2,FALSE)),VLOOKUP($A8,'[9]Landfills Devlp Cty Report'!$A$5:$H$58,E$2,FALSE),'[9]Landfills_out (Eliz)'!G9)</f>
        <v>207.72272774452478</v>
      </c>
      <c r="F8" s="53">
        <f>IF(ISNUMBER(VLOOKUP($A8,'[9]Landfills Devlp Cty Report'!$A$5:$H$58,F$2,FALSE)),VLOOKUP($A8,'[9]Landfills Devlp Cty Report'!$A$5:$H$58,F$2,FALSE),'[9]Landfills_out (Eliz)'!H9)</f>
        <v>175.32931990912132</v>
      </c>
      <c r="G8" s="53">
        <f>IF(ISNUMBER(VLOOKUP($A8,'[9]Landfills Devlp Cty Report'!$A$5:$H$58,G$2,FALSE)),VLOOKUP($A8,'[9]Landfills Devlp Cty Report'!$A$5:$H$58,G$2,FALSE),'[9]Landfills_out (Eliz)'!I9)</f>
        <v>153.05885202228143</v>
      </c>
      <c r="H8" s="53">
        <f>IF(ISNUMBER(VLOOKUP($A8,'[9]Landfills Devlp Cty Report'!$A$5:$H$58,H$2,FALSE)),VLOOKUP($A8,'[9]Landfills Devlp Cty Report'!$A$5:$H$58,H$2,FALSE),'[9]Landfills_out (Eliz)'!J9)</f>
        <v>139.69657129017747</v>
      </c>
      <c r="I8" s="54">
        <f>IF(ISNUMBER(VLOOKUP($A8,'[9]Landfills Devlp Cty Report'!$A$5:$H$58,2,FALSE)),1,)</f>
        <v>0</v>
      </c>
      <c r="J8" s="68" t="str">
        <f>IF(ISNUMBER(VLOOKUP($A8,'[9]Landfills Devlp Cty Report'!$A$5:$H$58,2,FALSE)),"Draft Developing Countries Report.doc","world_landfills_out.xls")</f>
        <v>world_landfills_out.xls</v>
      </c>
      <c r="K8" s="38" t="s">
        <v>18</v>
      </c>
      <c r="L8" s="71" t="s">
        <v>15</v>
      </c>
      <c r="M8" s="65" t="s">
        <v>16</v>
      </c>
    </row>
    <row r="9" spans="1:13" ht="12.75">
      <c r="A9" s="65" t="s">
        <v>19</v>
      </c>
      <c r="B9" s="53">
        <f>IF(ISNUMBER(VLOOKUP($A9,'[9]Landfills Devlp Cty Report'!$A$5:$H$58,B$2,FALSE)),VLOOKUP($A9,'[9]Landfills Devlp Cty Report'!$A$5:$H$58,B$2,FALSE),'[9]Landfills_out (Eliz)'!D10)</f>
        <v>64</v>
      </c>
      <c r="C9" s="53">
        <f>IF(ISNUMBER(VLOOKUP($A9,'[9]Landfills Devlp Cty Report'!$A$5:$H$58,C$2,FALSE)),VLOOKUP($A9,'[9]Landfills Devlp Cty Report'!$A$5:$H$58,C$2,FALSE),'[9]Landfills_out (Eliz)'!E10)</f>
        <v>67</v>
      </c>
      <c r="D9" s="53">
        <f>IF(ISNUMBER(VLOOKUP($A9,'[9]Landfills Devlp Cty Report'!$A$5:$H$58,D$2,FALSE)),VLOOKUP($A9,'[9]Landfills Devlp Cty Report'!$A$5:$H$58,D$2,FALSE),'[9]Landfills_out (Eliz)'!F10)</f>
        <v>72</v>
      </c>
      <c r="E9" s="53">
        <f>IF(ISNUMBER(VLOOKUP($A9,'[9]Landfills Devlp Cty Report'!$A$5:$H$58,E$2,FALSE)),VLOOKUP($A9,'[9]Landfills Devlp Cty Report'!$A$5:$H$58,E$2,FALSE),'[9]Landfills_out (Eliz)'!G10)</f>
        <v>78</v>
      </c>
      <c r="F9" s="53">
        <f>IF(ISNUMBER(VLOOKUP($A9,'[9]Landfills Devlp Cty Report'!$A$5:$H$58,F$2,FALSE)),VLOOKUP($A9,'[9]Landfills Devlp Cty Report'!$A$5:$H$58,F$2,FALSE),'[9]Landfills_out (Eliz)'!H10)</f>
        <v>84</v>
      </c>
      <c r="G9" s="53">
        <f>IF(ISNUMBER(VLOOKUP($A9,'[9]Landfills Devlp Cty Report'!$A$5:$H$58,G$2,FALSE)),VLOOKUP($A9,'[9]Landfills Devlp Cty Report'!$A$5:$H$58,G$2,FALSE),'[9]Landfills_out (Eliz)'!I10)</f>
        <v>91</v>
      </c>
      <c r="H9" s="53">
        <f>IF(ISNUMBER(VLOOKUP($A9,'[9]Landfills Devlp Cty Report'!$A$5:$H$58,H$2,FALSE)),VLOOKUP($A9,'[9]Landfills Devlp Cty Report'!$A$5:$H$58,H$2,FALSE),'[9]Landfills_out (Eliz)'!J10)</f>
        <v>98</v>
      </c>
      <c r="I9" s="54">
        <f>IF(ISNUMBER(VLOOKUP($A9,'[9]Landfills Devlp Cty Report'!$A$5:$H$58,2,FALSE)),1,)</f>
        <v>1</v>
      </c>
      <c r="J9" s="68" t="str">
        <f>IF(ISNUMBER(VLOOKUP($A9,'[9]Landfills Devlp Cty Report'!$A$5:$H$58,2,FALSE)),"Draft Developing Countries Report.doc","world_landfills_out.xls")</f>
        <v>Draft Developing Countries Report.doc</v>
      </c>
      <c r="K9" s="38" t="s">
        <v>12</v>
      </c>
      <c r="L9" s="71"/>
      <c r="M9" s="65"/>
    </row>
    <row r="10" spans="1:13" ht="12.75">
      <c r="A10" s="65" t="s">
        <v>20</v>
      </c>
      <c r="B10" s="53">
        <f>IF(ISNUMBER(VLOOKUP($A10,'[9]Landfills Devlp Cty Report'!$A$5:$H$58,B$2,FALSE)),VLOOKUP($A10,'[9]Landfills Devlp Cty Report'!$A$5:$H$58,B$2,FALSE),'[9]Landfills_out (Eliz)'!D11)</f>
        <v>44</v>
      </c>
      <c r="C10" s="53">
        <f>IF(ISNUMBER(VLOOKUP($A10,'[9]Landfills Devlp Cty Report'!$A$5:$H$58,C$2,FALSE)),VLOOKUP($A10,'[9]Landfills Devlp Cty Report'!$A$5:$H$58,C$2,FALSE),'[9]Landfills_out (Eliz)'!E11)</f>
        <v>53</v>
      </c>
      <c r="D10" s="53">
        <f>IF(ISNUMBER(VLOOKUP($A10,'[9]Landfills Devlp Cty Report'!$A$5:$H$58,D$2,FALSE)),VLOOKUP($A10,'[9]Landfills Devlp Cty Report'!$A$5:$H$58,D$2,FALSE),'[9]Landfills_out (Eliz)'!F11)</f>
        <v>76</v>
      </c>
      <c r="E10" s="53">
        <f>IF(ISNUMBER(VLOOKUP($A10,'[9]Landfills Devlp Cty Report'!$A$5:$H$58,E$2,FALSE)),VLOOKUP($A10,'[9]Landfills Devlp Cty Report'!$A$5:$H$58,E$2,FALSE),'[9]Landfills_out (Eliz)'!G11)</f>
        <v>93</v>
      </c>
      <c r="F10" s="53">
        <f>IF(ISNUMBER(VLOOKUP($A10,'[9]Landfills Devlp Cty Report'!$A$5:$H$58,F$2,FALSE)),VLOOKUP($A10,'[9]Landfills Devlp Cty Report'!$A$5:$H$58,F$2,FALSE),'[9]Landfills_out (Eliz)'!H11)</f>
        <v>112</v>
      </c>
      <c r="G10" s="53">
        <f>IF(ISNUMBER(VLOOKUP($A10,'[9]Landfills Devlp Cty Report'!$A$5:$H$58,G$2,FALSE)),VLOOKUP($A10,'[9]Landfills Devlp Cty Report'!$A$5:$H$58,G$2,FALSE),'[9]Landfills_out (Eliz)'!I11)</f>
        <v>132</v>
      </c>
      <c r="H10" s="53">
        <f>IF(ISNUMBER(VLOOKUP($A10,'[9]Landfills Devlp Cty Report'!$A$5:$H$58,H$2,FALSE)),VLOOKUP($A10,'[9]Landfills Devlp Cty Report'!$A$5:$H$58,H$2,FALSE),'[9]Landfills_out (Eliz)'!J11)</f>
        <v>153</v>
      </c>
      <c r="I10" s="54">
        <f>IF(ISNUMBER(VLOOKUP($A10,'[9]Landfills Devlp Cty Report'!$A$5:$H$58,2,FALSE)),1,)</f>
        <v>1</v>
      </c>
      <c r="J10" s="68" t="str">
        <f>IF(ISNUMBER(VLOOKUP($A10,'[9]Landfills Devlp Cty Report'!$A$5:$H$58,2,FALSE)),"Draft Developing Countries Report.doc","world_landfills_out.xls")</f>
        <v>Draft Developing Countries Report.doc</v>
      </c>
      <c r="K10" s="38" t="s">
        <v>21</v>
      </c>
      <c r="L10" s="71"/>
      <c r="M10" s="65"/>
    </row>
    <row r="11" spans="1:13" ht="12.75">
      <c r="A11" s="4" t="s">
        <v>22</v>
      </c>
      <c r="B11" s="53">
        <f>IF(ISNUMBER(VLOOKUP($A11,'[9]Landfills Devlp Cty Report'!$A$5:$H$58,B$2,FALSE)),VLOOKUP($A11,'[9]Landfills Devlp Cty Report'!$A$5:$H$58,B$2,FALSE),'[9]Landfills_out (Eliz)'!D12)</f>
        <v>123</v>
      </c>
      <c r="C11" s="53">
        <f>IF(ISNUMBER(VLOOKUP($A11,'[9]Landfills Devlp Cty Report'!$A$5:$H$58,C$2,FALSE)),VLOOKUP($A11,'[9]Landfills Devlp Cty Report'!$A$5:$H$58,C$2,FALSE),'[9]Landfills_out (Eliz)'!E12)</f>
        <v>124</v>
      </c>
      <c r="D11" s="53">
        <f>IF(ISNUMBER(VLOOKUP($A11,'[9]Landfills Devlp Cty Report'!$A$5:$H$58,D$2,FALSE)),VLOOKUP($A11,'[9]Landfills Devlp Cty Report'!$A$5:$H$58,D$2,FALSE),'[9]Landfills_out (Eliz)'!F12)</f>
        <v>125</v>
      </c>
      <c r="E11" s="53">
        <f>IF(ISNUMBER(VLOOKUP($A11,'[9]Landfills Devlp Cty Report'!$A$5:$H$58,E$2,FALSE)),VLOOKUP($A11,'[9]Landfills Devlp Cty Report'!$A$5:$H$58,E$2,FALSE),'[9]Landfills_out (Eliz)'!G12)</f>
        <v>126</v>
      </c>
      <c r="F11" s="53">
        <f>IF(ISNUMBER(VLOOKUP($A11,'[9]Landfills Devlp Cty Report'!$A$5:$H$58,F$2,FALSE)),VLOOKUP($A11,'[9]Landfills Devlp Cty Report'!$A$5:$H$58,F$2,FALSE),'[9]Landfills_out (Eliz)'!H12)</f>
        <v>128</v>
      </c>
      <c r="G11" s="53">
        <f>IF(ISNUMBER(VLOOKUP($A11,'[9]Landfills Devlp Cty Report'!$A$5:$H$58,G$2,FALSE)),VLOOKUP($A11,'[9]Landfills Devlp Cty Report'!$A$5:$H$58,G$2,FALSE),'[9]Landfills_out (Eliz)'!I12)</f>
        <v>129</v>
      </c>
      <c r="H11" s="53">
        <f>IF(ISNUMBER(VLOOKUP($A11,'[9]Landfills Devlp Cty Report'!$A$5:$H$58,H$2,FALSE)),VLOOKUP($A11,'[9]Landfills Devlp Cty Report'!$A$5:$H$58,H$2,FALSE),'[9]Landfills_out (Eliz)'!J12)</f>
        <v>130</v>
      </c>
      <c r="I11" s="54">
        <f>IF(ISNUMBER(VLOOKUP($A11,'[9]Landfills Devlp Cty Report'!$A$5:$H$58,2,FALSE)),1,)</f>
        <v>1</v>
      </c>
      <c r="J11" s="68" t="str">
        <f>IF(ISNUMBER(VLOOKUP($A11,'[9]Landfills Devlp Cty Report'!$A$5:$H$58,2,FALSE)),"Draft Developing Countries Report.doc","world_landfills_out.xls")</f>
        <v>Draft Developing Countries Report.doc</v>
      </c>
      <c r="K11" s="38" t="s">
        <v>12</v>
      </c>
      <c r="L11" s="71" t="s">
        <v>23</v>
      </c>
      <c r="M11" s="65" t="s">
        <v>16</v>
      </c>
    </row>
    <row r="12" spans="1:13" ht="12.75">
      <c r="A12" s="65" t="s">
        <v>24</v>
      </c>
      <c r="B12" s="53">
        <f>IF(ISNUMBER(VLOOKUP($A12,'[9]Landfills Devlp Cty Report'!$A$5:$H$58,B$2,FALSE)),VLOOKUP($A12,'[9]Landfills Devlp Cty Report'!$A$5:$H$58,B$2,FALSE),'[9]Landfills_out (Eliz)'!D13)</f>
        <v>151.85</v>
      </c>
      <c r="C12" s="53">
        <f>IF(ISNUMBER(VLOOKUP($A12,'[9]Landfills Devlp Cty Report'!$A$5:$H$58,C$2,FALSE)),VLOOKUP($A12,'[9]Landfills Devlp Cty Report'!$A$5:$H$58,C$2,FALSE),'[9]Landfills_out (Eliz)'!E13)</f>
        <v>148.49</v>
      </c>
      <c r="D12" s="53">
        <f>IF(ISNUMBER(VLOOKUP($A12,'[9]Landfills Devlp Cty Report'!$A$5:$H$58,D$2,FALSE)),VLOOKUP($A12,'[9]Landfills Devlp Cty Report'!$A$5:$H$58,D$2,FALSE),'[9]Landfills_out (Eliz)'!F13)</f>
        <v>115.9</v>
      </c>
      <c r="E12" s="53">
        <f>IF(ISNUMBER(VLOOKUP($A12,'[9]Landfills Devlp Cty Report'!$A$5:$H$58,E$2,FALSE)),VLOOKUP($A12,'[9]Landfills Devlp Cty Report'!$A$5:$H$58,E$2,FALSE),'[9]Landfills_out (Eliz)'!G13)</f>
        <v>99.13882587886926</v>
      </c>
      <c r="F12" s="53">
        <f>IF(ISNUMBER(VLOOKUP($A12,'[9]Landfills Devlp Cty Report'!$A$5:$H$58,F$2,FALSE)),VLOOKUP($A12,'[9]Landfills Devlp Cty Report'!$A$5:$H$58,F$2,FALSE),'[9]Landfills_out (Eliz)'!H13)</f>
        <v>68.09774472334124</v>
      </c>
      <c r="G12" s="53">
        <f>IF(ISNUMBER(VLOOKUP($A12,'[9]Landfills Devlp Cty Report'!$A$5:$H$58,G$2,FALSE)),VLOOKUP($A12,'[9]Landfills Devlp Cty Report'!$A$5:$H$58,G$2,FALSE),'[9]Landfills_out (Eliz)'!I13)</f>
        <v>54.05449288110698</v>
      </c>
      <c r="H12" s="53">
        <f>IF(ISNUMBER(VLOOKUP($A12,'[9]Landfills Devlp Cty Report'!$A$5:$H$58,H$2,FALSE)),VLOOKUP($A12,'[9]Landfills Devlp Cty Report'!$A$5:$H$58,H$2,FALSE),'[9]Landfills_out (Eliz)'!J13)</f>
        <v>40.01124103887273</v>
      </c>
      <c r="I12" s="54">
        <f>IF(ISNUMBER(VLOOKUP($A12,'[9]Landfills Devlp Cty Report'!$A$5:$H$58,2,FALSE)),1,)</f>
        <v>0</v>
      </c>
      <c r="J12" s="68" t="str">
        <f>IF(ISNUMBER(VLOOKUP($A12,'[9]Landfills Devlp Cty Report'!$A$5:$H$58,2,FALSE)),"Draft Developing Countries Report.doc","world_landfills_out.xls")</f>
        <v>world_landfills_out.xls</v>
      </c>
      <c r="K12" s="38" t="s">
        <v>18</v>
      </c>
      <c r="L12" s="71" t="s">
        <v>15</v>
      </c>
      <c r="M12" s="65" t="s">
        <v>16</v>
      </c>
    </row>
    <row r="13" spans="1:13" ht="12.75">
      <c r="A13" s="4" t="s">
        <v>25</v>
      </c>
      <c r="B13" s="53">
        <f>IF(ISNUMBER(VLOOKUP($A13,'[9]Landfills Devlp Cty Report'!$A$5:$H$58,B$2,FALSE)),VLOOKUP($A13,'[9]Landfills Devlp Cty Report'!$A$5:$H$58,B$2,FALSE),'[9]Landfills_out (Eliz)'!D14)</f>
        <v>74</v>
      </c>
      <c r="C13" s="53">
        <f>IF(ISNUMBER(VLOOKUP($A13,'[9]Landfills Devlp Cty Report'!$A$5:$H$58,C$2,FALSE)),VLOOKUP($A13,'[9]Landfills Devlp Cty Report'!$A$5:$H$58,C$2,FALSE),'[9]Landfills_out (Eliz)'!E14)</f>
        <v>20</v>
      </c>
      <c r="D13" s="53">
        <f>IF(ISNUMBER(VLOOKUP($A13,'[9]Landfills Devlp Cty Report'!$A$5:$H$58,D$2,FALSE)),VLOOKUP($A13,'[9]Landfills Devlp Cty Report'!$A$5:$H$58,D$2,FALSE),'[9]Landfills_out (Eliz)'!F14)</f>
        <v>23</v>
      </c>
      <c r="E13" s="53">
        <f>IF(ISNUMBER(VLOOKUP($A13,'[9]Landfills Devlp Cty Report'!$A$5:$H$58,E$2,FALSE)),VLOOKUP($A13,'[9]Landfills Devlp Cty Report'!$A$5:$H$58,E$2,FALSE),'[9]Landfills_out (Eliz)'!G14)</f>
        <v>26</v>
      </c>
      <c r="F13" s="53">
        <f>IF(ISNUMBER(VLOOKUP($A13,'[9]Landfills Devlp Cty Report'!$A$5:$H$58,F$2,FALSE)),VLOOKUP($A13,'[9]Landfills Devlp Cty Report'!$A$5:$H$58,F$2,FALSE),'[9]Landfills_out (Eliz)'!H14)</f>
        <v>29</v>
      </c>
      <c r="G13" s="53">
        <f>IF(ISNUMBER(VLOOKUP($A13,'[9]Landfills Devlp Cty Report'!$A$5:$H$58,G$2,FALSE)),VLOOKUP($A13,'[9]Landfills Devlp Cty Report'!$A$5:$H$58,G$2,FALSE),'[9]Landfills_out (Eliz)'!I14)</f>
        <v>33</v>
      </c>
      <c r="H13" s="53">
        <f>IF(ISNUMBER(VLOOKUP($A13,'[9]Landfills Devlp Cty Report'!$A$5:$H$58,H$2,FALSE)),VLOOKUP($A13,'[9]Landfills Devlp Cty Report'!$A$5:$H$58,H$2,FALSE),'[9]Landfills_out (Eliz)'!J14)</f>
        <v>38</v>
      </c>
      <c r="I13" s="54">
        <f>IF(ISNUMBER(VLOOKUP($A13,'[9]Landfills Devlp Cty Report'!$A$5:$H$58,2,FALSE)),1,)</f>
        <v>1</v>
      </c>
      <c r="J13" s="68" t="str">
        <f>IF(ISNUMBER(VLOOKUP($A13,'[9]Landfills Devlp Cty Report'!$A$5:$H$58,2,FALSE)),"Draft Developing Countries Report.doc","world_landfills_out.xls")</f>
        <v>Draft Developing Countries Report.doc</v>
      </c>
      <c r="K13" s="38" t="s">
        <v>10</v>
      </c>
      <c r="L13" s="71"/>
      <c r="M13" s="65"/>
    </row>
    <row r="14" spans="1:13" ht="12.75">
      <c r="A14" s="4" t="s">
        <v>26</v>
      </c>
      <c r="B14" s="53">
        <f>IF(ISNUMBER(VLOOKUP($A14,'[9]Landfills Devlp Cty Report'!$A$5:$H$58,B$2,FALSE)),VLOOKUP($A14,'[9]Landfills Devlp Cty Report'!$A$5:$H$58,B$2,FALSE),'[9]Landfills_out (Eliz)'!D15)</f>
        <v>618</v>
      </c>
      <c r="C14" s="53">
        <f>IF(ISNUMBER(VLOOKUP($A14,'[9]Landfills Devlp Cty Report'!$A$5:$H$58,C$2,FALSE)),VLOOKUP($A14,'[9]Landfills Devlp Cty Report'!$A$5:$H$58,C$2,FALSE),'[9]Landfills_out (Eliz)'!E15)</f>
        <v>677</v>
      </c>
      <c r="D14" s="53">
        <f>IF(ISNUMBER(VLOOKUP($A14,'[9]Landfills Devlp Cty Report'!$A$5:$H$58,D$2,FALSE)),VLOOKUP($A14,'[9]Landfills Devlp Cty Report'!$A$5:$H$58,D$2,FALSE),'[9]Landfills_out (Eliz)'!F15)</f>
        <v>722</v>
      </c>
      <c r="E14" s="53">
        <f>IF(ISNUMBER(VLOOKUP($A14,'[9]Landfills Devlp Cty Report'!$A$5:$H$58,E$2,FALSE)),VLOOKUP($A14,'[9]Landfills Devlp Cty Report'!$A$5:$H$58,E$2,FALSE),'[9]Landfills_out (Eliz)'!G15)</f>
        <v>770</v>
      </c>
      <c r="F14" s="53">
        <f>IF(ISNUMBER(VLOOKUP($A14,'[9]Landfills Devlp Cty Report'!$A$5:$H$58,F$2,FALSE)),VLOOKUP($A14,'[9]Landfills Devlp Cty Report'!$A$5:$H$58,F$2,FALSE),'[9]Landfills_out (Eliz)'!H15)</f>
        <v>822</v>
      </c>
      <c r="G14" s="53">
        <f>IF(ISNUMBER(VLOOKUP($A14,'[9]Landfills Devlp Cty Report'!$A$5:$H$58,G$2,FALSE)),VLOOKUP($A14,'[9]Landfills Devlp Cty Report'!$A$5:$H$58,G$2,FALSE),'[9]Landfills_out (Eliz)'!I15)</f>
        <v>877</v>
      </c>
      <c r="H14" s="53">
        <f>IF(ISNUMBER(VLOOKUP($A14,'[9]Landfills Devlp Cty Report'!$A$5:$H$58,H$2,FALSE)),VLOOKUP($A14,'[9]Landfills Devlp Cty Report'!$A$5:$H$58,H$2,FALSE),'[9]Landfills_out (Eliz)'!J15)</f>
        <v>935</v>
      </c>
      <c r="I14" s="54">
        <f>IF(ISNUMBER(VLOOKUP($A14,'[9]Landfills Devlp Cty Report'!$A$5:$H$58,2,FALSE)),1,)</f>
        <v>1</v>
      </c>
      <c r="J14" s="68" t="str">
        <f>IF(ISNUMBER(VLOOKUP($A14,'[9]Landfills Devlp Cty Report'!$A$5:$H$58,2,FALSE)),"Draft Developing Countries Report.doc","world_landfills_out.xls")</f>
        <v>Draft Developing Countries Report.doc</v>
      </c>
      <c r="K14" s="38" t="s">
        <v>26</v>
      </c>
      <c r="L14" s="71"/>
      <c r="M14" s="65"/>
    </row>
    <row r="15" spans="1:13" ht="12.75">
      <c r="A15" s="65" t="s">
        <v>27</v>
      </c>
      <c r="B15" s="53">
        <f>IF(ISNUMBER(VLOOKUP($A15,'[9]Landfills Devlp Cty Report'!$A$5:$H$58,B$2,FALSE)),VLOOKUP($A15,'[9]Landfills Devlp Cty Report'!$A$5:$H$58,B$2,FALSE),'[9]Landfills_out (Eliz)'!D16)</f>
        <v>720.65</v>
      </c>
      <c r="C15" s="53">
        <f>IF(ISNUMBER(VLOOKUP($A15,'[9]Landfills Devlp Cty Report'!$A$5:$H$58,C$2,FALSE)),VLOOKUP($A15,'[9]Landfills Devlp Cty Report'!$A$5:$H$58,C$2,FALSE),'[9]Landfills_out (Eliz)'!E16)</f>
        <v>399.7</v>
      </c>
      <c r="D15" s="53">
        <f>IF(ISNUMBER(VLOOKUP($A15,'[9]Landfills Devlp Cty Report'!$A$5:$H$58,D$2,FALSE)),VLOOKUP($A15,'[9]Landfills Devlp Cty Report'!$A$5:$H$58,D$2,FALSE),'[9]Landfills_out (Eliz)'!F16)</f>
        <v>195.71</v>
      </c>
      <c r="E15" s="53">
        <f>IF(ISNUMBER(VLOOKUP($A15,'[9]Landfills Devlp Cty Report'!$A$5:$H$58,E$2,FALSE)),VLOOKUP($A15,'[9]Landfills Devlp Cty Report'!$A$5:$H$58,E$2,FALSE),'[9]Landfills_out (Eliz)'!G16)</f>
        <v>294</v>
      </c>
      <c r="F15" s="53">
        <f>IF(ISNUMBER(VLOOKUP($A15,'[9]Landfills Devlp Cty Report'!$A$5:$H$58,F$2,FALSE)),VLOOKUP($A15,'[9]Landfills Devlp Cty Report'!$A$5:$H$58,F$2,FALSE),'[9]Landfills_out (Eliz)'!H16)</f>
        <v>372.96</v>
      </c>
      <c r="G15" s="53">
        <f>IF(ISNUMBER(VLOOKUP($A15,'[9]Landfills Devlp Cty Report'!$A$5:$H$58,G$2,FALSE)),VLOOKUP($A15,'[9]Landfills Devlp Cty Report'!$A$5:$H$58,G$2,FALSE),'[9]Landfills_out (Eliz)'!I16)</f>
        <v>424.2</v>
      </c>
      <c r="H15" s="53">
        <f>IF(ISNUMBER(VLOOKUP($A15,'[9]Landfills Devlp Cty Report'!$A$5:$H$58,H$2,FALSE)),VLOOKUP($A15,'[9]Landfills Devlp Cty Report'!$A$5:$H$58,H$2,FALSE),'[9]Landfills_out (Eliz)'!J16)</f>
        <v>466.2</v>
      </c>
      <c r="I15" s="54">
        <f>IF(ISNUMBER(VLOOKUP($A15,'[9]Landfills Devlp Cty Report'!$A$5:$H$58,2,FALSE)),1,)</f>
        <v>0</v>
      </c>
      <c r="J15" s="68" t="str">
        <f>IF(ISNUMBER(VLOOKUP($A15,'[9]Landfills Devlp Cty Report'!$A$5:$H$58,2,FALSE)),"Draft Developing Countries Report.doc","world_landfills_out.xls")</f>
        <v>world_landfills_out.xls</v>
      </c>
      <c r="K15" s="38" t="s">
        <v>28</v>
      </c>
      <c r="L15" s="71" t="s">
        <v>23</v>
      </c>
      <c r="M15" s="65" t="s">
        <v>16</v>
      </c>
    </row>
    <row r="16" spans="1:13" ht="12.75">
      <c r="A16" s="65" t="s">
        <v>29</v>
      </c>
      <c r="B16" s="53">
        <f>IF(ISNUMBER(VLOOKUP($A16,'[9]Landfills Devlp Cty Report'!$A$5:$H$58,B$2,FALSE)),VLOOKUP($A16,'[9]Landfills Devlp Cty Report'!$A$5:$H$58,B$2,FALSE),'[9]Landfills_out (Eliz)'!D17)</f>
        <v>882.39</v>
      </c>
      <c r="C16" s="53">
        <f>IF(ISNUMBER(VLOOKUP($A16,'[9]Landfills Devlp Cty Report'!$A$5:$H$58,C$2,FALSE)),VLOOKUP($A16,'[9]Landfills Devlp Cty Report'!$A$5:$H$58,C$2,FALSE),'[9]Landfills_out (Eliz)'!E17)</f>
        <v>969.68</v>
      </c>
      <c r="D16" s="53">
        <f>IF(ISNUMBER(VLOOKUP($A16,'[9]Landfills Devlp Cty Report'!$A$5:$H$58,D$2,FALSE)),VLOOKUP($A16,'[9]Landfills Devlp Cty Report'!$A$5:$H$58,D$2,FALSE),'[9]Landfills_out (Eliz)'!F17)</f>
        <v>1040.543801249655</v>
      </c>
      <c r="E16" s="53">
        <f>IF(ISNUMBER(VLOOKUP($A16,'[9]Landfills Devlp Cty Report'!$A$5:$H$58,E$2,FALSE)),VLOOKUP($A16,'[9]Landfills Devlp Cty Report'!$A$5:$H$58,E$2,FALSE),'[9]Landfills_out (Eliz)'!G17)</f>
        <v>1040.543801249655</v>
      </c>
      <c r="F16" s="53">
        <f>IF(ISNUMBER(VLOOKUP($A16,'[9]Landfills Devlp Cty Report'!$A$5:$H$58,F$2,FALSE)),VLOOKUP($A16,'[9]Landfills Devlp Cty Report'!$A$5:$H$58,F$2,FALSE),'[9]Landfills_out (Eliz)'!H17)</f>
        <v>1063.6669968329809</v>
      </c>
      <c r="G16" s="53">
        <f>IF(ISNUMBER(VLOOKUP($A16,'[9]Landfills Devlp Cty Report'!$A$5:$H$58,G$2,FALSE)),VLOOKUP($A16,'[9]Landfills Devlp Cty Report'!$A$5:$H$58,G$2,FALSE),'[9]Landfills_out (Eliz)'!I17)</f>
        <v>1109.913387999632</v>
      </c>
      <c r="H16" s="53">
        <f>IF(ISNUMBER(VLOOKUP($A16,'[9]Landfills Devlp Cty Report'!$A$5:$H$58,H$2,FALSE)),VLOOKUP($A16,'[9]Landfills Devlp Cty Report'!$A$5:$H$58,H$2,FALSE),'[9]Landfills_out (Eliz)'!J17)</f>
        <v>1144.5981813746207</v>
      </c>
      <c r="I16" s="54">
        <f>IF(ISNUMBER(VLOOKUP($A16,'[9]Landfills Devlp Cty Report'!$A$5:$H$58,2,FALSE)),1,)</f>
        <v>0</v>
      </c>
      <c r="J16" s="68" t="str">
        <f>IF(ISNUMBER(VLOOKUP($A16,'[9]Landfills Devlp Cty Report'!$A$5:$H$58,2,FALSE)),"Draft Developing Countries Report.doc","world_landfills_out.xls")</f>
        <v>world_landfills_out.xls</v>
      </c>
      <c r="K16" s="38" t="s">
        <v>29</v>
      </c>
      <c r="L16" s="65" t="s">
        <v>15</v>
      </c>
      <c r="M16" s="65" t="s">
        <v>16</v>
      </c>
    </row>
    <row r="17" spans="1:13" ht="12.75">
      <c r="A17" s="65" t="s">
        <v>30</v>
      </c>
      <c r="B17" s="53">
        <f>IF(ISNUMBER(VLOOKUP($A17,'[9]Landfills Devlp Cty Report'!$A$5:$H$58,B$2,FALSE)),VLOOKUP($A17,'[9]Landfills Devlp Cty Report'!$A$5:$H$58,B$2,FALSE),'[9]Landfills_out (Eliz)'!D18)</f>
        <v>74</v>
      </c>
      <c r="C17" s="53">
        <f>IF(ISNUMBER(VLOOKUP($A17,'[9]Landfills Devlp Cty Report'!$A$5:$H$58,C$2,FALSE)),VLOOKUP($A17,'[9]Landfills Devlp Cty Report'!$A$5:$H$58,C$2,FALSE),'[9]Landfills_out (Eliz)'!E18)</f>
        <v>74</v>
      </c>
      <c r="D17" s="53">
        <f>IF(ISNUMBER(VLOOKUP($A17,'[9]Landfills Devlp Cty Report'!$A$5:$H$58,D$2,FALSE)),VLOOKUP($A17,'[9]Landfills Devlp Cty Report'!$A$5:$H$58,D$2,FALSE),'[9]Landfills_out (Eliz)'!F18)</f>
        <v>78</v>
      </c>
      <c r="E17" s="53">
        <f>IF(ISNUMBER(VLOOKUP($A17,'[9]Landfills Devlp Cty Report'!$A$5:$H$58,E$2,FALSE)),VLOOKUP($A17,'[9]Landfills Devlp Cty Report'!$A$5:$H$58,E$2,FALSE),'[9]Landfills_out (Eliz)'!G18)</f>
        <v>83</v>
      </c>
      <c r="F17" s="53">
        <f>IF(ISNUMBER(VLOOKUP($A17,'[9]Landfills Devlp Cty Report'!$A$5:$H$58,F$2,FALSE)),VLOOKUP($A17,'[9]Landfills Devlp Cty Report'!$A$5:$H$58,F$2,FALSE),'[9]Landfills_out (Eliz)'!H18)</f>
        <v>88</v>
      </c>
      <c r="G17" s="53">
        <f>IF(ISNUMBER(VLOOKUP($A17,'[9]Landfills Devlp Cty Report'!$A$5:$H$58,G$2,FALSE)),VLOOKUP($A17,'[9]Landfills Devlp Cty Report'!$A$5:$H$58,G$2,FALSE),'[9]Landfills_out (Eliz)'!I18)</f>
        <v>93</v>
      </c>
      <c r="H17" s="53">
        <f>IF(ISNUMBER(VLOOKUP($A17,'[9]Landfills Devlp Cty Report'!$A$5:$H$58,H$2,FALSE)),VLOOKUP($A17,'[9]Landfills Devlp Cty Report'!$A$5:$H$58,H$2,FALSE),'[9]Landfills_out (Eliz)'!J18)</f>
        <v>99</v>
      </c>
      <c r="I17" s="54">
        <f>IF(ISNUMBER(VLOOKUP($A17,'[9]Landfills Devlp Cty Report'!$A$5:$H$58,2,FALSE)),1,)</f>
        <v>1</v>
      </c>
      <c r="J17" s="68" t="str">
        <f>IF(ISNUMBER(VLOOKUP($A17,'[9]Landfills Devlp Cty Report'!$A$5:$H$58,2,FALSE)),"Draft Developing Countries Report.doc","world_landfills_out.xls")</f>
        <v>Draft Developing Countries Report.doc</v>
      </c>
      <c r="K17" s="38" t="s">
        <v>10</v>
      </c>
      <c r="L17" s="71"/>
      <c r="M17" s="65"/>
    </row>
    <row r="18" spans="1:13" ht="12.75">
      <c r="A18" s="4" t="s">
        <v>31</v>
      </c>
      <c r="B18" s="53">
        <f>IF(ISNUMBER(VLOOKUP($A18,'[9]Landfills Devlp Cty Report'!$A$5:$H$58,B$2,FALSE)),VLOOKUP($A18,'[9]Landfills Devlp Cty Report'!$A$5:$H$58,B$2,FALSE),'[9]Landfills_out (Eliz)'!D19)</f>
        <v>2430</v>
      </c>
      <c r="C18" s="53">
        <f>IF(ISNUMBER(VLOOKUP($A18,'[9]Landfills Devlp Cty Report'!$A$5:$H$58,C$2,FALSE)),VLOOKUP($A18,'[9]Landfills Devlp Cty Report'!$A$5:$H$58,C$2,FALSE),'[9]Landfills_out (Eliz)'!E19)</f>
        <v>3320</v>
      </c>
      <c r="D18" s="53">
        <f>IF(ISNUMBER(VLOOKUP($A18,'[9]Landfills Devlp Cty Report'!$A$5:$H$58,D$2,FALSE)),VLOOKUP($A18,'[9]Landfills Devlp Cty Report'!$A$5:$H$58,D$2,FALSE),'[9]Landfills_out (Eliz)'!F19)</f>
        <v>4210</v>
      </c>
      <c r="E18" s="53">
        <f>IF(ISNUMBER(VLOOKUP($A18,'[9]Landfills Devlp Cty Report'!$A$5:$H$58,E$2,FALSE)),VLOOKUP($A18,'[9]Landfills Devlp Cty Report'!$A$5:$H$58,E$2,FALSE),'[9]Landfills_out (Eliz)'!G19)</f>
        <v>5272</v>
      </c>
      <c r="F18" s="53">
        <f>IF(ISNUMBER(VLOOKUP($A18,'[9]Landfills Devlp Cty Report'!$A$5:$H$58,F$2,FALSE)),VLOOKUP($A18,'[9]Landfills Devlp Cty Report'!$A$5:$H$58,F$2,FALSE),'[9]Landfills_out (Eliz)'!H19)</f>
        <v>6333</v>
      </c>
      <c r="G18" s="53">
        <f>IF(ISNUMBER(VLOOKUP($A18,'[9]Landfills Devlp Cty Report'!$A$5:$H$58,G$2,FALSE)),VLOOKUP($A18,'[9]Landfills Devlp Cty Report'!$A$5:$H$58,G$2,FALSE),'[9]Landfills_out (Eliz)'!I19)</f>
        <v>7815</v>
      </c>
      <c r="H18" s="53">
        <f>IF(ISNUMBER(VLOOKUP($A18,'[9]Landfills Devlp Cty Report'!$A$5:$H$58,H$2,FALSE)),VLOOKUP($A18,'[9]Landfills Devlp Cty Report'!$A$5:$H$58,H$2,FALSE),'[9]Landfills_out (Eliz)'!J19)</f>
        <v>9297</v>
      </c>
      <c r="I18" s="54">
        <f>IF(ISNUMBER(VLOOKUP($A18,'[9]Landfills Devlp Cty Report'!$A$5:$H$58,2,FALSE)),1,)</f>
        <v>1</v>
      </c>
      <c r="J18" s="68" t="str">
        <f>IF(ISNUMBER(VLOOKUP($A18,'[9]Landfills Devlp Cty Report'!$A$5:$H$58,2,FALSE)),"Draft Developing Countries Report.doc","world_landfills_out.xls")</f>
        <v>Draft Developing Countries Report.doc</v>
      </c>
      <c r="K18" s="38" t="s">
        <v>31</v>
      </c>
      <c r="L18" s="37"/>
      <c r="M18" s="65"/>
    </row>
    <row r="19" spans="1:13" ht="12.75">
      <c r="A19" s="4" t="s">
        <v>32</v>
      </c>
      <c r="B19" s="53">
        <f>IF(ISNUMBER(VLOOKUP($A19,'[9]Landfills Devlp Cty Report'!$A$5:$H$58,B$2,FALSE)),VLOOKUP($A19,'[9]Landfills Devlp Cty Report'!$A$5:$H$58,B$2,FALSE),'[9]Landfills_out (Eliz)'!D20)</f>
        <v>159</v>
      </c>
      <c r="C19" s="53">
        <f>IF(ISNUMBER(VLOOKUP($A19,'[9]Landfills Devlp Cty Report'!$A$5:$H$58,C$2,FALSE)),VLOOKUP($A19,'[9]Landfills Devlp Cty Report'!$A$5:$H$58,C$2,FALSE),'[9]Landfills_out (Eliz)'!E20)</f>
        <v>172</v>
      </c>
      <c r="D19" s="53">
        <f>IF(ISNUMBER(VLOOKUP($A19,'[9]Landfills Devlp Cty Report'!$A$5:$H$58,D$2,FALSE)),VLOOKUP($A19,'[9]Landfills Devlp Cty Report'!$A$5:$H$58,D$2,FALSE),'[9]Landfills_out (Eliz)'!F20)</f>
        <v>187</v>
      </c>
      <c r="E19" s="53">
        <f>IF(ISNUMBER(VLOOKUP($A19,'[9]Landfills Devlp Cty Report'!$A$5:$H$58,E$2,FALSE)),VLOOKUP($A19,'[9]Landfills Devlp Cty Report'!$A$5:$H$58,E$2,FALSE),'[9]Landfills_out (Eliz)'!G20)</f>
        <v>202</v>
      </c>
      <c r="F19" s="53">
        <f>IF(ISNUMBER(VLOOKUP($A19,'[9]Landfills Devlp Cty Report'!$A$5:$H$58,F$2,FALSE)),VLOOKUP($A19,'[9]Landfills Devlp Cty Report'!$A$5:$H$58,F$2,FALSE),'[9]Landfills_out (Eliz)'!H20)</f>
        <v>219</v>
      </c>
      <c r="G19" s="53">
        <f>IF(ISNUMBER(VLOOKUP($A19,'[9]Landfills Devlp Cty Report'!$A$5:$H$58,G$2,FALSE)),VLOOKUP($A19,'[9]Landfills Devlp Cty Report'!$A$5:$H$58,G$2,FALSE),'[9]Landfills_out (Eliz)'!I20)</f>
        <v>238</v>
      </c>
      <c r="H19" s="53">
        <f>IF(ISNUMBER(VLOOKUP($A19,'[9]Landfills Devlp Cty Report'!$A$5:$H$58,H$2,FALSE)),VLOOKUP($A19,'[9]Landfills Devlp Cty Report'!$A$5:$H$58,H$2,FALSE),'[9]Landfills_out (Eliz)'!J20)</f>
        <v>258</v>
      </c>
      <c r="I19" s="54">
        <f>IF(ISNUMBER(VLOOKUP($A19,'[9]Landfills Devlp Cty Report'!$A$5:$H$58,2,FALSE)),1,)</f>
        <v>1</v>
      </c>
      <c r="J19" s="68" t="str">
        <f>IF(ISNUMBER(VLOOKUP($A19,'[9]Landfills Devlp Cty Report'!$A$5:$H$58,2,FALSE)),"Draft Developing Countries Report.doc","world_landfills_out.xls")</f>
        <v>Draft Developing Countries Report.doc</v>
      </c>
      <c r="K19" s="38" t="s">
        <v>10</v>
      </c>
      <c r="L19" s="71"/>
      <c r="M19" s="65"/>
    </row>
    <row r="20" spans="1:13" ht="12.75">
      <c r="A20" s="65" t="s">
        <v>33</v>
      </c>
      <c r="B20" s="53">
        <f>IF(ISNUMBER(VLOOKUP($A20,'[9]Landfills Devlp Cty Report'!$A$5:$H$58,B$2,FALSE)),VLOOKUP($A20,'[9]Landfills Devlp Cty Report'!$A$5:$H$58,B$2,FALSE),'[9]Landfills_out (Eliz)'!D21)</f>
        <v>23.8</v>
      </c>
      <c r="C20" s="53">
        <f>IF(ISNUMBER(VLOOKUP($A20,'[9]Landfills Devlp Cty Report'!$A$5:$H$58,C$2,FALSE)),VLOOKUP($A20,'[9]Landfills Devlp Cty Report'!$A$5:$H$58,C$2,FALSE),'[9]Landfills_out (Eliz)'!E21)</f>
        <v>23.8</v>
      </c>
      <c r="D20" s="53">
        <f>IF(ISNUMBER(VLOOKUP($A20,'[9]Landfills Devlp Cty Report'!$A$5:$H$58,D$2,FALSE)),VLOOKUP($A20,'[9]Landfills Devlp Cty Report'!$A$5:$H$58,D$2,FALSE),'[9]Landfills_out (Eliz)'!F21)</f>
        <v>23.8</v>
      </c>
      <c r="E20" s="53">
        <f>IF(ISNUMBER(VLOOKUP($A20,'[9]Landfills Devlp Cty Report'!$A$5:$H$58,E$2,FALSE)),VLOOKUP($A20,'[9]Landfills Devlp Cty Report'!$A$5:$H$58,E$2,FALSE),'[9]Landfills_out (Eliz)'!G21)</f>
        <v>23.8</v>
      </c>
      <c r="F20" s="53">
        <f>IF(ISNUMBER(VLOOKUP($A20,'[9]Landfills Devlp Cty Report'!$A$5:$H$58,F$2,FALSE)),VLOOKUP($A20,'[9]Landfills Devlp Cty Report'!$A$5:$H$58,F$2,FALSE),'[9]Landfills_out (Eliz)'!H21)</f>
        <v>23.8</v>
      </c>
      <c r="G20" s="53">
        <f>IF(ISNUMBER(VLOOKUP($A20,'[9]Landfills Devlp Cty Report'!$A$5:$H$58,G$2,FALSE)),VLOOKUP($A20,'[9]Landfills Devlp Cty Report'!$A$5:$H$58,G$2,FALSE),'[9]Landfills_out (Eliz)'!I21)</f>
        <v>23.8</v>
      </c>
      <c r="H20" s="53">
        <f>IF(ISNUMBER(VLOOKUP($A20,'[9]Landfills Devlp Cty Report'!$A$5:$H$58,H$2,FALSE)),VLOOKUP($A20,'[9]Landfills Devlp Cty Report'!$A$5:$H$58,H$2,FALSE),'[9]Landfills_out (Eliz)'!J21)</f>
        <v>23.8</v>
      </c>
      <c r="I20" s="54">
        <f>IF(ISNUMBER(VLOOKUP($A20,'[9]Landfills Devlp Cty Report'!$A$5:$H$58,2,FALSE)),1,)</f>
        <v>0</v>
      </c>
      <c r="J20" s="68" t="str">
        <f>IF(ISNUMBER(VLOOKUP($A20,'[9]Landfills Devlp Cty Report'!$A$5:$H$58,2,FALSE)),"Draft Developing Countries Report.doc","world_landfills_out.xls")</f>
        <v>world_landfills_out.xls</v>
      </c>
      <c r="K20" s="38" t="s">
        <v>28</v>
      </c>
      <c r="L20" s="71" t="s">
        <v>23</v>
      </c>
      <c r="M20" s="65" t="s">
        <v>16</v>
      </c>
    </row>
    <row r="21" spans="1:13" ht="12.75">
      <c r="A21" s="65" t="s">
        <v>34</v>
      </c>
      <c r="B21" s="53">
        <f>IF(ISNUMBER(VLOOKUP($A21,'[9]Landfills Devlp Cty Report'!$A$5:$H$58,B$2,FALSE)),VLOOKUP($A21,'[9]Landfills Devlp Cty Report'!$A$5:$H$58,B$2,FALSE),'[9]Landfills_out (Eliz)'!D22)</f>
        <v>81</v>
      </c>
      <c r="C21" s="53">
        <f>IF(ISNUMBER(VLOOKUP($A21,'[9]Landfills Devlp Cty Report'!$A$5:$H$58,C$2,FALSE)),VLOOKUP($A21,'[9]Landfills Devlp Cty Report'!$A$5:$H$58,C$2,FALSE),'[9]Landfills_out (Eliz)'!E22)</f>
        <v>81</v>
      </c>
      <c r="D21" s="53">
        <f>IF(ISNUMBER(VLOOKUP($A21,'[9]Landfills Devlp Cty Report'!$A$5:$H$58,D$2,FALSE)),VLOOKUP($A21,'[9]Landfills Devlp Cty Report'!$A$5:$H$58,D$2,FALSE),'[9]Landfills_out (Eliz)'!F22)</f>
        <v>82</v>
      </c>
      <c r="E21" s="53">
        <f>IF(ISNUMBER(VLOOKUP($A21,'[9]Landfills Devlp Cty Report'!$A$5:$H$58,E$2,FALSE)),VLOOKUP($A21,'[9]Landfills Devlp Cty Report'!$A$5:$H$58,E$2,FALSE),'[9]Landfills_out (Eliz)'!G22)</f>
        <v>59.51798225128444</v>
      </c>
      <c r="F21" s="53">
        <f>IF(ISNUMBER(VLOOKUP($A21,'[9]Landfills Devlp Cty Report'!$A$5:$H$58,F$2,FALSE)),VLOOKUP($A21,'[9]Landfills Devlp Cty Report'!$A$5:$H$58,F$2,FALSE),'[9]Landfills_out (Eliz)'!H22)</f>
        <v>57.4370231978826</v>
      </c>
      <c r="G21" s="53">
        <f>IF(ISNUMBER(VLOOKUP($A21,'[9]Landfills Devlp Cty Report'!$A$5:$H$58,G$2,FALSE)),VLOOKUP($A21,'[9]Landfills Devlp Cty Report'!$A$5:$H$58,G$2,FALSE),'[9]Landfills_out (Eliz)'!I22)</f>
        <v>55.126264985209396</v>
      </c>
      <c r="H21" s="53">
        <f>IF(ISNUMBER(VLOOKUP($A21,'[9]Landfills Devlp Cty Report'!$A$5:$H$58,H$2,FALSE)),VLOOKUP($A21,'[9]Landfills Devlp Cty Report'!$A$5:$H$58,H$2,FALSE),'[9]Landfills_out (Eliz)'!J22)</f>
        <v>67.34392028647048</v>
      </c>
      <c r="I21" s="54">
        <f>IF(ISNUMBER(VLOOKUP($A21,'[9]Landfills Devlp Cty Report'!$A$5:$H$58,2,FALSE)),1,)</f>
        <v>0</v>
      </c>
      <c r="J21" s="68" t="str">
        <f>IF(ISNUMBER(VLOOKUP($A21,'[9]Landfills Devlp Cty Report'!$A$5:$H$58,2,FALSE)),"Draft Developing Countries Report.doc","world_landfills_out.xls")</f>
        <v>world_landfills_out.xls</v>
      </c>
      <c r="K21" s="38" t="s">
        <v>28</v>
      </c>
      <c r="L21" s="71" t="s">
        <v>15</v>
      </c>
      <c r="M21" s="65" t="s">
        <v>16</v>
      </c>
    </row>
    <row r="22" spans="1:13" ht="12.75">
      <c r="A22" s="65" t="s">
        <v>35</v>
      </c>
      <c r="B22" s="53">
        <f>IF(ISNUMBER(VLOOKUP($A22,'[9]Landfills Devlp Cty Report'!$A$5:$H$58,B$2,FALSE)),VLOOKUP($A22,'[9]Landfills Devlp Cty Report'!$A$5:$H$58,B$2,FALSE),'[9]Landfills_out (Eliz)'!D23)</f>
        <v>77</v>
      </c>
      <c r="C22" s="53">
        <f>IF(ISNUMBER(VLOOKUP($A22,'[9]Landfills Devlp Cty Report'!$A$5:$H$58,C$2,FALSE)),VLOOKUP($A22,'[9]Landfills Devlp Cty Report'!$A$5:$H$58,C$2,FALSE),'[9]Landfills_out (Eliz)'!E23)</f>
        <v>66</v>
      </c>
      <c r="D22" s="53">
        <f>IF(ISNUMBER(VLOOKUP($A22,'[9]Landfills Devlp Cty Report'!$A$5:$H$58,D$2,FALSE)),VLOOKUP($A22,'[9]Landfills Devlp Cty Report'!$A$5:$H$58,D$2,FALSE),'[9]Landfills_out (Eliz)'!F23)</f>
        <v>57</v>
      </c>
      <c r="E22" s="53">
        <f>IF(ISNUMBER(VLOOKUP($A22,'[9]Landfills Devlp Cty Report'!$A$5:$H$58,E$2,FALSE)),VLOOKUP($A22,'[9]Landfills Devlp Cty Report'!$A$5:$H$58,E$2,FALSE),'[9]Landfills_out (Eliz)'!G23)</f>
        <v>50</v>
      </c>
      <c r="F22" s="53">
        <f>IF(ISNUMBER(VLOOKUP($A22,'[9]Landfills Devlp Cty Report'!$A$5:$H$58,F$2,FALSE)),VLOOKUP($A22,'[9]Landfills Devlp Cty Report'!$A$5:$H$58,F$2,FALSE),'[9]Landfills_out (Eliz)'!H23)</f>
        <v>43</v>
      </c>
      <c r="G22" s="53">
        <f>IF(ISNUMBER(VLOOKUP($A22,'[9]Landfills Devlp Cty Report'!$A$5:$H$58,G$2,FALSE)),VLOOKUP($A22,'[9]Landfills Devlp Cty Report'!$A$5:$H$58,G$2,FALSE),'[9]Landfills_out (Eliz)'!I23)</f>
        <v>37</v>
      </c>
      <c r="H22" s="53">
        <f>IF(ISNUMBER(VLOOKUP($A22,'[9]Landfills Devlp Cty Report'!$A$5:$H$58,H$2,FALSE)),VLOOKUP($A22,'[9]Landfills Devlp Cty Report'!$A$5:$H$58,H$2,FALSE),'[9]Landfills_out (Eliz)'!J23)</f>
        <v>32</v>
      </c>
      <c r="I22" s="54">
        <f>IF(ISNUMBER(VLOOKUP($A22,'[9]Landfills Devlp Cty Report'!$A$5:$H$58,2,FALSE)),1,)</f>
        <v>1</v>
      </c>
      <c r="J22" s="68" t="str">
        <f>IF(ISNUMBER(VLOOKUP($A22,'[9]Landfills Devlp Cty Report'!$A$5:$H$58,2,FALSE)),"Draft Developing Countries Report.doc","world_landfills_out.xls")</f>
        <v>Draft Developing Countries Report.doc</v>
      </c>
      <c r="K22" s="38" t="s">
        <v>7</v>
      </c>
      <c r="L22" s="71"/>
      <c r="M22" s="65"/>
    </row>
    <row r="23" spans="1:13" ht="12.75">
      <c r="A23" s="4" t="s">
        <v>36</v>
      </c>
      <c r="B23" s="53">
        <f>IF(ISNUMBER(VLOOKUP($A23,'[9]Landfills Devlp Cty Report'!$A$5:$H$58,B$2,FALSE)),VLOOKUP($A23,'[9]Landfills Devlp Cty Report'!$A$5:$H$58,B$2,FALSE),'[9]Landfills_out (Eliz)'!D24)</f>
        <v>62</v>
      </c>
      <c r="C23" s="53">
        <f>IF(ISNUMBER(VLOOKUP($A23,'[9]Landfills Devlp Cty Report'!$A$5:$H$58,C$2,FALSE)),VLOOKUP($A23,'[9]Landfills Devlp Cty Report'!$A$5:$H$58,C$2,FALSE),'[9]Landfills_out (Eliz)'!E24)</f>
        <v>63</v>
      </c>
      <c r="D23" s="53">
        <f>IF(ISNUMBER(VLOOKUP($A23,'[9]Landfills Devlp Cty Report'!$A$5:$H$58,D$2,FALSE)),VLOOKUP($A23,'[9]Landfills Devlp Cty Report'!$A$5:$H$58,D$2,FALSE),'[9]Landfills_out (Eliz)'!F24)</f>
        <v>53</v>
      </c>
      <c r="E23" s="53">
        <f>IF(ISNUMBER(VLOOKUP($A23,'[9]Landfills Devlp Cty Report'!$A$5:$H$58,E$2,FALSE)),VLOOKUP($A23,'[9]Landfills Devlp Cty Report'!$A$5:$H$58,E$2,FALSE),'[9]Landfills_out (Eliz)'!G24)</f>
        <v>53</v>
      </c>
      <c r="F23" s="53">
        <f>IF(ISNUMBER(VLOOKUP($A23,'[9]Landfills Devlp Cty Report'!$A$5:$H$58,F$2,FALSE)),VLOOKUP($A23,'[9]Landfills Devlp Cty Report'!$A$5:$H$58,F$2,FALSE),'[9]Landfills_out (Eliz)'!H24)</f>
        <v>57.41666666666667</v>
      </c>
      <c r="G23" s="53">
        <f>IF(ISNUMBER(VLOOKUP($A23,'[9]Landfills Devlp Cty Report'!$A$5:$H$58,G$2,FALSE)),VLOOKUP($A23,'[9]Landfills Devlp Cty Report'!$A$5:$H$58,G$2,FALSE),'[9]Landfills_out (Eliz)'!I24)</f>
        <v>59.809027777777786</v>
      </c>
      <c r="H23" s="53">
        <f>IF(ISNUMBER(VLOOKUP($A23,'[9]Landfills Devlp Cty Report'!$A$5:$H$58,H$2,FALSE)),VLOOKUP($A23,'[9]Landfills Devlp Cty Report'!$A$5:$H$58,H$2,FALSE),'[9]Landfills_out (Eliz)'!J24)</f>
        <v>62.2013888888889</v>
      </c>
      <c r="I23" s="54">
        <f>IF(ISNUMBER(VLOOKUP($A23,'[9]Landfills Devlp Cty Report'!$A$5:$H$58,2,FALSE)),1,)</f>
        <v>0</v>
      </c>
      <c r="J23" s="68" t="str">
        <f>IF(ISNUMBER(VLOOKUP($A23,'[9]Landfills Devlp Cty Report'!$A$5:$H$58,2,FALSE)),"Draft Developing Countries Report.doc","world_landfills_out.xls")</f>
        <v>world_landfills_out.xls</v>
      </c>
      <c r="K23" s="38" t="s">
        <v>18</v>
      </c>
      <c r="L23" s="71" t="s">
        <v>15</v>
      </c>
      <c r="M23" s="65" t="s">
        <v>16</v>
      </c>
    </row>
    <row r="24" spans="1:13" ht="12.75">
      <c r="A24" s="65" t="s">
        <v>37</v>
      </c>
      <c r="B24" s="53">
        <f>IF(ISNUMBER(VLOOKUP($A24,'[9]Landfills Devlp Cty Report'!$A$5:$H$58,B$2,FALSE)),VLOOKUP($A24,'[9]Landfills Devlp Cty Report'!$A$5:$H$58,B$2,FALSE),'[9]Landfills_out (Eliz)'!D25)</f>
        <v>40</v>
      </c>
      <c r="C24" s="53">
        <f>IF(ISNUMBER(VLOOKUP($A24,'[9]Landfills Devlp Cty Report'!$A$5:$H$58,C$2,FALSE)),VLOOKUP($A24,'[9]Landfills Devlp Cty Report'!$A$5:$H$58,C$2,FALSE),'[9]Landfills_out (Eliz)'!E25)</f>
        <v>44</v>
      </c>
      <c r="D24" s="53">
        <f>IF(ISNUMBER(VLOOKUP($A24,'[9]Landfills Devlp Cty Report'!$A$5:$H$58,D$2,FALSE)),VLOOKUP($A24,'[9]Landfills Devlp Cty Report'!$A$5:$H$58,D$2,FALSE),'[9]Landfills_out (Eliz)'!F25)</f>
        <v>49</v>
      </c>
      <c r="E24" s="53">
        <f>IF(ISNUMBER(VLOOKUP($A24,'[9]Landfills Devlp Cty Report'!$A$5:$H$58,E$2,FALSE)),VLOOKUP($A24,'[9]Landfills Devlp Cty Report'!$A$5:$H$58,E$2,FALSE),'[9]Landfills_out (Eliz)'!G25)</f>
        <v>55</v>
      </c>
      <c r="F24" s="53">
        <f>IF(ISNUMBER(VLOOKUP($A24,'[9]Landfills Devlp Cty Report'!$A$5:$H$58,F$2,FALSE)),VLOOKUP($A24,'[9]Landfills Devlp Cty Report'!$A$5:$H$58,F$2,FALSE),'[9]Landfills_out (Eliz)'!H25)</f>
        <v>61</v>
      </c>
      <c r="G24" s="53">
        <f>IF(ISNUMBER(VLOOKUP($A24,'[9]Landfills Devlp Cty Report'!$A$5:$H$58,G$2,FALSE)),VLOOKUP($A24,'[9]Landfills Devlp Cty Report'!$A$5:$H$58,G$2,FALSE),'[9]Landfills_out (Eliz)'!I25)</f>
        <v>67</v>
      </c>
      <c r="H24" s="53">
        <f>IF(ISNUMBER(VLOOKUP($A24,'[9]Landfills Devlp Cty Report'!$A$5:$H$58,H$2,FALSE)),VLOOKUP($A24,'[9]Landfills Devlp Cty Report'!$A$5:$H$58,H$2,FALSE),'[9]Landfills_out (Eliz)'!J25)</f>
        <v>75</v>
      </c>
      <c r="I24" s="54">
        <f>IF(ISNUMBER(VLOOKUP($A24,'[9]Landfills Devlp Cty Report'!$A$5:$H$58,2,FALSE)),1,)</f>
        <v>1</v>
      </c>
      <c r="J24" s="68" t="str">
        <f>IF(ISNUMBER(VLOOKUP($A24,'[9]Landfills Devlp Cty Report'!$A$5:$H$58,2,FALSE)),"Draft Developing Countries Report.doc","world_landfills_out.xls")</f>
        <v>Draft Developing Countries Report.doc</v>
      </c>
      <c r="K24" s="38" t="s">
        <v>10</v>
      </c>
      <c r="L24" s="71"/>
      <c r="M24" s="65"/>
    </row>
    <row r="25" spans="1:13" ht="12.75">
      <c r="A25" s="4" t="s">
        <v>38</v>
      </c>
      <c r="B25" s="53">
        <f>IF(ISNUMBER(VLOOKUP($A25,'[9]Landfills Devlp Cty Report'!$A$5:$H$58,B$2,FALSE)),VLOOKUP($A25,'[9]Landfills Devlp Cty Report'!$A$5:$H$58,B$2,FALSE),'[9]Landfills_out (Eliz)'!D26)</f>
        <v>264</v>
      </c>
      <c r="C25" s="53">
        <f>IF(ISNUMBER(VLOOKUP($A25,'[9]Landfills Devlp Cty Report'!$A$5:$H$58,C$2,FALSE)),VLOOKUP($A25,'[9]Landfills Devlp Cty Report'!$A$5:$H$58,C$2,FALSE),'[9]Landfills_out (Eliz)'!E26)</f>
        <v>296</v>
      </c>
      <c r="D25" s="53">
        <f>IF(ISNUMBER(VLOOKUP($A25,'[9]Landfills Devlp Cty Report'!$A$5:$H$58,D$2,FALSE)),VLOOKUP($A25,'[9]Landfills Devlp Cty Report'!$A$5:$H$58,D$2,FALSE),'[9]Landfills_out (Eliz)'!F26)</f>
        <v>333</v>
      </c>
      <c r="E25" s="53">
        <f>IF(ISNUMBER(VLOOKUP($A25,'[9]Landfills Devlp Cty Report'!$A$5:$H$58,E$2,FALSE)),VLOOKUP($A25,'[9]Landfills Devlp Cty Report'!$A$5:$H$58,E$2,FALSE),'[9]Landfills_out (Eliz)'!G26)</f>
        <v>373</v>
      </c>
      <c r="F25" s="53">
        <f>IF(ISNUMBER(VLOOKUP($A25,'[9]Landfills Devlp Cty Report'!$A$5:$H$58,F$2,FALSE)),VLOOKUP($A25,'[9]Landfills Devlp Cty Report'!$A$5:$H$58,F$2,FALSE),'[9]Landfills_out (Eliz)'!H26)</f>
        <v>419</v>
      </c>
      <c r="G25" s="53">
        <f>IF(ISNUMBER(VLOOKUP($A25,'[9]Landfills Devlp Cty Report'!$A$5:$H$58,G$2,FALSE)),VLOOKUP($A25,'[9]Landfills Devlp Cty Report'!$A$5:$H$58,G$2,FALSE),'[9]Landfills_out (Eliz)'!I26)</f>
        <v>470</v>
      </c>
      <c r="H25" s="53">
        <f>IF(ISNUMBER(VLOOKUP($A25,'[9]Landfills Devlp Cty Report'!$A$5:$H$58,H$2,FALSE)),VLOOKUP($A25,'[9]Landfills Devlp Cty Report'!$A$5:$H$58,H$2,FALSE),'[9]Landfills_out (Eliz)'!J26)</f>
        <v>528</v>
      </c>
      <c r="I25" s="54">
        <f>IF(ISNUMBER(VLOOKUP($A25,'[9]Landfills Devlp Cty Report'!$A$5:$H$58,2,FALSE)),1,)</f>
        <v>1</v>
      </c>
      <c r="J25" s="68" t="str">
        <f>IF(ISNUMBER(VLOOKUP($A25,'[9]Landfills Devlp Cty Report'!$A$5:$H$58,2,FALSE)),"Draft Developing Countries Report.doc","world_landfills_out.xls")</f>
        <v>Draft Developing Countries Report.doc</v>
      </c>
      <c r="K25" s="38" t="s">
        <v>7</v>
      </c>
      <c r="L25" s="71"/>
      <c r="M25" s="65"/>
    </row>
    <row r="26" spans="1:13" ht="12.75">
      <c r="A26" s="4" t="s">
        <v>39</v>
      </c>
      <c r="B26" s="53">
        <f>IF(ISNUMBER(VLOOKUP($A26,'[9]Landfills Devlp Cty Report'!$A$5:$H$58,B$2,FALSE)),VLOOKUP($A26,'[9]Landfills Devlp Cty Report'!$A$5:$H$58,B$2,FALSE),'[9]Landfills_out (Eliz)'!D27)</f>
        <v>60.4</v>
      </c>
      <c r="C26" s="53">
        <f>IF(ISNUMBER(VLOOKUP($A26,'[9]Landfills Devlp Cty Report'!$A$5:$H$58,C$2,FALSE)),VLOOKUP($A26,'[9]Landfills Devlp Cty Report'!$A$5:$H$58,C$2,FALSE),'[9]Landfills_out (Eliz)'!E27)</f>
        <v>39.7</v>
      </c>
      <c r="D26" s="53">
        <f>IF(ISNUMBER(VLOOKUP($A26,'[9]Landfills Devlp Cty Report'!$A$5:$H$58,D$2,FALSE)),VLOOKUP($A26,'[9]Landfills Devlp Cty Report'!$A$5:$H$58,D$2,FALSE),'[9]Landfills_out (Eliz)'!F27)</f>
        <v>49</v>
      </c>
      <c r="E26" s="53">
        <f>IF(ISNUMBER(VLOOKUP($A26,'[9]Landfills Devlp Cty Report'!$A$5:$H$58,E$2,FALSE)),VLOOKUP($A26,'[9]Landfills Devlp Cty Report'!$A$5:$H$58,E$2,FALSE),'[9]Landfills_out (Eliz)'!G27)</f>
        <v>44.18</v>
      </c>
      <c r="F26" s="53">
        <f>IF(ISNUMBER(VLOOKUP($A26,'[9]Landfills Devlp Cty Report'!$A$5:$H$58,F$2,FALSE)),VLOOKUP($A26,'[9]Landfills Devlp Cty Report'!$A$5:$H$58,F$2,FALSE),'[9]Landfills_out (Eliz)'!H27)</f>
        <v>38.66</v>
      </c>
      <c r="G26" s="53">
        <f>IF(ISNUMBER(VLOOKUP($A26,'[9]Landfills Devlp Cty Report'!$A$5:$H$58,G$2,FALSE)),VLOOKUP($A26,'[9]Landfills Devlp Cty Report'!$A$5:$H$58,G$2,FALSE),'[9]Landfills_out (Eliz)'!I27)</f>
        <v>33.14</v>
      </c>
      <c r="H26" s="53">
        <f>IF(ISNUMBER(VLOOKUP($A26,'[9]Landfills Devlp Cty Report'!$A$5:$H$58,H$2,FALSE)),VLOOKUP($A26,'[9]Landfills Devlp Cty Report'!$A$5:$H$58,H$2,FALSE),'[9]Landfills_out (Eliz)'!J27)</f>
        <v>23.6</v>
      </c>
      <c r="I26" s="54">
        <f>IF(ISNUMBER(VLOOKUP($A26,'[9]Landfills Devlp Cty Report'!$A$5:$H$58,2,FALSE)),1,)</f>
        <v>0</v>
      </c>
      <c r="J26" s="68" t="str">
        <f>IF(ISNUMBER(VLOOKUP($A26,'[9]Landfills Devlp Cty Report'!$A$5:$H$58,2,FALSE)),"Draft Developing Countries Report.doc","world_landfills_out.xls")</f>
        <v>world_landfills_out.xls</v>
      </c>
      <c r="K26" s="38" t="s">
        <v>28</v>
      </c>
      <c r="L26" s="71" t="s">
        <v>23</v>
      </c>
      <c r="M26" s="65" t="s">
        <v>16</v>
      </c>
    </row>
    <row r="27" spans="1:13" ht="12.75">
      <c r="A27" s="4" t="s">
        <v>40</v>
      </c>
      <c r="B27" s="53">
        <f>IF(ISNUMBER(VLOOKUP($A27,'[9]Landfills Devlp Cty Report'!$A$5:$H$58,B$2,FALSE)),VLOOKUP($A27,'[9]Landfills Devlp Cty Report'!$A$5:$H$58,B$2,FALSE),'[9]Landfills_out (Eliz)'!D28)</f>
        <v>33</v>
      </c>
      <c r="C27" s="53">
        <f>IF(ISNUMBER(VLOOKUP($A27,'[9]Landfills Devlp Cty Report'!$A$5:$H$58,C$2,FALSE)),VLOOKUP($A27,'[9]Landfills Devlp Cty Report'!$A$5:$H$58,C$2,FALSE),'[9]Landfills_out (Eliz)'!E28)</f>
        <v>43</v>
      </c>
      <c r="D27" s="53">
        <f>IF(ISNUMBER(VLOOKUP($A27,'[9]Landfills Devlp Cty Report'!$A$5:$H$58,D$2,FALSE)),VLOOKUP($A27,'[9]Landfills Devlp Cty Report'!$A$5:$H$58,D$2,FALSE),'[9]Landfills_out (Eliz)'!F28)</f>
        <v>56</v>
      </c>
      <c r="E27" s="53">
        <f>IF(ISNUMBER(VLOOKUP($A27,'[9]Landfills Devlp Cty Report'!$A$5:$H$58,E$2,FALSE)),VLOOKUP($A27,'[9]Landfills Devlp Cty Report'!$A$5:$H$58,E$2,FALSE),'[9]Landfills_out (Eliz)'!G28)</f>
        <v>73</v>
      </c>
      <c r="F27" s="53">
        <f>IF(ISNUMBER(VLOOKUP($A27,'[9]Landfills Devlp Cty Report'!$A$5:$H$58,F$2,FALSE)),VLOOKUP($A27,'[9]Landfills Devlp Cty Report'!$A$5:$H$58,F$2,FALSE),'[9]Landfills_out (Eliz)'!H28)</f>
        <v>95</v>
      </c>
      <c r="G27" s="53">
        <f>IF(ISNUMBER(VLOOKUP($A27,'[9]Landfills Devlp Cty Report'!$A$5:$H$58,G$2,FALSE)),VLOOKUP($A27,'[9]Landfills Devlp Cty Report'!$A$5:$H$58,G$2,FALSE),'[9]Landfills_out (Eliz)'!I28)</f>
        <v>123</v>
      </c>
      <c r="H27" s="53">
        <f>IF(ISNUMBER(VLOOKUP($A27,'[9]Landfills Devlp Cty Report'!$A$5:$H$58,H$2,FALSE)),VLOOKUP($A27,'[9]Landfills Devlp Cty Report'!$A$5:$H$58,H$2,FALSE),'[9]Landfills_out (Eliz)'!J28)</f>
        <v>159</v>
      </c>
      <c r="I27" s="54">
        <f>IF(ISNUMBER(VLOOKUP($A27,'[9]Landfills Devlp Cty Report'!$A$5:$H$58,2,FALSE)),1,)</f>
        <v>1</v>
      </c>
      <c r="J27" s="68" t="str">
        <f>IF(ISNUMBER(VLOOKUP($A27,'[9]Landfills Devlp Cty Report'!$A$5:$H$58,2,FALSE)),"Draft Developing Countries Report.doc","world_landfills_out.xls")</f>
        <v>Draft Developing Countries Report.doc</v>
      </c>
      <c r="K27" s="38" t="s">
        <v>7</v>
      </c>
      <c r="L27" s="71"/>
      <c r="M27" s="65"/>
    </row>
    <row r="28" spans="1:13" ht="12.75">
      <c r="A28" s="4" t="s">
        <v>41</v>
      </c>
      <c r="B28" s="53">
        <f>IF(ISNUMBER(VLOOKUP($A28,'[9]Landfills Devlp Cty Report'!$A$5:$H$58,B$2,FALSE)),VLOOKUP($A28,'[9]Landfills Devlp Cty Report'!$A$5:$H$58,B$2,FALSE),'[9]Landfills_out (Eliz)'!D29)</f>
        <v>173.48</v>
      </c>
      <c r="C28" s="53">
        <f>IF(ISNUMBER(VLOOKUP($A28,'[9]Landfills Devlp Cty Report'!$A$5:$H$58,C$2,FALSE)),VLOOKUP($A28,'[9]Landfills Devlp Cty Report'!$A$5:$H$58,C$2,FALSE),'[9]Landfills_out (Eliz)'!E29)</f>
        <v>109.66</v>
      </c>
      <c r="D28" s="53">
        <f>IF(ISNUMBER(VLOOKUP($A28,'[9]Landfills Devlp Cty Report'!$A$5:$H$58,D$2,FALSE)),VLOOKUP($A28,'[9]Landfills Devlp Cty Report'!$A$5:$H$58,D$2,FALSE),'[9]Landfills_out (Eliz)'!F29)</f>
        <v>77.15</v>
      </c>
      <c r="E28" s="53">
        <f>IF(ISNUMBER(VLOOKUP($A28,'[9]Landfills Devlp Cty Report'!$A$5:$H$58,E$2,FALSE)),VLOOKUP($A28,'[9]Landfills Devlp Cty Report'!$A$5:$H$58,E$2,FALSE),'[9]Landfills_out (Eliz)'!G29)</f>
        <v>74.6330020073037</v>
      </c>
      <c r="F28" s="53">
        <f>IF(ISNUMBER(VLOOKUP($A28,'[9]Landfills Devlp Cty Report'!$A$5:$H$58,F$2,FALSE)),VLOOKUP($A28,'[9]Landfills Devlp Cty Report'!$A$5:$H$58,F$2,FALSE),'[9]Landfills_out (Eliz)'!H29)</f>
        <v>69.9684393818472</v>
      </c>
      <c r="G28" s="53">
        <f>IF(ISNUMBER(VLOOKUP($A28,'[9]Landfills Devlp Cty Report'!$A$5:$H$58,G$2,FALSE)),VLOOKUP($A28,'[9]Landfills Devlp Cty Report'!$A$5:$H$58,G$2,FALSE),'[9]Landfills_out (Eliz)'!I29)</f>
        <v>60.639314130934245</v>
      </c>
      <c r="H28" s="53">
        <f>IF(ISNUMBER(VLOOKUP($A28,'[9]Landfills Devlp Cty Report'!$A$5:$H$58,H$2,FALSE)),VLOOKUP($A28,'[9]Landfills Devlp Cty Report'!$A$5:$H$58,H$2,FALSE),'[9]Landfills_out (Eliz)'!J29)</f>
        <v>51.310188880021286</v>
      </c>
      <c r="I28" s="54">
        <f>IF(ISNUMBER(VLOOKUP($A28,'[9]Landfills Devlp Cty Report'!$A$5:$H$58,2,FALSE)),1,)</f>
        <v>0</v>
      </c>
      <c r="J28" s="68" t="str">
        <f>IF(ISNUMBER(VLOOKUP($A28,'[9]Landfills Devlp Cty Report'!$A$5:$H$58,2,FALSE)),"Draft Developing Countries Report.doc","world_landfills_out.xls")</f>
        <v>world_landfills_out.xls</v>
      </c>
      <c r="K28" s="38" t="s">
        <v>18</v>
      </c>
      <c r="L28" s="71" t="s">
        <v>15</v>
      </c>
      <c r="M28" s="65" t="s">
        <v>16</v>
      </c>
    </row>
    <row r="29" spans="1:13" ht="12.75">
      <c r="A29" s="65" t="s">
        <v>42</v>
      </c>
      <c r="B29" s="53">
        <f>IF(ISNUMBER(VLOOKUP($A29,'[9]Landfills Devlp Cty Report'!$A$5:$H$58,B$2,FALSE)),VLOOKUP($A29,'[9]Landfills Devlp Cty Report'!$A$5:$H$58,B$2,FALSE),'[9]Landfills_out (Eliz)'!D30)</f>
        <v>853.1914285714286</v>
      </c>
      <c r="C29" s="53">
        <f>IF(ISNUMBER(VLOOKUP($A29,'[9]Landfills Devlp Cty Report'!$A$5:$H$58,C$2,FALSE)),VLOOKUP($A29,'[9]Landfills Devlp Cty Report'!$A$5:$H$58,C$2,FALSE),'[9]Landfills_out (Eliz)'!E30)</f>
        <v>1080</v>
      </c>
      <c r="D29" s="53">
        <f>IF(ISNUMBER(VLOOKUP($A29,'[9]Landfills Devlp Cty Report'!$A$5:$H$58,D$2,FALSE)),VLOOKUP($A29,'[9]Landfills Devlp Cty Report'!$A$5:$H$58,D$2,FALSE),'[9]Landfills_out (Eliz)'!F30)</f>
        <v>782.8595238095238</v>
      </c>
      <c r="E29" s="53">
        <f>IF(ISNUMBER(VLOOKUP($A29,'[9]Landfills Devlp Cty Report'!$A$5:$H$58,E$2,FALSE)),VLOOKUP($A29,'[9]Landfills Devlp Cty Report'!$A$5:$H$58,E$2,FALSE),'[9]Landfills_out (Eliz)'!G30)</f>
        <v>567.6202380952382</v>
      </c>
      <c r="F29" s="53">
        <f>IF(ISNUMBER(VLOOKUP($A29,'[9]Landfills Devlp Cty Report'!$A$5:$H$58,F$2,FALSE)),VLOOKUP($A29,'[9]Landfills Devlp Cty Report'!$A$5:$H$58,F$2,FALSE),'[9]Landfills_out (Eliz)'!H30)</f>
        <v>352.3809523809524</v>
      </c>
      <c r="G29" s="53">
        <f>IF(ISNUMBER(VLOOKUP($A29,'[9]Landfills Devlp Cty Report'!$A$5:$H$58,G$2,FALSE)),VLOOKUP($A29,'[9]Landfills Devlp Cty Report'!$A$5:$H$58,G$2,FALSE),'[9]Landfills_out (Eliz)'!I30)</f>
        <v>300</v>
      </c>
      <c r="H29" s="53">
        <f>IF(ISNUMBER(VLOOKUP($A29,'[9]Landfills Devlp Cty Report'!$A$5:$H$58,H$2,FALSE)),VLOOKUP($A29,'[9]Landfills Devlp Cty Report'!$A$5:$H$58,H$2,FALSE),'[9]Landfills_out (Eliz)'!J30)</f>
        <v>247.61904761904762</v>
      </c>
      <c r="I29" s="54">
        <f>IF(ISNUMBER(VLOOKUP($A29,'[9]Landfills Devlp Cty Report'!$A$5:$H$58,2,FALSE)),1,)</f>
        <v>0</v>
      </c>
      <c r="J29" s="68" t="str">
        <f>IF(ISNUMBER(VLOOKUP($A29,'[9]Landfills Devlp Cty Report'!$A$5:$H$58,2,FALSE)),"Draft Developing Countries Report.doc","world_landfills_out.xls")</f>
        <v>world_landfills_out.xls</v>
      </c>
      <c r="K29" s="38" t="s">
        <v>18</v>
      </c>
      <c r="L29" s="71" t="s">
        <v>15</v>
      </c>
      <c r="M29" s="65" t="s">
        <v>16</v>
      </c>
    </row>
    <row r="30" spans="1:13" ht="12.75">
      <c r="A30" s="4" t="s">
        <v>43</v>
      </c>
      <c r="B30" s="53">
        <f>IF(ISNUMBER(VLOOKUP($A30,'[9]Landfills Devlp Cty Report'!$A$5:$H$58,B$2,FALSE)),VLOOKUP($A30,'[9]Landfills Devlp Cty Report'!$A$5:$H$58,B$2,FALSE),'[9]Landfills_out (Eliz)'!D31)</f>
        <v>51</v>
      </c>
      <c r="C30" s="53">
        <f>IF(ISNUMBER(VLOOKUP($A30,'[9]Landfills Devlp Cty Report'!$A$5:$H$58,C$2,FALSE)),VLOOKUP($A30,'[9]Landfills Devlp Cty Report'!$A$5:$H$58,C$2,FALSE),'[9]Landfills_out (Eliz)'!E31)</f>
        <v>50</v>
      </c>
      <c r="D30" s="53">
        <f>IF(ISNUMBER(VLOOKUP($A30,'[9]Landfills Devlp Cty Report'!$A$5:$H$58,D$2,FALSE)),VLOOKUP($A30,'[9]Landfills Devlp Cty Report'!$A$5:$H$58,D$2,FALSE),'[9]Landfills_out (Eliz)'!F31)</f>
        <v>52</v>
      </c>
      <c r="E30" s="53">
        <f>IF(ISNUMBER(VLOOKUP($A30,'[9]Landfills Devlp Cty Report'!$A$5:$H$58,E$2,FALSE)),VLOOKUP($A30,'[9]Landfills Devlp Cty Report'!$A$5:$H$58,E$2,FALSE),'[9]Landfills_out (Eliz)'!G31)</f>
        <v>55</v>
      </c>
      <c r="F30" s="53">
        <f>IF(ISNUMBER(VLOOKUP($A30,'[9]Landfills Devlp Cty Report'!$A$5:$H$58,F$2,FALSE)),VLOOKUP($A30,'[9]Landfills Devlp Cty Report'!$A$5:$H$58,F$2,FALSE),'[9]Landfills_out (Eliz)'!H31)</f>
        <v>57</v>
      </c>
      <c r="G30" s="53">
        <f>IF(ISNUMBER(VLOOKUP($A30,'[9]Landfills Devlp Cty Report'!$A$5:$H$58,G$2,FALSE)),VLOOKUP($A30,'[9]Landfills Devlp Cty Report'!$A$5:$H$58,G$2,FALSE),'[9]Landfills_out (Eliz)'!I31)</f>
        <v>60</v>
      </c>
      <c r="H30" s="53">
        <f>IF(ISNUMBER(VLOOKUP($A30,'[9]Landfills Devlp Cty Report'!$A$5:$H$58,H$2,FALSE)),VLOOKUP($A30,'[9]Landfills Devlp Cty Report'!$A$5:$H$58,H$2,FALSE),'[9]Landfills_out (Eliz)'!J31)</f>
        <v>62</v>
      </c>
      <c r="I30" s="54">
        <f>IF(ISNUMBER(VLOOKUP($A30,'[9]Landfills Devlp Cty Report'!$A$5:$H$58,2,FALSE)),1,)</f>
        <v>1</v>
      </c>
      <c r="J30" s="68" t="str">
        <f>IF(ISNUMBER(VLOOKUP($A30,'[9]Landfills Devlp Cty Report'!$A$5:$H$58,2,FALSE)),"Draft Developing Countries Report.doc","world_landfills_out.xls")</f>
        <v>Draft Developing Countries Report.doc</v>
      </c>
      <c r="K30" s="38" t="s">
        <v>12</v>
      </c>
      <c r="L30" s="37"/>
      <c r="M30" s="65"/>
    </row>
    <row r="31" spans="1:13" ht="12.75">
      <c r="A31" s="65" t="s">
        <v>44</v>
      </c>
      <c r="B31" s="53">
        <f>IF(ISNUMBER(VLOOKUP($A31,'[9]Landfills Devlp Cty Report'!$A$5:$H$58,B$2,FALSE)),VLOOKUP($A31,'[9]Landfills Devlp Cty Report'!$A$5:$H$58,B$2,FALSE),'[9]Landfills_out (Eliz)'!D32)</f>
        <v>1842</v>
      </c>
      <c r="C31" s="53">
        <f>IF(ISNUMBER(VLOOKUP($A31,'[9]Landfills Devlp Cty Report'!$A$5:$H$58,C$2,FALSE)),VLOOKUP($A31,'[9]Landfills Devlp Cty Report'!$A$5:$H$58,C$2,FALSE),'[9]Landfills_out (Eliz)'!E32)</f>
        <v>1029</v>
      </c>
      <c r="D31" s="53">
        <f>IF(ISNUMBER(VLOOKUP($A31,'[9]Landfills Devlp Cty Report'!$A$5:$H$58,D$2,FALSE)),VLOOKUP($A31,'[9]Landfills Devlp Cty Report'!$A$5:$H$58,D$2,FALSE),'[9]Landfills_out (Eliz)'!F32)</f>
        <v>794</v>
      </c>
      <c r="E31" s="53">
        <f>IF(ISNUMBER(VLOOKUP($A31,'[9]Landfills Devlp Cty Report'!$A$5:$H$58,E$2,FALSE)),VLOOKUP($A31,'[9]Landfills Devlp Cty Report'!$A$5:$H$58,E$2,FALSE),'[9]Landfills_out (Eliz)'!G32)</f>
        <v>823.334975369458</v>
      </c>
      <c r="F31" s="53">
        <f>IF(ISNUMBER(VLOOKUP($A31,'[9]Landfills Devlp Cty Report'!$A$5:$H$58,F$2,FALSE)),VLOOKUP($A31,'[9]Landfills Devlp Cty Report'!$A$5:$H$58,F$2,FALSE),'[9]Landfills_out (Eliz)'!H32)</f>
        <v>838.9802955665021</v>
      </c>
      <c r="G31" s="53">
        <f>IF(ISNUMBER(VLOOKUP($A31,'[9]Landfills Devlp Cty Report'!$A$5:$H$58,G$2,FALSE)),VLOOKUP($A31,'[9]Landfills Devlp Cty Report'!$A$5:$H$58,G$2,FALSE),'[9]Landfills_out (Eliz)'!I32)</f>
        <v>862.7445157611198</v>
      </c>
      <c r="H31" s="53">
        <f>IF(ISNUMBER(VLOOKUP($A31,'[9]Landfills Devlp Cty Report'!$A$5:$H$58,H$2,FALSE)),VLOOKUP($A31,'[9]Landfills Devlp Cty Report'!$A$5:$H$58,H$2,FALSE),'[9]Landfills_out (Eliz)'!J32)</f>
        <v>886.5087359557374</v>
      </c>
      <c r="I31" s="54">
        <f>IF(ISNUMBER(VLOOKUP($A31,'[9]Landfills Devlp Cty Report'!$A$5:$H$58,2,FALSE)),1,)</f>
        <v>0</v>
      </c>
      <c r="J31" s="68" t="str">
        <f>IF(ISNUMBER(VLOOKUP($A31,'[9]Landfills Devlp Cty Report'!$A$5:$H$58,2,FALSE)),"Draft Developing Countries Report.doc","world_landfills_out.xls")</f>
        <v>world_landfills_out.xls</v>
      </c>
      <c r="K31" s="38" t="s">
        <v>18</v>
      </c>
      <c r="L31" s="71" t="s">
        <v>15</v>
      </c>
      <c r="M31" s="65" t="s">
        <v>16</v>
      </c>
    </row>
    <row r="32" spans="1:13" ht="12.75">
      <c r="A32" s="65" t="s">
        <v>45</v>
      </c>
      <c r="B32" s="53">
        <f>IF(ISNUMBER(VLOOKUP($A32,'[9]Landfills Devlp Cty Report'!$A$5:$H$58,B$2,FALSE)),VLOOKUP($A32,'[9]Landfills Devlp Cty Report'!$A$5:$H$58,B$2,FALSE),'[9]Landfills_out (Eliz)'!D33)</f>
        <v>115</v>
      </c>
      <c r="C32" s="53">
        <f>IF(ISNUMBER(VLOOKUP($A32,'[9]Landfills Devlp Cty Report'!$A$5:$H$58,C$2,FALSE)),VLOOKUP($A32,'[9]Landfills Devlp Cty Report'!$A$5:$H$58,C$2,FALSE),'[9]Landfills_out (Eliz)'!E33)</f>
        <v>137</v>
      </c>
      <c r="D32" s="53">
        <f>IF(ISNUMBER(VLOOKUP($A32,'[9]Landfills Devlp Cty Report'!$A$5:$H$58,D$2,FALSE)),VLOOKUP($A32,'[9]Landfills Devlp Cty Report'!$A$5:$H$58,D$2,FALSE),'[9]Landfills_out (Eliz)'!F33)</f>
        <v>157</v>
      </c>
      <c r="E32" s="53">
        <f>IF(ISNUMBER(VLOOKUP($A32,'[9]Landfills Devlp Cty Report'!$A$5:$H$58,E$2,FALSE)),VLOOKUP($A32,'[9]Landfills Devlp Cty Report'!$A$5:$H$58,E$2,FALSE),'[9]Landfills_out (Eliz)'!G33)</f>
        <v>163.82608695652172</v>
      </c>
      <c r="F32" s="53">
        <f>IF(ISNUMBER(VLOOKUP($A32,'[9]Landfills Devlp Cty Report'!$A$5:$H$58,F$2,FALSE)),VLOOKUP($A32,'[9]Landfills Devlp Cty Report'!$A$5:$H$58,F$2,FALSE),'[9]Landfills_out (Eliz)'!H33)</f>
        <v>163.82608695652172</v>
      </c>
      <c r="G32" s="53">
        <f>IF(ISNUMBER(VLOOKUP($A32,'[9]Landfills Devlp Cty Report'!$A$5:$H$58,G$2,FALSE)),VLOOKUP($A32,'[9]Landfills Devlp Cty Report'!$A$5:$H$58,G$2,FALSE),'[9]Landfills_out (Eliz)'!I33)</f>
        <v>167.38752362948958</v>
      </c>
      <c r="H32" s="53">
        <f>IF(ISNUMBER(VLOOKUP($A32,'[9]Landfills Devlp Cty Report'!$A$5:$H$58,H$2,FALSE)),VLOOKUP($A32,'[9]Landfills Devlp Cty Report'!$A$5:$H$58,H$2,FALSE),'[9]Landfills_out (Eliz)'!J33)</f>
        <v>170.94896030245744</v>
      </c>
      <c r="I32" s="54">
        <f>IF(ISNUMBER(VLOOKUP($A32,'[9]Landfills Devlp Cty Report'!$A$5:$H$58,2,FALSE)),1,)</f>
        <v>0</v>
      </c>
      <c r="J32" s="68" t="str">
        <f>IF(ISNUMBER(VLOOKUP($A32,'[9]Landfills Devlp Cty Report'!$A$5:$H$58,2,FALSE)),"Draft Developing Countries Report.doc","world_landfills_out.xls")</f>
        <v>world_landfills_out.xls</v>
      </c>
      <c r="K32" s="38" t="s">
        <v>18</v>
      </c>
      <c r="L32" s="71" t="s">
        <v>15</v>
      </c>
      <c r="M32" s="65" t="s">
        <v>16</v>
      </c>
    </row>
    <row r="33" spans="1:13" ht="12.75">
      <c r="A33" s="4" t="s">
        <v>46</v>
      </c>
      <c r="B33" s="53">
        <f>IF(ISNUMBER(VLOOKUP($A33,'[9]Landfills Devlp Cty Report'!$A$5:$H$58,B$2,FALSE)),VLOOKUP($A33,'[9]Landfills Devlp Cty Report'!$A$5:$H$58,B$2,FALSE),'[9]Landfills_out (Eliz)'!D34)</f>
        <v>68</v>
      </c>
      <c r="C33" s="53">
        <f>IF(ISNUMBER(VLOOKUP($A33,'[9]Landfills Devlp Cty Report'!$A$5:$H$58,C$2,FALSE)),VLOOKUP($A33,'[9]Landfills Devlp Cty Report'!$A$5:$H$58,C$2,FALSE),'[9]Landfills_out (Eliz)'!E34)</f>
        <v>68</v>
      </c>
      <c r="D33" s="53">
        <f>IF(ISNUMBER(VLOOKUP($A33,'[9]Landfills Devlp Cty Report'!$A$5:$H$58,D$2,FALSE)),VLOOKUP($A33,'[9]Landfills Devlp Cty Report'!$A$5:$H$58,D$2,FALSE),'[9]Landfills_out (Eliz)'!F34)</f>
        <v>102</v>
      </c>
      <c r="E33" s="53">
        <f>IF(ISNUMBER(VLOOKUP($A33,'[9]Landfills Devlp Cty Report'!$A$5:$H$58,E$2,FALSE)),VLOOKUP($A33,'[9]Landfills Devlp Cty Report'!$A$5:$H$58,E$2,FALSE),'[9]Landfills_out (Eliz)'!G34)</f>
        <v>102</v>
      </c>
      <c r="F33" s="53">
        <f>IF(ISNUMBER(VLOOKUP($A33,'[9]Landfills Devlp Cty Report'!$A$5:$H$58,F$2,FALSE)),VLOOKUP($A33,'[9]Landfills Devlp Cty Report'!$A$5:$H$58,F$2,FALSE),'[9]Landfills_out (Eliz)'!H34)</f>
        <v>102</v>
      </c>
      <c r="G33" s="53">
        <f>IF(ISNUMBER(VLOOKUP($A33,'[9]Landfills Devlp Cty Report'!$A$5:$H$58,G$2,FALSE)),VLOOKUP($A33,'[9]Landfills Devlp Cty Report'!$A$5:$H$58,G$2,FALSE),'[9]Landfills_out (Eliz)'!I34)</f>
        <v>102</v>
      </c>
      <c r="H33" s="53">
        <f>IF(ISNUMBER(VLOOKUP($A33,'[9]Landfills Devlp Cty Report'!$A$5:$H$58,H$2,FALSE)),VLOOKUP($A33,'[9]Landfills Devlp Cty Report'!$A$5:$H$58,H$2,FALSE),'[9]Landfills_out (Eliz)'!J34)</f>
        <v>102</v>
      </c>
      <c r="I33" s="54">
        <f>IF(ISNUMBER(VLOOKUP($A33,'[9]Landfills Devlp Cty Report'!$A$5:$H$58,2,FALSE)),1,)</f>
        <v>0</v>
      </c>
      <c r="J33" s="68" t="str">
        <f>IF(ISNUMBER(VLOOKUP($A33,'[9]Landfills Devlp Cty Report'!$A$5:$H$58,2,FALSE)),"Draft Developing Countries Report.doc","world_landfills_out.xls")</f>
        <v>world_landfills_out.xls</v>
      </c>
      <c r="K33" s="38" t="s">
        <v>28</v>
      </c>
      <c r="L33" s="71" t="s">
        <v>15</v>
      </c>
      <c r="M33" s="65" t="s">
        <v>16</v>
      </c>
    </row>
    <row r="34" spans="1:13" ht="12.75">
      <c r="A34" s="65" t="s">
        <v>47</v>
      </c>
      <c r="B34" s="53">
        <f>IF(ISNUMBER(VLOOKUP($A34,'[9]Landfills Devlp Cty Report'!$A$5:$H$58,B$2,FALSE)),VLOOKUP($A34,'[9]Landfills Devlp Cty Report'!$A$5:$H$58,B$2,FALSE),'[9]Landfills_out (Eliz)'!D35)</f>
        <v>1.72</v>
      </c>
      <c r="C34" s="53">
        <f>IF(ISNUMBER(VLOOKUP($A34,'[9]Landfills Devlp Cty Report'!$A$5:$H$58,C$2,FALSE)),VLOOKUP($A34,'[9]Landfills Devlp Cty Report'!$A$5:$H$58,C$2,FALSE),'[9]Landfills_out (Eliz)'!E35)</f>
        <v>2</v>
      </c>
      <c r="D34" s="53">
        <f>IF(ISNUMBER(VLOOKUP($A34,'[9]Landfills Devlp Cty Report'!$A$5:$H$58,D$2,FALSE)),VLOOKUP($A34,'[9]Landfills Devlp Cty Report'!$A$5:$H$58,D$2,FALSE),'[9]Landfills_out (Eliz)'!F35)</f>
        <v>2</v>
      </c>
      <c r="E34" s="53">
        <f>IF(ISNUMBER(VLOOKUP($A34,'[9]Landfills Devlp Cty Report'!$A$5:$H$58,E$2,FALSE)),VLOOKUP($A34,'[9]Landfills Devlp Cty Report'!$A$5:$H$58,E$2,FALSE),'[9]Landfills_out (Eliz)'!G35)</f>
        <v>2</v>
      </c>
      <c r="F34" s="53">
        <f>IF(ISNUMBER(VLOOKUP($A34,'[9]Landfills Devlp Cty Report'!$A$5:$H$58,F$2,FALSE)),VLOOKUP($A34,'[9]Landfills Devlp Cty Report'!$A$5:$H$58,F$2,FALSE),'[9]Landfills_out (Eliz)'!H35)</f>
        <v>2</v>
      </c>
      <c r="G34" s="53">
        <f>IF(ISNUMBER(VLOOKUP($A34,'[9]Landfills Devlp Cty Report'!$A$5:$H$58,G$2,FALSE)),VLOOKUP($A34,'[9]Landfills Devlp Cty Report'!$A$5:$H$58,G$2,FALSE),'[9]Landfills_out (Eliz)'!I35)</f>
        <v>2</v>
      </c>
      <c r="H34" s="53">
        <f>IF(ISNUMBER(VLOOKUP($A34,'[9]Landfills Devlp Cty Report'!$A$5:$H$58,H$2,FALSE)),VLOOKUP($A34,'[9]Landfills Devlp Cty Report'!$A$5:$H$58,H$2,FALSE),'[9]Landfills_out (Eliz)'!J35)</f>
        <v>2</v>
      </c>
      <c r="I34" s="54">
        <f>IF(ISNUMBER(VLOOKUP($A34,'[9]Landfills Devlp Cty Report'!$A$5:$H$58,2,FALSE)),1,)</f>
        <v>0</v>
      </c>
      <c r="J34" s="68" t="str">
        <f>IF(ISNUMBER(VLOOKUP($A34,'[9]Landfills Devlp Cty Report'!$A$5:$H$58,2,FALSE)),"Draft Developing Countries Report.doc","world_landfills_out.xls")</f>
        <v>world_landfills_out.xls</v>
      </c>
      <c r="K34" s="38" t="s">
        <v>48</v>
      </c>
      <c r="L34" s="71" t="s">
        <v>15</v>
      </c>
      <c r="M34" s="65" t="s">
        <v>16</v>
      </c>
    </row>
    <row r="35" spans="1:13" ht="12.75">
      <c r="A35" s="65" t="s">
        <v>49</v>
      </c>
      <c r="B35" s="53">
        <f>IF(ISNUMBER(VLOOKUP($A35,'[9]Landfills Devlp Cty Report'!$A$5:$H$58,B$2,FALSE)),VLOOKUP($A35,'[9]Landfills Devlp Cty Report'!$A$5:$H$58,B$2,FALSE),'[9]Landfills_out (Eliz)'!D36)</f>
        <v>334</v>
      </c>
      <c r="C35" s="53">
        <f>IF(ISNUMBER(VLOOKUP($A35,'[9]Landfills Devlp Cty Report'!$A$5:$H$58,C$2,FALSE)),VLOOKUP($A35,'[9]Landfills Devlp Cty Report'!$A$5:$H$58,C$2,FALSE),'[9]Landfills_out (Eliz)'!E36)</f>
        <v>382</v>
      </c>
      <c r="D35" s="53">
        <f>IF(ISNUMBER(VLOOKUP($A35,'[9]Landfills Devlp Cty Report'!$A$5:$H$58,D$2,FALSE)),VLOOKUP($A35,'[9]Landfills Devlp Cty Report'!$A$5:$H$58,D$2,FALSE),'[9]Landfills_out (Eliz)'!F36)</f>
        <v>436</v>
      </c>
      <c r="E35" s="53">
        <f>IF(ISNUMBER(VLOOKUP($A35,'[9]Landfills Devlp Cty Report'!$A$5:$H$58,E$2,FALSE)),VLOOKUP($A35,'[9]Landfills Devlp Cty Report'!$A$5:$H$58,E$2,FALSE),'[9]Landfills_out (Eliz)'!G36)</f>
        <v>498</v>
      </c>
      <c r="F35" s="53">
        <f>IF(ISNUMBER(VLOOKUP($A35,'[9]Landfills Devlp Cty Report'!$A$5:$H$58,F$2,FALSE)),VLOOKUP($A35,'[9]Landfills Devlp Cty Report'!$A$5:$H$58,F$2,FALSE),'[9]Landfills_out (Eliz)'!H36)</f>
        <v>569</v>
      </c>
      <c r="G35" s="53">
        <f>IF(ISNUMBER(VLOOKUP($A35,'[9]Landfills Devlp Cty Report'!$A$5:$H$58,G$2,FALSE)),VLOOKUP($A35,'[9]Landfills Devlp Cty Report'!$A$5:$H$58,G$2,FALSE),'[9]Landfills_out (Eliz)'!I36)</f>
        <v>650</v>
      </c>
      <c r="H35" s="53">
        <f>IF(ISNUMBER(VLOOKUP($A35,'[9]Landfills Devlp Cty Report'!$A$5:$H$58,H$2,FALSE)),VLOOKUP($A35,'[9]Landfills Devlp Cty Report'!$A$5:$H$58,H$2,FALSE),'[9]Landfills_out (Eliz)'!J36)</f>
        <v>743</v>
      </c>
      <c r="I35" s="54">
        <f>IF(ISNUMBER(VLOOKUP($A35,'[9]Landfills Devlp Cty Report'!$A$5:$H$58,2,FALSE)),1,)</f>
        <v>1</v>
      </c>
      <c r="J35" s="68" t="str">
        <f>IF(ISNUMBER(VLOOKUP($A35,'[9]Landfills Devlp Cty Report'!$A$5:$H$58,2,FALSE)),"Draft Developing Countries Report.doc","world_landfills_out.xls")</f>
        <v>Draft Developing Countries Report.doc</v>
      </c>
      <c r="K35" s="38" t="s">
        <v>49</v>
      </c>
      <c r="L35" s="71"/>
      <c r="M35" s="65"/>
    </row>
    <row r="36" spans="1:13" ht="12.75">
      <c r="A36" s="65" t="s">
        <v>50</v>
      </c>
      <c r="B36" s="53">
        <f>IF(ISNUMBER(VLOOKUP($A36,'[9]Landfills Devlp Cty Report'!$A$5:$H$58,B$2,FALSE)),VLOOKUP($A36,'[9]Landfills Devlp Cty Report'!$A$5:$H$58,B$2,FALSE),'[9]Landfills_out (Eliz)'!D37)</f>
        <v>288</v>
      </c>
      <c r="C36" s="53">
        <f>IF(ISNUMBER(VLOOKUP($A36,'[9]Landfills Devlp Cty Report'!$A$5:$H$58,C$2,FALSE)),VLOOKUP($A36,'[9]Landfills Devlp Cty Report'!$A$5:$H$58,C$2,FALSE),'[9]Landfills_out (Eliz)'!E37)</f>
        <v>327</v>
      </c>
      <c r="D36" s="53">
        <f>IF(ISNUMBER(VLOOKUP($A36,'[9]Landfills Devlp Cty Report'!$A$5:$H$58,D$2,FALSE)),VLOOKUP($A36,'[9]Landfills Devlp Cty Report'!$A$5:$H$58,D$2,FALSE),'[9]Landfills_out (Eliz)'!F37)</f>
        <v>372</v>
      </c>
      <c r="E36" s="53">
        <f>IF(ISNUMBER(VLOOKUP($A36,'[9]Landfills Devlp Cty Report'!$A$5:$H$58,E$2,FALSE)),VLOOKUP($A36,'[9]Landfills Devlp Cty Report'!$A$5:$H$58,E$2,FALSE),'[9]Landfills_out (Eliz)'!G37)</f>
        <v>423</v>
      </c>
      <c r="F36" s="53">
        <f>IF(ISNUMBER(VLOOKUP($A36,'[9]Landfills Devlp Cty Report'!$A$5:$H$58,F$2,FALSE)),VLOOKUP($A36,'[9]Landfills Devlp Cty Report'!$A$5:$H$58,F$2,FALSE),'[9]Landfills_out (Eliz)'!H37)</f>
        <v>481</v>
      </c>
      <c r="G36" s="53">
        <f>IF(ISNUMBER(VLOOKUP($A36,'[9]Landfills Devlp Cty Report'!$A$5:$H$58,G$2,FALSE)),VLOOKUP($A36,'[9]Landfills Devlp Cty Report'!$A$5:$H$58,G$2,FALSE),'[9]Landfills_out (Eliz)'!I37)</f>
        <v>546</v>
      </c>
      <c r="H36" s="53">
        <f>IF(ISNUMBER(VLOOKUP($A36,'[9]Landfills Devlp Cty Report'!$A$5:$H$58,H$2,FALSE)),VLOOKUP($A36,'[9]Landfills Devlp Cty Report'!$A$5:$H$58,H$2,FALSE),'[9]Landfills_out (Eliz)'!J37)</f>
        <v>621</v>
      </c>
      <c r="I36" s="54">
        <f>IF(ISNUMBER(VLOOKUP($A36,'[9]Landfills Devlp Cty Report'!$A$5:$H$58,2,FALSE)),1,)</f>
        <v>1</v>
      </c>
      <c r="J36" s="68" t="str">
        <f>IF(ISNUMBER(VLOOKUP($A36,'[9]Landfills Devlp Cty Report'!$A$5:$H$58,2,FALSE)),"Draft Developing Countries Report.doc","world_landfills_out.xls")</f>
        <v>Draft Developing Countries Report.doc</v>
      </c>
      <c r="K36" s="38" t="s">
        <v>21</v>
      </c>
      <c r="L36" s="71" t="s">
        <v>8</v>
      </c>
      <c r="M36" s="65"/>
    </row>
    <row r="37" spans="1:13" ht="12.75">
      <c r="A37" s="4" t="s">
        <v>51</v>
      </c>
      <c r="B37" s="53">
        <f>IF(ISNUMBER(VLOOKUP($A37,'[9]Landfills Devlp Cty Report'!$A$5:$H$58,B$2,FALSE)),VLOOKUP($A37,'[9]Landfills Devlp Cty Report'!$A$5:$H$58,B$2,FALSE),'[9]Landfills_out (Eliz)'!D38)</f>
        <v>237</v>
      </c>
      <c r="C37" s="53">
        <f>IF(ISNUMBER(VLOOKUP($A37,'[9]Landfills Devlp Cty Report'!$A$5:$H$58,C$2,FALSE)),VLOOKUP($A37,'[9]Landfills Devlp Cty Report'!$A$5:$H$58,C$2,FALSE),'[9]Landfills_out (Eliz)'!E38)</f>
        <v>270</v>
      </c>
      <c r="D37" s="53">
        <f>IF(ISNUMBER(VLOOKUP($A37,'[9]Landfills Devlp Cty Report'!$A$5:$H$58,D$2,FALSE)),VLOOKUP($A37,'[9]Landfills Devlp Cty Report'!$A$5:$H$58,D$2,FALSE),'[9]Landfills_out (Eliz)'!F38)</f>
        <v>308</v>
      </c>
      <c r="E37" s="53">
        <f>IF(ISNUMBER(VLOOKUP($A37,'[9]Landfills Devlp Cty Report'!$A$5:$H$58,E$2,FALSE)),VLOOKUP($A37,'[9]Landfills Devlp Cty Report'!$A$5:$H$58,E$2,FALSE),'[9]Landfills_out (Eliz)'!G38)</f>
        <v>352</v>
      </c>
      <c r="F37" s="53">
        <f>IF(ISNUMBER(VLOOKUP($A37,'[9]Landfills Devlp Cty Report'!$A$5:$H$58,F$2,FALSE)),VLOOKUP($A37,'[9]Landfills Devlp Cty Report'!$A$5:$H$58,F$2,FALSE),'[9]Landfills_out (Eliz)'!H38)</f>
        <v>402</v>
      </c>
      <c r="G37" s="53">
        <f>IF(ISNUMBER(VLOOKUP($A37,'[9]Landfills Devlp Cty Report'!$A$5:$H$58,G$2,FALSE)),VLOOKUP($A37,'[9]Landfills Devlp Cty Report'!$A$5:$H$58,G$2,FALSE),'[9]Landfills_out (Eliz)'!I38)</f>
        <v>458</v>
      </c>
      <c r="H37" s="53">
        <f>IF(ISNUMBER(VLOOKUP($A37,'[9]Landfills Devlp Cty Report'!$A$5:$H$58,H$2,FALSE)),VLOOKUP($A37,'[9]Landfills Devlp Cty Report'!$A$5:$H$58,H$2,FALSE),'[9]Landfills_out (Eliz)'!J38)</f>
        <v>523</v>
      </c>
      <c r="I37" s="54">
        <f>IF(ISNUMBER(VLOOKUP($A37,'[9]Landfills Devlp Cty Report'!$A$5:$H$58,2,FALSE)),1,)</f>
        <v>1</v>
      </c>
      <c r="J37" s="68" t="str">
        <f>IF(ISNUMBER(VLOOKUP($A37,'[9]Landfills Devlp Cty Report'!$A$5:$H$58,2,FALSE)),"Draft Developing Countries Report.doc","world_landfills_out.xls")</f>
        <v>Draft Developing Countries Report.doc</v>
      </c>
      <c r="K37" s="38" t="s">
        <v>52</v>
      </c>
      <c r="L37" s="71" t="s">
        <v>8</v>
      </c>
      <c r="M37" s="65"/>
    </row>
    <row r="38" spans="1:13" ht="12.75">
      <c r="A38" s="65" t="s">
        <v>53</v>
      </c>
      <c r="B38" s="53">
        <f>IF(ISNUMBER(VLOOKUP($A38,'[9]Landfills Devlp Cty Report'!$A$5:$H$58,B$2,FALSE)),VLOOKUP($A38,'[9]Landfills Devlp Cty Report'!$A$5:$H$58,B$2,FALSE),'[9]Landfills_out (Eliz)'!D39)</f>
        <v>88</v>
      </c>
      <c r="C38" s="53">
        <f>IF(ISNUMBER(VLOOKUP($A38,'[9]Landfills Devlp Cty Report'!$A$5:$H$58,C$2,FALSE)),VLOOKUP($A38,'[9]Landfills Devlp Cty Report'!$A$5:$H$58,C$2,FALSE),'[9]Landfills_out (Eliz)'!E39)</f>
        <v>100</v>
      </c>
      <c r="D38" s="53">
        <f>IF(ISNUMBER(VLOOKUP($A38,'[9]Landfills Devlp Cty Report'!$A$5:$H$58,D$2,FALSE)),VLOOKUP($A38,'[9]Landfills Devlp Cty Report'!$A$5:$H$58,D$2,FALSE),'[9]Landfills_out (Eliz)'!F39)</f>
        <v>115</v>
      </c>
      <c r="E38" s="53">
        <f>IF(ISNUMBER(VLOOKUP($A38,'[9]Landfills Devlp Cty Report'!$A$5:$H$58,E$2,FALSE)),VLOOKUP($A38,'[9]Landfills Devlp Cty Report'!$A$5:$H$58,E$2,FALSE),'[9]Landfills_out (Eliz)'!G39)</f>
        <v>131</v>
      </c>
      <c r="F38" s="53">
        <f>IF(ISNUMBER(VLOOKUP($A38,'[9]Landfills Devlp Cty Report'!$A$5:$H$58,F$2,FALSE)),VLOOKUP($A38,'[9]Landfills Devlp Cty Report'!$A$5:$H$58,F$2,FALSE),'[9]Landfills_out (Eliz)'!H39)</f>
        <v>149</v>
      </c>
      <c r="G38" s="53">
        <f>IF(ISNUMBER(VLOOKUP($A38,'[9]Landfills Devlp Cty Report'!$A$5:$H$58,G$2,FALSE)),VLOOKUP($A38,'[9]Landfills Devlp Cty Report'!$A$5:$H$58,G$2,FALSE),'[9]Landfills_out (Eliz)'!I39)</f>
        <v>171</v>
      </c>
      <c r="H38" s="53">
        <f>IF(ISNUMBER(VLOOKUP($A38,'[9]Landfills Devlp Cty Report'!$A$5:$H$58,H$2,FALSE)),VLOOKUP($A38,'[9]Landfills Devlp Cty Report'!$A$5:$H$58,H$2,FALSE),'[9]Landfills_out (Eliz)'!J39)</f>
        <v>195</v>
      </c>
      <c r="I38" s="54">
        <f>IF(ISNUMBER(VLOOKUP($A38,'[9]Landfills Devlp Cty Report'!$A$5:$H$58,2,FALSE)),1,)</f>
        <v>1</v>
      </c>
      <c r="J38" s="68" t="str">
        <f>IF(ISNUMBER(VLOOKUP($A38,'[9]Landfills Devlp Cty Report'!$A$5:$H$58,2,FALSE)),"Draft Developing Countries Report.doc","world_landfills_out.xls")</f>
        <v>Draft Developing Countries Report.doc</v>
      </c>
      <c r="K38" s="38" t="s">
        <v>52</v>
      </c>
      <c r="L38" s="71" t="s">
        <v>8</v>
      </c>
      <c r="M38" s="65"/>
    </row>
    <row r="39" spans="1:13" ht="12.75">
      <c r="A39" s="65" t="s">
        <v>54</v>
      </c>
      <c r="B39" s="53">
        <f>IF(ISNUMBER(VLOOKUP($A39,'[9]Landfills Devlp Cty Report'!$A$5:$H$58,B$2,FALSE)),VLOOKUP($A39,'[9]Landfills Devlp Cty Report'!$A$5:$H$58,B$2,FALSE),'[9]Landfills_out (Eliz)'!D40)</f>
        <v>85</v>
      </c>
      <c r="C39" s="53">
        <f>IF(ISNUMBER(VLOOKUP($A39,'[9]Landfills Devlp Cty Report'!$A$5:$H$58,C$2,FALSE)),VLOOKUP($A39,'[9]Landfills Devlp Cty Report'!$A$5:$H$58,C$2,FALSE),'[9]Landfills_out (Eliz)'!E40)</f>
        <v>91</v>
      </c>
      <c r="D39" s="53">
        <f>IF(ISNUMBER(VLOOKUP($A39,'[9]Landfills Devlp Cty Report'!$A$5:$H$58,D$2,FALSE)),VLOOKUP($A39,'[9]Landfills Devlp Cty Report'!$A$5:$H$58,D$2,FALSE),'[9]Landfills_out (Eliz)'!F40)</f>
        <v>72</v>
      </c>
      <c r="E39" s="53">
        <f>IF(ISNUMBER(VLOOKUP($A39,'[9]Landfills Devlp Cty Report'!$A$5:$H$58,E$2,FALSE)),VLOOKUP($A39,'[9]Landfills Devlp Cty Report'!$A$5:$H$58,E$2,FALSE),'[9]Landfills_out (Eliz)'!G40)</f>
        <v>76</v>
      </c>
      <c r="F39" s="53">
        <f>IF(ISNUMBER(VLOOKUP($A39,'[9]Landfills Devlp Cty Report'!$A$5:$H$58,F$2,FALSE)),VLOOKUP($A39,'[9]Landfills Devlp Cty Report'!$A$5:$H$58,F$2,FALSE),'[9]Landfills_out (Eliz)'!H40)</f>
        <v>76</v>
      </c>
      <c r="G39" s="53">
        <f>IF(ISNUMBER(VLOOKUP($A39,'[9]Landfills Devlp Cty Report'!$A$5:$H$58,G$2,FALSE)),VLOOKUP($A39,'[9]Landfills Devlp Cty Report'!$A$5:$H$58,G$2,FALSE),'[9]Landfills_out (Eliz)'!I40)</f>
        <v>78.11111111111111</v>
      </c>
      <c r="H39" s="53">
        <f>IF(ISNUMBER(VLOOKUP($A39,'[9]Landfills Devlp Cty Report'!$A$5:$H$58,H$2,FALSE)),VLOOKUP($A39,'[9]Landfills Devlp Cty Report'!$A$5:$H$58,H$2,FALSE),'[9]Landfills_out (Eliz)'!J40)</f>
        <v>80.22222222222223</v>
      </c>
      <c r="I39" s="54">
        <f>IF(ISNUMBER(VLOOKUP($A39,'[9]Landfills Devlp Cty Report'!$A$5:$H$58,2,FALSE)),1,)</f>
        <v>0</v>
      </c>
      <c r="J39" s="68" t="str">
        <f>IF(ISNUMBER(VLOOKUP($A39,'[9]Landfills Devlp Cty Report'!$A$5:$H$58,2,FALSE)),"Draft Developing Countries Report.doc","world_landfills_out.xls")</f>
        <v>world_landfills_out.xls</v>
      </c>
      <c r="K39" s="38" t="s">
        <v>18</v>
      </c>
      <c r="L39" s="71" t="s">
        <v>15</v>
      </c>
      <c r="M39" s="65" t="s">
        <v>16</v>
      </c>
    </row>
    <row r="40" spans="1:13" ht="12.75">
      <c r="A40" s="4" t="s">
        <v>55</v>
      </c>
      <c r="B40" s="53">
        <f>IF(ISNUMBER(VLOOKUP($A40,'[9]Landfills Devlp Cty Report'!$A$5:$H$58,B$2,FALSE)),VLOOKUP($A40,'[9]Landfills Devlp Cty Report'!$A$5:$H$58,B$2,FALSE),'[9]Landfills_out (Eliz)'!D41)</f>
        <v>370</v>
      </c>
      <c r="C40" s="53">
        <f>IF(ISNUMBER(VLOOKUP($A40,'[9]Landfills Devlp Cty Report'!$A$5:$H$58,C$2,FALSE)),VLOOKUP($A40,'[9]Landfills Devlp Cty Report'!$A$5:$H$58,C$2,FALSE),'[9]Landfills_out (Eliz)'!E41)</f>
        <v>370</v>
      </c>
      <c r="D40" s="53">
        <f>IF(ISNUMBER(VLOOKUP($A40,'[9]Landfills Devlp Cty Report'!$A$5:$H$58,D$2,FALSE)),VLOOKUP($A40,'[9]Landfills Devlp Cty Report'!$A$5:$H$58,D$2,FALSE),'[9]Landfills_out (Eliz)'!F41)</f>
        <v>393</v>
      </c>
      <c r="E40" s="53">
        <f>IF(ISNUMBER(VLOOKUP($A40,'[9]Landfills Devlp Cty Report'!$A$5:$H$58,E$2,FALSE)),VLOOKUP($A40,'[9]Landfills Devlp Cty Report'!$A$5:$H$58,E$2,FALSE),'[9]Landfills_out (Eliz)'!G41)</f>
        <v>418</v>
      </c>
      <c r="F40" s="53">
        <f>IF(ISNUMBER(VLOOKUP($A40,'[9]Landfills Devlp Cty Report'!$A$5:$H$58,F$2,FALSE)),VLOOKUP($A40,'[9]Landfills Devlp Cty Report'!$A$5:$H$58,F$2,FALSE),'[9]Landfills_out (Eliz)'!H41)</f>
        <v>444</v>
      </c>
      <c r="G40" s="53">
        <f>IF(ISNUMBER(VLOOKUP($A40,'[9]Landfills Devlp Cty Report'!$A$5:$H$58,G$2,FALSE)),VLOOKUP($A40,'[9]Landfills Devlp Cty Report'!$A$5:$H$58,G$2,FALSE),'[9]Landfills_out (Eliz)'!I41)</f>
        <v>472</v>
      </c>
      <c r="H40" s="53">
        <f>IF(ISNUMBER(VLOOKUP($A40,'[9]Landfills Devlp Cty Report'!$A$5:$H$58,H$2,FALSE)),VLOOKUP($A40,'[9]Landfills Devlp Cty Report'!$A$5:$H$58,H$2,FALSE),'[9]Landfills_out (Eliz)'!J41)</f>
        <v>501</v>
      </c>
      <c r="I40" s="54">
        <f>IF(ISNUMBER(VLOOKUP($A40,'[9]Landfills Devlp Cty Report'!$A$5:$H$58,2,FALSE)),1,)</f>
        <v>1</v>
      </c>
      <c r="J40" s="68" t="str">
        <f>IF(ISNUMBER(VLOOKUP($A40,'[9]Landfills Devlp Cty Report'!$A$5:$H$58,2,FALSE)),"Draft Developing Countries Report.doc","world_landfills_out.xls")</f>
        <v>Draft Developing Countries Report.doc</v>
      </c>
      <c r="K40" s="38" t="s">
        <v>52</v>
      </c>
      <c r="L40" s="71"/>
      <c r="M40" s="65"/>
    </row>
    <row r="41" spans="1:13" ht="12.75">
      <c r="A41" s="65" t="s">
        <v>56</v>
      </c>
      <c r="B41" s="53">
        <f>IF(ISNUMBER(VLOOKUP($A41,'[9]Landfills Devlp Cty Report'!$A$5:$H$58,B$2,FALSE)),VLOOKUP($A41,'[9]Landfills Devlp Cty Report'!$A$5:$H$58,B$2,FALSE),'[9]Landfills_out (Eliz)'!D42)</f>
        <v>436</v>
      </c>
      <c r="C41" s="53">
        <f>IF(ISNUMBER(VLOOKUP($A41,'[9]Landfills Devlp Cty Report'!$A$5:$H$58,C$2,FALSE)),VLOOKUP($A41,'[9]Landfills Devlp Cty Report'!$A$5:$H$58,C$2,FALSE),'[9]Landfills_out (Eliz)'!E42)</f>
        <v>462</v>
      </c>
      <c r="D41" s="53">
        <f>IF(ISNUMBER(VLOOKUP($A41,'[9]Landfills Devlp Cty Report'!$A$5:$H$58,D$2,FALSE)),VLOOKUP($A41,'[9]Landfills Devlp Cty Report'!$A$5:$H$58,D$2,FALSE),'[9]Landfills_out (Eliz)'!F42)</f>
        <v>432</v>
      </c>
      <c r="E41" s="53">
        <f>IF(ISNUMBER(VLOOKUP($A41,'[9]Landfills Devlp Cty Report'!$A$5:$H$58,E$2,FALSE)),VLOOKUP($A41,'[9]Landfills Devlp Cty Report'!$A$5:$H$58,E$2,FALSE),'[9]Landfills_out (Eliz)'!G42)</f>
        <v>436.74725274725273</v>
      </c>
      <c r="F41" s="53">
        <f>IF(ISNUMBER(VLOOKUP($A41,'[9]Landfills Devlp Cty Report'!$A$5:$H$58,F$2,FALSE)),VLOOKUP($A41,'[9]Landfills Devlp Cty Report'!$A$5:$H$58,F$2,FALSE),'[9]Landfills_out (Eliz)'!H42)</f>
        <v>441.4945054945055</v>
      </c>
      <c r="G41" s="53">
        <f>IF(ISNUMBER(VLOOKUP($A41,'[9]Landfills Devlp Cty Report'!$A$5:$H$58,G$2,FALSE)),VLOOKUP($A41,'[9]Landfills Devlp Cty Report'!$A$5:$H$58,G$2,FALSE),'[9]Landfills_out (Eliz)'!I42)</f>
        <v>446.34609346697266</v>
      </c>
      <c r="H41" s="53">
        <f>IF(ISNUMBER(VLOOKUP($A41,'[9]Landfills Devlp Cty Report'!$A$5:$H$58,H$2,FALSE)),VLOOKUP($A41,'[9]Landfills Devlp Cty Report'!$A$5:$H$58,H$2,FALSE),'[9]Landfills_out (Eliz)'!J42)</f>
        <v>451.19768143943975</v>
      </c>
      <c r="I41" s="54">
        <f>IF(ISNUMBER(VLOOKUP($A41,'[9]Landfills Devlp Cty Report'!$A$5:$H$58,2,FALSE)),1,)</f>
        <v>0</v>
      </c>
      <c r="J41" s="68" t="str">
        <f>IF(ISNUMBER(VLOOKUP($A41,'[9]Landfills Devlp Cty Report'!$A$5:$H$58,2,FALSE)),"Draft Developing Countries Report.doc","world_landfills_out.xls")</f>
        <v>world_landfills_out.xls</v>
      </c>
      <c r="K41" s="38" t="s">
        <v>18</v>
      </c>
      <c r="L41" s="71" t="s">
        <v>15</v>
      </c>
      <c r="M41" s="65" t="s">
        <v>16</v>
      </c>
    </row>
    <row r="42" spans="1:13" ht="12.75">
      <c r="A42" s="4" t="s">
        <v>57</v>
      </c>
      <c r="B42" s="53">
        <f>IF(ISNUMBER(VLOOKUP($A42,'[9]Landfills Devlp Cty Report'!$A$5:$H$58,B$2,FALSE)),VLOOKUP($A42,'[9]Landfills Devlp Cty Report'!$A$5:$H$58,B$2,FALSE),'[9]Landfills_out (Eliz)'!D43)</f>
        <v>388</v>
      </c>
      <c r="C42" s="53">
        <f>IF(ISNUMBER(VLOOKUP($A42,'[9]Landfills Devlp Cty Report'!$A$5:$H$58,C$2,FALSE)),VLOOKUP($A42,'[9]Landfills Devlp Cty Report'!$A$5:$H$58,C$2,FALSE),'[9]Landfills_out (Eliz)'!E43)</f>
        <v>367</v>
      </c>
      <c r="D42" s="53">
        <f>IF(ISNUMBER(VLOOKUP($A42,'[9]Landfills Devlp Cty Report'!$A$5:$H$58,D$2,FALSE)),VLOOKUP($A42,'[9]Landfills Devlp Cty Report'!$A$5:$H$58,D$2,FALSE),'[9]Landfills_out (Eliz)'!F43)</f>
        <v>360</v>
      </c>
      <c r="E42" s="53">
        <f>IF(ISNUMBER(VLOOKUP($A42,'[9]Landfills Devlp Cty Report'!$A$5:$H$58,E$2,FALSE)),VLOOKUP($A42,'[9]Landfills Devlp Cty Report'!$A$5:$H$58,E$2,FALSE),'[9]Landfills_out (Eliz)'!G43)</f>
        <v>288.19099378881987</v>
      </c>
      <c r="F42" s="53">
        <f>IF(ISNUMBER(VLOOKUP($A42,'[9]Landfills Devlp Cty Report'!$A$5:$H$58,F$2,FALSE)),VLOOKUP($A42,'[9]Landfills Devlp Cty Report'!$A$5:$H$58,F$2,FALSE),'[9]Landfills_out (Eliz)'!H43)</f>
        <v>216.3819875776397</v>
      </c>
      <c r="G42" s="53">
        <f>IF(ISNUMBER(VLOOKUP($A42,'[9]Landfills Devlp Cty Report'!$A$5:$H$58,G$2,FALSE)),VLOOKUP($A42,'[9]Landfills Devlp Cty Report'!$A$5:$H$58,G$2,FALSE),'[9]Landfills_out (Eliz)'!I43)</f>
        <v>173.2203889944446</v>
      </c>
      <c r="H42" s="53">
        <f>IF(ISNUMBER(VLOOKUP($A42,'[9]Landfills Devlp Cty Report'!$A$5:$H$58,H$2,FALSE)),VLOOKUP($A42,'[9]Landfills Devlp Cty Report'!$A$5:$H$58,H$2,FALSE),'[9]Landfills_out (Eliz)'!J43)</f>
        <v>130.0587904112495</v>
      </c>
      <c r="I42" s="54">
        <f>IF(ISNUMBER(VLOOKUP($A42,'[9]Landfills Devlp Cty Report'!$A$5:$H$58,2,FALSE)),1,)</f>
        <v>0</v>
      </c>
      <c r="J42" s="68" t="str">
        <f>IF(ISNUMBER(VLOOKUP($A42,'[9]Landfills Devlp Cty Report'!$A$5:$H$58,2,FALSE)),"Draft Developing Countries Report.doc","world_landfills_out.xls")</f>
        <v>world_landfills_out.xls</v>
      </c>
      <c r="K42" s="38" t="s">
        <v>57</v>
      </c>
      <c r="L42" s="37" t="s">
        <v>15</v>
      </c>
      <c r="M42" s="65" t="s">
        <v>16</v>
      </c>
    </row>
    <row r="43" spans="1:13" ht="12.75">
      <c r="A43" s="4" t="s">
        <v>58</v>
      </c>
      <c r="B43" s="53">
        <f>IF(ISNUMBER(VLOOKUP($A43,'[9]Landfills Devlp Cty Report'!$A$5:$H$58,B$2,FALSE)),VLOOKUP($A43,'[9]Landfills Devlp Cty Report'!$A$5:$H$58,B$2,FALSE),'[9]Landfills_out (Eliz)'!D44)</f>
        <v>371</v>
      </c>
      <c r="C43" s="53">
        <f>IF(ISNUMBER(VLOOKUP($A43,'[9]Landfills Devlp Cty Report'!$A$5:$H$58,C$2,FALSE)),VLOOKUP($A43,'[9]Landfills Devlp Cty Report'!$A$5:$H$58,C$2,FALSE),'[9]Landfills_out (Eliz)'!E44)</f>
        <v>371</v>
      </c>
      <c r="D43" s="53">
        <f>IF(ISNUMBER(VLOOKUP($A43,'[9]Landfills Devlp Cty Report'!$A$5:$H$58,D$2,FALSE)),VLOOKUP($A43,'[9]Landfills Devlp Cty Report'!$A$5:$H$58,D$2,FALSE),'[9]Landfills_out (Eliz)'!F44)</f>
        <v>429</v>
      </c>
      <c r="E43" s="53">
        <f>IF(ISNUMBER(VLOOKUP($A43,'[9]Landfills Devlp Cty Report'!$A$5:$H$58,E$2,FALSE)),VLOOKUP($A43,'[9]Landfills Devlp Cty Report'!$A$5:$H$58,E$2,FALSE),'[9]Landfills_out (Eliz)'!G44)</f>
        <v>497</v>
      </c>
      <c r="F43" s="53">
        <f>IF(ISNUMBER(VLOOKUP($A43,'[9]Landfills Devlp Cty Report'!$A$5:$H$58,F$2,FALSE)),VLOOKUP($A43,'[9]Landfills Devlp Cty Report'!$A$5:$H$58,F$2,FALSE),'[9]Landfills_out (Eliz)'!H44)</f>
        <v>575</v>
      </c>
      <c r="G43" s="53">
        <f>IF(ISNUMBER(VLOOKUP($A43,'[9]Landfills Devlp Cty Report'!$A$5:$H$58,G$2,FALSE)),VLOOKUP($A43,'[9]Landfills Devlp Cty Report'!$A$5:$H$58,G$2,FALSE),'[9]Landfills_out (Eliz)'!I44)</f>
        <v>665</v>
      </c>
      <c r="H43" s="53">
        <f>IF(ISNUMBER(VLOOKUP($A43,'[9]Landfills Devlp Cty Report'!$A$5:$H$58,H$2,FALSE)),VLOOKUP($A43,'[9]Landfills Devlp Cty Report'!$A$5:$H$58,H$2,FALSE),'[9]Landfills_out (Eliz)'!J44)</f>
        <v>769</v>
      </c>
      <c r="I43" s="54">
        <f>IF(ISNUMBER(VLOOKUP($A43,'[9]Landfills Devlp Cty Report'!$A$5:$H$58,2,FALSE)),1,)</f>
        <v>1</v>
      </c>
      <c r="J43" s="68" t="str">
        <f>IF(ISNUMBER(VLOOKUP($A43,'[9]Landfills Devlp Cty Report'!$A$5:$H$58,2,FALSE)),"Draft Developing Countries Report.doc","world_landfills_out.xls")</f>
        <v>Draft Developing Countries Report.doc</v>
      </c>
      <c r="K43" s="38" t="s">
        <v>52</v>
      </c>
      <c r="L43" s="71"/>
      <c r="M43" s="65"/>
    </row>
    <row r="44" spans="1:11" ht="12.75">
      <c r="A44" s="65" t="s">
        <v>59</v>
      </c>
      <c r="B44" s="53">
        <f>IF(ISNUMBER(VLOOKUP($A44,'[9]Landfills Devlp Cty Report'!$A$5:$H$58,B$2,FALSE)),VLOOKUP($A44,'[9]Landfills Devlp Cty Report'!$A$5:$H$58,B$2,FALSE),'[9]Landfills_out (Eliz)'!D45)</f>
        <v>93</v>
      </c>
      <c r="C44" s="53">
        <f>IF(ISNUMBER(VLOOKUP($A44,'[9]Landfills Devlp Cty Report'!$A$5:$H$58,C$2,FALSE)),VLOOKUP($A44,'[9]Landfills Devlp Cty Report'!$A$5:$H$58,C$2,FALSE),'[9]Landfills_out (Eliz)'!E45)</f>
        <v>109</v>
      </c>
      <c r="D44" s="53">
        <f>IF(ISNUMBER(VLOOKUP($A44,'[9]Landfills Devlp Cty Report'!$A$5:$H$58,D$2,FALSE)),VLOOKUP($A44,'[9]Landfills Devlp Cty Report'!$A$5:$H$58,D$2,FALSE),'[9]Landfills_out (Eliz)'!F45)</f>
        <v>125</v>
      </c>
      <c r="E44" s="53">
        <f>IF(ISNUMBER(VLOOKUP($A44,'[9]Landfills Devlp Cty Report'!$A$5:$H$58,E$2,FALSE)),VLOOKUP($A44,'[9]Landfills Devlp Cty Report'!$A$5:$H$58,E$2,FALSE),'[9]Landfills_out (Eliz)'!G45)</f>
        <v>133</v>
      </c>
      <c r="F44" s="53">
        <f>IF(ISNUMBER(VLOOKUP($A44,'[9]Landfills Devlp Cty Report'!$A$5:$H$58,F$2,FALSE)),VLOOKUP($A44,'[9]Landfills Devlp Cty Report'!$A$5:$H$58,F$2,FALSE),'[9]Landfills_out (Eliz)'!H45)</f>
        <v>141</v>
      </c>
      <c r="G44" s="53">
        <f>IF(ISNUMBER(VLOOKUP($A44,'[9]Landfills Devlp Cty Report'!$A$5:$H$58,G$2,FALSE)),VLOOKUP($A44,'[9]Landfills Devlp Cty Report'!$A$5:$H$58,G$2,FALSE),'[9]Landfills_out (Eliz)'!I45)</f>
        <v>150</v>
      </c>
      <c r="H44" s="53">
        <f>IF(ISNUMBER(VLOOKUP($A44,'[9]Landfills Devlp Cty Report'!$A$5:$H$58,H$2,FALSE)),VLOOKUP($A44,'[9]Landfills Devlp Cty Report'!$A$5:$H$58,H$2,FALSE),'[9]Landfills_out (Eliz)'!J45)</f>
        <v>160</v>
      </c>
      <c r="I44" s="54">
        <f>IF(ISNUMBER(VLOOKUP($A44,'[9]Landfills Devlp Cty Report'!$A$5:$H$58,2,FALSE)),1,)</f>
        <v>1</v>
      </c>
      <c r="J44" s="68" t="str">
        <f>IF(ISNUMBER(VLOOKUP($A44,'[9]Landfills Devlp Cty Report'!$A$5:$H$58,2,FALSE)),"Draft Developing Countries Report.doc","world_landfills_out.xls")</f>
        <v>Draft Developing Countries Report.doc</v>
      </c>
      <c r="K44" s="38" t="s">
        <v>12</v>
      </c>
    </row>
    <row r="45" spans="1:13" ht="12.75">
      <c r="A45" s="65" t="s">
        <v>60</v>
      </c>
      <c r="B45" s="53">
        <f>IF(ISNUMBER(VLOOKUP($A45,'[9]Landfills Devlp Cty Report'!$A$5:$H$58,B$2,FALSE)),VLOOKUP($A45,'[9]Landfills Devlp Cty Report'!$A$5:$H$58,B$2,FALSE),'[9]Landfills_out (Eliz)'!D46)</f>
        <v>0</v>
      </c>
      <c r="C45" s="53">
        <f>IF(ISNUMBER(VLOOKUP($A45,'[9]Landfills Devlp Cty Report'!$A$5:$H$58,C$2,FALSE)),VLOOKUP($A45,'[9]Landfills Devlp Cty Report'!$A$5:$H$58,C$2,FALSE),'[9]Landfills_out (Eliz)'!E46)</f>
        <v>0</v>
      </c>
      <c r="D45" s="53">
        <f>IF(ISNUMBER(VLOOKUP($A45,'[9]Landfills Devlp Cty Report'!$A$5:$H$58,D$2,FALSE)),VLOOKUP($A45,'[9]Landfills Devlp Cty Report'!$A$5:$H$58,D$2,FALSE),'[9]Landfills_out (Eliz)'!F46)</f>
        <v>0</v>
      </c>
      <c r="E45" s="53">
        <f>IF(ISNUMBER(VLOOKUP($A45,'[9]Landfills Devlp Cty Report'!$A$5:$H$58,E$2,FALSE)),VLOOKUP($A45,'[9]Landfills Devlp Cty Report'!$A$5:$H$58,E$2,FALSE),'[9]Landfills_out (Eliz)'!G46)</f>
        <v>0</v>
      </c>
      <c r="F45" s="53">
        <f>IF(ISNUMBER(VLOOKUP($A45,'[9]Landfills Devlp Cty Report'!$A$5:$H$58,F$2,FALSE)),VLOOKUP($A45,'[9]Landfills Devlp Cty Report'!$A$5:$H$58,F$2,FALSE),'[9]Landfills_out (Eliz)'!H46)</f>
        <v>0</v>
      </c>
      <c r="G45" s="53">
        <f>IF(ISNUMBER(VLOOKUP($A45,'[9]Landfills Devlp Cty Report'!$A$5:$H$58,G$2,FALSE)),VLOOKUP($A45,'[9]Landfills Devlp Cty Report'!$A$5:$H$58,G$2,FALSE),'[9]Landfills_out (Eliz)'!I46)</f>
        <v>0</v>
      </c>
      <c r="H45" s="53">
        <f>IF(ISNUMBER(VLOOKUP($A45,'[9]Landfills Devlp Cty Report'!$A$5:$H$58,H$2,FALSE)),VLOOKUP($A45,'[9]Landfills Devlp Cty Report'!$A$5:$H$58,H$2,FALSE),'[9]Landfills_out (Eliz)'!J46)</f>
        <v>0</v>
      </c>
      <c r="I45" s="54">
        <f>IF(ISNUMBER(VLOOKUP($A45,'[9]Landfills Devlp Cty Report'!$A$5:$H$58,2,FALSE)),1,)</f>
        <v>0</v>
      </c>
      <c r="J45" s="68" t="str">
        <f>IF(ISNUMBER(VLOOKUP($A45,'[9]Landfills Devlp Cty Report'!$A$5:$H$58,2,FALSE)),"Draft Developing Countries Report.doc","world_landfills_out.xls")</f>
        <v>world_landfills_out.xls</v>
      </c>
      <c r="K45" s="38" t="s">
        <v>52</v>
      </c>
      <c r="L45" s="71" t="s">
        <v>8</v>
      </c>
      <c r="M45" s="65" t="s">
        <v>61</v>
      </c>
    </row>
    <row r="46" spans="1:13" ht="10.5" customHeight="1">
      <c r="A46" s="65" t="s">
        <v>62</v>
      </c>
      <c r="B46" s="53">
        <f>IF(ISNUMBER(VLOOKUP($A46,'[9]Landfills Devlp Cty Report'!$A$5:$H$58,B$2,FALSE)),VLOOKUP($A46,'[9]Landfills Devlp Cty Report'!$A$5:$H$58,B$2,FALSE),'[9]Landfills_out (Eliz)'!D47)</f>
        <v>18</v>
      </c>
      <c r="C46" s="53">
        <f>IF(ISNUMBER(VLOOKUP($A46,'[9]Landfills Devlp Cty Report'!$A$5:$H$58,C$2,FALSE)),VLOOKUP($A46,'[9]Landfills Devlp Cty Report'!$A$5:$H$58,C$2,FALSE),'[9]Landfills_out (Eliz)'!E47)</f>
        <v>23.8</v>
      </c>
      <c r="D46" s="53">
        <f>IF(ISNUMBER(VLOOKUP($A46,'[9]Landfills Devlp Cty Report'!$A$5:$H$58,D$2,FALSE)),VLOOKUP($A46,'[9]Landfills Devlp Cty Report'!$A$5:$H$58,D$2,FALSE),'[9]Landfills_out (Eliz)'!F47)</f>
        <v>59.87</v>
      </c>
      <c r="E46" s="53">
        <f>IF(ISNUMBER(VLOOKUP($A46,'[9]Landfills Devlp Cty Report'!$A$5:$H$58,E$2,FALSE)),VLOOKUP($A46,'[9]Landfills Devlp Cty Report'!$A$5:$H$58,E$2,FALSE),'[9]Landfills_out (Eliz)'!G47)</f>
        <v>43.35</v>
      </c>
      <c r="F46" s="53">
        <f>IF(ISNUMBER(VLOOKUP($A46,'[9]Landfills Devlp Cty Report'!$A$5:$H$58,F$2,FALSE)),VLOOKUP($A46,'[9]Landfills Devlp Cty Report'!$A$5:$H$58,F$2,FALSE),'[9]Landfills_out (Eliz)'!H47)</f>
        <v>41.84</v>
      </c>
      <c r="G46" s="53">
        <f>IF(ISNUMBER(VLOOKUP($A46,'[9]Landfills Devlp Cty Report'!$A$5:$H$58,G$2,FALSE)),VLOOKUP($A46,'[9]Landfills Devlp Cty Report'!$A$5:$H$58,G$2,FALSE),'[9]Landfills_out (Eliz)'!I47)</f>
        <v>40.15</v>
      </c>
      <c r="H46" s="53">
        <f>IF(ISNUMBER(VLOOKUP($A46,'[9]Landfills Devlp Cty Report'!$A$5:$H$58,H$2,FALSE)),VLOOKUP($A46,'[9]Landfills Devlp Cty Report'!$A$5:$H$58,H$2,FALSE),'[9]Landfills_out (Eliz)'!J47)</f>
        <v>49.1</v>
      </c>
      <c r="I46" s="54">
        <f>IF(ISNUMBER(VLOOKUP($A46,'[9]Landfills Devlp Cty Report'!$A$5:$H$58,2,FALSE)),1,)</f>
        <v>0</v>
      </c>
      <c r="J46" s="68" t="str">
        <f>IF(ISNUMBER(VLOOKUP($A46,'[9]Landfills Devlp Cty Report'!$A$5:$H$58,2,FALSE)),"Draft Developing Countries Report.doc","world_landfills_out.xls")</f>
        <v>world_landfills_out.xls</v>
      </c>
      <c r="K46" s="38" t="s">
        <v>28</v>
      </c>
      <c r="L46" s="71" t="s">
        <v>23</v>
      </c>
      <c r="M46" s="65" t="s">
        <v>16</v>
      </c>
    </row>
    <row r="47" spans="1:13" ht="12.75">
      <c r="A47" s="65" t="s">
        <v>63</v>
      </c>
      <c r="B47" s="53">
        <f>IF(ISNUMBER(VLOOKUP($A47,'[9]Landfills Devlp Cty Report'!$A$5:$H$58,B$2,FALSE)),VLOOKUP($A47,'[9]Landfills Devlp Cty Report'!$A$5:$H$58,B$2,FALSE),'[9]Landfills_out (Eliz)'!D48)</f>
        <v>0.25</v>
      </c>
      <c r="C47" s="53">
        <f>IF(ISNUMBER(VLOOKUP($A47,'[9]Landfills Devlp Cty Report'!$A$5:$H$58,C$2,FALSE)),VLOOKUP($A47,'[9]Landfills Devlp Cty Report'!$A$5:$H$58,C$2,FALSE),'[9]Landfills_out (Eliz)'!E48)</f>
        <v>0.25</v>
      </c>
      <c r="D47" s="53">
        <f>IF(ISNUMBER(VLOOKUP($A47,'[9]Landfills Devlp Cty Report'!$A$5:$H$58,D$2,FALSE)),VLOOKUP($A47,'[9]Landfills Devlp Cty Report'!$A$5:$H$58,D$2,FALSE),'[9]Landfills_out (Eliz)'!F48)</f>
        <v>0.25</v>
      </c>
      <c r="E47" s="53">
        <f>IF(ISNUMBER(VLOOKUP($A47,'[9]Landfills Devlp Cty Report'!$A$5:$H$58,E$2,FALSE)),VLOOKUP($A47,'[9]Landfills Devlp Cty Report'!$A$5:$H$58,E$2,FALSE),'[9]Landfills_out (Eliz)'!G48)</f>
        <v>0.25</v>
      </c>
      <c r="F47" s="53">
        <f>IF(ISNUMBER(VLOOKUP($A47,'[9]Landfills Devlp Cty Report'!$A$5:$H$58,F$2,FALSE)),VLOOKUP($A47,'[9]Landfills Devlp Cty Report'!$A$5:$H$58,F$2,FALSE),'[9]Landfills_out (Eliz)'!H48)</f>
        <v>0.25</v>
      </c>
      <c r="G47" s="53">
        <f>IF(ISNUMBER(VLOOKUP($A47,'[9]Landfills Devlp Cty Report'!$A$5:$H$58,G$2,FALSE)),VLOOKUP($A47,'[9]Landfills Devlp Cty Report'!$A$5:$H$58,G$2,FALSE),'[9]Landfills_out (Eliz)'!I48)</f>
        <v>0.25</v>
      </c>
      <c r="H47" s="53">
        <f>IF(ISNUMBER(VLOOKUP($A47,'[9]Landfills Devlp Cty Report'!$A$5:$H$58,H$2,FALSE)),VLOOKUP($A47,'[9]Landfills Devlp Cty Report'!$A$5:$H$58,H$2,FALSE),'[9]Landfills_out (Eliz)'!J48)</f>
        <v>0.25</v>
      </c>
      <c r="I47" s="54">
        <f>IF(ISNUMBER(VLOOKUP($A47,'[9]Landfills Devlp Cty Report'!$A$5:$H$58,2,FALSE)),1,)</f>
        <v>0</v>
      </c>
      <c r="J47" s="68" t="str">
        <f>IF(ISNUMBER(VLOOKUP($A47,'[9]Landfills Devlp Cty Report'!$A$5:$H$58,2,FALSE)),"Draft Developing Countries Report.doc","world_landfills_out.xls")</f>
        <v>world_landfills_out.xls</v>
      </c>
      <c r="K47" s="38" t="s">
        <v>48</v>
      </c>
      <c r="L47" s="71" t="s">
        <v>23</v>
      </c>
      <c r="M47" s="65" t="s">
        <v>16</v>
      </c>
    </row>
    <row r="48" spans="1:13" ht="12.75">
      <c r="A48" s="65" t="s">
        <v>64</v>
      </c>
      <c r="B48" s="53">
        <f>IF(ISNUMBER(VLOOKUP($A48,'[9]Landfills Devlp Cty Report'!$A$5:$H$58,B$2,FALSE)),VLOOKUP($A48,'[9]Landfills Devlp Cty Report'!$A$5:$H$58,B$2,FALSE),'[9]Landfills_out (Eliz)'!D49)</f>
        <v>161.90476190476193</v>
      </c>
      <c r="C48" s="53">
        <f>IF(ISNUMBER(VLOOKUP($A48,'[9]Landfills Devlp Cty Report'!$A$5:$H$58,C$2,FALSE)),VLOOKUP($A48,'[9]Landfills Devlp Cty Report'!$A$5:$H$58,C$2,FALSE),'[9]Landfills_out (Eliz)'!E49)</f>
        <v>161.90476190476193</v>
      </c>
      <c r="D48" s="53">
        <f>IF(ISNUMBER(VLOOKUP($A48,'[9]Landfills Devlp Cty Report'!$A$5:$H$58,D$2,FALSE)),VLOOKUP($A48,'[9]Landfills Devlp Cty Report'!$A$5:$H$58,D$2,FALSE),'[9]Landfills_out (Eliz)'!F49)</f>
        <v>161.90476190476193</v>
      </c>
      <c r="E48" s="53">
        <f>IF(ISNUMBER(VLOOKUP($A48,'[9]Landfills Devlp Cty Report'!$A$5:$H$58,E$2,FALSE)),VLOOKUP($A48,'[9]Landfills Devlp Cty Report'!$A$5:$H$58,E$2,FALSE),'[9]Landfills_out (Eliz)'!G49)</f>
        <v>161.90476190476193</v>
      </c>
      <c r="F48" s="53">
        <f>IF(ISNUMBER(VLOOKUP($A48,'[9]Landfills Devlp Cty Report'!$A$5:$H$58,F$2,FALSE)),VLOOKUP($A48,'[9]Landfills Devlp Cty Report'!$A$5:$H$58,F$2,FALSE),'[9]Landfills_out (Eliz)'!H49)</f>
        <v>161.90476190476193</v>
      </c>
      <c r="G48" s="53">
        <f>IF(ISNUMBER(VLOOKUP($A48,'[9]Landfills Devlp Cty Report'!$A$5:$H$58,G$2,FALSE)),VLOOKUP($A48,'[9]Landfills Devlp Cty Report'!$A$5:$H$58,G$2,FALSE),'[9]Landfills_out (Eliz)'!I49)</f>
        <v>161.90476190476193</v>
      </c>
      <c r="H48" s="53">
        <f>IF(ISNUMBER(VLOOKUP($A48,'[9]Landfills Devlp Cty Report'!$A$5:$H$58,H$2,FALSE)),VLOOKUP($A48,'[9]Landfills Devlp Cty Report'!$A$5:$H$58,H$2,FALSE),'[9]Landfills_out (Eliz)'!J49)</f>
        <v>161.90476190476193</v>
      </c>
      <c r="I48" s="54">
        <f>IF(ISNUMBER(VLOOKUP($A48,'[9]Landfills Devlp Cty Report'!$A$5:$H$58,2,FALSE)),1,)</f>
        <v>0</v>
      </c>
      <c r="J48" s="68" t="str">
        <f>IF(ISNUMBER(VLOOKUP($A48,'[9]Landfills Devlp Cty Report'!$A$5:$H$58,2,FALSE)),"Draft Developing Countries Report.doc","world_landfills_out.xls")</f>
        <v>world_landfills_out.xls</v>
      </c>
      <c r="K48" s="38" t="s">
        <v>28</v>
      </c>
      <c r="L48" s="71" t="s">
        <v>23</v>
      </c>
      <c r="M48" s="65" t="s">
        <v>16</v>
      </c>
    </row>
    <row r="49" spans="1:13" ht="12.75">
      <c r="A49" s="65" t="s">
        <v>65</v>
      </c>
      <c r="B49" s="53">
        <f>IF(ISNUMBER(VLOOKUP($A49,'[9]Landfills Devlp Cty Report'!$A$5:$H$58,B$2,FALSE)),VLOOKUP($A49,'[9]Landfills Devlp Cty Report'!$A$5:$H$58,B$2,FALSE),'[9]Landfills_out (Eliz)'!D50)</f>
        <v>3</v>
      </c>
      <c r="C49" s="53">
        <f>IF(ISNUMBER(VLOOKUP($A49,'[9]Landfills Devlp Cty Report'!$A$5:$H$58,C$2,FALSE)),VLOOKUP($A49,'[9]Landfills Devlp Cty Report'!$A$5:$H$58,C$2,FALSE),'[9]Landfills_out (Eliz)'!E50)</f>
        <v>2</v>
      </c>
      <c r="D49" s="53">
        <f>IF(ISNUMBER(VLOOKUP($A49,'[9]Landfills Devlp Cty Report'!$A$5:$H$58,D$2,FALSE)),VLOOKUP($A49,'[9]Landfills Devlp Cty Report'!$A$5:$H$58,D$2,FALSE),'[9]Landfills_out (Eliz)'!F50)</f>
        <v>3</v>
      </c>
      <c r="E49" s="53">
        <f>IF(ISNUMBER(VLOOKUP($A49,'[9]Landfills Devlp Cty Report'!$A$5:$H$58,E$2,FALSE)),VLOOKUP($A49,'[9]Landfills Devlp Cty Report'!$A$5:$H$58,E$2,FALSE),'[9]Landfills_out (Eliz)'!G50)</f>
        <v>3</v>
      </c>
      <c r="F49" s="53">
        <f>IF(ISNUMBER(VLOOKUP($A49,'[9]Landfills Devlp Cty Report'!$A$5:$H$58,F$2,FALSE)),VLOOKUP($A49,'[9]Landfills Devlp Cty Report'!$A$5:$H$58,F$2,FALSE),'[9]Landfills_out (Eliz)'!H50)</f>
        <v>3</v>
      </c>
      <c r="G49" s="53">
        <f>IF(ISNUMBER(VLOOKUP($A49,'[9]Landfills Devlp Cty Report'!$A$5:$H$58,G$2,FALSE)),VLOOKUP($A49,'[9]Landfills Devlp Cty Report'!$A$5:$H$58,G$2,FALSE),'[9]Landfills_out (Eliz)'!I50)</f>
        <v>3</v>
      </c>
      <c r="H49" s="53">
        <f>IF(ISNUMBER(VLOOKUP($A49,'[9]Landfills Devlp Cty Report'!$A$5:$H$58,H$2,FALSE)),VLOOKUP($A49,'[9]Landfills Devlp Cty Report'!$A$5:$H$58,H$2,FALSE),'[9]Landfills_out (Eliz)'!J50)</f>
        <v>3</v>
      </c>
      <c r="I49" s="54">
        <f>IF(ISNUMBER(VLOOKUP($A49,'[9]Landfills Devlp Cty Report'!$A$5:$H$58,2,FALSE)),1,)</f>
        <v>0</v>
      </c>
      <c r="J49" s="68" t="str">
        <f>IF(ISNUMBER(VLOOKUP($A49,'[9]Landfills Devlp Cty Report'!$A$5:$H$58,2,FALSE)),"Draft Developing Countries Report.doc","world_landfills_out.xls")</f>
        <v>world_landfills_out.xls</v>
      </c>
      <c r="K49" s="38" t="s">
        <v>18</v>
      </c>
      <c r="L49" s="71" t="s">
        <v>15</v>
      </c>
      <c r="M49" s="65" t="s">
        <v>16</v>
      </c>
    </row>
    <row r="50" spans="1:13" ht="12.75">
      <c r="A50" s="4" t="s">
        <v>66</v>
      </c>
      <c r="B50" s="53">
        <f>IF(ISNUMBER(VLOOKUP($A50,'[9]Landfills Devlp Cty Report'!$A$5:$H$58,B$2,FALSE)),VLOOKUP($A50,'[9]Landfills Devlp Cty Report'!$A$5:$H$58,B$2,FALSE),'[9]Landfills_out (Eliz)'!D51)</f>
        <v>618</v>
      </c>
      <c r="C50" s="53">
        <f>IF(ISNUMBER(VLOOKUP($A50,'[9]Landfills Devlp Cty Report'!$A$5:$H$58,C$2,FALSE)),VLOOKUP($A50,'[9]Landfills Devlp Cty Report'!$A$5:$H$58,C$2,FALSE),'[9]Landfills_out (Eliz)'!E51)</f>
        <v>664</v>
      </c>
      <c r="D50" s="53">
        <f>IF(ISNUMBER(VLOOKUP($A50,'[9]Landfills Devlp Cty Report'!$A$5:$H$58,D$2,FALSE)),VLOOKUP($A50,'[9]Landfills Devlp Cty Report'!$A$5:$H$58,D$2,FALSE),'[9]Landfills_out (Eliz)'!F51)</f>
        <v>715</v>
      </c>
      <c r="E50" s="53">
        <f>IF(ISNUMBER(VLOOKUP($A50,'[9]Landfills Devlp Cty Report'!$A$5:$H$58,E$2,FALSE)),VLOOKUP($A50,'[9]Landfills Devlp Cty Report'!$A$5:$H$58,E$2,FALSE),'[9]Landfills_out (Eliz)'!G51)</f>
        <v>771</v>
      </c>
      <c r="F50" s="53">
        <f>IF(ISNUMBER(VLOOKUP($A50,'[9]Landfills Devlp Cty Report'!$A$5:$H$58,F$2,FALSE)),VLOOKUP($A50,'[9]Landfills Devlp Cty Report'!$A$5:$H$58,F$2,FALSE),'[9]Landfills_out (Eliz)'!H51)</f>
        <v>830</v>
      </c>
      <c r="G50" s="53">
        <f>IF(ISNUMBER(VLOOKUP($A50,'[9]Landfills Devlp Cty Report'!$A$5:$H$58,G$2,FALSE)),VLOOKUP($A50,'[9]Landfills Devlp Cty Report'!$A$5:$H$58,G$2,FALSE),'[9]Landfills_out (Eliz)'!I51)</f>
        <v>894</v>
      </c>
      <c r="H50" s="53">
        <f>IF(ISNUMBER(VLOOKUP($A50,'[9]Landfills Devlp Cty Report'!$A$5:$H$58,H$2,FALSE)),VLOOKUP($A50,'[9]Landfills Devlp Cty Report'!$A$5:$H$58,H$2,FALSE),'[9]Landfills_out (Eliz)'!J51)</f>
        <v>963</v>
      </c>
      <c r="I50" s="54">
        <f>IF(ISNUMBER(VLOOKUP($A50,'[9]Landfills Devlp Cty Report'!$A$5:$H$58,2,FALSE)),1,)</f>
        <v>1</v>
      </c>
      <c r="J50" s="68" t="str">
        <f>IF(ISNUMBER(VLOOKUP($A50,'[9]Landfills Devlp Cty Report'!$A$5:$H$58,2,FALSE)),"Draft Developing Countries Report.doc","world_landfills_out.xls")</f>
        <v>Draft Developing Countries Report.doc</v>
      </c>
      <c r="K50" s="38" t="s">
        <v>66</v>
      </c>
      <c r="L50" s="71" t="s">
        <v>15</v>
      </c>
      <c r="M50" s="65"/>
    </row>
    <row r="51" spans="1:13" ht="12.75">
      <c r="A51" s="65" t="s">
        <v>67</v>
      </c>
      <c r="B51" s="53">
        <f>IF(ISNUMBER(VLOOKUP($A51,'[9]Landfills Devlp Cty Report'!$A$5:$H$58,B$2,FALSE)),VLOOKUP($A51,'[9]Landfills Devlp Cty Report'!$A$5:$H$58,B$2,FALSE),'[9]Landfills_out (Eliz)'!D52)</f>
        <v>35</v>
      </c>
      <c r="C51" s="53">
        <f>IF(ISNUMBER(VLOOKUP($A51,'[9]Landfills Devlp Cty Report'!$A$5:$H$58,C$2,FALSE)),VLOOKUP($A51,'[9]Landfills Devlp Cty Report'!$A$5:$H$58,C$2,FALSE),'[9]Landfills_out (Eliz)'!E52)</f>
        <v>23</v>
      </c>
      <c r="D51" s="53">
        <f>IF(ISNUMBER(VLOOKUP($A51,'[9]Landfills Devlp Cty Report'!$A$5:$H$58,D$2,FALSE)),VLOOKUP($A51,'[9]Landfills Devlp Cty Report'!$A$5:$H$58,D$2,FALSE),'[9]Landfills_out (Eliz)'!F52)</f>
        <v>22</v>
      </c>
      <c r="E51" s="53">
        <f>IF(ISNUMBER(VLOOKUP($A51,'[9]Landfills Devlp Cty Report'!$A$5:$H$58,E$2,FALSE)),VLOOKUP($A51,'[9]Landfills Devlp Cty Report'!$A$5:$H$58,E$2,FALSE),'[9]Landfills_out (Eliz)'!G52)</f>
        <v>23</v>
      </c>
      <c r="F51" s="53">
        <f>IF(ISNUMBER(VLOOKUP($A51,'[9]Landfills Devlp Cty Report'!$A$5:$H$58,F$2,FALSE)),VLOOKUP($A51,'[9]Landfills Devlp Cty Report'!$A$5:$H$58,F$2,FALSE),'[9]Landfills_out (Eliz)'!H52)</f>
        <v>25</v>
      </c>
      <c r="G51" s="53">
        <f>IF(ISNUMBER(VLOOKUP($A51,'[9]Landfills Devlp Cty Report'!$A$5:$H$58,G$2,FALSE)),VLOOKUP($A51,'[9]Landfills Devlp Cty Report'!$A$5:$H$58,G$2,FALSE),'[9]Landfills_out (Eliz)'!I52)</f>
        <v>26</v>
      </c>
      <c r="H51" s="53">
        <f>IF(ISNUMBER(VLOOKUP($A51,'[9]Landfills Devlp Cty Report'!$A$5:$H$58,H$2,FALSE)),VLOOKUP($A51,'[9]Landfills Devlp Cty Report'!$A$5:$H$58,H$2,FALSE),'[9]Landfills_out (Eliz)'!J52)</f>
        <v>28</v>
      </c>
      <c r="I51" s="54">
        <f>IF(ISNUMBER(VLOOKUP($A51,'[9]Landfills Devlp Cty Report'!$A$5:$H$58,2,FALSE)),1,)</f>
        <v>1</v>
      </c>
      <c r="J51" s="68" t="str">
        <f>IF(ISNUMBER(VLOOKUP($A51,'[9]Landfills Devlp Cty Report'!$A$5:$H$58,2,FALSE)),"Draft Developing Countries Report.doc","world_landfills_out.xls")</f>
        <v>Draft Developing Countries Report.doc</v>
      </c>
      <c r="K51" s="38" t="s">
        <v>12</v>
      </c>
      <c r="L51" s="71"/>
      <c r="M51" s="65"/>
    </row>
    <row r="52" spans="1:13" ht="12.75">
      <c r="A52" s="65" t="s">
        <v>68</v>
      </c>
      <c r="B52" s="53">
        <f>IF(ISNUMBER(VLOOKUP($A52,'[9]Landfills Devlp Cty Report'!$A$5:$H$58,B$2,FALSE)),VLOOKUP($A52,'[9]Landfills Devlp Cty Report'!$A$5:$H$58,B$2,FALSE),'[9]Landfills_out (Eliz)'!D53)</f>
        <v>0.25</v>
      </c>
      <c r="C52" s="53">
        <f>IF(ISNUMBER(VLOOKUP($A52,'[9]Landfills Devlp Cty Report'!$A$5:$H$58,C$2,FALSE)),VLOOKUP($A52,'[9]Landfills Devlp Cty Report'!$A$5:$H$58,C$2,FALSE),'[9]Landfills_out (Eliz)'!E53)</f>
        <v>0.25</v>
      </c>
      <c r="D52" s="53">
        <f>IF(ISNUMBER(VLOOKUP($A52,'[9]Landfills Devlp Cty Report'!$A$5:$H$58,D$2,FALSE)),VLOOKUP($A52,'[9]Landfills Devlp Cty Report'!$A$5:$H$58,D$2,FALSE),'[9]Landfills_out (Eliz)'!F53)</f>
        <v>0.25</v>
      </c>
      <c r="E52" s="53">
        <f>IF(ISNUMBER(VLOOKUP($A52,'[9]Landfills Devlp Cty Report'!$A$5:$H$58,E$2,FALSE)),VLOOKUP($A52,'[9]Landfills Devlp Cty Report'!$A$5:$H$58,E$2,FALSE),'[9]Landfills_out (Eliz)'!G53)</f>
        <v>0.25</v>
      </c>
      <c r="F52" s="53">
        <f>IF(ISNUMBER(VLOOKUP($A52,'[9]Landfills Devlp Cty Report'!$A$5:$H$58,F$2,FALSE)),VLOOKUP($A52,'[9]Landfills Devlp Cty Report'!$A$5:$H$58,F$2,FALSE),'[9]Landfills_out (Eliz)'!H53)</f>
        <v>0.25</v>
      </c>
      <c r="G52" s="53">
        <f>IF(ISNUMBER(VLOOKUP($A52,'[9]Landfills Devlp Cty Report'!$A$5:$H$58,G$2,FALSE)),VLOOKUP($A52,'[9]Landfills Devlp Cty Report'!$A$5:$H$58,G$2,FALSE),'[9]Landfills_out (Eliz)'!I53)</f>
        <v>0.25</v>
      </c>
      <c r="H52" s="53">
        <f>IF(ISNUMBER(VLOOKUP($A52,'[9]Landfills Devlp Cty Report'!$A$5:$H$58,H$2,FALSE)),VLOOKUP($A52,'[9]Landfills Devlp Cty Report'!$A$5:$H$58,H$2,FALSE),'[9]Landfills_out (Eliz)'!J53)</f>
        <v>0.25</v>
      </c>
      <c r="I52" s="54">
        <f>IF(ISNUMBER(VLOOKUP($A52,'[9]Landfills Devlp Cty Report'!$A$5:$H$58,2,FALSE)),1,)</f>
        <v>0</v>
      </c>
      <c r="J52" s="68" t="str">
        <f>IF(ISNUMBER(VLOOKUP($A52,'[9]Landfills Devlp Cty Report'!$A$5:$H$58,2,FALSE)),"Draft Developing Countries Report.doc","world_landfills_out.xls")</f>
        <v>world_landfills_out.xls</v>
      </c>
      <c r="K52" s="38" t="s">
        <v>48</v>
      </c>
      <c r="L52" s="71" t="s">
        <v>23</v>
      </c>
      <c r="M52" s="65" t="s">
        <v>16</v>
      </c>
    </row>
    <row r="53" spans="1:13" ht="12.75">
      <c r="A53" s="65" t="s">
        <v>69</v>
      </c>
      <c r="B53" s="53">
        <f>IF(ISNUMBER(VLOOKUP($A53,'[9]Landfills Devlp Cty Report'!$A$5:$H$58,B$2,FALSE)),VLOOKUP($A53,'[9]Landfills Devlp Cty Report'!$A$5:$H$58,B$2,FALSE),'[9]Landfills_out (Eliz)'!D54)</f>
        <v>3</v>
      </c>
      <c r="C53" s="53">
        <f>IF(ISNUMBER(VLOOKUP($A53,'[9]Landfills Devlp Cty Report'!$A$5:$H$58,C$2,FALSE)),VLOOKUP($A53,'[9]Landfills Devlp Cty Report'!$A$5:$H$58,C$2,FALSE),'[9]Landfills_out (Eliz)'!E54)</f>
        <v>3</v>
      </c>
      <c r="D53" s="53">
        <f>IF(ISNUMBER(VLOOKUP($A53,'[9]Landfills Devlp Cty Report'!$A$5:$H$58,D$2,FALSE)),VLOOKUP($A53,'[9]Landfills Devlp Cty Report'!$A$5:$H$58,D$2,FALSE),'[9]Landfills_out (Eliz)'!F54)</f>
        <v>4</v>
      </c>
      <c r="E53" s="53">
        <f>IF(ISNUMBER(VLOOKUP($A53,'[9]Landfills Devlp Cty Report'!$A$5:$H$58,E$2,FALSE)),VLOOKUP($A53,'[9]Landfills Devlp Cty Report'!$A$5:$H$58,E$2,FALSE),'[9]Landfills_out (Eliz)'!G54)</f>
        <v>4</v>
      </c>
      <c r="F53" s="53">
        <f>IF(ISNUMBER(VLOOKUP($A53,'[9]Landfills Devlp Cty Report'!$A$5:$H$58,F$2,FALSE)),VLOOKUP($A53,'[9]Landfills Devlp Cty Report'!$A$5:$H$58,F$2,FALSE),'[9]Landfills_out (Eliz)'!H54)</f>
        <v>5</v>
      </c>
      <c r="G53" s="53">
        <f>IF(ISNUMBER(VLOOKUP($A53,'[9]Landfills Devlp Cty Report'!$A$5:$H$58,G$2,FALSE)),VLOOKUP($A53,'[9]Landfills Devlp Cty Report'!$A$5:$H$58,G$2,FALSE),'[9]Landfills_out (Eliz)'!I54)</f>
        <v>5</v>
      </c>
      <c r="H53" s="53">
        <f>IF(ISNUMBER(VLOOKUP($A53,'[9]Landfills Devlp Cty Report'!$A$5:$H$58,H$2,FALSE)),VLOOKUP($A53,'[9]Landfills Devlp Cty Report'!$A$5:$H$58,H$2,FALSE),'[9]Landfills_out (Eliz)'!J54)</f>
        <v>6</v>
      </c>
      <c r="I53" s="54">
        <f>IF(ISNUMBER(VLOOKUP($A53,'[9]Landfills Devlp Cty Report'!$A$5:$H$58,2,FALSE)),1,)</f>
        <v>1</v>
      </c>
      <c r="J53" s="68" t="str">
        <f>IF(ISNUMBER(VLOOKUP($A53,'[9]Landfills Devlp Cty Report'!$A$5:$H$58,2,FALSE)),"Draft Developing Countries Report.doc","world_landfills_out.xls")</f>
        <v>Draft Developing Countries Report.doc</v>
      </c>
      <c r="K53" s="16" t="s">
        <v>21</v>
      </c>
      <c r="L53" s="71"/>
      <c r="M53" s="65"/>
    </row>
    <row r="54" spans="1:13" ht="12.75">
      <c r="A54" s="4" t="s">
        <v>70</v>
      </c>
      <c r="B54" s="53">
        <f>IF(ISNUMBER(VLOOKUP($A54,'[9]Landfills Devlp Cty Report'!$A$5:$H$58,B$2,FALSE)),VLOOKUP($A54,'[9]Landfills Devlp Cty Report'!$A$5:$H$58,B$2,FALSE),'[9]Landfills_out (Eliz)'!D55)</f>
        <v>124</v>
      </c>
      <c r="C54" s="53">
        <f>IF(ISNUMBER(VLOOKUP($A54,'[9]Landfills Devlp Cty Report'!$A$5:$H$58,C$2,FALSE)),VLOOKUP($A54,'[9]Landfills Devlp Cty Report'!$A$5:$H$58,C$2,FALSE),'[9]Landfills_out (Eliz)'!E55)</f>
        <v>144</v>
      </c>
      <c r="D54" s="53">
        <f>IF(ISNUMBER(VLOOKUP($A54,'[9]Landfills Devlp Cty Report'!$A$5:$H$58,D$2,FALSE)),VLOOKUP($A54,'[9]Landfills Devlp Cty Report'!$A$5:$H$58,D$2,FALSE),'[9]Landfills_out (Eliz)'!F55)</f>
        <v>167</v>
      </c>
      <c r="E54" s="53">
        <f>IF(ISNUMBER(VLOOKUP($A54,'[9]Landfills Devlp Cty Report'!$A$5:$H$58,E$2,FALSE)),VLOOKUP($A54,'[9]Landfills Devlp Cty Report'!$A$5:$H$58,E$2,FALSE),'[9]Landfills_out (Eliz)'!G55)</f>
        <v>193</v>
      </c>
      <c r="F54" s="53">
        <f>IF(ISNUMBER(VLOOKUP($A54,'[9]Landfills Devlp Cty Report'!$A$5:$H$58,F$2,FALSE)),VLOOKUP($A54,'[9]Landfills Devlp Cty Report'!$A$5:$H$58,F$2,FALSE),'[9]Landfills_out (Eliz)'!H55)</f>
        <v>224</v>
      </c>
      <c r="G54" s="53">
        <f>IF(ISNUMBER(VLOOKUP($A54,'[9]Landfills Devlp Cty Report'!$A$5:$H$58,G$2,FALSE)),VLOOKUP($A54,'[9]Landfills Devlp Cty Report'!$A$5:$H$58,G$2,FALSE),'[9]Landfills_out (Eliz)'!I55)</f>
        <v>260</v>
      </c>
      <c r="H54" s="53">
        <f>IF(ISNUMBER(VLOOKUP($A54,'[9]Landfills Devlp Cty Report'!$A$5:$H$58,H$2,FALSE)),VLOOKUP($A54,'[9]Landfills Devlp Cty Report'!$A$5:$H$58,H$2,FALSE),'[9]Landfills_out (Eliz)'!J55)</f>
        <v>302</v>
      </c>
      <c r="I54" s="54">
        <f>IF(ISNUMBER(VLOOKUP($A54,'[9]Landfills Devlp Cty Report'!$A$5:$H$58,2,FALSE)),1,)</f>
        <v>1</v>
      </c>
      <c r="J54" s="68" t="str">
        <f>IF(ISNUMBER(VLOOKUP($A54,'[9]Landfills Devlp Cty Report'!$A$5:$H$58,2,FALSE)),"Draft Developing Countries Report.doc","world_landfills_out.xls")</f>
        <v>Draft Developing Countries Report.doc</v>
      </c>
      <c r="K54" s="38" t="s">
        <v>21</v>
      </c>
      <c r="L54" s="71"/>
      <c r="M54" s="65"/>
    </row>
    <row r="55" spans="1:13" ht="12.75">
      <c r="A55" s="65" t="s">
        <v>71</v>
      </c>
      <c r="B55" s="53">
        <f>IF(ISNUMBER(VLOOKUP($A55,'[9]Landfills Devlp Cty Report'!$A$5:$H$58,B$2,FALSE)),VLOOKUP($A55,'[9]Landfills Devlp Cty Report'!$A$5:$H$58,B$2,FALSE),'[9]Landfills_out (Eliz)'!D56)</f>
        <v>9</v>
      </c>
      <c r="C55" s="53">
        <f>IF(ISNUMBER(VLOOKUP($A55,'[9]Landfills Devlp Cty Report'!$A$5:$H$58,C$2,FALSE)),VLOOKUP($A55,'[9]Landfills Devlp Cty Report'!$A$5:$H$58,C$2,FALSE),'[9]Landfills_out (Eliz)'!E56)</f>
        <v>11</v>
      </c>
      <c r="D55" s="53">
        <f>IF(ISNUMBER(VLOOKUP($A55,'[9]Landfills Devlp Cty Report'!$A$5:$H$58,D$2,FALSE)),VLOOKUP($A55,'[9]Landfills Devlp Cty Report'!$A$5:$H$58,D$2,FALSE),'[9]Landfills_out (Eliz)'!F56)</f>
        <v>11</v>
      </c>
      <c r="E55" s="53">
        <f>IF(ISNUMBER(VLOOKUP($A55,'[9]Landfills Devlp Cty Report'!$A$5:$H$58,E$2,FALSE)),VLOOKUP($A55,'[9]Landfills Devlp Cty Report'!$A$5:$H$58,E$2,FALSE),'[9]Landfills_out (Eliz)'!G56)</f>
        <v>12</v>
      </c>
      <c r="F55" s="53">
        <f>IF(ISNUMBER(VLOOKUP($A55,'[9]Landfills Devlp Cty Report'!$A$5:$H$58,F$2,FALSE)),VLOOKUP($A55,'[9]Landfills Devlp Cty Report'!$A$5:$H$58,F$2,FALSE),'[9]Landfills_out (Eliz)'!H56)</f>
        <v>14</v>
      </c>
      <c r="G55" s="53">
        <f>IF(ISNUMBER(VLOOKUP($A55,'[9]Landfills Devlp Cty Report'!$A$5:$H$58,G$2,FALSE)),VLOOKUP($A55,'[9]Landfills Devlp Cty Report'!$A$5:$H$58,G$2,FALSE),'[9]Landfills_out (Eliz)'!I56)</f>
        <v>18</v>
      </c>
      <c r="H55" s="53">
        <f>IF(ISNUMBER(VLOOKUP($A55,'[9]Landfills Devlp Cty Report'!$A$5:$H$58,H$2,FALSE)),VLOOKUP($A55,'[9]Landfills Devlp Cty Report'!$A$5:$H$58,H$2,FALSE),'[9]Landfills_out (Eliz)'!J56)</f>
        <v>23</v>
      </c>
      <c r="I55" s="54">
        <f>IF(ISNUMBER(VLOOKUP($A55,'[9]Landfills Devlp Cty Report'!$A$5:$H$58,2,FALSE)),1,)</f>
        <v>1</v>
      </c>
      <c r="J55" s="68" t="str">
        <f>IF(ISNUMBER(VLOOKUP($A55,'[9]Landfills Devlp Cty Report'!$A$5:$H$58,2,FALSE)),"Draft Developing Countries Report.doc","world_landfills_out.xls")</f>
        <v>Draft Developing Countries Report.doc</v>
      </c>
      <c r="K55" s="38" t="s">
        <v>21</v>
      </c>
      <c r="L55" s="71"/>
      <c r="M55" s="65"/>
    </row>
    <row r="56" spans="1:13" ht="12.75">
      <c r="A56" s="65" t="s">
        <v>72</v>
      </c>
      <c r="B56" s="53">
        <f>IF(ISNUMBER(VLOOKUP($A56,'[9]Landfills Devlp Cty Report'!$A$5:$H$58,B$2,FALSE)),VLOOKUP($A56,'[9]Landfills Devlp Cty Report'!$A$5:$H$58,B$2,FALSE),'[9]Landfills_out (Eliz)'!D57)</f>
        <v>562.1</v>
      </c>
      <c r="C56" s="53">
        <f>IF(ISNUMBER(VLOOKUP($A56,'[9]Landfills Devlp Cty Report'!$A$5:$H$58,C$2,FALSE)),VLOOKUP($A56,'[9]Landfills Devlp Cty Report'!$A$5:$H$58,C$2,FALSE),'[9]Landfills_out (Eliz)'!E57)</f>
        <v>479</v>
      </c>
      <c r="D56" s="53">
        <f>IF(ISNUMBER(VLOOKUP($A56,'[9]Landfills Devlp Cty Report'!$A$5:$H$58,D$2,FALSE)),VLOOKUP($A56,'[9]Landfills Devlp Cty Report'!$A$5:$H$58,D$2,FALSE),'[9]Landfills_out (Eliz)'!F57)</f>
        <v>428.3</v>
      </c>
      <c r="E56" s="53">
        <f>IF(ISNUMBER(VLOOKUP($A56,'[9]Landfills Devlp Cty Report'!$A$5:$H$58,E$2,FALSE)),VLOOKUP($A56,'[9]Landfills Devlp Cty Report'!$A$5:$H$58,E$2,FALSE),'[9]Landfills_out (Eliz)'!G57)</f>
        <v>319.75013774104684</v>
      </c>
      <c r="F56" s="53">
        <f>IF(ISNUMBER(VLOOKUP($A56,'[9]Landfills Devlp Cty Report'!$A$5:$H$58,F$2,FALSE)),VLOOKUP($A56,'[9]Landfills Devlp Cty Report'!$A$5:$H$58,F$2,FALSE),'[9]Landfills_out (Eliz)'!H57)</f>
        <v>211.20027548209364</v>
      </c>
      <c r="G56" s="53">
        <f>IF(ISNUMBER(VLOOKUP($A56,'[9]Landfills Devlp Cty Report'!$A$5:$H$58,G$2,FALSE)),VLOOKUP($A56,'[9]Landfills Devlp Cty Report'!$A$5:$H$58,G$2,FALSE),'[9]Landfills_out (Eliz)'!I57)</f>
        <v>141.5867768595041</v>
      </c>
      <c r="H56" s="53">
        <f>IF(ISNUMBER(VLOOKUP($A56,'[9]Landfills Devlp Cty Report'!$A$5:$H$58,H$2,FALSE)),VLOOKUP($A56,'[9]Landfills Devlp Cty Report'!$A$5:$H$58,H$2,FALSE),'[9]Landfills_out (Eliz)'!J57)</f>
        <v>71.97327823691458</v>
      </c>
      <c r="I56" s="54">
        <f>IF(ISNUMBER(VLOOKUP($A56,'[9]Landfills Devlp Cty Report'!$A$5:$H$58,2,FALSE)),1,)</f>
        <v>0</v>
      </c>
      <c r="J56" s="68" t="str">
        <f>IF(ISNUMBER(VLOOKUP($A56,'[9]Landfills Devlp Cty Report'!$A$5:$H$58,2,FALSE)),"Draft Developing Countries Report.doc","world_landfills_out.xls")</f>
        <v>world_landfills_out.xls</v>
      </c>
      <c r="K56" s="38" t="s">
        <v>18</v>
      </c>
      <c r="L56" s="71" t="s">
        <v>15</v>
      </c>
      <c r="M56" s="65" t="s">
        <v>16</v>
      </c>
    </row>
    <row r="57" spans="1:13" ht="12.75">
      <c r="A57" s="65" t="s">
        <v>73</v>
      </c>
      <c r="B57" s="53">
        <f>IF(ISNUMBER(VLOOKUP($A57,'[9]Landfills Devlp Cty Report'!$A$5:$H$58,B$2,FALSE)),VLOOKUP($A57,'[9]Landfills Devlp Cty Report'!$A$5:$H$58,B$2,FALSE),'[9]Landfills_out (Eliz)'!D58)</f>
        <v>136.5</v>
      </c>
      <c r="C57" s="53">
        <f>IF(ISNUMBER(VLOOKUP($A57,'[9]Landfills Devlp Cty Report'!$A$5:$H$58,C$2,FALSE)),VLOOKUP($A57,'[9]Landfills Devlp Cty Report'!$A$5:$H$58,C$2,FALSE),'[9]Landfills_out (Eliz)'!E58)</f>
        <v>131.1</v>
      </c>
      <c r="D57" s="53">
        <f>IF(ISNUMBER(VLOOKUP($A57,'[9]Landfills Devlp Cty Report'!$A$5:$H$58,D$2,FALSE)),VLOOKUP($A57,'[9]Landfills Devlp Cty Report'!$A$5:$H$58,D$2,FALSE),'[9]Landfills_out (Eliz)'!F58)</f>
        <v>117.43</v>
      </c>
      <c r="E57" s="53">
        <f>IF(ISNUMBER(VLOOKUP($A57,'[9]Landfills Devlp Cty Report'!$A$5:$H$58,E$2,FALSE)),VLOOKUP($A57,'[9]Landfills Devlp Cty Report'!$A$5:$H$58,E$2,FALSE),'[9]Landfills_out (Eliz)'!G58)</f>
        <v>122.53565217391305</v>
      </c>
      <c r="F57" s="53">
        <f>IF(ISNUMBER(VLOOKUP($A57,'[9]Landfills Devlp Cty Report'!$A$5:$H$58,F$2,FALSE)),VLOOKUP($A57,'[9]Landfills Devlp Cty Report'!$A$5:$H$58,F$2,FALSE),'[9]Landfills_out (Eliz)'!H58)</f>
        <v>127.64130434782611</v>
      </c>
      <c r="G57" s="53">
        <f>IF(ISNUMBER(VLOOKUP($A57,'[9]Landfills Devlp Cty Report'!$A$5:$H$58,G$2,FALSE)),VLOOKUP($A57,'[9]Landfills Devlp Cty Report'!$A$5:$H$58,G$2,FALSE),'[9]Landfills_out (Eliz)'!I58)</f>
        <v>133.19092627599247</v>
      </c>
      <c r="H57" s="53">
        <f>IF(ISNUMBER(VLOOKUP($A57,'[9]Landfills Devlp Cty Report'!$A$5:$H$58,H$2,FALSE)),VLOOKUP($A57,'[9]Landfills Devlp Cty Report'!$A$5:$H$58,H$2,FALSE),'[9]Landfills_out (Eliz)'!J58)</f>
        <v>138.74054820415884</v>
      </c>
      <c r="I57" s="54">
        <f>IF(ISNUMBER(VLOOKUP($A57,'[9]Landfills Devlp Cty Report'!$A$5:$H$58,2,FALSE)),1,)</f>
        <v>0</v>
      </c>
      <c r="J57" s="68" t="str">
        <f>IF(ISNUMBER(VLOOKUP($A57,'[9]Landfills Devlp Cty Report'!$A$5:$H$58,2,FALSE)),"Draft Developing Countries Report.doc","world_landfills_out.xls")</f>
        <v>world_landfills_out.xls</v>
      </c>
      <c r="K57" s="38" t="s">
        <v>14</v>
      </c>
      <c r="L57" s="4" t="s">
        <v>15</v>
      </c>
      <c r="M57" s="65" t="s">
        <v>16</v>
      </c>
    </row>
    <row r="58" spans="1:13" ht="12.75">
      <c r="A58" s="65" t="s">
        <v>74</v>
      </c>
      <c r="B58" s="53">
        <f>IF(ISNUMBER(VLOOKUP($A58,'[9]Landfills Devlp Cty Report'!$A$5:$H$58,B$2,FALSE)),VLOOKUP($A58,'[9]Landfills Devlp Cty Report'!$A$5:$H$58,B$2,FALSE),'[9]Landfills_out (Eliz)'!D59)</f>
        <v>184</v>
      </c>
      <c r="C58" s="53">
        <f>IF(ISNUMBER(VLOOKUP($A58,'[9]Landfills Devlp Cty Report'!$A$5:$H$58,C$2,FALSE)),VLOOKUP($A58,'[9]Landfills Devlp Cty Report'!$A$5:$H$58,C$2,FALSE),'[9]Landfills_out (Eliz)'!E59)</f>
        <v>222</v>
      </c>
      <c r="D58" s="53">
        <f>IF(ISNUMBER(VLOOKUP($A58,'[9]Landfills Devlp Cty Report'!$A$5:$H$58,D$2,FALSE)),VLOOKUP($A58,'[9]Landfills Devlp Cty Report'!$A$5:$H$58,D$2,FALSE),'[9]Landfills_out (Eliz)'!F59)</f>
        <v>267</v>
      </c>
      <c r="E58" s="53">
        <f>IF(ISNUMBER(VLOOKUP($A58,'[9]Landfills Devlp Cty Report'!$A$5:$H$58,E$2,FALSE)),VLOOKUP($A58,'[9]Landfills Devlp Cty Report'!$A$5:$H$58,E$2,FALSE),'[9]Landfills_out (Eliz)'!G59)</f>
        <v>322</v>
      </c>
      <c r="F58" s="53">
        <f>IF(ISNUMBER(VLOOKUP($A58,'[9]Landfills Devlp Cty Report'!$A$5:$H$58,F$2,FALSE)),VLOOKUP($A58,'[9]Landfills Devlp Cty Report'!$A$5:$H$58,F$2,FALSE),'[9]Landfills_out (Eliz)'!H59)</f>
        <v>389</v>
      </c>
      <c r="G58" s="53">
        <f>IF(ISNUMBER(VLOOKUP($A58,'[9]Landfills Devlp Cty Report'!$A$5:$H$58,G$2,FALSE)),VLOOKUP($A58,'[9]Landfills Devlp Cty Report'!$A$5:$H$58,G$2,FALSE),'[9]Landfills_out (Eliz)'!I59)</f>
        <v>469</v>
      </c>
      <c r="H58" s="53">
        <f>IF(ISNUMBER(VLOOKUP($A58,'[9]Landfills Devlp Cty Report'!$A$5:$H$58,H$2,FALSE)),VLOOKUP($A58,'[9]Landfills Devlp Cty Report'!$A$5:$H$58,H$2,FALSE),'[9]Landfills_out (Eliz)'!J59)</f>
        <v>565</v>
      </c>
      <c r="I58" s="54">
        <f>IF(ISNUMBER(VLOOKUP($A58,'[9]Landfills Devlp Cty Report'!$A$5:$H$58,2,FALSE)),1,)</f>
        <v>1</v>
      </c>
      <c r="J58" s="68" t="str">
        <f>IF(ISNUMBER(VLOOKUP($A58,'[9]Landfills Devlp Cty Report'!$A$5:$H$58,2,FALSE)),"Draft Developing Countries Report.doc","world_landfills_out.xls")</f>
        <v>Draft Developing Countries Report.doc</v>
      </c>
      <c r="K58" s="38" t="s">
        <v>7</v>
      </c>
      <c r="L58" s="71" t="s">
        <v>8</v>
      </c>
      <c r="M58" s="65"/>
    </row>
    <row r="59" spans="1:13" ht="12.75">
      <c r="A59" s="65" t="s">
        <v>75</v>
      </c>
      <c r="B59" s="53">
        <f>IF(ISNUMBER(VLOOKUP($A59,'[9]Landfills Devlp Cty Report'!$A$5:$H$58,B$2,FALSE)),VLOOKUP($A59,'[9]Landfills Devlp Cty Report'!$A$5:$H$58,B$2,FALSE),'[9]Landfills_out (Eliz)'!D60)</f>
        <v>162</v>
      </c>
      <c r="C59" s="53">
        <f>IF(ISNUMBER(VLOOKUP($A59,'[9]Landfills Devlp Cty Report'!$A$5:$H$58,C$2,FALSE)),VLOOKUP($A59,'[9]Landfills Devlp Cty Report'!$A$5:$H$58,C$2,FALSE),'[9]Landfills_out (Eliz)'!E60)</f>
        <v>194</v>
      </c>
      <c r="D59" s="53">
        <f>IF(ISNUMBER(VLOOKUP($A59,'[9]Landfills Devlp Cty Report'!$A$5:$H$58,D$2,FALSE)),VLOOKUP($A59,'[9]Landfills Devlp Cty Report'!$A$5:$H$58,D$2,FALSE),'[9]Landfills_out (Eliz)'!F60)</f>
        <v>201</v>
      </c>
      <c r="E59" s="53">
        <f>IF(ISNUMBER(VLOOKUP($A59,'[9]Landfills Devlp Cty Report'!$A$5:$H$58,E$2,FALSE)),VLOOKUP($A59,'[9]Landfills Devlp Cty Report'!$A$5:$H$58,E$2,FALSE),'[9]Landfills_out (Eliz)'!G60)</f>
        <v>218</v>
      </c>
      <c r="F59" s="53">
        <f>IF(ISNUMBER(VLOOKUP($A59,'[9]Landfills Devlp Cty Report'!$A$5:$H$58,F$2,FALSE)),VLOOKUP($A59,'[9]Landfills Devlp Cty Report'!$A$5:$H$58,F$2,FALSE),'[9]Landfills_out (Eliz)'!H60)</f>
        <v>234</v>
      </c>
      <c r="G59" s="53">
        <f>IF(ISNUMBER(VLOOKUP($A59,'[9]Landfills Devlp Cty Report'!$A$5:$H$58,G$2,FALSE)),VLOOKUP($A59,'[9]Landfills Devlp Cty Report'!$A$5:$H$58,G$2,FALSE),'[9]Landfills_out (Eliz)'!I60)</f>
        <v>250</v>
      </c>
      <c r="H59" s="53">
        <f>IF(ISNUMBER(VLOOKUP($A59,'[9]Landfills Devlp Cty Report'!$A$5:$H$58,H$2,FALSE)),VLOOKUP($A59,'[9]Landfills Devlp Cty Report'!$A$5:$H$58,H$2,FALSE),'[9]Landfills_out (Eliz)'!J60)</f>
        <v>268</v>
      </c>
      <c r="I59" s="54">
        <f>IF(ISNUMBER(VLOOKUP($A59,'[9]Landfills Devlp Cty Report'!$A$5:$H$58,2,FALSE)),1,)</f>
        <v>1</v>
      </c>
      <c r="J59" s="68" t="str">
        <f>IF(ISNUMBER(VLOOKUP($A59,'[9]Landfills Devlp Cty Report'!$A$5:$H$58,2,FALSE)),"Draft Developing Countries Report.doc","world_landfills_out.xls")</f>
        <v>Draft Developing Countries Report.doc</v>
      </c>
      <c r="K59" s="16" t="s">
        <v>21</v>
      </c>
      <c r="L59" s="71"/>
      <c r="M59" s="65"/>
    </row>
    <row r="60" spans="1:13" ht="12.75">
      <c r="A60" s="65" t="s">
        <v>76</v>
      </c>
      <c r="B60" s="53">
        <f>IF(ISNUMBER(VLOOKUP($A60,'[9]Landfills Devlp Cty Report'!$A$5:$H$58,B$2,FALSE)),VLOOKUP($A60,'[9]Landfills Devlp Cty Report'!$A$5:$H$58,B$2,FALSE),'[9]Landfills_out (Eliz)'!D61)</f>
        <v>182</v>
      </c>
      <c r="C60" s="53">
        <f>IF(ISNUMBER(VLOOKUP($A60,'[9]Landfills Devlp Cty Report'!$A$5:$H$58,C$2,FALSE)),VLOOKUP($A60,'[9]Landfills Devlp Cty Report'!$A$5:$H$58,C$2,FALSE),'[9]Landfills_out (Eliz)'!E61)</f>
        <v>189</v>
      </c>
      <c r="D60" s="53">
        <f>IF(ISNUMBER(VLOOKUP($A60,'[9]Landfills Devlp Cty Report'!$A$5:$H$58,D$2,FALSE)),VLOOKUP($A60,'[9]Landfills Devlp Cty Report'!$A$5:$H$58,D$2,FALSE),'[9]Landfills_out (Eliz)'!F61)</f>
        <v>188</v>
      </c>
      <c r="E60" s="53">
        <f>IF(ISNUMBER(VLOOKUP($A60,'[9]Landfills Devlp Cty Report'!$A$5:$H$58,E$2,FALSE)),VLOOKUP($A60,'[9]Landfills Devlp Cty Report'!$A$5:$H$58,E$2,FALSE),'[9]Landfills_out (Eliz)'!G61)</f>
        <v>189.23809523809524</v>
      </c>
      <c r="F60" s="53">
        <f>IF(ISNUMBER(VLOOKUP($A60,'[9]Landfills Devlp Cty Report'!$A$5:$H$58,F$2,FALSE)),VLOOKUP($A60,'[9]Landfills Devlp Cty Report'!$A$5:$H$58,F$2,FALSE),'[9]Landfills_out (Eliz)'!H61)</f>
        <v>190.47619047619045</v>
      </c>
      <c r="G60" s="53">
        <f>IF(ISNUMBER(VLOOKUP($A60,'[9]Landfills Devlp Cty Report'!$A$5:$H$58,G$2,FALSE)),VLOOKUP($A60,'[9]Landfills Devlp Cty Report'!$A$5:$H$58,G$2,FALSE),'[9]Landfills_out (Eliz)'!I61)</f>
        <v>190.47619047619045</v>
      </c>
      <c r="H60" s="53">
        <f>IF(ISNUMBER(VLOOKUP($A60,'[9]Landfills Devlp Cty Report'!$A$5:$H$58,H$2,FALSE)),VLOOKUP($A60,'[9]Landfills Devlp Cty Report'!$A$5:$H$58,H$2,FALSE),'[9]Landfills_out (Eliz)'!J61)</f>
        <v>190.47619047619045</v>
      </c>
      <c r="I60" s="54">
        <f>IF(ISNUMBER(VLOOKUP($A60,'[9]Landfills Devlp Cty Report'!$A$5:$H$58,2,FALSE)),1,)</f>
        <v>0</v>
      </c>
      <c r="J60" s="68" t="str">
        <f>IF(ISNUMBER(VLOOKUP($A60,'[9]Landfills Devlp Cty Report'!$A$5:$H$58,2,FALSE)),"Draft Developing Countries Report.doc","world_landfills_out.xls")</f>
        <v>world_landfills_out.xls</v>
      </c>
      <c r="K60" s="38" t="s">
        <v>48</v>
      </c>
      <c r="L60" s="71" t="s">
        <v>15</v>
      </c>
      <c r="M60" s="65" t="s">
        <v>16</v>
      </c>
    </row>
    <row r="61" spans="1:13" ht="12.75">
      <c r="A61" s="65" t="s">
        <v>77</v>
      </c>
      <c r="B61" s="53">
        <f>IF(ISNUMBER(VLOOKUP($A61,'[9]Landfills Devlp Cty Report'!$A$5:$H$58,B$2,FALSE)),VLOOKUP($A61,'[9]Landfills Devlp Cty Report'!$A$5:$H$58,B$2,FALSE),'[9]Landfills_out (Eliz)'!D62)</f>
        <v>201</v>
      </c>
      <c r="C61" s="53">
        <f>IF(ISNUMBER(VLOOKUP($A61,'[9]Landfills Devlp Cty Report'!$A$5:$H$58,C$2,FALSE)),VLOOKUP($A61,'[9]Landfills Devlp Cty Report'!$A$5:$H$58,C$2,FALSE),'[9]Landfills_out (Eliz)'!E62)</f>
        <v>239</v>
      </c>
      <c r="D61" s="53">
        <f>IF(ISNUMBER(VLOOKUP($A61,'[9]Landfills Devlp Cty Report'!$A$5:$H$58,D$2,FALSE)),VLOOKUP($A61,'[9]Landfills Devlp Cty Report'!$A$5:$H$58,D$2,FALSE),'[9]Landfills_out (Eliz)'!F62)</f>
        <v>285</v>
      </c>
      <c r="E61" s="53">
        <f>IF(ISNUMBER(VLOOKUP($A61,'[9]Landfills Devlp Cty Report'!$A$5:$H$58,E$2,FALSE)),VLOOKUP($A61,'[9]Landfills Devlp Cty Report'!$A$5:$H$58,E$2,FALSE),'[9]Landfills_out (Eliz)'!G62)</f>
        <v>340</v>
      </c>
      <c r="F61" s="53">
        <f>IF(ISNUMBER(VLOOKUP($A61,'[9]Landfills Devlp Cty Report'!$A$5:$H$58,F$2,FALSE)),VLOOKUP($A61,'[9]Landfills Devlp Cty Report'!$A$5:$H$58,F$2,FALSE),'[9]Landfills_out (Eliz)'!H62)</f>
        <v>405</v>
      </c>
      <c r="G61" s="53">
        <f>IF(ISNUMBER(VLOOKUP($A61,'[9]Landfills Devlp Cty Report'!$A$5:$H$58,G$2,FALSE)),VLOOKUP($A61,'[9]Landfills Devlp Cty Report'!$A$5:$H$58,G$2,FALSE),'[9]Landfills_out (Eliz)'!I62)</f>
        <v>482</v>
      </c>
      <c r="H61" s="53">
        <f>IF(ISNUMBER(VLOOKUP($A61,'[9]Landfills Devlp Cty Report'!$A$5:$H$58,H$2,FALSE)),VLOOKUP($A61,'[9]Landfills Devlp Cty Report'!$A$5:$H$58,H$2,FALSE),'[9]Landfills_out (Eliz)'!J62)</f>
        <v>574</v>
      </c>
      <c r="I61" s="54">
        <f>IF(ISNUMBER(VLOOKUP($A61,'[9]Landfills Devlp Cty Report'!$A$5:$H$58,2,FALSE)),1,)</f>
        <v>1</v>
      </c>
      <c r="J61" s="68" t="str">
        <f>IF(ISNUMBER(VLOOKUP($A61,'[9]Landfills Devlp Cty Report'!$A$5:$H$58,2,FALSE)),"Draft Developing Countries Report.doc","world_landfills_out.xls")</f>
        <v>Draft Developing Countries Report.doc</v>
      </c>
      <c r="K61" s="38" t="s">
        <v>21</v>
      </c>
      <c r="L61" s="71"/>
      <c r="M61" s="65"/>
    </row>
    <row r="62" spans="1:13" ht="12.75">
      <c r="A62" s="4" t="s">
        <v>78</v>
      </c>
      <c r="B62" s="53">
        <f>IF(ISNUMBER(VLOOKUP($A62,'[9]Landfills Devlp Cty Report'!$A$5:$H$58,B$2,FALSE)),VLOOKUP($A62,'[9]Landfills Devlp Cty Report'!$A$5:$H$58,B$2,FALSE),'[9]Landfills_out (Eliz)'!D63)</f>
        <v>286</v>
      </c>
      <c r="C62" s="53">
        <f>IF(ISNUMBER(VLOOKUP($A62,'[9]Landfills Devlp Cty Report'!$A$5:$H$58,C$2,FALSE)),VLOOKUP($A62,'[9]Landfills Devlp Cty Report'!$A$5:$H$58,C$2,FALSE),'[9]Landfills_out (Eliz)'!E63)</f>
        <v>311</v>
      </c>
      <c r="D62" s="53">
        <f>IF(ISNUMBER(VLOOKUP($A62,'[9]Landfills Devlp Cty Report'!$A$5:$H$58,D$2,FALSE)),VLOOKUP($A62,'[9]Landfills Devlp Cty Report'!$A$5:$H$58,D$2,FALSE),'[9]Landfills_out (Eliz)'!F63)</f>
        <v>339</v>
      </c>
      <c r="E62" s="53">
        <f>IF(ISNUMBER(VLOOKUP($A62,'[9]Landfills Devlp Cty Report'!$A$5:$H$58,E$2,FALSE)),VLOOKUP($A62,'[9]Landfills Devlp Cty Report'!$A$5:$H$58,E$2,FALSE),'[9]Landfills_out (Eliz)'!G63)</f>
        <v>369</v>
      </c>
      <c r="F62" s="53">
        <f>IF(ISNUMBER(VLOOKUP($A62,'[9]Landfills Devlp Cty Report'!$A$5:$H$58,F$2,FALSE)),VLOOKUP($A62,'[9]Landfills Devlp Cty Report'!$A$5:$H$58,F$2,FALSE),'[9]Landfills_out (Eliz)'!H63)</f>
        <v>402</v>
      </c>
      <c r="G62" s="53">
        <f>IF(ISNUMBER(VLOOKUP($A62,'[9]Landfills Devlp Cty Report'!$A$5:$H$58,G$2,FALSE)),VLOOKUP($A62,'[9]Landfills Devlp Cty Report'!$A$5:$H$58,G$2,FALSE),'[9]Landfills_out (Eliz)'!I63)</f>
        <v>438</v>
      </c>
      <c r="H62" s="53">
        <f>IF(ISNUMBER(VLOOKUP($A62,'[9]Landfills Devlp Cty Report'!$A$5:$H$58,H$2,FALSE)),VLOOKUP($A62,'[9]Landfills Devlp Cty Report'!$A$5:$H$58,H$2,FALSE),'[9]Landfills_out (Eliz)'!J63)</f>
        <v>477</v>
      </c>
      <c r="I62" s="54">
        <f>IF(ISNUMBER(VLOOKUP($A62,'[9]Landfills Devlp Cty Report'!$A$5:$H$58,2,FALSE)),1,)</f>
        <v>1</v>
      </c>
      <c r="J62" s="68" t="str">
        <f>IF(ISNUMBER(VLOOKUP($A62,'[9]Landfills Devlp Cty Report'!$A$5:$H$58,2,FALSE)),"Draft Developing Countries Report.doc","world_landfills_out.xls")</f>
        <v>Draft Developing Countries Report.doc</v>
      </c>
      <c r="K62" s="38" t="s">
        <v>10</v>
      </c>
      <c r="L62" s="71"/>
      <c r="M62" s="65"/>
    </row>
    <row r="63" spans="1:13" ht="12.75">
      <c r="A63" s="4" t="s">
        <v>79</v>
      </c>
      <c r="B63" s="53">
        <f>IF(ISNUMBER(VLOOKUP($A63,'[9]Landfills Devlp Cty Report'!$A$5:$H$58,B$2,FALSE)),VLOOKUP($A63,'[9]Landfills Devlp Cty Report'!$A$5:$H$58,B$2,FALSE),'[9]Landfills_out (Eliz)'!D64)</f>
        <v>173</v>
      </c>
      <c r="C63" s="53">
        <f>IF(ISNUMBER(VLOOKUP($A63,'[9]Landfills Devlp Cty Report'!$A$5:$H$58,C$2,FALSE)),VLOOKUP($A63,'[9]Landfills Devlp Cty Report'!$A$5:$H$58,C$2,FALSE),'[9]Landfills_out (Eliz)'!E64)</f>
        <v>194</v>
      </c>
      <c r="D63" s="53">
        <f>IF(ISNUMBER(VLOOKUP($A63,'[9]Landfills Devlp Cty Report'!$A$5:$H$58,D$2,FALSE)),VLOOKUP($A63,'[9]Landfills Devlp Cty Report'!$A$5:$H$58,D$2,FALSE),'[9]Landfills_out (Eliz)'!F64)</f>
        <v>217</v>
      </c>
      <c r="E63" s="53">
        <f>IF(ISNUMBER(VLOOKUP($A63,'[9]Landfills Devlp Cty Report'!$A$5:$H$58,E$2,FALSE)),VLOOKUP($A63,'[9]Landfills Devlp Cty Report'!$A$5:$H$58,E$2,FALSE),'[9]Landfills_out (Eliz)'!G64)</f>
        <v>243</v>
      </c>
      <c r="F63" s="53">
        <f>IF(ISNUMBER(VLOOKUP($A63,'[9]Landfills Devlp Cty Report'!$A$5:$H$58,F$2,FALSE)),VLOOKUP($A63,'[9]Landfills Devlp Cty Report'!$A$5:$H$58,F$2,FALSE),'[9]Landfills_out (Eliz)'!H64)</f>
        <v>272</v>
      </c>
      <c r="G63" s="53">
        <f>IF(ISNUMBER(VLOOKUP($A63,'[9]Landfills Devlp Cty Report'!$A$5:$H$58,G$2,FALSE)),VLOOKUP($A63,'[9]Landfills Devlp Cty Report'!$A$5:$H$58,G$2,FALSE),'[9]Landfills_out (Eliz)'!I64)</f>
        <v>304</v>
      </c>
      <c r="H63" s="53">
        <f>IF(ISNUMBER(VLOOKUP($A63,'[9]Landfills Devlp Cty Report'!$A$5:$H$58,H$2,FALSE)),VLOOKUP($A63,'[9]Landfills Devlp Cty Report'!$A$5:$H$58,H$2,FALSE),'[9]Landfills_out (Eliz)'!J64)</f>
        <v>340</v>
      </c>
      <c r="I63" s="54">
        <f>IF(ISNUMBER(VLOOKUP($A63,'[9]Landfills Devlp Cty Report'!$A$5:$H$58,2,FALSE)),1,)</f>
        <v>1</v>
      </c>
      <c r="J63" s="68" t="str">
        <f>IF(ISNUMBER(VLOOKUP($A63,'[9]Landfills Devlp Cty Report'!$A$5:$H$58,2,FALSE)),"Draft Developing Countries Report.doc","world_landfills_out.xls")</f>
        <v>Draft Developing Countries Report.doc</v>
      </c>
      <c r="K63" s="38" t="s">
        <v>21</v>
      </c>
      <c r="L63" s="71"/>
      <c r="M63" s="65"/>
    </row>
    <row r="64" spans="1:13" ht="12.75">
      <c r="A64" s="4" t="s">
        <v>80</v>
      </c>
      <c r="B64" s="53">
        <f>IF(ISNUMBER(VLOOKUP($A64,'[9]Landfills Devlp Cty Report'!$A$5:$H$58,B$2,FALSE)),VLOOKUP($A64,'[9]Landfills Devlp Cty Report'!$A$5:$H$58,B$2,FALSE),'[9]Landfills_out (Eliz)'!D65)</f>
        <v>767</v>
      </c>
      <c r="C64" s="53">
        <f>IF(ISNUMBER(VLOOKUP($A64,'[9]Landfills Devlp Cty Report'!$A$5:$H$58,C$2,FALSE)),VLOOKUP($A64,'[9]Landfills Devlp Cty Report'!$A$5:$H$58,C$2,FALSE),'[9]Landfills_out (Eliz)'!E65)</f>
        <v>759</v>
      </c>
      <c r="D64" s="53">
        <f>IF(ISNUMBER(VLOOKUP($A64,'[9]Landfills Devlp Cty Report'!$A$5:$H$58,D$2,FALSE)),VLOOKUP($A64,'[9]Landfills Devlp Cty Report'!$A$5:$H$58,D$2,FALSE),'[9]Landfills_out (Eliz)'!F65)</f>
        <v>825</v>
      </c>
      <c r="E64" s="53">
        <f>IF(ISNUMBER(VLOOKUP($A64,'[9]Landfills Devlp Cty Report'!$A$5:$H$58,E$2,FALSE)),VLOOKUP($A64,'[9]Landfills Devlp Cty Report'!$A$5:$H$58,E$2,FALSE),'[9]Landfills_out (Eliz)'!G65)</f>
        <v>598.8089677720691</v>
      </c>
      <c r="F64" s="53">
        <f>IF(ISNUMBER(VLOOKUP($A64,'[9]Landfills Devlp Cty Report'!$A$5:$H$58,F$2,FALSE)),VLOOKUP($A64,'[9]Landfills Devlp Cty Report'!$A$5:$H$58,F$2,FALSE),'[9]Landfills_out (Eliz)'!H65)</f>
        <v>577.8724894908921</v>
      </c>
      <c r="G64" s="53">
        <f>IF(ISNUMBER(VLOOKUP($A64,'[9]Landfills Devlp Cty Report'!$A$5:$H$58,G$2,FALSE)),VLOOKUP($A64,'[9]Landfills Devlp Cty Report'!$A$5:$H$58,G$2,FALSE),'[9]Landfills_out (Eliz)'!I65)</f>
        <v>554.6240074731434</v>
      </c>
      <c r="H64" s="53">
        <f>IF(ISNUMBER(VLOOKUP($A64,'[9]Landfills Devlp Cty Report'!$A$5:$H$58,H$2,FALSE)),VLOOKUP($A64,'[9]Landfills Devlp Cty Report'!$A$5:$H$58,H$2,FALSE),'[9]Landfills_out (Eliz)'!J65)</f>
        <v>677.5455394675384</v>
      </c>
      <c r="I64" s="54">
        <f>IF(ISNUMBER(VLOOKUP($A64,'[9]Landfills Devlp Cty Report'!$A$5:$H$58,2,FALSE)),1,)</f>
        <v>0</v>
      </c>
      <c r="J64" s="68" t="str">
        <f>IF(ISNUMBER(VLOOKUP($A64,'[9]Landfills Devlp Cty Report'!$A$5:$H$58,2,FALSE)),"Draft Developing Countries Report.doc","world_landfills_out.xls")</f>
        <v>world_landfills_out.xls</v>
      </c>
      <c r="K64" s="38" t="s">
        <v>28</v>
      </c>
      <c r="L64" s="71" t="s">
        <v>15</v>
      </c>
      <c r="M64" s="65" t="s">
        <v>16</v>
      </c>
    </row>
    <row r="65" spans="1:13" ht="12.75">
      <c r="A65" s="4" t="s">
        <v>81</v>
      </c>
      <c r="B65" s="53">
        <f>IF(ISNUMBER(VLOOKUP($A65,'[9]Landfills Devlp Cty Report'!$A$5:$H$58,B$2,FALSE)),VLOOKUP($A65,'[9]Landfills Devlp Cty Report'!$A$5:$H$58,B$2,FALSE),'[9]Landfills_out (Eliz)'!D66)</f>
        <v>264</v>
      </c>
      <c r="C65" s="53">
        <f>IF(ISNUMBER(VLOOKUP($A65,'[9]Landfills Devlp Cty Report'!$A$5:$H$58,C$2,FALSE)),VLOOKUP($A65,'[9]Landfills Devlp Cty Report'!$A$5:$H$58,C$2,FALSE),'[9]Landfills_out (Eliz)'!E66)</f>
        <v>280</v>
      </c>
      <c r="D65" s="53">
        <f>IF(ISNUMBER(VLOOKUP($A65,'[9]Landfills Devlp Cty Report'!$A$5:$H$58,D$2,FALSE)),VLOOKUP($A65,'[9]Landfills Devlp Cty Report'!$A$5:$H$58,D$2,FALSE),'[9]Landfills_out (Eliz)'!F66)</f>
        <v>291</v>
      </c>
      <c r="E65" s="53">
        <f>IF(ISNUMBER(VLOOKUP($A65,'[9]Landfills Devlp Cty Report'!$A$5:$H$58,E$2,FALSE)),VLOOKUP($A65,'[9]Landfills Devlp Cty Report'!$A$5:$H$58,E$2,FALSE),'[9]Landfills_out (Eliz)'!G66)</f>
        <v>296.1052631578947</v>
      </c>
      <c r="F65" s="53">
        <f>IF(ISNUMBER(VLOOKUP($A65,'[9]Landfills Devlp Cty Report'!$A$5:$H$58,F$2,FALSE)),VLOOKUP($A65,'[9]Landfills Devlp Cty Report'!$A$5:$H$58,F$2,FALSE),'[9]Landfills_out (Eliz)'!H66)</f>
        <v>296.1052631578947</v>
      </c>
      <c r="G65" s="53">
        <f>IF(ISNUMBER(VLOOKUP($A65,'[9]Landfills Devlp Cty Report'!$A$5:$H$58,G$2,FALSE)),VLOOKUP($A65,'[9]Landfills Devlp Cty Report'!$A$5:$H$58,G$2,FALSE),'[9]Landfills_out (Eliz)'!I66)</f>
        <v>298.70267774699903</v>
      </c>
      <c r="H65" s="53">
        <f>IF(ISNUMBER(VLOOKUP($A65,'[9]Landfills Devlp Cty Report'!$A$5:$H$58,H$2,FALSE)),VLOOKUP($A65,'[9]Landfills Devlp Cty Report'!$A$5:$H$58,H$2,FALSE),'[9]Landfills_out (Eliz)'!J66)</f>
        <v>301.3000923361033</v>
      </c>
      <c r="I65" s="54">
        <f>IF(ISNUMBER(VLOOKUP($A65,'[9]Landfills Devlp Cty Report'!$A$5:$H$58,2,FALSE)),1,)</f>
        <v>0</v>
      </c>
      <c r="J65" s="68" t="str">
        <f>IF(ISNUMBER(VLOOKUP($A65,'[9]Landfills Devlp Cty Report'!$A$5:$H$58,2,FALSE)),"Draft Developing Countries Report.doc","world_landfills_out.xls")</f>
        <v>world_landfills_out.xls</v>
      </c>
      <c r="K65" s="38" t="s">
        <v>18</v>
      </c>
      <c r="L65" s="71" t="s">
        <v>15</v>
      </c>
      <c r="M65" s="65" t="s">
        <v>16</v>
      </c>
    </row>
    <row r="66" spans="1:13" ht="12.75">
      <c r="A66" s="17" t="s">
        <v>82</v>
      </c>
      <c r="B66" s="53">
        <f>IF(ISNUMBER(VLOOKUP($A66,'[9]Landfills Devlp Cty Report'!$A$5:$H$58,B$2,FALSE)),VLOOKUP($A66,'[9]Landfills Devlp Cty Report'!$A$5:$H$58,B$2,FALSE),'[9]Landfills_out (Eliz)'!D67)</f>
        <v>209.52</v>
      </c>
      <c r="C66" s="53">
        <f>IF(ISNUMBER(VLOOKUP($A66,'[9]Landfills Devlp Cty Report'!$A$5:$H$58,C$2,FALSE)),VLOOKUP($A66,'[9]Landfills Devlp Cty Report'!$A$5:$H$58,C$2,FALSE),'[9]Landfills_out (Eliz)'!E67)</f>
        <v>209.52</v>
      </c>
      <c r="D66" s="53">
        <f>IF(ISNUMBER(VLOOKUP($A66,'[9]Landfills Devlp Cty Report'!$A$5:$H$58,D$2,FALSE)),VLOOKUP($A66,'[9]Landfills Devlp Cty Report'!$A$5:$H$58,D$2,FALSE),'[9]Landfills_out (Eliz)'!F67)</f>
        <v>214.29</v>
      </c>
      <c r="E66" s="53">
        <f>IF(ISNUMBER(VLOOKUP($A66,'[9]Landfills Devlp Cty Report'!$A$5:$H$58,E$2,FALSE)),VLOOKUP($A66,'[9]Landfills Devlp Cty Report'!$A$5:$H$58,E$2,FALSE),'[9]Landfills_out (Eliz)'!G67)</f>
        <v>223.81</v>
      </c>
      <c r="F66" s="53">
        <f>IF(ISNUMBER(VLOOKUP($A66,'[9]Landfills Devlp Cty Report'!$A$5:$H$58,F$2,FALSE)),VLOOKUP($A66,'[9]Landfills Devlp Cty Report'!$A$5:$H$58,F$2,FALSE),'[9]Landfills_out (Eliz)'!H67)</f>
        <v>228.57</v>
      </c>
      <c r="G66" s="53">
        <f>IF(ISNUMBER(VLOOKUP($A66,'[9]Landfills Devlp Cty Report'!$A$5:$H$58,G$2,FALSE)),VLOOKUP($A66,'[9]Landfills Devlp Cty Report'!$A$5:$H$58,G$2,FALSE),'[9]Landfills_out (Eliz)'!I67)</f>
        <v>236.18580008399832</v>
      </c>
      <c r="H66" s="53">
        <f>IF(ISNUMBER(VLOOKUP($A66,'[9]Landfills Devlp Cty Report'!$A$5:$H$58,H$2,FALSE)),VLOOKUP($A66,'[9]Landfills Devlp Cty Report'!$A$5:$H$58,H$2,FALSE),'[9]Landfills_out (Eliz)'!J67)</f>
        <v>243.80160016799664</v>
      </c>
      <c r="I66" s="54">
        <f>IF(ISNUMBER(VLOOKUP($A66,'[9]Landfills Devlp Cty Report'!$A$5:$H$58,2,FALSE)),1,)</f>
        <v>0</v>
      </c>
      <c r="J66" s="68" t="str">
        <f>IF(ISNUMBER(VLOOKUP($A66,'[9]Landfills Devlp Cty Report'!$A$5:$H$58,2,FALSE)),"Draft Developing Countries Report.doc","world_landfills_out.xls")</f>
        <v>world_landfills_out.xls</v>
      </c>
      <c r="K66" s="38" t="s">
        <v>28</v>
      </c>
      <c r="L66" s="71" t="s">
        <v>23</v>
      </c>
      <c r="M66" s="65" t="s">
        <v>16</v>
      </c>
    </row>
    <row r="67" spans="1:13" ht="12.75">
      <c r="A67" s="17" t="s">
        <v>83</v>
      </c>
      <c r="B67" s="53">
        <f>IF(ISNUMBER(VLOOKUP($A67,'[9]Landfills Devlp Cty Report'!$A$5:$H$58,B$2,FALSE)),VLOOKUP($A67,'[9]Landfills Devlp Cty Report'!$A$5:$H$58,B$2,FALSE),'[9]Landfills_out (Eliz)'!D68)</f>
        <v>1800</v>
      </c>
      <c r="C67" s="53">
        <f>IF(ISNUMBER(VLOOKUP($A67,'[9]Landfills Devlp Cty Report'!$A$5:$H$58,C$2,FALSE)),VLOOKUP($A67,'[9]Landfills Devlp Cty Report'!$A$5:$H$58,C$2,FALSE),'[9]Landfills_out (Eliz)'!E68)</f>
        <v>1800</v>
      </c>
      <c r="D67" s="53">
        <f>IF(ISNUMBER(VLOOKUP($A67,'[9]Landfills Devlp Cty Report'!$A$5:$H$58,D$2,FALSE)),VLOOKUP($A67,'[9]Landfills Devlp Cty Report'!$A$5:$H$58,D$2,FALSE),'[9]Landfills_out (Eliz)'!F68)</f>
        <v>1800</v>
      </c>
      <c r="E67" s="53">
        <f>IF(ISNUMBER(VLOOKUP($A67,'[9]Landfills Devlp Cty Report'!$A$5:$H$58,E$2,FALSE)),VLOOKUP($A67,'[9]Landfills Devlp Cty Report'!$A$5:$H$58,E$2,FALSE),'[9]Landfills_out (Eliz)'!G68)</f>
        <v>1800</v>
      </c>
      <c r="F67" s="53">
        <f>IF(ISNUMBER(VLOOKUP($A67,'[9]Landfills Devlp Cty Report'!$A$5:$H$58,F$2,FALSE)),VLOOKUP($A67,'[9]Landfills Devlp Cty Report'!$A$5:$H$58,F$2,FALSE),'[9]Landfills_out (Eliz)'!H68)</f>
        <v>1800</v>
      </c>
      <c r="G67" s="53">
        <f>IF(ISNUMBER(VLOOKUP($A67,'[9]Landfills Devlp Cty Report'!$A$5:$H$58,G$2,FALSE)),VLOOKUP($A67,'[9]Landfills Devlp Cty Report'!$A$5:$H$58,G$2,FALSE),'[9]Landfills_out (Eliz)'!I68)</f>
        <v>1800</v>
      </c>
      <c r="H67" s="53">
        <f>IF(ISNUMBER(VLOOKUP($A67,'[9]Landfills Devlp Cty Report'!$A$5:$H$58,H$2,FALSE)),VLOOKUP($A67,'[9]Landfills Devlp Cty Report'!$A$5:$H$58,H$2,FALSE),'[9]Landfills_out (Eliz)'!J68)</f>
        <v>1800</v>
      </c>
      <c r="I67" s="54">
        <f>IF(ISNUMBER(VLOOKUP($A67,'[9]Landfills Devlp Cty Report'!$A$5:$H$58,2,FALSE)),1,)</f>
        <v>0</v>
      </c>
      <c r="J67" s="68" t="str">
        <f>IF(ISNUMBER(VLOOKUP($A67,'[9]Landfills Devlp Cty Report'!$A$5:$H$58,2,FALSE)),"Draft Developing Countries Report.doc","world_landfills_out.xls")</f>
        <v>world_landfills_out.xls</v>
      </c>
      <c r="K67" s="17" t="s">
        <v>83</v>
      </c>
      <c r="L67" s="71" t="s">
        <v>23</v>
      </c>
      <c r="M67" s="65" t="s">
        <v>16</v>
      </c>
    </row>
    <row r="68" spans="1:13" ht="12.75">
      <c r="A68" s="6" t="s">
        <v>84</v>
      </c>
      <c r="B68" s="53">
        <f>IF(ISNUMBER(VLOOKUP($A68,'[9]Landfills Devlp Cty Report'!$A$5:$H$58,B$2,FALSE)),VLOOKUP($A68,'[9]Landfills Devlp Cty Report'!$A$5:$H$58,B$2,FALSE),'[9]Landfills_out (Eliz)'!D69)</f>
        <v>226</v>
      </c>
      <c r="C68" s="53">
        <f>IF(ISNUMBER(VLOOKUP($A68,'[9]Landfills Devlp Cty Report'!$A$5:$H$58,C$2,FALSE)),VLOOKUP($A68,'[9]Landfills Devlp Cty Report'!$A$5:$H$58,C$2,FALSE),'[9]Landfills_out (Eliz)'!E69)</f>
        <v>262</v>
      </c>
      <c r="D68" s="53">
        <f>IF(ISNUMBER(VLOOKUP($A68,'[9]Landfills Devlp Cty Report'!$A$5:$H$58,D$2,FALSE)),VLOOKUP($A68,'[9]Landfills Devlp Cty Report'!$A$5:$H$58,D$2,FALSE),'[9]Landfills_out (Eliz)'!F69)</f>
        <v>303</v>
      </c>
      <c r="E68" s="53">
        <f>IF(ISNUMBER(VLOOKUP($A68,'[9]Landfills Devlp Cty Report'!$A$5:$H$58,E$2,FALSE)),VLOOKUP($A68,'[9]Landfills Devlp Cty Report'!$A$5:$H$58,E$2,FALSE),'[9]Landfills_out (Eliz)'!G69)</f>
        <v>351</v>
      </c>
      <c r="F68" s="53">
        <f>IF(ISNUMBER(VLOOKUP($A68,'[9]Landfills Devlp Cty Report'!$A$5:$H$58,F$2,FALSE)),VLOOKUP($A68,'[9]Landfills Devlp Cty Report'!$A$5:$H$58,F$2,FALSE),'[9]Landfills_out (Eliz)'!H69)</f>
        <v>406</v>
      </c>
      <c r="G68" s="53">
        <f>IF(ISNUMBER(VLOOKUP($A68,'[9]Landfills Devlp Cty Report'!$A$5:$H$58,G$2,FALSE)),VLOOKUP($A68,'[9]Landfills Devlp Cty Report'!$A$5:$H$58,G$2,FALSE),'[9]Landfills_out (Eliz)'!I69)</f>
        <v>470</v>
      </c>
      <c r="H68" s="53">
        <f>IF(ISNUMBER(VLOOKUP($A68,'[9]Landfills Devlp Cty Report'!$A$5:$H$58,H$2,FALSE)),VLOOKUP($A68,'[9]Landfills Devlp Cty Report'!$A$5:$H$58,H$2,FALSE),'[9]Landfills_out (Eliz)'!J69)</f>
        <v>544</v>
      </c>
      <c r="I68" s="54">
        <f>IF(ISNUMBER(VLOOKUP($A68,'[9]Landfills Devlp Cty Report'!$A$5:$H$58,2,FALSE)),1,)</f>
        <v>1</v>
      </c>
      <c r="J68" s="68" t="str">
        <f>IF(ISNUMBER(VLOOKUP($A68,'[9]Landfills Devlp Cty Report'!$A$5:$H$58,2,FALSE)),"Draft Developing Countries Report.doc","world_landfills_out.xls")</f>
        <v>Draft Developing Countries Report.doc</v>
      </c>
      <c r="K68" s="38" t="s">
        <v>52</v>
      </c>
      <c r="L68" s="71" t="s">
        <v>8</v>
      </c>
      <c r="M68" s="65"/>
    </row>
    <row r="69" spans="1:13" ht="12.75">
      <c r="A69" s="6" t="s">
        <v>85</v>
      </c>
      <c r="B69" s="53">
        <f>IF(ISNUMBER(VLOOKUP($A69,'[9]Landfills Devlp Cty Report'!$A$5:$H$58,B$2,FALSE)),VLOOKUP($A69,'[9]Landfills Devlp Cty Report'!$A$5:$H$58,B$2,FALSE),'[9]Landfills_out (Eliz)'!D70)</f>
        <v>87</v>
      </c>
      <c r="C69" s="53">
        <f>IF(ISNUMBER(VLOOKUP($A69,'[9]Landfills Devlp Cty Report'!$A$5:$H$58,C$2,FALSE)),VLOOKUP($A69,'[9]Landfills Devlp Cty Report'!$A$5:$H$58,C$2,FALSE),'[9]Landfills_out (Eliz)'!E70)</f>
        <v>103</v>
      </c>
      <c r="D69" s="53">
        <f>IF(ISNUMBER(VLOOKUP($A69,'[9]Landfills Devlp Cty Report'!$A$5:$H$58,D$2,FALSE)),VLOOKUP($A69,'[9]Landfills Devlp Cty Report'!$A$5:$H$58,D$2,FALSE),'[9]Landfills_out (Eliz)'!F70)</f>
        <v>122</v>
      </c>
      <c r="E69" s="53">
        <f>IF(ISNUMBER(VLOOKUP($A69,'[9]Landfills Devlp Cty Report'!$A$5:$H$58,E$2,FALSE)),VLOOKUP($A69,'[9]Landfills Devlp Cty Report'!$A$5:$H$58,E$2,FALSE),'[9]Landfills_out (Eliz)'!G70)</f>
        <v>144</v>
      </c>
      <c r="F69" s="53">
        <f>IF(ISNUMBER(VLOOKUP($A69,'[9]Landfills Devlp Cty Report'!$A$5:$H$58,F$2,FALSE)),VLOOKUP($A69,'[9]Landfills Devlp Cty Report'!$A$5:$H$58,F$2,FALSE),'[9]Landfills_out (Eliz)'!H70)</f>
        <v>170</v>
      </c>
      <c r="G69" s="53">
        <f>IF(ISNUMBER(VLOOKUP($A69,'[9]Landfills Devlp Cty Report'!$A$5:$H$58,G$2,FALSE)),VLOOKUP($A69,'[9]Landfills Devlp Cty Report'!$A$5:$H$58,G$2,FALSE),'[9]Landfills_out (Eliz)'!I70)</f>
        <v>201</v>
      </c>
      <c r="H69" s="53">
        <f>IF(ISNUMBER(VLOOKUP($A69,'[9]Landfills Devlp Cty Report'!$A$5:$H$58,H$2,FALSE)),VLOOKUP($A69,'[9]Landfills Devlp Cty Report'!$A$5:$H$58,H$2,FALSE),'[9]Landfills_out (Eliz)'!J70)</f>
        <v>238</v>
      </c>
      <c r="I69" s="54">
        <f>IF(ISNUMBER(VLOOKUP($A69,'[9]Landfills Devlp Cty Report'!$A$5:$H$58,2,FALSE)),1,)</f>
        <v>1</v>
      </c>
      <c r="J69" s="68" t="str">
        <f>IF(ISNUMBER(VLOOKUP($A69,'[9]Landfills Devlp Cty Report'!$A$5:$H$58,2,FALSE)),"Draft Developing Countries Report.doc","world_landfills_out.xls")</f>
        <v>Draft Developing Countries Report.doc</v>
      </c>
      <c r="K69" s="38" t="s">
        <v>7</v>
      </c>
      <c r="L69" s="71"/>
      <c r="M69" s="65"/>
    </row>
    <row r="70" spans="1:13" ht="12.75">
      <c r="A70" s="6" t="s">
        <v>86</v>
      </c>
      <c r="B70" s="53">
        <f>IF(ISNUMBER(VLOOKUP($A70,'[9]Landfills Devlp Cty Report'!$A$5:$H$58,B$2,FALSE)),VLOOKUP($A70,'[9]Landfills Devlp Cty Report'!$A$5:$H$58,B$2,FALSE),'[9]Landfills_out (Eliz)'!D71)</f>
        <v>53</v>
      </c>
      <c r="C70" s="53">
        <f>IF(ISNUMBER(VLOOKUP($A70,'[9]Landfills Devlp Cty Report'!$A$5:$H$58,C$2,FALSE)),VLOOKUP($A70,'[9]Landfills Devlp Cty Report'!$A$5:$H$58,C$2,FALSE),'[9]Landfills_out (Eliz)'!E71)</f>
        <v>55</v>
      </c>
      <c r="D70" s="53">
        <f>IF(ISNUMBER(VLOOKUP($A70,'[9]Landfills Devlp Cty Report'!$A$5:$H$58,D$2,FALSE)),VLOOKUP($A70,'[9]Landfills Devlp Cty Report'!$A$5:$H$58,D$2,FALSE),'[9]Landfills_out (Eliz)'!F71)</f>
        <v>57</v>
      </c>
      <c r="E70" s="53">
        <f>IF(ISNUMBER(VLOOKUP($A70,'[9]Landfills Devlp Cty Report'!$A$5:$H$58,E$2,FALSE)),VLOOKUP($A70,'[9]Landfills Devlp Cty Report'!$A$5:$H$58,E$2,FALSE),'[9]Landfills_out (Eliz)'!G71)</f>
        <v>58</v>
      </c>
      <c r="F70" s="53">
        <f>IF(ISNUMBER(VLOOKUP($A70,'[9]Landfills Devlp Cty Report'!$A$5:$H$58,F$2,FALSE)),VLOOKUP($A70,'[9]Landfills Devlp Cty Report'!$A$5:$H$58,F$2,FALSE),'[9]Landfills_out (Eliz)'!H71)</f>
        <v>61</v>
      </c>
      <c r="G70" s="53">
        <f>IF(ISNUMBER(VLOOKUP($A70,'[9]Landfills Devlp Cty Report'!$A$5:$H$58,G$2,FALSE)),VLOOKUP($A70,'[9]Landfills Devlp Cty Report'!$A$5:$H$58,G$2,FALSE),'[9]Landfills_out (Eliz)'!I71)</f>
        <v>63</v>
      </c>
      <c r="H70" s="53">
        <f>IF(ISNUMBER(VLOOKUP($A70,'[9]Landfills Devlp Cty Report'!$A$5:$H$58,H$2,FALSE)),VLOOKUP($A70,'[9]Landfills Devlp Cty Report'!$A$5:$H$58,H$2,FALSE),'[9]Landfills_out (Eliz)'!J71)</f>
        <v>65</v>
      </c>
      <c r="I70" s="54">
        <f>IF(ISNUMBER(VLOOKUP($A70,'[9]Landfills Devlp Cty Report'!$A$5:$H$58,2,FALSE)),1,)</f>
        <v>1</v>
      </c>
      <c r="J70" s="68" t="str">
        <f>IF(ISNUMBER(VLOOKUP($A70,'[9]Landfills Devlp Cty Report'!$A$5:$H$58,2,FALSE)),"Draft Developing Countries Report.doc","world_landfills_out.xls")</f>
        <v>Draft Developing Countries Report.doc</v>
      </c>
      <c r="K70" s="38" t="s">
        <v>21</v>
      </c>
      <c r="L70" s="71"/>
      <c r="M70" s="65"/>
    </row>
    <row r="71" spans="1:13" ht="12.75">
      <c r="A71" s="17" t="s">
        <v>87</v>
      </c>
      <c r="B71" s="53">
        <f>IF(ISNUMBER(VLOOKUP($A71,'[9]Landfills Devlp Cty Report'!$A$5:$H$58,B$2,FALSE)),VLOOKUP($A71,'[9]Landfills Devlp Cty Report'!$A$5:$H$58,B$2,FALSE),'[9]Landfills_out (Eliz)'!D72)</f>
        <v>50.27</v>
      </c>
      <c r="C71" s="53">
        <f>IF(ISNUMBER(VLOOKUP($A71,'[9]Landfills Devlp Cty Report'!$A$5:$H$58,C$2,FALSE)),VLOOKUP($A71,'[9]Landfills Devlp Cty Report'!$A$5:$H$58,C$2,FALSE),'[9]Landfills_out (Eliz)'!E72)</f>
        <v>50.89</v>
      </c>
      <c r="D71" s="53">
        <f>IF(ISNUMBER(VLOOKUP($A71,'[9]Landfills Devlp Cty Report'!$A$5:$H$58,D$2,FALSE)),VLOOKUP($A71,'[9]Landfills Devlp Cty Report'!$A$5:$H$58,D$2,FALSE),'[9]Landfills_out (Eliz)'!F72)</f>
        <v>46.2</v>
      </c>
      <c r="E71" s="53">
        <f>IF(ISNUMBER(VLOOKUP($A71,'[9]Landfills Devlp Cty Report'!$A$5:$H$58,E$2,FALSE)),VLOOKUP($A71,'[9]Landfills Devlp Cty Report'!$A$5:$H$58,E$2,FALSE),'[9]Landfills_out (Eliz)'!G72)</f>
        <v>46.5</v>
      </c>
      <c r="F71" s="53">
        <f>IF(ISNUMBER(VLOOKUP($A71,'[9]Landfills Devlp Cty Report'!$A$5:$H$58,F$2,FALSE)),VLOOKUP($A71,'[9]Landfills Devlp Cty Report'!$A$5:$H$58,F$2,FALSE),'[9]Landfills_out (Eliz)'!H72)</f>
        <v>46.7</v>
      </c>
      <c r="G71" s="53">
        <f>IF(ISNUMBER(VLOOKUP($A71,'[9]Landfills Devlp Cty Report'!$A$5:$H$58,G$2,FALSE)),VLOOKUP($A71,'[9]Landfills Devlp Cty Report'!$A$5:$H$58,G$2,FALSE),'[9]Landfills_out (Eliz)'!I72)</f>
        <v>46.9</v>
      </c>
      <c r="H71" s="53">
        <f>IF(ISNUMBER(VLOOKUP($A71,'[9]Landfills Devlp Cty Report'!$A$5:$H$58,H$2,FALSE)),VLOOKUP($A71,'[9]Landfills Devlp Cty Report'!$A$5:$H$58,H$2,FALSE),'[9]Landfills_out (Eliz)'!J72)</f>
        <v>47.10085653104924</v>
      </c>
      <c r="I71" s="54">
        <f>IF(ISNUMBER(VLOOKUP($A71,'[9]Landfills Devlp Cty Report'!$A$5:$H$58,2,FALSE)),1,)</f>
        <v>0</v>
      </c>
      <c r="J71" s="68" t="str">
        <f>IF(ISNUMBER(VLOOKUP($A71,'[9]Landfills Devlp Cty Report'!$A$5:$H$58,2,FALSE)),"Draft Developing Countries Report.doc","world_landfills_out.xls")</f>
        <v>world_landfills_out.xls</v>
      </c>
      <c r="K71" s="38" t="s">
        <v>28</v>
      </c>
      <c r="L71" s="71" t="s">
        <v>15</v>
      </c>
      <c r="M71" s="65" t="s">
        <v>16</v>
      </c>
    </row>
    <row r="72" spans="1:13" ht="12.75">
      <c r="A72" s="17" t="s">
        <v>88</v>
      </c>
      <c r="B72" s="53">
        <f>IF(ISNUMBER(VLOOKUP($A72,'[9]Landfills Devlp Cty Report'!$A$5:$H$58,B$2,FALSE)),VLOOKUP($A72,'[9]Landfills Devlp Cty Report'!$A$5:$H$58,B$2,FALSE),'[9]Landfills_out (Eliz)'!D73)</f>
        <v>47.61904761904761</v>
      </c>
      <c r="C72" s="53">
        <f>IF(ISNUMBER(VLOOKUP($A72,'[9]Landfills Devlp Cty Report'!$A$5:$H$58,C$2,FALSE)),VLOOKUP($A72,'[9]Landfills Devlp Cty Report'!$A$5:$H$58,C$2,FALSE),'[9]Landfills_out (Eliz)'!E73)</f>
        <v>47.61904761904761</v>
      </c>
      <c r="D72" s="53">
        <f>IF(ISNUMBER(VLOOKUP($A72,'[9]Landfills Devlp Cty Report'!$A$5:$H$58,D$2,FALSE)),VLOOKUP($A72,'[9]Landfills Devlp Cty Report'!$A$5:$H$58,D$2,FALSE),'[9]Landfills_out (Eliz)'!F73)</f>
        <v>47.61904761904761</v>
      </c>
      <c r="E72" s="53">
        <f>IF(ISNUMBER(VLOOKUP($A72,'[9]Landfills Devlp Cty Report'!$A$5:$H$58,E$2,FALSE)),VLOOKUP($A72,'[9]Landfills Devlp Cty Report'!$A$5:$H$58,E$2,FALSE),'[9]Landfills_out (Eliz)'!G73)</f>
        <v>47.61904761904761</v>
      </c>
      <c r="F72" s="53">
        <f>IF(ISNUMBER(VLOOKUP($A72,'[9]Landfills Devlp Cty Report'!$A$5:$H$58,F$2,FALSE)),VLOOKUP($A72,'[9]Landfills Devlp Cty Report'!$A$5:$H$58,F$2,FALSE),'[9]Landfills_out (Eliz)'!H73)</f>
        <v>47.61904761904761</v>
      </c>
      <c r="G72" s="53">
        <f>IF(ISNUMBER(VLOOKUP($A72,'[9]Landfills Devlp Cty Report'!$A$5:$H$58,G$2,FALSE)),VLOOKUP($A72,'[9]Landfills Devlp Cty Report'!$A$5:$H$58,G$2,FALSE),'[9]Landfills_out (Eliz)'!I73)</f>
        <v>47.61904761904761</v>
      </c>
      <c r="H72" s="53">
        <f>IF(ISNUMBER(VLOOKUP($A72,'[9]Landfills Devlp Cty Report'!$A$5:$H$58,H$2,FALSE)),VLOOKUP($A72,'[9]Landfills Devlp Cty Report'!$A$5:$H$58,H$2,FALSE),'[9]Landfills_out (Eliz)'!J73)</f>
        <v>47.61904761904761</v>
      </c>
      <c r="I72" s="54">
        <f>IF(ISNUMBER(VLOOKUP($A72,'[9]Landfills Devlp Cty Report'!$A$5:$H$58,2,FALSE)),1,)</f>
        <v>0</v>
      </c>
      <c r="J72" s="68" t="str">
        <f>IF(ISNUMBER(VLOOKUP($A72,'[9]Landfills Devlp Cty Report'!$A$5:$H$58,2,FALSE)),"Draft Developing Countries Report.doc","world_landfills_out.xls")</f>
        <v>world_landfills_out.xls</v>
      </c>
      <c r="K72" s="38" t="s">
        <v>28</v>
      </c>
      <c r="L72" s="71" t="s">
        <v>23</v>
      </c>
      <c r="M72" s="65" t="s">
        <v>16</v>
      </c>
    </row>
    <row r="73" spans="1:13" ht="12.75">
      <c r="A73" s="6" t="s">
        <v>89</v>
      </c>
      <c r="B73" s="53">
        <f>IF(ISNUMBER(VLOOKUP($A73,'[9]Landfills Devlp Cty Report'!$A$5:$H$58,B$2,FALSE)),VLOOKUP($A73,'[9]Landfills Devlp Cty Report'!$A$5:$H$58,B$2,FALSE),'[9]Landfills_out (Eliz)'!D74)</f>
        <v>510</v>
      </c>
      <c r="C73" s="53">
        <f>IF(ISNUMBER(VLOOKUP($A73,'[9]Landfills Devlp Cty Report'!$A$5:$H$58,C$2,FALSE)),VLOOKUP($A73,'[9]Landfills Devlp Cty Report'!$A$5:$H$58,C$2,FALSE),'[9]Landfills_out (Eliz)'!E74)</f>
        <v>577</v>
      </c>
      <c r="D73" s="53">
        <f>IF(ISNUMBER(VLOOKUP($A73,'[9]Landfills Devlp Cty Report'!$A$5:$H$58,D$2,FALSE)),VLOOKUP($A73,'[9]Landfills Devlp Cty Report'!$A$5:$H$58,D$2,FALSE),'[9]Landfills_out (Eliz)'!F74)</f>
        <v>653</v>
      </c>
      <c r="E73" s="53">
        <f>IF(ISNUMBER(VLOOKUP($A73,'[9]Landfills Devlp Cty Report'!$A$5:$H$58,E$2,FALSE)),VLOOKUP($A73,'[9]Landfills Devlp Cty Report'!$A$5:$H$58,E$2,FALSE),'[9]Landfills_out (Eliz)'!G74)</f>
        <v>739</v>
      </c>
      <c r="F73" s="53">
        <f>IF(ISNUMBER(VLOOKUP($A73,'[9]Landfills Devlp Cty Report'!$A$5:$H$58,F$2,FALSE)),VLOOKUP($A73,'[9]Landfills Devlp Cty Report'!$A$5:$H$58,F$2,FALSE),'[9]Landfills_out (Eliz)'!H74)</f>
        <v>837</v>
      </c>
      <c r="G73" s="53">
        <f>IF(ISNUMBER(VLOOKUP($A73,'[9]Landfills Devlp Cty Report'!$A$5:$H$58,G$2,FALSE)),VLOOKUP($A73,'[9]Landfills Devlp Cty Report'!$A$5:$H$58,G$2,FALSE),'[9]Landfills_out (Eliz)'!I74)</f>
        <v>947</v>
      </c>
      <c r="H73" s="53">
        <f>IF(ISNUMBER(VLOOKUP($A73,'[9]Landfills Devlp Cty Report'!$A$5:$H$58,H$2,FALSE)),VLOOKUP($A73,'[9]Landfills Devlp Cty Report'!$A$5:$H$58,H$2,FALSE),'[9]Landfills_out (Eliz)'!J74)</f>
        <v>1072</v>
      </c>
      <c r="I73" s="54">
        <f>IF(ISNUMBER(VLOOKUP($A73,'[9]Landfills Devlp Cty Report'!$A$5:$H$58,2,FALSE)),1,)</f>
        <v>1</v>
      </c>
      <c r="J73" s="68" t="str">
        <f>IF(ISNUMBER(VLOOKUP($A73,'[9]Landfills Devlp Cty Report'!$A$5:$H$58,2,FALSE)),"Draft Developing Countries Report.doc","world_landfills_out.xls")</f>
        <v>Draft Developing Countries Report.doc</v>
      </c>
      <c r="K73" s="38" t="s">
        <v>7</v>
      </c>
      <c r="M73" s="65"/>
    </row>
    <row r="74" spans="1:13" ht="12.75">
      <c r="A74" s="65" t="s">
        <v>90</v>
      </c>
      <c r="B74" s="53">
        <f>IF(ISNUMBER(VLOOKUP($A74,'[9]Landfills Devlp Cty Report'!$A$5:$H$58,B$2,FALSE)),VLOOKUP($A74,'[9]Landfills Devlp Cty Report'!$A$5:$H$58,B$2,FALSE),'[9]Landfills_out (Eliz)'!D75)</f>
        <v>200</v>
      </c>
      <c r="C74" s="53">
        <f>IF(ISNUMBER(VLOOKUP($A74,'[9]Landfills Devlp Cty Report'!$A$5:$H$58,C$2,FALSE)),VLOOKUP($A74,'[9]Landfills Devlp Cty Report'!$A$5:$H$58,C$2,FALSE),'[9]Landfills_out (Eliz)'!E75)</f>
        <v>209</v>
      </c>
      <c r="D74" s="53">
        <f>IF(ISNUMBER(VLOOKUP($A74,'[9]Landfills Devlp Cty Report'!$A$5:$H$58,D$2,FALSE)),VLOOKUP($A74,'[9]Landfills Devlp Cty Report'!$A$5:$H$58,D$2,FALSE),'[9]Landfills_out (Eliz)'!F75)</f>
        <v>217</v>
      </c>
      <c r="E74" s="53">
        <f>IF(ISNUMBER(VLOOKUP($A74,'[9]Landfills Devlp Cty Report'!$A$5:$H$58,E$2,FALSE)),VLOOKUP($A74,'[9]Landfills Devlp Cty Report'!$A$5:$H$58,E$2,FALSE),'[9]Landfills_out (Eliz)'!G75)</f>
        <v>227</v>
      </c>
      <c r="F74" s="53">
        <f>IF(ISNUMBER(VLOOKUP($A74,'[9]Landfills Devlp Cty Report'!$A$5:$H$58,F$2,FALSE)),VLOOKUP($A74,'[9]Landfills Devlp Cty Report'!$A$5:$H$58,F$2,FALSE),'[9]Landfills_out (Eliz)'!H75)</f>
        <v>236</v>
      </c>
      <c r="G74" s="53">
        <f>IF(ISNUMBER(VLOOKUP($A74,'[9]Landfills Devlp Cty Report'!$A$5:$H$58,G$2,FALSE)),VLOOKUP($A74,'[9]Landfills Devlp Cty Report'!$A$5:$H$58,G$2,FALSE),'[9]Landfills_out (Eliz)'!I75)</f>
        <v>246</v>
      </c>
      <c r="H74" s="53">
        <f>IF(ISNUMBER(VLOOKUP($A74,'[9]Landfills Devlp Cty Report'!$A$5:$H$58,H$2,FALSE)),VLOOKUP($A74,'[9]Landfills Devlp Cty Report'!$A$5:$H$58,H$2,FALSE),'[9]Landfills_out (Eliz)'!J75)</f>
        <v>257</v>
      </c>
      <c r="I74" s="54">
        <f>IF(ISNUMBER(VLOOKUP($A74,'[9]Landfills Devlp Cty Report'!$A$5:$H$58,2,FALSE)),1,)</f>
        <v>1</v>
      </c>
      <c r="J74" s="68" t="str">
        <f>IF(ISNUMBER(VLOOKUP($A74,'[9]Landfills Devlp Cty Report'!$A$5:$H$58,2,FALSE)),"Draft Developing Countries Report.doc","world_landfills_out.xls")</f>
        <v>Draft Developing Countries Report.doc</v>
      </c>
      <c r="K74" s="38" t="s">
        <v>91</v>
      </c>
      <c r="L74" s="71" t="s">
        <v>15</v>
      </c>
      <c r="M74" s="65"/>
    </row>
    <row r="75" spans="1:13" ht="12.75">
      <c r="A75" s="17" t="s">
        <v>92</v>
      </c>
      <c r="B75" s="53">
        <f>IF(ISNUMBER(VLOOKUP($A75,'[9]Landfills Devlp Cty Report'!$A$5:$H$58,B$2,FALSE)),VLOOKUP($A75,'[9]Landfills Devlp Cty Report'!$A$5:$H$58,B$2,FALSE),'[9]Landfills_out (Eliz)'!D76)</f>
        <v>412</v>
      </c>
      <c r="C75" s="53">
        <f>IF(ISNUMBER(VLOOKUP($A75,'[9]Landfills Devlp Cty Report'!$A$5:$H$58,C$2,FALSE)),VLOOKUP($A75,'[9]Landfills Devlp Cty Report'!$A$5:$H$58,C$2,FALSE),'[9]Landfills_out (Eliz)'!E76)</f>
        <v>573</v>
      </c>
      <c r="D75" s="53">
        <f>IF(ISNUMBER(VLOOKUP($A75,'[9]Landfills Devlp Cty Report'!$A$5:$H$58,D$2,FALSE)),VLOOKUP($A75,'[9]Landfills Devlp Cty Report'!$A$5:$H$58,D$2,FALSE),'[9]Landfills_out (Eliz)'!F76)</f>
        <v>727</v>
      </c>
      <c r="E75" s="53">
        <f>IF(ISNUMBER(VLOOKUP($A75,'[9]Landfills Devlp Cty Report'!$A$5:$H$58,E$2,FALSE)),VLOOKUP($A75,'[9]Landfills Devlp Cty Report'!$A$5:$H$58,E$2,FALSE),'[9]Landfills_out (Eliz)'!G76)</f>
        <v>735.5529411764705</v>
      </c>
      <c r="F75" s="53">
        <f>IF(ISNUMBER(VLOOKUP($A75,'[9]Landfills Devlp Cty Report'!$A$5:$H$58,F$2,FALSE)),VLOOKUP($A75,'[9]Landfills Devlp Cty Report'!$A$5:$H$58,F$2,FALSE),'[9]Landfills_out (Eliz)'!H76)</f>
        <v>744.1058823529412</v>
      </c>
      <c r="G75" s="53">
        <f>IF(ISNUMBER(VLOOKUP($A75,'[9]Landfills Devlp Cty Report'!$A$5:$H$58,G$2,FALSE)),VLOOKUP($A75,'[9]Landfills Devlp Cty Report'!$A$5:$H$58,G$2,FALSE),'[9]Landfills_out (Eliz)'!I76)</f>
        <v>752.8600692041523</v>
      </c>
      <c r="H75" s="53">
        <f>IF(ISNUMBER(VLOOKUP($A75,'[9]Landfills Devlp Cty Report'!$A$5:$H$58,H$2,FALSE)),VLOOKUP($A75,'[9]Landfills Devlp Cty Report'!$A$5:$H$58,H$2,FALSE),'[9]Landfills_out (Eliz)'!J76)</f>
        <v>761.6142560553633</v>
      </c>
      <c r="I75" s="54">
        <f>IF(ISNUMBER(VLOOKUP($A75,'[9]Landfills Devlp Cty Report'!$A$5:$H$58,2,FALSE)),1,)</f>
        <v>0</v>
      </c>
      <c r="J75" s="68" t="str">
        <f>IF(ISNUMBER(VLOOKUP($A75,'[9]Landfills Devlp Cty Report'!$A$5:$H$58,2,FALSE)),"Draft Developing Countries Report.doc","world_landfills_out.xls")</f>
        <v>world_landfills_out.xls</v>
      </c>
      <c r="K75" s="38" t="s">
        <v>18</v>
      </c>
      <c r="L75" s="71" t="s">
        <v>15</v>
      </c>
      <c r="M75" s="65" t="s">
        <v>16</v>
      </c>
    </row>
    <row r="76" spans="1:13" ht="12.75">
      <c r="A76" s="17" t="s">
        <v>93</v>
      </c>
      <c r="B76" s="53">
        <f>IF(ISNUMBER(VLOOKUP($A76,'[9]Landfills Devlp Cty Report'!$A$5:$H$58,B$2,FALSE)),VLOOKUP($A76,'[9]Landfills Devlp Cty Report'!$A$5:$H$58,B$2,FALSE),'[9]Landfills_out (Eliz)'!D77)</f>
        <v>121.61</v>
      </c>
      <c r="C76" s="53">
        <f>IF(ISNUMBER(VLOOKUP($A76,'[9]Landfills Devlp Cty Report'!$A$5:$H$58,C$2,FALSE)),VLOOKUP($A76,'[9]Landfills Devlp Cty Report'!$A$5:$H$58,C$2,FALSE),'[9]Landfills_out (Eliz)'!E77)</f>
        <v>114.24</v>
      </c>
      <c r="D76" s="53">
        <f>IF(ISNUMBER(VLOOKUP($A76,'[9]Landfills Devlp Cty Report'!$A$5:$H$58,D$2,FALSE)),VLOOKUP($A76,'[9]Landfills Devlp Cty Report'!$A$5:$H$58,D$2,FALSE),'[9]Landfills_out (Eliz)'!F77)</f>
        <v>102.26</v>
      </c>
      <c r="E76" s="53">
        <f>IF(ISNUMBER(VLOOKUP($A76,'[9]Landfills Devlp Cty Report'!$A$5:$H$58,E$2,FALSE)),VLOOKUP($A76,'[9]Landfills Devlp Cty Report'!$A$5:$H$58,E$2,FALSE),'[9]Landfills_out (Eliz)'!G77)</f>
        <v>102.24111111111111</v>
      </c>
      <c r="F76" s="53">
        <f>IF(ISNUMBER(VLOOKUP($A76,'[9]Landfills Devlp Cty Report'!$A$5:$H$58,F$2,FALSE)),VLOOKUP($A76,'[9]Landfills Devlp Cty Report'!$A$5:$H$58,F$2,FALSE),'[9]Landfills_out (Eliz)'!H77)</f>
        <v>102.22222222222221</v>
      </c>
      <c r="G76" s="53">
        <f>IF(ISNUMBER(VLOOKUP($A76,'[9]Landfills Devlp Cty Report'!$A$5:$H$58,G$2,FALSE)),VLOOKUP($A76,'[9]Landfills Devlp Cty Report'!$A$5:$H$58,G$2,FALSE),'[9]Landfills_out (Eliz)'!I77)</f>
        <v>67.26190476190476</v>
      </c>
      <c r="H76" s="53">
        <f>IF(ISNUMBER(VLOOKUP($A76,'[9]Landfills Devlp Cty Report'!$A$5:$H$58,H$2,FALSE)),VLOOKUP($A76,'[9]Landfills Devlp Cty Report'!$A$5:$H$58,H$2,FALSE),'[9]Landfills_out (Eliz)'!J77)</f>
        <v>32.301587301587304</v>
      </c>
      <c r="I76" s="54">
        <f>IF(ISNUMBER(VLOOKUP($A76,'[9]Landfills Devlp Cty Report'!$A$5:$H$58,2,FALSE)),1,)</f>
        <v>0</v>
      </c>
      <c r="J76" s="68" t="str">
        <f>IF(ISNUMBER(VLOOKUP($A76,'[9]Landfills Devlp Cty Report'!$A$5:$H$58,2,FALSE)),"Draft Developing Countries Report.doc","world_landfills_out.xls")</f>
        <v>world_landfills_out.xls</v>
      </c>
      <c r="K76" s="38" t="s">
        <v>18</v>
      </c>
      <c r="L76" s="71" t="s">
        <v>15</v>
      </c>
      <c r="M76" s="65" t="s">
        <v>16</v>
      </c>
    </row>
    <row r="77" spans="1:13" ht="12.75">
      <c r="A77" s="17" t="s">
        <v>94</v>
      </c>
      <c r="B77" s="53">
        <f>IF(ISNUMBER(VLOOKUP($A77,'[9]Landfills Devlp Cty Report'!$A$5:$H$58,B$2,FALSE)),VLOOKUP($A77,'[9]Landfills Devlp Cty Report'!$A$5:$H$58,B$2,FALSE),'[9]Landfills_out (Eliz)'!D78)</f>
        <v>66.9</v>
      </c>
      <c r="C77" s="53">
        <f>IF(ISNUMBER(VLOOKUP($A77,'[9]Landfills Devlp Cty Report'!$A$5:$H$58,C$2,FALSE)),VLOOKUP($A77,'[9]Landfills Devlp Cty Report'!$A$5:$H$58,C$2,FALSE),'[9]Landfills_out (Eliz)'!E78)</f>
        <v>64.8</v>
      </c>
      <c r="D77" s="53">
        <f>IF(ISNUMBER(VLOOKUP($A77,'[9]Landfills Devlp Cty Report'!$A$5:$H$58,D$2,FALSE)),VLOOKUP($A77,'[9]Landfills Devlp Cty Report'!$A$5:$H$58,D$2,FALSE),'[9]Landfills_out (Eliz)'!F78)</f>
        <v>59.907476038338665</v>
      </c>
      <c r="E77" s="53">
        <f>IF(ISNUMBER(VLOOKUP($A77,'[9]Landfills Devlp Cty Report'!$A$5:$H$58,E$2,FALSE)),VLOOKUP($A77,'[9]Landfills Devlp Cty Report'!$A$5:$H$58,E$2,FALSE),'[9]Landfills_out (Eliz)'!G78)</f>
        <v>44.20121405750799</v>
      </c>
      <c r="F77" s="53">
        <f>IF(ISNUMBER(VLOOKUP($A77,'[9]Landfills Devlp Cty Report'!$A$5:$H$58,F$2,FALSE)),VLOOKUP($A77,'[9]Landfills Devlp Cty Report'!$A$5:$H$58,F$2,FALSE),'[9]Landfills_out (Eliz)'!H78)</f>
        <v>28.49495207667732</v>
      </c>
      <c r="G77" s="53">
        <f>IF(ISNUMBER(VLOOKUP($A77,'[9]Landfills Devlp Cty Report'!$A$5:$H$58,G$2,FALSE)),VLOOKUP($A77,'[9]Landfills Devlp Cty Report'!$A$5:$H$58,G$2,FALSE),'[9]Landfills_out (Eliz)'!I78)</f>
        <v>28.49</v>
      </c>
      <c r="H77" s="53">
        <f>IF(ISNUMBER(VLOOKUP($A77,'[9]Landfills Devlp Cty Report'!$A$5:$H$58,H$2,FALSE)),VLOOKUP($A77,'[9]Landfills Devlp Cty Report'!$A$5:$H$58,H$2,FALSE),'[9]Landfills_out (Eliz)'!J78)</f>
        <v>28.49</v>
      </c>
      <c r="I77" s="54">
        <f>IF(ISNUMBER(VLOOKUP($A77,'[9]Landfills Devlp Cty Report'!$A$5:$H$58,2,FALSE)),1,)</f>
        <v>0</v>
      </c>
      <c r="J77" s="68" t="str">
        <f>IF(ISNUMBER(VLOOKUP($A77,'[9]Landfills Devlp Cty Report'!$A$5:$H$58,2,FALSE)),"Draft Developing Countries Report.doc","world_landfills_out.xls")</f>
        <v>world_landfills_out.xls</v>
      </c>
      <c r="K77" s="38" t="s">
        <v>48</v>
      </c>
      <c r="L77" s="71" t="s">
        <v>15</v>
      </c>
      <c r="M77" s="65" t="s">
        <v>16</v>
      </c>
    </row>
    <row r="78" spans="1:13" ht="12.75">
      <c r="A78" s="6" t="s">
        <v>95</v>
      </c>
      <c r="B78" s="53">
        <f>IF(ISNUMBER(VLOOKUP($A78,'[9]Landfills Devlp Cty Report'!$A$5:$H$58,B$2,FALSE)),VLOOKUP($A78,'[9]Landfills Devlp Cty Report'!$A$5:$H$58,B$2,FALSE),'[9]Landfills_out (Eliz)'!D79)</f>
        <v>146</v>
      </c>
      <c r="C78" s="53">
        <f>IF(ISNUMBER(VLOOKUP($A78,'[9]Landfills Devlp Cty Report'!$A$5:$H$58,C$2,FALSE)),VLOOKUP($A78,'[9]Landfills Devlp Cty Report'!$A$5:$H$58,C$2,FALSE),'[9]Landfills_out (Eliz)'!E79)</f>
        <v>165</v>
      </c>
      <c r="D78" s="53">
        <f>IF(ISNUMBER(VLOOKUP($A78,'[9]Landfills Devlp Cty Report'!$A$5:$H$58,D$2,FALSE)),VLOOKUP($A78,'[9]Landfills Devlp Cty Report'!$A$5:$H$58,D$2,FALSE),'[9]Landfills_out (Eliz)'!F79)</f>
        <v>187</v>
      </c>
      <c r="E78" s="53">
        <f>IF(ISNUMBER(VLOOKUP($A78,'[9]Landfills Devlp Cty Report'!$A$5:$H$58,E$2,FALSE)),VLOOKUP($A78,'[9]Landfills Devlp Cty Report'!$A$5:$H$58,E$2,FALSE),'[9]Landfills_out (Eliz)'!G79)</f>
        <v>212</v>
      </c>
      <c r="F78" s="53">
        <f>IF(ISNUMBER(VLOOKUP($A78,'[9]Landfills Devlp Cty Report'!$A$5:$H$58,F$2,FALSE)),VLOOKUP($A78,'[9]Landfills Devlp Cty Report'!$A$5:$H$58,F$2,FALSE),'[9]Landfills_out (Eliz)'!H79)</f>
        <v>240</v>
      </c>
      <c r="G78" s="53">
        <f>IF(ISNUMBER(VLOOKUP($A78,'[9]Landfills Devlp Cty Report'!$A$5:$H$58,G$2,FALSE)),VLOOKUP($A78,'[9]Landfills Devlp Cty Report'!$A$5:$H$58,G$2,FALSE),'[9]Landfills_out (Eliz)'!I79)</f>
        <v>272</v>
      </c>
      <c r="H78" s="53">
        <f>IF(ISNUMBER(VLOOKUP($A78,'[9]Landfills Devlp Cty Report'!$A$5:$H$58,H$2,FALSE)),VLOOKUP($A78,'[9]Landfills Devlp Cty Report'!$A$5:$H$58,H$2,FALSE),'[9]Landfills_out (Eliz)'!J79)</f>
        <v>308</v>
      </c>
      <c r="I78" s="54">
        <f>IF(ISNUMBER(VLOOKUP($A78,'[9]Landfills Devlp Cty Report'!$A$5:$H$58,2,FALSE)),1,)</f>
        <v>1</v>
      </c>
      <c r="J78" s="68" t="str">
        <f>IF(ISNUMBER(VLOOKUP($A78,'[9]Landfills Devlp Cty Report'!$A$5:$H$58,2,FALSE)),"Draft Developing Countries Report.doc","world_landfills_out.xls")</f>
        <v>Draft Developing Countries Report.doc</v>
      </c>
      <c r="K78" s="38" t="s">
        <v>21</v>
      </c>
      <c r="L78" s="71"/>
      <c r="M78" s="65"/>
    </row>
    <row r="79" spans="1:13" ht="12.75">
      <c r="A79" s="6" t="s">
        <v>96</v>
      </c>
      <c r="B79" s="53">
        <f>IF(ISNUMBER(VLOOKUP($A79,'[9]Landfills Devlp Cty Report'!$A$5:$H$58,B$2,FALSE)),VLOOKUP($A79,'[9]Landfills Devlp Cty Report'!$A$5:$H$58,B$2,FALSE),'[9]Landfills_out (Eliz)'!D80)</f>
        <v>405</v>
      </c>
      <c r="C79" s="53">
        <f>IF(ISNUMBER(VLOOKUP($A79,'[9]Landfills Devlp Cty Report'!$A$5:$H$58,C$2,FALSE)),VLOOKUP($A79,'[9]Landfills Devlp Cty Report'!$A$5:$H$58,C$2,FALSE),'[9]Landfills_out (Eliz)'!E80)</f>
        <v>441</v>
      </c>
      <c r="D79" s="53">
        <f>IF(ISNUMBER(VLOOKUP($A79,'[9]Landfills Devlp Cty Report'!$A$5:$H$58,D$2,FALSE)),VLOOKUP($A79,'[9]Landfills Devlp Cty Report'!$A$5:$H$58,D$2,FALSE),'[9]Landfills_out (Eliz)'!F80)</f>
        <v>480</v>
      </c>
      <c r="E79" s="53">
        <f>IF(ISNUMBER(VLOOKUP($A79,'[9]Landfills Devlp Cty Report'!$A$5:$H$58,E$2,FALSE)),VLOOKUP($A79,'[9]Landfills Devlp Cty Report'!$A$5:$H$58,E$2,FALSE),'[9]Landfills_out (Eliz)'!G80)</f>
        <v>523</v>
      </c>
      <c r="F79" s="53">
        <f>IF(ISNUMBER(VLOOKUP($A79,'[9]Landfills Devlp Cty Report'!$A$5:$H$58,F$2,FALSE)),VLOOKUP($A79,'[9]Landfills Devlp Cty Report'!$A$5:$H$58,F$2,FALSE),'[9]Landfills_out (Eliz)'!H80)</f>
        <v>569</v>
      </c>
      <c r="G79" s="53">
        <f>IF(ISNUMBER(VLOOKUP($A79,'[9]Landfills Devlp Cty Report'!$A$5:$H$58,G$2,FALSE)),VLOOKUP($A79,'[9]Landfills Devlp Cty Report'!$A$5:$H$58,G$2,FALSE),'[9]Landfills_out (Eliz)'!I80)</f>
        <v>620</v>
      </c>
      <c r="H79" s="53">
        <f>IF(ISNUMBER(VLOOKUP($A79,'[9]Landfills Devlp Cty Report'!$A$5:$H$58,H$2,FALSE)),VLOOKUP($A79,'[9]Landfills Devlp Cty Report'!$A$5:$H$58,H$2,FALSE),'[9]Landfills_out (Eliz)'!J80)</f>
        <v>674</v>
      </c>
      <c r="I79" s="54">
        <f>IF(ISNUMBER(VLOOKUP($A79,'[9]Landfills Devlp Cty Report'!$A$5:$H$58,2,FALSE)),1,)</f>
        <v>1</v>
      </c>
      <c r="J79" s="68" t="str">
        <f>IF(ISNUMBER(VLOOKUP($A79,'[9]Landfills Devlp Cty Report'!$A$5:$H$58,2,FALSE)),"Draft Developing Countries Report.doc","world_landfills_out.xls")</f>
        <v>Draft Developing Countries Report.doc</v>
      </c>
      <c r="K79" s="38" t="s">
        <v>96</v>
      </c>
      <c r="L79" s="71" t="s">
        <v>15</v>
      </c>
      <c r="M79" s="65" t="s">
        <v>16</v>
      </c>
    </row>
    <row r="80" spans="1:13" ht="12.75">
      <c r="A80" s="6" t="s">
        <v>97</v>
      </c>
      <c r="B80" s="53">
        <f>IF(ISNUMBER(VLOOKUP($A80,'[9]Landfills Devlp Cty Report'!$A$5:$H$58,B$2,FALSE)),VLOOKUP($A80,'[9]Landfills Devlp Cty Report'!$A$5:$H$58,B$2,FALSE),'[9]Landfills_out (Eliz)'!D81)</f>
        <v>10</v>
      </c>
      <c r="C80" s="53">
        <f>IF(ISNUMBER(VLOOKUP($A80,'[9]Landfills Devlp Cty Report'!$A$5:$H$58,C$2,FALSE)),VLOOKUP($A80,'[9]Landfills Devlp Cty Report'!$A$5:$H$58,C$2,FALSE),'[9]Landfills_out (Eliz)'!E81)</f>
        <v>10</v>
      </c>
      <c r="D80" s="53">
        <f>IF(ISNUMBER(VLOOKUP($A80,'[9]Landfills Devlp Cty Report'!$A$5:$H$58,D$2,FALSE)),VLOOKUP($A80,'[9]Landfills Devlp Cty Report'!$A$5:$H$58,D$2,FALSE),'[9]Landfills_out (Eliz)'!F81)</f>
        <v>12</v>
      </c>
      <c r="E80" s="53">
        <f>IF(ISNUMBER(VLOOKUP($A80,'[9]Landfills Devlp Cty Report'!$A$5:$H$58,E$2,FALSE)),VLOOKUP($A80,'[9]Landfills Devlp Cty Report'!$A$5:$H$58,E$2,FALSE),'[9]Landfills_out (Eliz)'!G81)</f>
        <v>13</v>
      </c>
      <c r="F80" s="53">
        <f>IF(ISNUMBER(VLOOKUP($A80,'[9]Landfills Devlp Cty Report'!$A$5:$H$58,F$2,FALSE)),VLOOKUP($A80,'[9]Landfills Devlp Cty Report'!$A$5:$H$58,F$2,FALSE),'[9]Landfills_out (Eliz)'!H81)</f>
        <v>15</v>
      </c>
      <c r="G80" s="53">
        <f>IF(ISNUMBER(VLOOKUP($A80,'[9]Landfills Devlp Cty Report'!$A$5:$H$58,G$2,FALSE)),VLOOKUP($A80,'[9]Landfills Devlp Cty Report'!$A$5:$H$58,G$2,FALSE),'[9]Landfills_out (Eliz)'!I81)</f>
        <v>17</v>
      </c>
      <c r="H80" s="53">
        <f>IF(ISNUMBER(VLOOKUP($A80,'[9]Landfills Devlp Cty Report'!$A$5:$H$58,H$2,FALSE)),VLOOKUP($A80,'[9]Landfills Devlp Cty Report'!$A$5:$H$58,H$2,FALSE),'[9]Landfills_out (Eliz)'!J81)</f>
        <v>19</v>
      </c>
      <c r="I80" s="54">
        <f>IF(ISNUMBER(VLOOKUP($A80,'[9]Landfills Devlp Cty Report'!$A$5:$H$58,2,FALSE)),1,)</f>
        <v>1</v>
      </c>
      <c r="J80" s="68" t="str">
        <f>IF(ISNUMBER(VLOOKUP($A80,'[9]Landfills Devlp Cty Report'!$A$5:$H$58,2,FALSE)),"Draft Developing Countries Report.doc","world_landfills_out.xls")</f>
        <v>Draft Developing Countries Report.doc</v>
      </c>
      <c r="K80" s="38" t="s">
        <v>12</v>
      </c>
      <c r="L80" s="71"/>
      <c r="M80" s="65"/>
    </row>
    <row r="81" spans="1:13" ht="12.75">
      <c r="A81" s="6" t="s">
        <v>98</v>
      </c>
      <c r="B81" s="53">
        <f>IF(ISNUMBER(VLOOKUP($A81,'[9]Landfills Devlp Cty Report'!$A$5:$H$58,B$2,FALSE)),VLOOKUP($A81,'[9]Landfills Devlp Cty Report'!$A$5:$H$58,B$2,FALSE),'[9]Landfills_out (Eliz)'!D82)</f>
        <v>9</v>
      </c>
      <c r="C81" s="53">
        <f>IF(ISNUMBER(VLOOKUP($A81,'[9]Landfills Devlp Cty Report'!$A$5:$H$58,C$2,FALSE)),VLOOKUP($A81,'[9]Landfills Devlp Cty Report'!$A$5:$H$58,C$2,FALSE),'[9]Landfills_out (Eliz)'!E82)</f>
        <v>12</v>
      </c>
      <c r="D81" s="53">
        <f>IF(ISNUMBER(VLOOKUP($A81,'[9]Landfills Devlp Cty Report'!$A$5:$H$58,D$2,FALSE)),VLOOKUP($A81,'[9]Landfills Devlp Cty Report'!$A$5:$H$58,D$2,FALSE),'[9]Landfills_out (Eliz)'!F82)</f>
        <v>16</v>
      </c>
      <c r="E81" s="53">
        <f>IF(ISNUMBER(VLOOKUP($A81,'[9]Landfills Devlp Cty Report'!$A$5:$H$58,E$2,FALSE)),VLOOKUP($A81,'[9]Landfills Devlp Cty Report'!$A$5:$H$58,E$2,FALSE),'[9]Landfills_out (Eliz)'!G82)</f>
        <v>20</v>
      </c>
      <c r="F81" s="53">
        <f>IF(ISNUMBER(VLOOKUP($A81,'[9]Landfills Devlp Cty Report'!$A$5:$H$58,F$2,FALSE)),VLOOKUP($A81,'[9]Landfills Devlp Cty Report'!$A$5:$H$58,F$2,FALSE),'[9]Landfills_out (Eliz)'!H82)</f>
        <v>26</v>
      </c>
      <c r="G81" s="53">
        <f>IF(ISNUMBER(VLOOKUP($A81,'[9]Landfills Devlp Cty Report'!$A$5:$H$58,G$2,FALSE)),VLOOKUP($A81,'[9]Landfills Devlp Cty Report'!$A$5:$H$58,G$2,FALSE),'[9]Landfills_out (Eliz)'!I82)</f>
        <v>34</v>
      </c>
      <c r="H81" s="53">
        <f>IF(ISNUMBER(VLOOKUP($A81,'[9]Landfills Devlp Cty Report'!$A$5:$H$58,H$2,FALSE)),VLOOKUP($A81,'[9]Landfills Devlp Cty Report'!$A$5:$H$58,H$2,FALSE),'[9]Landfills_out (Eliz)'!J82)</f>
        <v>44</v>
      </c>
      <c r="I81" s="54">
        <f>IF(ISNUMBER(VLOOKUP($A81,'[9]Landfills Devlp Cty Report'!$A$5:$H$58,2,FALSE)),1,)</f>
        <v>1</v>
      </c>
      <c r="J81" s="68" t="str">
        <f>IF(ISNUMBER(VLOOKUP($A81,'[9]Landfills Devlp Cty Report'!$A$5:$H$58,2,FALSE)),"Draft Developing Countries Report.doc","world_landfills_out.xls")</f>
        <v>Draft Developing Countries Report.doc</v>
      </c>
      <c r="K81" s="38" t="s">
        <v>7</v>
      </c>
      <c r="L81" s="71"/>
      <c r="M81" s="65"/>
    </row>
    <row r="82" spans="1:13" ht="12.75">
      <c r="A82" s="17" t="s">
        <v>101</v>
      </c>
      <c r="B82" s="53">
        <f>IF(ISNUMBER(VLOOKUP($A82,'[9]Landfills Devlp Cty Report'!$A$5:$H$58,B$2,FALSE)),VLOOKUP($A82,'[9]Landfills Devlp Cty Report'!$A$5:$H$58,B$2,FALSE),'[9]Landfills_out (Eliz)'!D83)</f>
        <v>1117</v>
      </c>
      <c r="C82" s="53">
        <f>IF(ISNUMBER(VLOOKUP($A82,'[9]Landfills Devlp Cty Report'!$A$5:$H$58,C$2,FALSE)),VLOOKUP($A82,'[9]Landfills Devlp Cty Report'!$A$5:$H$58,C$2,FALSE),'[9]Landfills_out (Eliz)'!E83)</f>
        <v>912</v>
      </c>
      <c r="D82" s="53">
        <f>IF(ISNUMBER(VLOOKUP($A82,'[9]Landfills Devlp Cty Report'!$A$5:$H$58,D$2,FALSE)),VLOOKUP($A82,'[9]Landfills Devlp Cty Report'!$A$5:$H$58,D$2,FALSE),'[9]Landfills_out (Eliz)'!F83)</f>
        <v>664.8896317823322</v>
      </c>
      <c r="E82" s="53">
        <f>IF(ISNUMBER(VLOOKUP($A82,'[9]Landfills Devlp Cty Report'!$A$5:$H$58,E$2,FALSE)),VLOOKUP($A82,'[9]Landfills Devlp Cty Report'!$A$5:$H$58,E$2,FALSE),'[9]Landfills_out (Eliz)'!G83)</f>
        <v>482.04498304219084</v>
      </c>
      <c r="F82" s="53">
        <f>IF(ISNUMBER(VLOOKUP($A82,'[9]Landfills Devlp Cty Report'!$A$5:$H$58,F$2,FALSE)),VLOOKUP($A82,'[9]Landfills Devlp Cty Report'!$A$5:$H$58,F$2,FALSE),'[9]Landfills_out (Eliz)'!H83)</f>
        <v>349.0670566857244</v>
      </c>
      <c r="G82" s="53">
        <f>IF(ISNUMBER(VLOOKUP($A82,'[9]Landfills Devlp Cty Report'!$A$5:$H$58,G$2,FALSE)),VLOOKUP($A82,'[9]Landfills Devlp Cty Report'!$A$5:$H$58,G$2,FALSE),'[9]Landfills_out (Eliz)'!I83)</f>
        <v>282.57809350749113</v>
      </c>
      <c r="H82" s="53">
        <f>IF(ISNUMBER(VLOOKUP($A82,'[9]Landfills Devlp Cty Report'!$A$5:$H$58,H$2,FALSE)),VLOOKUP($A82,'[9]Landfills Devlp Cty Report'!$A$5:$H$58,H$2,FALSE),'[9]Landfills_out (Eliz)'!J83)</f>
        <v>228.75369474415945</v>
      </c>
      <c r="I82" s="54">
        <f>IF(ISNUMBER(VLOOKUP($A82,'[9]Landfills Devlp Cty Report'!$A$5:$H$58,2,FALSE)),1,)</f>
        <v>0</v>
      </c>
      <c r="J82" s="68" t="str">
        <f>IF(ISNUMBER(VLOOKUP($A82,'[9]Landfills Devlp Cty Report'!$A$5:$H$58,2,FALSE)),"Draft Developing Countries Report.doc","world_landfills_out.xls")</f>
        <v>world_landfills_out.xls</v>
      </c>
      <c r="K82" s="38" t="s">
        <v>18</v>
      </c>
      <c r="L82" s="71" t="s">
        <v>23</v>
      </c>
      <c r="M82" s="65" t="s">
        <v>16</v>
      </c>
    </row>
    <row r="83" spans="1:13" ht="12.75">
      <c r="A83" s="17" t="s">
        <v>100</v>
      </c>
      <c r="B83" s="53">
        <f>IF(ISNUMBER(VLOOKUP($A83,'[9]Landfills Devlp Cty Report'!$A$5:$H$58,B$2,FALSE)),VLOOKUP($A83,'[9]Landfills Devlp Cty Report'!$A$5:$H$58,B$2,FALSE),'[9]Landfills_out (Eliz)'!D84)</f>
        <v>0</v>
      </c>
      <c r="C83" s="53">
        <f>IF(ISNUMBER(VLOOKUP($A83,'[9]Landfills Devlp Cty Report'!$A$5:$H$58,C$2,FALSE)),VLOOKUP($A83,'[9]Landfills Devlp Cty Report'!$A$5:$H$58,C$2,FALSE),'[9]Landfills_out (Eliz)'!E84)</f>
        <v>0</v>
      </c>
      <c r="D83" s="53">
        <f>IF(ISNUMBER(VLOOKUP($A83,'[9]Landfills Devlp Cty Report'!$A$5:$H$58,D$2,FALSE)),VLOOKUP($A83,'[9]Landfills Devlp Cty Report'!$A$5:$H$58,D$2,FALSE),'[9]Landfills_out (Eliz)'!F84)</f>
        <v>0</v>
      </c>
      <c r="E83" s="53">
        <f>IF(ISNUMBER(VLOOKUP($A83,'[9]Landfills Devlp Cty Report'!$A$5:$H$58,E$2,FALSE)),VLOOKUP($A83,'[9]Landfills Devlp Cty Report'!$A$5:$H$58,E$2,FALSE),'[9]Landfills_out (Eliz)'!G84)</f>
        <v>0</v>
      </c>
      <c r="F83" s="53">
        <f>IF(ISNUMBER(VLOOKUP($A83,'[9]Landfills Devlp Cty Report'!$A$5:$H$58,F$2,FALSE)),VLOOKUP($A83,'[9]Landfills Devlp Cty Report'!$A$5:$H$58,F$2,FALSE),'[9]Landfills_out (Eliz)'!H84)</f>
        <v>0</v>
      </c>
      <c r="G83" s="53">
        <f>IF(ISNUMBER(VLOOKUP($A83,'[9]Landfills Devlp Cty Report'!$A$5:$H$58,G$2,FALSE)),VLOOKUP($A83,'[9]Landfills Devlp Cty Report'!$A$5:$H$58,G$2,FALSE),'[9]Landfills_out (Eliz)'!I84)</f>
        <v>0</v>
      </c>
      <c r="H83" s="53">
        <f>IF(ISNUMBER(VLOOKUP($A83,'[9]Landfills Devlp Cty Report'!$A$5:$H$58,H$2,FALSE)),VLOOKUP($A83,'[9]Landfills Devlp Cty Report'!$A$5:$H$58,H$2,FALSE),'[9]Landfills_out (Eliz)'!J84)</f>
        <v>0</v>
      </c>
      <c r="I83" s="54">
        <f>IF(ISNUMBER(VLOOKUP($A83,'[9]Landfills Devlp Cty Report'!$A$5:$H$58,2,FALSE)),1,)</f>
        <v>0</v>
      </c>
      <c r="J83" s="68" t="str">
        <f>IF(ISNUMBER(VLOOKUP($A83,'[9]Landfills Devlp Cty Report'!$A$5:$H$58,2,FALSE)),"Draft Developing Countries Report.doc","world_landfills_out.xls")</f>
        <v>world_landfills_out.xls</v>
      </c>
      <c r="K83" s="38" t="s">
        <v>52</v>
      </c>
      <c r="L83" s="71" t="s">
        <v>8</v>
      </c>
      <c r="M83" s="65"/>
    </row>
    <row r="84" spans="1:13" ht="12.75">
      <c r="A84" s="17" t="s">
        <v>99</v>
      </c>
      <c r="B84" s="53">
        <f>IF(ISNUMBER(VLOOKUP($A84,'[9]Landfills Devlp Cty Report'!$A$5:$H$58,B$2,FALSE)),VLOOKUP($A84,'[9]Landfills Devlp Cty Report'!$A$5:$H$58,B$2,FALSE),'[9]Landfills_out (Eliz)'!D85)</f>
        <v>885.7142857142858</v>
      </c>
      <c r="C84" s="53">
        <f>IF(ISNUMBER(VLOOKUP($A84,'[9]Landfills Devlp Cty Report'!$A$5:$H$58,C$2,FALSE)),VLOOKUP($A84,'[9]Landfills Devlp Cty Report'!$A$5:$H$58,C$2,FALSE),'[9]Landfills_out (Eliz)'!E85)</f>
        <v>961.9047619047618</v>
      </c>
      <c r="D84" s="53">
        <f>IF(ISNUMBER(VLOOKUP($A84,'[9]Landfills Devlp Cty Report'!$A$5:$H$58,D$2,FALSE)),VLOOKUP($A84,'[9]Landfills Devlp Cty Report'!$A$5:$H$58,D$2,FALSE),'[9]Landfills_out (Eliz)'!F85)</f>
        <v>976.1904761904761</v>
      </c>
      <c r="E84" s="53">
        <f>IF(ISNUMBER(VLOOKUP($A84,'[9]Landfills Devlp Cty Report'!$A$5:$H$58,E$2,FALSE)),VLOOKUP($A84,'[9]Landfills Devlp Cty Report'!$A$5:$H$58,E$2,FALSE),'[9]Landfills_out (Eliz)'!G85)</f>
        <v>1080.952380952381</v>
      </c>
      <c r="F84" s="53">
        <f>IF(ISNUMBER(VLOOKUP($A84,'[9]Landfills Devlp Cty Report'!$A$5:$H$58,F$2,FALSE)),VLOOKUP($A84,'[9]Landfills Devlp Cty Report'!$A$5:$H$58,F$2,FALSE),'[9]Landfills_out (Eliz)'!H85)</f>
        <v>1190.4761904761904</v>
      </c>
      <c r="G84" s="53">
        <f>IF(ISNUMBER(VLOOKUP($A84,'[9]Landfills Devlp Cty Report'!$A$5:$H$58,G$2,FALSE)),VLOOKUP($A84,'[9]Landfills Devlp Cty Report'!$A$5:$H$58,G$2,FALSE),'[9]Landfills_out (Eliz)'!I85)</f>
        <v>1321.1382113821137</v>
      </c>
      <c r="H84" s="53">
        <f>IF(ISNUMBER(VLOOKUP($A84,'[9]Landfills Devlp Cty Report'!$A$5:$H$58,H$2,FALSE)),VLOOKUP($A84,'[9]Landfills Devlp Cty Report'!$A$5:$H$58,H$2,FALSE),'[9]Landfills_out (Eliz)'!J85)</f>
        <v>1451.800232288037</v>
      </c>
      <c r="I84" s="54">
        <f>IF(ISNUMBER(VLOOKUP($A84,'[9]Landfills Devlp Cty Report'!$A$5:$H$58,2,FALSE)),1,)</f>
        <v>0</v>
      </c>
      <c r="J84" s="68" t="str">
        <f>IF(ISNUMBER(VLOOKUP($A84,'[9]Landfills Devlp Cty Report'!$A$5:$H$58,2,FALSE)),"Draft Developing Countries Report.doc","world_landfills_out.xls")</f>
        <v>world_landfills_out.xls</v>
      </c>
      <c r="K84" s="38" t="s">
        <v>99</v>
      </c>
      <c r="L84" s="71" t="s">
        <v>15</v>
      </c>
      <c r="M84" s="65" t="s">
        <v>16</v>
      </c>
    </row>
    <row r="85" spans="1:13" ht="12.75">
      <c r="A85" s="6" t="s">
        <v>102</v>
      </c>
      <c r="B85" s="53">
        <f>IF(ISNUMBER(VLOOKUP($A85,'[9]Landfills Devlp Cty Report'!$A$5:$H$58,B$2,FALSE)),VLOOKUP($A85,'[9]Landfills Devlp Cty Report'!$A$5:$H$58,B$2,FALSE),'[9]Landfills_out (Eliz)'!D86)</f>
        <v>31</v>
      </c>
      <c r="C85" s="53">
        <f>IF(ISNUMBER(VLOOKUP($A85,'[9]Landfills Devlp Cty Report'!$A$5:$H$58,C$2,FALSE)),VLOOKUP($A85,'[9]Landfills Devlp Cty Report'!$A$5:$H$58,C$2,FALSE),'[9]Landfills_out (Eliz)'!E86)</f>
        <v>32</v>
      </c>
      <c r="D85" s="53">
        <f>IF(ISNUMBER(VLOOKUP($A85,'[9]Landfills Devlp Cty Report'!$A$5:$H$58,D$2,FALSE)),VLOOKUP($A85,'[9]Landfills Devlp Cty Report'!$A$5:$H$58,D$2,FALSE),'[9]Landfills_out (Eliz)'!F86)</f>
        <v>33</v>
      </c>
      <c r="E85" s="53">
        <f>IF(ISNUMBER(VLOOKUP($A85,'[9]Landfills Devlp Cty Report'!$A$5:$H$58,E$2,FALSE)),VLOOKUP($A85,'[9]Landfills Devlp Cty Report'!$A$5:$H$58,E$2,FALSE),'[9]Landfills_out (Eliz)'!G86)</f>
        <v>34</v>
      </c>
      <c r="F85" s="53">
        <f>IF(ISNUMBER(VLOOKUP($A85,'[9]Landfills Devlp Cty Report'!$A$5:$H$58,F$2,FALSE)),VLOOKUP($A85,'[9]Landfills Devlp Cty Report'!$A$5:$H$58,F$2,FALSE),'[9]Landfills_out (Eliz)'!H86)</f>
        <v>35</v>
      </c>
      <c r="G85" s="53">
        <f>IF(ISNUMBER(VLOOKUP($A85,'[9]Landfills Devlp Cty Report'!$A$5:$H$58,G$2,FALSE)),VLOOKUP($A85,'[9]Landfills Devlp Cty Report'!$A$5:$H$58,G$2,FALSE),'[9]Landfills_out (Eliz)'!I86)</f>
        <v>36</v>
      </c>
      <c r="H85" s="53">
        <f>IF(ISNUMBER(VLOOKUP($A85,'[9]Landfills Devlp Cty Report'!$A$5:$H$58,H$2,FALSE)),VLOOKUP($A85,'[9]Landfills Devlp Cty Report'!$A$5:$H$58,H$2,FALSE),'[9]Landfills_out (Eliz)'!J86)</f>
        <v>37</v>
      </c>
      <c r="I85" s="54">
        <f>IF(ISNUMBER(VLOOKUP($A85,'[9]Landfills Devlp Cty Report'!$A$5:$H$58,2,FALSE)),1,)</f>
        <v>1</v>
      </c>
      <c r="J85" s="68" t="str">
        <f>IF(ISNUMBER(VLOOKUP($A85,'[9]Landfills Devlp Cty Report'!$A$5:$H$58,2,FALSE)),"Draft Developing Countries Report.doc","world_landfills_out.xls")</f>
        <v>Draft Developing Countries Report.doc</v>
      </c>
      <c r="K85" s="38" t="s">
        <v>10</v>
      </c>
      <c r="L85" s="71"/>
      <c r="M85" s="65"/>
    </row>
    <row r="86" spans="1:13" ht="12.75">
      <c r="A86" s="17" t="s">
        <v>103</v>
      </c>
      <c r="B86" s="53">
        <v>10161.904761904761</v>
      </c>
      <c r="C86" s="53">
        <v>10314.285714285714</v>
      </c>
      <c r="D86" s="53">
        <v>9690.476190476189</v>
      </c>
      <c r="E86" s="53">
        <v>9716.580649377473</v>
      </c>
      <c r="F86" s="53">
        <v>9644.892247504891</v>
      </c>
      <c r="G86" s="53">
        <v>9161.003993091508</v>
      </c>
      <c r="H86" s="53">
        <v>8358.732858119392</v>
      </c>
      <c r="I86" s="54">
        <f>IF(ISNUMBER(VLOOKUP($A86,'[9]Landfills Devlp Cty Report'!$A$5:$H$58,2,FALSE)),1,)</f>
        <v>0</v>
      </c>
      <c r="J86" s="68" t="s">
        <v>104</v>
      </c>
      <c r="K86" s="38" t="s">
        <v>105</v>
      </c>
      <c r="L86" s="37" t="s">
        <v>15</v>
      </c>
      <c r="M86" s="65" t="s">
        <v>16</v>
      </c>
    </row>
    <row r="87" spans="1:13" ht="12.75">
      <c r="A87" s="6" t="s">
        <v>106</v>
      </c>
      <c r="B87" s="53">
        <f>IF(ISNUMBER(VLOOKUP($A87,'[9]Landfills Devlp Cty Report'!$A$5:$H$58,B$2,FALSE)),VLOOKUP($A87,'[9]Landfills Devlp Cty Report'!$A$5:$H$58,B$2,FALSE),'[9]Landfills_out (Eliz)'!D88)</f>
        <v>139</v>
      </c>
      <c r="C87" s="53">
        <f>IF(ISNUMBER(VLOOKUP($A87,'[9]Landfills Devlp Cty Report'!$A$5:$H$58,C$2,FALSE)),VLOOKUP($A87,'[9]Landfills Devlp Cty Report'!$A$5:$H$58,C$2,FALSE),'[9]Landfills_out (Eliz)'!E88)</f>
        <v>145</v>
      </c>
      <c r="D87" s="53">
        <f>IF(ISNUMBER(VLOOKUP($A87,'[9]Landfills Devlp Cty Report'!$A$5:$H$58,D$2,FALSE)),VLOOKUP($A87,'[9]Landfills Devlp Cty Report'!$A$5:$H$58,D$2,FALSE),'[9]Landfills_out (Eliz)'!F88)</f>
        <v>165</v>
      </c>
      <c r="E87" s="53">
        <f>IF(ISNUMBER(VLOOKUP($A87,'[9]Landfills Devlp Cty Report'!$A$5:$H$58,E$2,FALSE)),VLOOKUP($A87,'[9]Landfills Devlp Cty Report'!$A$5:$H$58,E$2,FALSE),'[9]Landfills_out (Eliz)'!G88)</f>
        <v>187</v>
      </c>
      <c r="F87" s="53">
        <f>IF(ISNUMBER(VLOOKUP($A87,'[9]Landfills Devlp Cty Report'!$A$5:$H$58,F$2,FALSE)),VLOOKUP($A87,'[9]Landfills Devlp Cty Report'!$A$5:$H$58,F$2,FALSE),'[9]Landfills_out (Eliz)'!H88)</f>
        <v>212</v>
      </c>
      <c r="G87" s="53">
        <f>IF(ISNUMBER(VLOOKUP($A87,'[9]Landfills Devlp Cty Report'!$A$5:$H$58,G$2,FALSE)),VLOOKUP($A87,'[9]Landfills Devlp Cty Report'!$A$5:$H$58,G$2,FALSE),'[9]Landfills_out (Eliz)'!I88)</f>
        <v>241</v>
      </c>
      <c r="H87" s="53">
        <f>IF(ISNUMBER(VLOOKUP($A87,'[9]Landfills Devlp Cty Report'!$A$5:$H$58,H$2,FALSE)),VLOOKUP($A87,'[9]Landfills Devlp Cty Report'!$A$5:$H$58,H$2,FALSE),'[9]Landfills_out (Eliz)'!J88)</f>
        <v>273</v>
      </c>
      <c r="I87" s="54">
        <f>IF(ISNUMBER(VLOOKUP($A87,'[9]Landfills Devlp Cty Report'!$A$5:$H$58,2,FALSE)),1,)</f>
        <v>1</v>
      </c>
      <c r="J87" s="68" t="str">
        <f>IF(ISNUMBER(VLOOKUP($A87,'[9]Landfills Devlp Cty Report'!$A$5:$H$58,2,FALSE)),"Draft Developing Countries Report.doc","world_landfills_out.xls")</f>
        <v>Draft Developing Countries Report.doc</v>
      </c>
      <c r="K87" s="38" t="s">
        <v>12</v>
      </c>
      <c r="L87" s="71"/>
      <c r="M87" s="65"/>
    </row>
    <row r="88" spans="1:13" ht="12.75">
      <c r="A88" s="6" t="s">
        <v>107</v>
      </c>
      <c r="B88" s="53">
        <f>IF(ISNUMBER(VLOOKUP($A88,'[9]Landfills Devlp Cty Report'!$A$5:$H$58,B$2,FALSE)),VLOOKUP($A88,'[9]Landfills Devlp Cty Report'!$A$5:$H$58,B$2,FALSE),'[9]Landfills_out (Eliz)'!D89)</f>
        <v>323</v>
      </c>
      <c r="C88" s="53">
        <f>IF(ISNUMBER(VLOOKUP($A88,'[9]Landfills Devlp Cty Report'!$A$5:$H$58,C$2,FALSE)),VLOOKUP($A88,'[9]Landfills Devlp Cty Report'!$A$5:$H$58,C$2,FALSE),'[9]Landfills_out (Eliz)'!E89)</f>
        <v>351</v>
      </c>
      <c r="D88" s="53">
        <f>IF(ISNUMBER(VLOOKUP($A88,'[9]Landfills Devlp Cty Report'!$A$5:$H$58,D$2,FALSE)),VLOOKUP($A88,'[9]Landfills Devlp Cty Report'!$A$5:$H$58,D$2,FALSE),'[9]Landfills_out (Eliz)'!F89)</f>
        <v>381</v>
      </c>
      <c r="E88" s="53">
        <f>IF(ISNUMBER(VLOOKUP($A88,'[9]Landfills Devlp Cty Report'!$A$5:$H$58,E$2,FALSE)),VLOOKUP($A88,'[9]Landfills Devlp Cty Report'!$A$5:$H$58,E$2,FALSE),'[9]Landfills_out (Eliz)'!G89)</f>
        <v>414</v>
      </c>
      <c r="F88" s="53">
        <f>IF(ISNUMBER(VLOOKUP($A88,'[9]Landfills Devlp Cty Report'!$A$5:$H$58,F$2,FALSE)),VLOOKUP($A88,'[9]Landfills Devlp Cty Report'!$A$5:$H$58,F$2,FALSE),'[9]Landfills_out (Eliz)'!H89)</f>
        <v>449</v>
      </c>
      <c r="G88" s="53">
        <f>IF(ISNUMBER(VLOOKUP($A88,'[9]Landfills Devlp Cty Report'!$A$5:$H$58,G$2,FALSE)),VLOOKUP($A88,'[9]Landfills Devlp Cty Report'!$A$5:$H$58,G$2,FALSE),'[9]Landfills_out (Eliz)'!I89)</f>
        <v>488</v>
      </c>
      <c r="H88" s="53">
        <f>IF(ISNUMBER(VLOOKUP($A88,'[9]Landfills Devlp Cty Report'!$A$5:$H$58,H$2,FALSE)),VLOOKUP($A88,'[9]Landfills Devlp Cty Report'!$A$5:$H$58,H$2,FALSE),'[9]Landfills_out (Eliz)'!J89)</f>
        <v>530</v>
      </c>
      <c r="I88" s="54">
        <f>IF(ISNUMBER(VLOOKUP($A88,'[9]Landfills Devlp Cty Report'!$A$5:$H$58,2,FALSE)),1,)</f>
        <v>1</v>
      </c>
      <c r="J88" s="68" t="str">
        <f>IF(ISNUMBER(VLOOKUP($A88,'[9]Landfills Devlp Cty Report'!$A$5:$H$58,2,FALSE)),"Draft Developing Countries Report.doc","world_landfills_out.xls")</f>
        <v>Draft Developing Countries Report.doc</v>
      </c>
      <c r="K88" s="38" t="s">
        <v>10</v>
      </c>
      <c r="L88" s="71" t="s">
        <v>8</v>
      </c>
      <c r="M88" s="65"/>
    </row>
    <row r="89" spans="1:13" ht="12.75">
      <c r="A89" s="4" t="s">
        <v>108</v>
      </c>
      <c r="B89" s="53">
        <f>IF(ISNUMBER(VLOOKUP($A89,'[9]Landfills Devlp Cty Report'!$A$5:$H$58,B$2,FALSE)),VLOOKUP($A89,'[9]Landfills Devlp Cty Report'!$A$5:$H$58,B$2,FALSE),'[9]Landfills_out (Eliz)'!D90)</f>
        <v>48</v>
      </c>
      <c r="C89" s="53">
        <f>IF(ISNUMBER(VLOOKUP($A89,'[9]Landfills Devlp Cty Report'!$A$5:$H$58,C$2,FALSE)),VLOOKUP($A89,'[9]Landfills Devlp Cty Report'!$A$5:$H$58,C$2,FALSE),'[9]Landfills_out (Eliz)'!E90)</f>
        <v>55</v>
      </c>
      <c r="D89" s="53">
        <f>IF(ISNUMBER(VLOOKUP($A89,'[9]Landfills Devlp Cty Report'!$A$5:$H$58,D$2,FALSE)),VLOOKUP($A89,'[9]Landfills Devlp Cty Report'!$A$5:$H$58,D$2,FALSE),'[9]Landfills_out (Eliz)'!F90)</f>
        <v>64</v>
      </c>
      <c r="E89" s="53">
        <f>IF(ISNUMBER(VLOOKUP($A89,'[9]Landfills Devlp Cty Report'!$A$5:$H$58,E$2,FALSE)),VLOOKUP($A89,'[9]Landfills Devlp Cty Report'!$A$5:$H$58,E$2,FALSE),'[9]Landfills_out (Eliz)'!G90)</f>
        <v>74</v>
      </c>
      <c r="F89" s="53">
        <f>IF(ISNUMBER(VLOOKUP($A89,'[9]Landfills Devlp Cty Report'!$A$5:$H$58,F$2,FALSE)),VLOOKUP($A89,'[9]Landfills Devlp Cty Report'!$A$5:$H$58,F$2,FALSE),'[9]Landfills_out (Eliz)'!H90)</f>
        <v>85</v>
      </c>
      <c r="G89" s="53">
        <f>IF(ISNUMBER(VLOOKUP($A89,'[9]Landfills Devlp Cty Report'!$A$5:$H$58,G$2,FALSE)),VLOOKUP($A89,'[9]Landfills Devlp Cty Report'!$A$5:$H$58,G$2,FALSE),'[9]Landfills_out (Eliz)'!I90)</f>
        <v>98</v>
      </c>
      <c r="H89" s="53">
        <f>IF(ISNUMBER(VLOOKUP($A89,'[9]Landfills Devlp Cty Report'!$A$5:$H$58,H$2,FALSE)),VLOOKUP($A89,'[9]Landfills Devlp Cty Report'!$A$5:$H$58,H$2,FALSE),'[9]Landfills_out (Eliz)'!J90)</f>
        <v>113</v>
      </c>
      <c r="I89" s="54">
        <f>IF(ISNUMBER(VLOOKUP($A89,'[9]Landfills Devlp Cty Report'!$A$5:$H$58,2,FALSE)),1,)</f>
        <v>1</v>
      </c>
      <c r="J89" s="68" t="str">
        <f>IF(ISNUMBER(VLOOKUP($A89,'[9]Landfills Devlp Cty Report'!$A$5:$H$58,2,FALSE)),"Draft Developing Countries Report.doc","world_landfills_out.xls")</f>
        <v>Draft Developing Countries Report.doc</v>
      </c>
      <c r="K89" s="38" t="s">
        <v>21</v>
      </c>
      <c r="M89" s="65"/>
    </row>
    <row r="90" spans="1:13" ht="12.75">
      <c r="A90" s="4"/>
      <c r="B90" s="53"/>
      <c r="C90" s="53"/>
      <c r="D90" s="53"/>
      <c r="E90" s="53"/>
      <c r="F90" s="53"/>
      <c r="G90" s="53"/>
      <c r="H90" s="53"/>
      <c r="I90" s="72">
        <f>SUM(I4:I89)</f>
        <v>45</v>
      </c>
      <c r="M90" s="65"/>
    </row>
    <row r="91" spans="1:13" ht="12.75">
      <c r="A91" s="65" t="s">
        <v>109</v>
      </c>
      <c r="B91" s="53"/>
      <c r="C91" s="53"/>
      <c r="D91" s="53"/>
      <c r="E91" s="53"/>
      <c r="F91" s="53"/>
      <c r="G91" s="53"/>
      <c r="H91" s="53"/>
      <c r="M91" s="65"/>
    </row>
    <row r="92" spans="1:13" ht="12.75">
      <c r="A92" s="65" t="s">
        <v>7</v>
      </c>
      <c r="B92" s="53">
        <f>IF(ISNUMBER(VLOOKUP($A92,'[9]Landfills Devlp Cty Report'!$A$5:$H$58,B$2,FALSE)),VLOOKUP($A92,'[9]Landfills Devlp Cty Report'!$A$5:$H$58,B$2,FALSE),'[9]Landfills_out (Eliz)'!D93)</f>
        <v>447</v>
      </c>
      <c r="C92" s="53">
        <f>IF(ISNUMBER(VLOOKUP($A92,'[9]Landfills Devlp Cty Report'!$A$5:$H$58,C$2,FALSE)),VLOOKUP($A92,'[9]Landfills Devlp Cty Report'!$A$5:$H$58,C$2,FALSE),'[9]Landfills_out (Eliz)'!E93)</f>
        <v>538</v>
      </c>
      <c r="D92" s="53">
        <f>IF(ISNUMBER(VLOOKUP($A92,'[9]Landfills Devlp Cty Report'!$A$5:$H$58,D$2,FALSE)),VLOOKUP($A92,'[9]Landfills Devlp Cty Report'!$A$5:$H$58,D$2,FALSE),'[9]Landfills_out (Eliz)'!F93)</f>
        <v>647</v>
      </c>
      <c r="E92" s="53">
        <f>IF(ISNUMBER(VLOOKUP($A92,'[9]Landfills Devlp Cty Report'!$A$5:$H$58,E$2,FALSE)),VLOOKUP($A92,'[9]Landfills Devlp Cty Report'!$A$5:$H$58,E$2,FALSE),'[9]Landfills_out (Eliz)'!G93)</f>
        <v>778</v>
      </c>
      <c r="F92" s="53">
        <f>IF(ISNUMBER(VLOOKUP($A92,'[9]Landfills Devlp Cty Report'!$A$5:$H$58,F$2,FALSE)),VLOOKUP($A92,'[9]Landfills Devlp Cty Report'!$A$5:$H$58,F$2,FALSE),'[9]Landfills_out (Eliz)'!H93)</f>
        <v>936</v>
      </c>
      <c r="G92" s="53">
        <f>IF(ISNUMBER(VLOOKUP($A92,'[9]Landfills Devlp Cty Report'!$A$5:$H$58,G$2,FALSE)),VLOOKUP($A92,'[9]Landfills Devlp Cty Report'!$A$5:$H$58,G$2,FALSE),'[9]Landfills_out (Eliz)'!I93)</f>
        <v>1126</v>
      </c>
      <c r="H92" s="53">
        <f>IF(ISNUMBER(VLOOKUP($A92,'[9]Landfills Devlp Cty Report'!$A$5:$H$58,H$2,FALSE)),VLOOKUP($A92,'[9]Landfills Devlp Cty Report'!$A$5:$H$58,H$2,FALSE),'[9]Landfills_out (Eliz)'!J93)</f>
        <v>1354</v>
      </c>
      <c r="I92" s="72"/>
      <c r="J92" s="68" t="str">
        <f>IF(ISNUMBER(VLOOKUP($A92,'[9]Landfills Devlp Cty Report'!$A$5:$H$58,2,FALSE)),"Draft Developing Countries Report.doc","world_landfills_out.xls")</f>
        <v>Draft Developing Countries Report.doc</v>
      </c>
      <c r="K92" s="38" t="s">
        <v>7</v>
      </c>
      <c r="M92" s="65"/>
    </row>
    <row r="93" spans="1:13" ht="12.75">
      <c r="A93" s="65" t="s">
        <v>110</v>
      </c>
      <c r="B93" s="53">
        <f>IF(ISNUMBER(VLOOKUP($A93,'[9]Landfills Devlp Cty Report'!$A$5:$H$58,B$2,FALSE)),VLOOKUP($A93,'[9]Landfills Devlp Cty Report'!$A$5:$H$58,B$2,FALSE),'[9]Landfills_out (Eliz)'!D94)</f>
        <v>10</v>
      </c>
      <c r="C93" s="53">
        <f>IF(ISNUMBER(VLOOKUP($A93,'[9]Landfills Devlp Cty Report'!$A$5:$H$58,C$2,FALSE)),VLOOKUP($A93,'[9]Landfills Devlp Cty Report'!$A$5:$H$58,C$2,FALSE),'[9]Landfills_out (Eliz)'!E94)</f>
        <v>11</v>
      </c>
      <c r="D93" s="53">
        <f>IF(ISNUMBER(VLOOKUP($A93,'[9]Landfills Devlp Cty Report'!$A$5:$H$58,D$2,FALSE)),VLOOKUP($A93,'[9]Landfills Devlp Cty Report'!$A$5:$H$58,D$2,FALSE),'[9]Landfills_out (Eliz)'!F94)</f>
        <v>13</v>
      </c>
      <c r="E93" s="53">
        <f>IF(ISNUMBER(VLOOKUP($A93,'[9]Landfills Devlp Cty Report'!$A$5:$H$58,E$2,FALSE)),VLOOKUP($A93,'[9]Landfills Devlp Cty Report'!$A$5:$H$58,E$2,FALSE),'[9]Landfills_out (Eliz)'!G94)</f>
        <v>15</v>
      </c>
      <c r="F93" s="53">
        <f>IF(ISNUMBER(VLOOKUP($A93,'[9]Landfills Devlp Cty Report'!$A$5:$H$58,F$2,FALSE)),VLOOKUP($A93,'[9]Landfills Devlp Cty Report'!$A$5:$H$58,F$2,FALSE),'[9]Landfills_out (Eliz)'!H94)</f>
        <v>17</v>
      </c>
      <c r="G93" s="53">
        <f>IF(ISNUMBER(VLOOKUP($A93,'[9]Landfills Devlp Cty Report'!$A$5:$H$58,G$2,FALSE)),VLOOKUP($A93,'[9]Landfills Devlp Cty Report'!$A$5:$H$58,G$2,FALSE),'[9]Landfills_out (Eliz)'!I94)</f>
        <v>20</v>
      </c>
      <c r="H93" s="53">
        <f>IF(ISNUMBER(VLOOKUP($A93,'[9]Landfills Devlp Cty Report'!$A$5:$H$58,H$2,FALSE)),VLOOKUP($A93,'[9]Landfills Devlp Cty Report'!$A$5:$H$58,H$2,FALSE),'[9]Landfills_out (Eliz)'!J94)</f>
        <v>24</v>
      </c>
      <c r="I93" s="72"/>
      <c r="J93" s="68" t="str">
        <f>IF(ISNUMBER(VLOOKUP($A93,'[9]Landfills Devlp Cty Report'!$A$5:$H$58,2,FALSE)),"Draft Developing Countries Report.doc","world_landfills_out.xls")</f>
        <v>Draft Developing Countries Report.doc</v>
      </c>
      <c r="K93" s="38" t="s">
        <v>31</v>
      </c>
      <c r="L93" s="38"/>
      <c r="M93" s="38"/>
    </row>
    <row r="94" spans="1:13" ht="12.75">
      <c r="A94" s="65" t="s">
        <v>28</v>
      </c>
      <c r="B94" s="53">
        <f>IF(ISNUMBER(VLOOKUP($A94,'[9]Landfills Devlp Cty Report'!$A$5:$H$58,B$2,FALSE)),VLOOKUP($A94,'[9]Landfills Devlp Cty Report'!$A$5:$H$58,B$2,FALSE),'[9]Landfills_out (Eliz)'!D95)</f>
        <v>19</v>
      </c>
      <c r="C94" s="53">
        <f>IF(ISNUMBER(VLOOKUP($A94,'[9]Landfills Devlp Cty Report'!$A$5:$H$58,C$2,FALSE)),VLOOKUP($A94,'[9]Landfills Devlp Cty Report'!$A$5:$H$58,C$2,FALSE),'[9]Landfills_out (Eliz)'!E95)</f>
        <v>22</v>
      </c>
      <c r="D94" s="53">
        <f>IF(ISNUMBER(VLOOKUP($A94,'[9]Landfills Devlp Cty Report'!$A$5:$H$58,D$2,FALSE)),VLOOKUP($A94,'[9]Landfills Devlp Cty Report'!$A$5:$H$58,D$2,FALSE),'[9]Landfills_out (Eliz)'!F95)</f>
        <v>26</v>
      </c>
      <c r="E94" s="53">
        <f>IF(ISNUMBER(VLOOKUP($A94,'[9]Landfills Devlp Cty Report'!$A$5:$H$58,E$2,FALSE)),VLOOKUP($A94,'[9]Landfills Devlp Cty Report'!$A$5:$H$58,E$2,FALSE),'[9]Landfills_out (Eliz)'!G95)</f>
        <v>31</v>
      </c>
      <c r="F94" s="53">
        <f>IF(ISNUMBER(VLOOKUP($A94,'[9]Landfills Devlp Cty Report'!$A$5:$H$58,F$2,FALSE)),VLOOKUP($A94,'[9]Landfills Devlp Cty Report'!$A$5:$H$58,F$2,FALSE),'[9]Landfills_out (Eliz)'!H95)</f>
        <v>37</v>
      </c>
      <c r="G94" s="53">
        <f>IF(ISNUMBER(VLOOKUP($A94,'[9]Landfills Devlp Cty Report'!$A$5:$H$58,G$2,FALSE)),VLOOKUP($A94,'[9]Landfills Devlp Cty Report'!$A$5:$H$58,G$2,FALSE),'[9]Landfills_out (Eliz)'!I95)</f>
        <v>43</v>
      </c>
      <c r="H94" s="53">
        <f>IF(ISNUMBER(VLOOKUP($A94,'[9]Landfills Devlp Cty Report'!$A$5:$H$58,H$2,FALSE)),VLOOKUP($A94,'[9]Landfills Devlp Cty Report'!$A$5:$H$58,H$2,FALSE),'[9]Landfills_out (Eliz)'!J95)</f>
        <v>51</v>
      </c>
      <c r="J94" s="68" t="str">
        <f>IF(ISNUMBER(VLOOKUP($A94,'[9]Landfills Devlp Cty Report'!$A$5:$H$58,2,FALSE)),"Draft Developing Countries Report.doc","world_landfills_out.xls")</f>
        <v>Draft Developing Countries Report.doc</v>
      </c>
      <c r="K94" s="38" t="s">
        <v>28</v>
      </c>
      <c r="M94" s="65"/>
    </row>
    <row r="95" spans="1:13" ht="12.75">
      <c r="A95" s="65" t="s">
        <v>111</v>
      </c>
      <c r="B95" s="53">
        <f>IF(ISNUMBER(VLOOKUP($A95,'[9]Landfills Devlp Cty Report'!$A$5:$H$58,B$2,FALSE)),VLOOKUP($A95,'[9]Landfills Devlp Cty Report'!$A$5:$H$58,B$2,FALSE),'[9]Landfills_out (Eliz)'!D96)</f>
        <v>52</v>
      </c>
      <c r="C95" s="53">
        <f>IF(ISNUMBER(VLOOKUP($A95,'[9]Landfills Devlp Cty Report'!$A$5:$H$58,C$2,FALSE)),VLOOKUP($A95,'[9]Landfills Devlp Cty Report'!$A$5:$H$58,C$2,FALSE),'[9]Landfills_out (Eliz)'!E96)</f>
        <v>60</v>
      </c>
      <c r="D95" s="53">
        <f>IF(ISNUMBER(VLOOKUP($A95,'[9]Landfills Devlp Cty Report'!$A$5:$H$58,D$2,FALSE)),VLOOKUP($A95,'[9]Landfills Devlp Cty Report'!$A$5:$H$58,D$2,FALSE),'[9]Landfills_out (Eliz)'!F96)</f>
        <v>68</v>
      </c>
      <c r="E95" s="53">
        <f>IF(ISNUMBER(VLOOKUP($A95,'[9]Landfills Devlp Cty Report'!$A$5:$H$58,E$2,FALSE)),VLOOKUP($A95,'[9]Landfills Devlp Cty Report'!$A$5:$H$58,E$2,FALSE),'[9]Landfills_out (Eliz)'!G96)</f>
        <v>77</v>
      </c>
      <c r="F95" s="53">
        <f>IF(ISNUMBER(VLOOKUP($A95,'[9]Landfills Devlp Cty Report'!$A$5:$H$58,F$2,FALSE)),VLOOKUP($A95,'[9]Landfills Devlp Cty Report'!$A$5:$H$58,F$2,FALSE),'[9]Landfills_out (Eliz)'!H96)</f>
        <v>87</v>
      </c>
      <c r="G95" s="53">
        <f>IF(ISNUMBER(VLOOKUP($A95,'[9]Landfills Devlp Cty Report'!$A$5:$H$58,G$2,FALSE)),VLOOKUP($A95,'[9]Landfills Devlp Cty Report'!$A$5:$H$58,G$2,FALSE),'[9]Landfills_out (Eliz)'!I96)</f>
        <v>99</v>
      </c>
      <c r="H95" s="53">
        <f>IF(ISNUMBER(VLOOKUP($A95,'[9]Landfills Devlp Cty Report'!$A$5:$H$58,H$2,FALSE)),VLOOKUP($A95,'[9]Landfills Devlp Cty Report'!$A$5:$H$58,H$2,FALSE),'[9]Landfills_out (Eliz)'!J96)</f>
        <v>113</v>
      </c>
      <c r="I95" s="72"/>
      <c r="J95" s="68" t="str">
        <f>IF(ISNUMBER(VLOOKUP($A95,'[9]Landfills Devlp Cty Report'!$A$5:$H$58,2,FALSE)),"Draft Developing Countries Report.doc","world_landfills_out.xls")</f>
        <v>Draft Developing Countries Report.doc</v>
      </c>
      <c r="K95" s="38" t="s">
        <v>12</v>
      </c>
      <c r="M95" s="65"/>
    </row>
    <row r="96" spans="1:13" ht="12.75">
      <c r="A96" s="65" t="s">
        <v>112</v>
      </c>
      <c r="B96" s="53">
        <f>IF(ISNUMBER(VLOOKUP($A96,'[9]Landfills Devlp Cty Report'!$A$5:$H$58,B$2,FALSE)),VLOOKUP($A96,'[9]Landfills Devlp Cty Report'!$A$5:$H$58,B$2,FALSE),'[9]Landfills_out (Eliz)'!D97)</f>
        <v>672</v>
      </c>
      <c r="C96" s="53">
        <f>IF(ISNUMBER(VLOOKUP($A96,'[9]Landfills Devlp Cty Report'!$A$5:$H$58,C$2,FALSE)),VLOOKUP($A96,'[9]Landfills Devlp Cty Report'!$A$5:$H$58,C$2,FALSE),'[9]Landfills_out (Eliz)'!E97)</f>
        <v>749</v>
      </c>
      <c r="D96" s="53">
        <f>IF(ISNUMBER(VLOOKUP($A96,'[9]Landfills Devlp Cty Report'!$A$5:$H$58,D$2,FALSE)),VLOOKUP($A96,'[9]Landfills Devlp Cty Report'!$A$5:$H$58,D$2,FALSE),'[9]Landfills_out (Eliz)'!F97)</f>
        <v>834</v>
      </c>
      <c r="E96" s="53">
        <f>IF(ISNUMBER(VLOOKUP($A96,'[9]Landfills Devlp Cty Report'!$A$5:$H$58,E$2,FALSE)),VLOOKUP($A96,'[9]Landfills Devlp Cty Report'!$A$5:$H$58,E$2,FALSE),'[9]Landfills_out (Eliz)'!G97)</f>
        <v>929</v>
      </c>
      <c r="F96" s="53">
        <f>IF(ISNUMBER(VLOOKUP($A96,'[9]Landfills Devlp Cty Report'!$A$5:$H$58,F$2,FALSE)),VLOOKUP($A96,'[9]Landfills Devlp Cty Report'!$A$5:$H$58,F$2,FALSE),'[9]Landfills_out (Eliz)'!H97)</f>
        <v>1034</v>
      </c>
      <c r="G96" s="53">
        <f>IF(ISNUMBER(VLOOKUP($A96,'[9]Landfills Devlp Cty Report'!$A$5:$H$58,G$2,FALSE)),VLOOKUP($A96,'[9]Landfills Devlp Cty Report'!$A$5:$H$58,G$2,FALSE),'[9]Landfills_out (Eliz)'!I97)</f>
        <v>1152</v>
      </c>
      <c r="H96" s="53">
        <f>IF(ISNUMBER(VLOOKUP($A96,'[9]Landfills Devlp Cty Report'!$A$5:$H$58,H$2,FALSE)),VLOOKUP($A96,'[9]Landfills Devlp Cty Report'!$A$5:$H$58,H$2,FALSE),'[9]Landfills_out (Eliz)'!J97)</f>
        <v>1283</v>
      </c>
      <c r="J96" s="68" t="str">
        <f>IF(ISNUMBER(VLOOKUP($A96,'[9]Landfills Devlp Cty Report'!$A$5:$H$58,2,FALSE)),"Draft Developing Countries Report.doc","world_landfills_out.xls")</f>
        <v>Draft Developing Countries Report.doc</v>
      </c>
      <c r="K96" s="38" t="s">
        <v>10</v>
      </c>
      <c r="M96" s="65"/>
    </row>
    <row r="97" spans="1:13" ht="12.75">
      <c r="A97" s="65" t="s">
        <v>52</v>
      </c>
      <c r="B97" s="53">
        <f>IF(ISNUMBER(VLOOKUP($A97,'[9]Landfills Devlp Cty Report'!$A$5:$H$58,B$2,FALSE)),VLOOKUP($A97,'[9]Landfills Devlp Cty Report'!$A$5:$H$58,B$2,FALSE),'[9]Landfills_out (Eliz)'!D98)</f>
        <v>247</v>
      </c>
      <c r="C97" s="53">
        <f>IF(ISNUMBER(VLOOKUP($A97,'[9]Landfills Devlp Cty Report'!$A$5:$H$58,C$2,FALSE)),VLOOKUP($A97,'[9]Landfills Devlp Cty Report'!$A$5:$H$58,C$2,FALSE),'[9]Landfills_out (Eliz)'!E98)</f>
        <v>273</v>
      </c>
      <c r="D97" s="53">
        <f>IF(ISNUMBER(VLOOKUP($A97,'[9]Landfills Devlp Cty Report'!$A$5:$H$58,D$2,FALSE)),VLOOKUP($A97,'[9]Landfills Devlp Cty Report'!$A$5:$H$58,D$2,FALSE),'[9]Landfills_out (Eliz)'!F98)</f>
        <v>302</v>
      </c>
      <c r="E97" s="53">
        <f>IF(ISNUMBER(VLOOKUP($A97,'[9]Landfills Devlp Cty Report'!$A$5:$H$58,E$2,FALSE)),VLOOKUP($A97,'[9]Landfills Devlp Cty Report'!$A$5:$H$58,E$2,FALSE),'[9]Landfills_out (Eliz)'!G98)</f>
        <v>333</v>
      </c>
      <c r="F97" s="53">
        <f>IF(ISNUMBER(VLOOKUP($A97,'[9]Landfills Devlp Cty Report'!$A$5:$H$58,F$2,FALSE)),VLOOKUP($A97,'[9]Landfills Devlp Cty Report'!$A$5:$H$58,F$2,FALSE),'[9]Landfills_out (Eliz)'!H98)</f>
        <v>368</v>
      </c>
      <c r="G97" s="53">
        <f>IF(ISNUMBER(VLOOKUP($A97,'[9]Landfills Devlp Cty Report'!$A$5:$H$58,G$2,FALSE)),VLOOKUP($A97,'[9]Landfills Devlp Cty Report'!$A$5:$H$58,G$2,FALSE),'[9]Landfills_out (Eliz)'!I98)</f>
        <v>407</v>
      </c>
      <c r="H97" s="53">
        <f>IF(ISNUMBER(VLOOKUP($A97,'[9]Landfills Devlp Cty Report'!$A$5:$H$58,H$2,FALSE)),VLOOKUP($A97,'[9]Landfills Devlp Cty Report'!$A$5:$H$58,H$2,FALSE),'[9]Landfills_out (Eliz)'!J98)</f>
        <v>450</v>
      </c>
      <c r="I97" s="72"/>
      <c r="J97" s="68" t="str">
        <f>IF(ISNUMBER(VLOOKUP($A97,'[9]Landfills Devlp Cty Report'!$A$5:$H$58,2,FALSE)),"Draft Developing Countries Report.doc","world_landfills_out.xls")</f>
        <v>Draft Developing Countries Report.doc</v>
      </c>
      <c r="K97" s="38" t="s">
        <v>52</v>
      </c>
      <c r="M97" s="65"/>
    </row>
    <row r="98" spans="1:13" ht="12.75">
      <c r="A98" s="65" t="s">
        <v>113</v>
      </c>
      <c r="B98" s="53">
        <f>IF(ISNUMBER(VLOOKUP($A98,'[9]Landfills Devlp Cty Report'!$A$5:$H$58,B$2,FALSE)),VLOOKUP($A98,'[9]Landfills Devlp Cty Report'!$A$5:$H$58,B$2,FALSE),'[9]Landfills_out (Eliz)'!D99)</f>
        <v>0</v>
      </c>
      <c r="C98" s="53">
        <f>IF(ISNUMBER(VLOOKUP($A98,'[9]Landfills Devlp Cty Report'!$A$5:$H$58,C$2,FALSE)),VLOOKUP($A98,'[9]Landfills Devlp Cty Report'!$A$5:$H$58,C$2,FALSE),'[9]Landfills_out (Eliz)'!E99)</f>
        <v>0</v>
      </c>
      <c r="D98" s="53">
        <f>IF(ISNUMBER(VLOOKUP($A98,'[9]Landfills Devlp Cty Report'!$A$5:$H$58,D$2,FALSE)),VLOOKUP($A98,'[9]Landfills Devlp Cty Report'!$A$5:$H$58,D$2,FALSE),'[9]Landfills_out (Eliz)'!F99)</f>
        <v>0</v>
      </c>
      <c r="E98" s="53">
        <f>IF(ISNUMBER(VLOOKUP($A98,'[9]Landfills Devlp Cty Report'!$A$5:$H$58,E$2,FALSE)),VLOOKUP($A98,'[9]Landfills Devlp Cty Report'!$A$5:$H$58,E$2,FALSE),'[9]Landfills_out (Eliz)'!G99)</f>
        <v>0</v>
      </c>
      <c r="F98" s="53">
        <f>IF(ISNUMBER(VLOOKUP($A98,'[9]Landfills Devlp Cty Report'!$A$5:$H$58,F$2,FALSE)),VLOOKUP($A98,'[9]Landfills Devlp Cty Report'!$A$5:$H$58,F$2,FALSE),'[9]Landfills_out (Eliz)'!H99)</f>
        <v>0</v>
      </c>
      <c r="G98" s="53">
        <f>IF(ISNUMBER(VLOOKUP($A98,'[9]Landfills Devlp Cty Report'!$A$5:$H$58,G$2,FALSE)),VLOOKUP($A98,'[9]Landfills Devlp Cty Report'!$A$5:$H$58,G$2,FALSE),'[9]Landfills_out (Eliz)'!I99)</f>
        <v>0</v>
      </c>
      <c r="H98" s="53">
        <f>IF(ISNUMBER(VLOOKUP($A98,'[9]Landfills Devlp Cty Report'!$A$5:$H$58,H$2,FALSE)),VLOOKUP($A98,'[9]Landfills Devlp Cty Report'!$A$5:$H$58,H$2,FALSE),'[9]Landfills_out (Eliz)'!J99)</f>
        <v>0</v>
      </c>
      <c r="I98" s="73"/>
      <c r="J98" s="68" t="str">
        <f>IF(ISNUMBER(VLOOKUP($A98,'[9]Landfills Devlp Cty Report'!$A$5:$H$58,2,FALSE)),"Draft Developing Countries Report.doc","world_landfills_out.xls")</f>
        <v>world_landfills_out.xls</v>
      </c>
      <c r="K98" s="38" t="s">
        <v>48</v>
      </c>
      <c r="L98" s="65" t="s">
        <v>15</v>
      </c>
      <c r="M98" s="65"/>
    </row>
    <row r="99" spans="1:13" ht="12.75">
      <c r="A99" s="65" t="s">
        <v>114</v>
      </c>
      <c r="B99" s="53">
        <f>IF(ISNUMBER(VLOOKUP($A99,'[9]Landfills Devlp Cty Report'!$A$5:$H$58,B$2,FALSE)),VLOOKUP($A99,'[9]Landfills Devlp Cty Report'!$A$5:$H$58,B$2,FALSE),'[9]Landfills_out (Eliz)'!D100)</f>
        <v>105</v>
      </c>
      <c r="C99" s="53">
        <f>IF(ISNUMBER(VLOOKUP($A99,'[9]Landfills Devlp Cty Report'!$A$5:$H$58,C$2,FALSE)),VLOOKUP($A99,'[9]Landfills Devlp Cty Report'!$A$5:$H$58,C$2,FALSE),'[9]Landfills_out (Eliz)'!E100)</f>
        <v>123</v>
      </c>
      <c r="D99" s="53">
        <f>IF(ISNUMBER(VLOOKUP($A99,'[9]Landfills Devlp Cty Report'!$A$5:$H$58,D$2,FALSE)),VLOOKUP($A99,'[9]Landfills Devlp Cty Report'!$A$5:$H$58,D$2,FALSE),'[9]Landfills_out (Eliz)'!F100)</f>
        <v>147</v>
      </c>
      <c r="E99" s="53">
        <f>IF(ISNUMBER(VLOOKUP($A99,'[9]Landfills Devlp Cty Report'!$A$5:$H$58,E$2,FALSE)),VLOOKUP($A99,'[9]Landfills Devlp Cty Report'!$A$5:$H$58,E$2,FALSE),'[9]Landfills_out (Eliz)'!G100)</f>
        <v>176</v>
      </c>
      <c r="F99" s="53">
        <f>IF(ISNUMBER(VLOOKUP($A99,'[9]Landfills Devlp Cty Report'!$A$5:$H$58,F$2,FALSE)),VLOOKUP($A99,'[9]Landfills Devlp Cty Report'!$A$5:$H$58,F$2,FALSE),'[9]Landfills_out (Eliz)'!H100)</f>
        <v>210</v>
      </c>
      <c r="G99" s="53">
        <f>IF(ISNUMBER(VLOOKUP($A99,'[9]Landfills Devlp Cty Report'!$A$5:$H$58,G$2,FALSE)),VLOOKUP($A99,'[9]Landfills Devlp Cty Report'!$A$5:$H$58,G$2,FALSE),'[9]Landfills_out (Eliz)'!I100)</f>
        <v>252</v>
      </c>
      <c r="H99" s="53">
        <f>IF(ISNUMBER(VLOOKUP($A99,'[9]Landfills Devlp Cty Report'!$A$5:$H$58,H$2,FALSE)),VLOOKUP($A99,'[9]Landfills Devlp Cty Report'!$A$5:$H$58,H$2,FALSE),'[9]Landfills_out (Eliz)'!J100)</f>
        <v>301</v>
      </c>
      <c r="J99" s="68" t="str">
        <f>IF(ISNUMBER(VLOOKUP($A99,'[9]Landfills Devlp Cty Report'!$A$5:$H$58,2,FALSE)),"Draft Developing Countries Report.doc","world_landfills_out.xls")</f>
        <v>Draft Developing Countries Report.doc</v>
      </c>
      <c r="K99" s="38" t="s">
        <v>21</v>
      </c>
      <c r="M99" s="65"/>
    </row>
    <row r="100" spans="1:11" s="5" customFormat="1" ht="12.75">
      <c r="A100" s="2" t="s">
        <v>136</v>
      </c>
      <c r="B100" s="11">
        <f aca="true" t="shared" si="0" ref="B100:H100">SUM(B4:B99)</f>
        <v>35720.99428571428</v>
      </c>
      <c r="C100" s="11">
        <f t="shared" si="0"/>
        <v>36756.64428571428</v>
      </c>
      <c r="D100" s="11">
        <f t="shared" si="0"/>
        <v>37459.78090907032</v>
      </c>
      <c r="E100" s="11">
        <f t="shared" si="0"/>
        <v>39443.11109141289</v>
      </c>
      <c r="F100" s="11">
        <f t="shared" si="0"/>
        <v>41733.08790248532</v>
      </c>
      <c r="G100" s="11">
        <f t="shared" si="0"/>
        <v>44641.7044346781</v>
      </c>
      <c r="H100" s="11">
        <f t="shared" si="0"/>
        <v>47648.033476223936</v>
      </c>
      <c r="I100" s="55"/>
      <c r="J100" s="55"/>
      <c r="K100" s="16" t="s">
        <v>61</v>
      </c>
    </row>
    <row r="101" spans="1:8" ht="12.75">
      <c r="A101"/>
      <c r="B101"/>
      <c r="C101"/>
      <c r="D101"/>
      <c r="E101"/>
      <c r="F101"/>
      <c r="G101"/>
      <c r="H101"/>
    </row>
    <row r="102" spans="1:14" ht="12.75">
      <c r="A102"/>
      <c r="B102"/>
      <c r="C102"/>
      <c r="D102"/>
      <c r="E102"/>
      <c r="F102"/>
      <c r="G102"/>
      <c r="H102"/>
      <c r="I102" s="75"/>
      <c r="J102" s="76"/>
      <c r="N102" s="1"/>
    </row>
    <row r="103" spans="1:9" ht="12.75">
      <c r="A103"/>
      <c r="B103"/>
      <c r="C103"/>
      <c r="D103"/>
      <c r="E103"/>
      <c r="F103"/>
      <c r="G103"/>
      <c r="H103"/>
      <c r="I103" s="77"/>
    </row>
    <row r="104" spans="1:9" ht="12.75">
      <c r="A104"/>
      <c r="B104"/>
      <c r="C104"/>
      <c r="D104"/>
      <c r="E104"/>
      <c r="F104"/>
      <c r="G104"/>
      <c r="H104"/>
      <c r="I104" s="77"/>
    </row>
    <row r="105" spans="1:9" ht="12.75">
      <c r="A105"/>
      <c r="B105"/>
      <c r="C105"/>
      <c r="D105"/>
      <c r="E105"/>
      <c r="F105"/>
      <c r="G105"/>
      <c r="H105"/>
      <c r="I105" s="77"/>
    </row>
    <row r="106" spans="1:9" ht="12.75">
      <c r="A106"/>
      <c r="B106"/>
      <c r="C106"/>
      <c r="D106"/>
      <c r="E106"/>
      <c r="F106"/>
      <c r="G106"/>
      <c r="H106"/>
      <c r="I106" s="77"/>
    </row>
    <row r="107" spans="1:9" ht="12.75">
      <c r="A107"/>
      <c r="B107"/>
      <c r="C107"/>
      <c r="D107"/>
      <c r="E107"/>
      <c r="F107"/>
      <c r="G107"/>
      <c r="H107"/>
      <c r="I107" s="77"/>
    </row>
    <row r="108" spans="1:9" ht="12.75">
      <c r="A108"/>
      <c r="B108"/>
      <c r="C108"/>
      <c r="D108"/>
      <c r="E108"/>
      <c r="F108"/>
      <c r="G108"/>
      <c r="H108"/>
      <c r="I108" s="77"/>
    </row>
    <row r="109" spans="1:9" ht="12.75">
      <c r="A109"/>
      <c r="B109"/>
      <c r="C109"/>
      <c r="D109"/>
      <c r="E109"/>
      <c r="F109"/>
      <c r="G109"/>
      <c r="H109"/>
      <c r="I109" s="77"/>
    </row>
    <row r="110" spans="1:9" ht="12.75">
      <c r="A110"/>
      <c r="B110"/>
      <c r="C110"/>
      <c r="D110"/>
      <c r="E110"/>
      <c r="F110"/>
      <c r="G110"/>
      <c r="H110"/>
      <c r="I110" s="77"/>
    </row>
    <row r="111" spans="1:9" ht="12.75">
      <c r="A111"/>
      <c r="B111"/>
      <c r="C111"/>
      <c r="D111"/>
      <c r="E111"/>
      <c r="F111"/>
      <c r="G111"/>
      <c r="H111"/>
      <c r="I111" s="77"/>
    </row>
    <row r="112" spans="1:9" ht="12.75">
      <c r="A112"/>
      <c r="B112"/>
      <c r="C112"/>
      <c r="D112"/>
      <c r="E112"/>
      <c r="F112"/>
      <c r="G112"/>
      <c r="H112"/>
      <c r="I112" s="77"/>
    </row>
    <row r="113" spans="1:9" ht="12.75">
      <c r="A113"/>
      <c r="B113"/>
      <c r="C113"/>
      <c r="D113"/>
      <c r="E113"/>
      <c r="F113"/>
      <c r="G113"/>
      <c r="H113"/>
      <c r="I113" s="77"/>
    </row>
    <row r="114" spans="1:9" ht="12.75">
      <c r="A114"/>
      <c r="B114"/>
      <c r="C114"/>
      <c r="D114"/>
      <c r="E114"/>
      <c r="F114"/>
      <c r="G114"/>
      <c r="H114"/>
      <c r="I114" s="77"/>
    </row>
    <row r="115" spans="1:9" ht="12.75">
      <c r="A115"/>
      <c r="B115"/>
      <c r="C115"/>
      <c r="D115"/>
      <c r="E115"/>
      <c r="F115"/>
      <c r="G115"/>
      <c r="H115"/>
      <c r="I115" s="77"/>
    </row>
    <row r="116" spans="1:9" ht="12.75">
      <c r="A116"/>
      <c r="B116"/>
      <c r="C116"/>
      <c r="D116"/>
      <c r="E116"/>
      <c r="F116"/>
      <c r="G116"/>
      <c r="H116"/>
      <c r="I116" s="77"/>
    </row>
    <row r="117" spans="1:9" ht="12.75">
      <c r="A117"/>
      <c r="B117"/>
      <c r="C117"/>
      <c r="D117"/>
      <c r="E117"/>
      <c r="F117"/>
      <c r="G117"/>
      <c r="H117"/>
      <c r="I117" s="77"/>
    </row>
    <row r="118" spans="1:9" ht="12.75">
      <c r="A118"/>
      <c r="B118"/>
      <c r="C118"/>
      <c r="D118"/>
      <c r="E118"/>
      <c r="F118"/>
      <c r="G118"/>
      <c r="H118"/>
      <c r="I118" s="77"/>
    </row>
    <row r="119" spans="1:9" ht="12.75">
      <c r="A119"/>
      <c r="B119"/>
      <c r="C119"/>
      <c r="D119"/>
      <c r="E119"/>
      <c r="F119"/>
      <c r="G119"/>
      <c r="H119"/>
      <c r="I119" s="77"/>
    </row>
    <row r="120" spans="1:9" ht="12.75">
      <c r="A120"/>
      <c r="B120"/>
      <c r="C120"/>
      <c r="D120"/>
      <c r="E120"/>
      <c r="F120"/>
      <c r="G120"/>
      <c r="H120"/>
      <c r="I120" s="77"/>
    </row>
    <row r="121" spans="1:9" ht="12.75">
      <c r="A121"/>
      <c r="B121"/>
      <c r="C121"/>
      <c r="D121"/>
      <c r="E121"/>
      <c r="F121"/>
      <c r="G121"/>
      <c r="H121"/>
      <c r="I121" s="77"/>
    </row>
    <row r="122" spans="1:9" ht="12.75">
      <c r="A122"/>
      <c r="B122"/>
      <c r="C122"/>
      <c r="D122"/>
      <c r="E122"/>
      <c r="F122"/>
      <c r="G122"/>
      <c r="H122"/>
      <c r="I122" s="77"/>
    </row>
    <row r="123" spans="1:9" ht="12.75">
      <c r="A123"/>
      <c r="B123"/>
      <c r="C123"/>
      <c r="D123"/>
      <c r="E123"/>
      <c r="F123"/>
      <c r="G123"/>
      <c r="H123"/>
      <c r="I123" s="77"/>
    </row>
    <row r="124" spans="1:9" ht="12.75">
      <c r="A124"/>
      <c r="B124"/>
      <c r="C124"/>
      <c r="D124"/>
      <c r="E124"/>
      <c r="F124"/>
      <c r="G124"/>
      <c r="H124"/>
      <c r="I124" s="77"/>
    </row>
    <row r="125" spans="1:16" ht="12.75">
      <c r="A125"/>
      <c r="B125"/>
      <c r="C125"/>
      <c r="D125"/>
      <c r="E125"/>
      <c r="F125"/>
      <c r="G125"/>
      <c r="H125"/>
      <c r="I125" s="77"/>
      <c r="P125" s="69"/>
    </row>
    <row r="126" spans="1:16" ht="12.75">
      <c r="A126"/>
      <c r="B126"/>
      <c r="C126"/>
      <c r="D126"/>
      <c r="E126"/>
      <c r="F126"/>
      <c r="G126"/>
      <c r="H126"/>
      <c r="I126" s="77"/>
      <c r="P126" s="69"/>
    </row>
    <row r="127" spans="1:16" s="5" customFormat="1" ht="12.75">
      <c r="A127"/>
      <c r="B127"/>
      <c r="C127"/>
      <c r="D127"/>
      <c r="E127"/>
      <c r="F127"/>
      <c r="G127"/>
      <c r="H127"/>
      <c r="I127" s="78"/>
      <c r="J127" s="55"/>
      <c r="K127" s="16"/>
      <c r="M127" s="60"/>
      <c r="P127" s="60"/>
    </row>
    <row r="128" spans="1:16" ht="12.75">
      <c r="A128"/>
      <c r="B128"/>
      <c r="C128"/>
      <c r="D128"/>
      <c r="E128"/>
      <c r="F128"/>
      <c r="G128"/>
      <c r="H128"/>
      <c r="I128" s="79"/>
      <c r="P128" s="69"/>
    </row>
    <row r="129" spans="1:9" ht="12.75">
      <c r="A129"/>
      <c r="B129"/>
      <c r="C129"/>
      <c r="D129"/>
      <c r="E129"/>
      <c r="F129"/>
      <c r="G129"/>
      <c r="H129"/>
      <c r="I129" s="80"/>
    </row>
    <row r="130" spans="1:9" ht="12.75">
      <c r="A130"/>
      <c r="B130"/>
      <c r="C130"/>
      <c r="D130"/>
      <c r="E130"/>
      <c r="F130"/>
      <c r="G130"/>
      <c r="H130"/>
      <c r="I130" s="80"/>
    </row>
    <row r="131" spans="1:9" ht="12.75">
      <c r="A131"/>
      <c r="B131"/>
      <c r="C131"/>
      <c r="D131"/>
      <c r="E131"/>
      <c r="F131"/>
      <c r="G131"/>
      <c r="H131"/>
      <c r="I131" s="80"/>
    </row>
    <row r="132" spans="1:9" ht="12.75">
      <c r="A132"/>
      <c r="B132"/>
      <c r="C132"/>
      <c r="D132"/>
      <c r="E132"/>
      <c r="F132"/>
      <c r="G132"/>
      <c r="H132"/>
      <c r="I132" s="80"/>
    </row>
    <row r="133" spans="1:9" ht="12.75">
      <c r="A133"/>
      <c r="B133"/>
      <c r="C133"/>
      <c r="D133"/>
      <c r="E133"/>
      <c r="F133"/>
      <c r="G133"/>
      <c r="H133"/>
      <c r="I133" s="80"/>
    </row>
    <row r="134" spans="1:9" ht="12.75">
      <c r="A134"/>
      <c r="B134"/>
      <c r="C134"/>
      <c r="D134"/>
      <c r="E134"/>
      <c r="F134"/>
      <c r="G134"/>
      <c r="H134"/>
      <c r="I134" s="80"/>
    </row>
    <row r="135" spans="1:9" ht="12.75">
      <c r="A135"/>
      <c r="B135"/>
      <c r="C135"/>
      <c r="D135"/>
      <c r="E135"/>
      <c r="F135"/>
      <c r="G135"/>
      <c r="H135"/>
      <c r="I135" s="80"/>
    </row>
    <row r="136" spans="1:9" ht="12.75">
      <c r="A136"/>
      <c r="B136"/>
      <c r="C136"/>
      <c r="D136"/>
      <c r="E136"/>
      <c r="F136"/>
      <c r="G136"/>
      <c r="H136"/>
      <c r="I136" s="80"/>
    </row>
    <row r="137" spans="1:9" ht="12.75">
      <c r="A137"/>
      <c r="B137"/>
      <c r="C137"/>
      <c r="D137"/>
      <c r="E137"/>
      <c r="F137"/>
      <c r="G137"/>
      <c r="H137"/>
      <c r="I137" s="80"/>
    </row>
    <row r="138" spans="1:9" ht="12.75">
      <c r="A138"/>
      <c r="B138"/>
      <c r="C138"/>
      <c r="D138"/>
      <c r="E138"/>
      <c r="F138"/>
      <c r="G138"/>
      <c r="H138"/>
      <c r="I138" s="80"/>
    </row>
    <row r="139" spans="1:9" ht="12.75">
      <c r="A139"/>
      <c r="B139"/>
      <c r="C139"/>
      <c r="D139"/>
      <c r="E139"/>
      <c r="F139"/>
      <c r="G139"/>
      <c r="H139"/>
      <c r="I139" s="80"/>
    </row>
    <row r="140" spans="1:9" ht="12.75">
      <c r="A140"/>
      <c r="B140"/>
      <c r="C140"/>
      <c r="D140"/>
      <c r="E140"/>
      <c r="F140"/>
      <c r="G140"/>
      <c r="H140"/>
      <c r="I140" s="80"/>
    </row>
    <row r="141" spans="1:9" ht="12.75">
      <c r="A141"/>
      <c r="B141"/>
      <c r="C141"/>
      <c r="D141"/>
      <c r="E141"/>
      <c r="F141"/>
      <c r="G141"/>
      <c r="H141"/>
      <c r="I141" s="80"/>
    </row>
    <row r="142" spans="1:9" ht="12.75">
      <c r="A142"/>
      <c r="B142"/>
      <c r="C142"/>
      <c r="D142"/>
      <c r="E142"/>
      <c r="F142"/>
      <c r="G142"/>
      <c r="H142"/>
      <c r="I142" s="80"/>
    </row>
    <row r="143" spans="1:9" ht="12.75">
      <c r="A143"/>
      <c r="B143"/>
      <c r="C143"/>
      <c r="D143"/>
      <c r="E143"/>
      <c r="F143"/>
      <c r="G143"/>
      <c r="H143"/>
      <c r="I143" s="80"/>
    </row>
    <row r="144" spans="1:9" ht="12.75">
      <c r="A144"/>
      <c r="B144"/>
      <c r="C144"/>
      <c r="D144"/>
      <c r="E144"/>
      <c r="F144"/>
      <c r="G144"/>
      <c r="H144"/>
      <c r="I144" s="80"/>
    </row>
    <row r="145" spans="1:9" ht="12.75">
      <c r="A145"/>
      <c r="B145"/>
      <c r="C145"/>
      <c r="D145"/>
      <c r="E145"/>
      <c r="F145"/>
      <c r="G145"/>
      <c r="H145"/>
      <c r="I145" s="80"/>
    </row>
    <row r="146" spans="1:9" ht="12.75">
      <c r="A146"/>
      <c r="B146"/>
      <c r="C146"/>
      <c r="D146"/>
      <c r="E146"/>
      <c r="F146"/>
      <c r="G146"/>
      <c r="H146"/>
      <c r="I146" s="80"/>
    </row>
    <row r="147" spans="1:9" ht="12.75">
      <c r="A147"/>
      <c r="B147"/>
      <c r="C147"/>
      <c r="D147"/>
      <c r="E147"/>
      <c r="F147"/>
      <c r="G147"/>
      <c r="H147"/>
      <c r="I147" s="80"/>
    </row>
    <row r="148" spans="1:9" ht="12.75">
      <c r="A148"/>
      <c r="B148"/>
      <c r="C148"/>
      <c r="D148"/>
      <c r="E148"/>
      <c r="F148"/>
      <c r="G148"/>
      <c r="H148"/>
      <c r="I148" s="80"/>
    </row>
    <row r="149" spans="1:9" ht="12.75">
      <c r="A149"/>
      <c r="B149"/>
      <c r="C149"/>
      <c r="D149"/>
      <c r="E149"/>
      <c r="F149"/>
      <c r="G149"/>
      <c r="H149"/>
      <c r="I149" s="80"/>
    </row>
    <row r="150" spans="1:9" ht="12.75">
      <c r="A150"/>
      <c r="B150"/>
      <c r="C150"/>
      <c r="D150"/>
      <c r="E150"/>
      <c r="F150"/>
      <c r="G150"/>
      <c r="H150"/>
      <c r="I150" s="80"/>
    </row>
    <row r="151" spans="1:9" ht="12.75">
      <c r="A151"/>
      <c r="B151"/>
      <c r="C151"/>
      <c r="D151"/>
      <c r="E151"/>
      <c r="F151"/>
      <c r="G151"/>
      <c r="H151"/>
      <c r="I151" s="80"/>
    </row>
    <row r="152" spans="1:9" ht="12.75">
      <c r="A152"/>
      <c r="B152"/>
      <c r="C152"/>
      <c r="D152"/>
      <c r="E152"/>
      <c r="F152"/>
      <c r="G152"/>
      <c r="H152"/>
      <c r="I152" s="80"/>
    </row>
    <row r="153" spans="1:9" ht="12.75">
      <c r="A153"/>
      <c r="B153"/>
      <c r="C153"/>
      <c r="D153"/>
      <c r="E153"/>
      <c r="F153"/>
      <c r="G153"/>
      <c r="H153"/>
      <c r="I153" s="80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</sheetData>
  <printOptions/>
  <pageMargins left="0.75" right="0.75" top="1" bottom="1" header="0.5" footer="0.5"/>
  <pageSetup fitToHeight="2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7"/>
  <sheetViews>
    <sheetView workbookViewId="0" topLeftCell="A1">
      <pane xSplit="1" ySplit="3" topLeftCell="B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2" sqref="A102:H170"/>
    </sheetView>
  </sheetViews>
  <sheetFormatPr defaultColWidth="9.140625" defaultRowHeight="12.75"/>
  <cols>
    <col min="1" max="1" width="29.421875" style="4" customWidth="1"/>
    <col min="2" max="2" width="10.28125" style="9" customWidth="1"/>
    <col min="3" max="4" width="9.28125" style="9" customWidth="1"/>
    <col min="5" max="5" width="9.421875" style="9" customWidth="1"/>
    <col min="6" max="7" width="9.57421875" style="9" customWidth="1"/>
    <col min="8" max="8" width="9.8515625" style="9" customWidth="1"/>
    <col min="9" max="9" width="9.7109375" style="4" hidden="1" customWidth="1"/>
    <col min="10" max="10" width="22.7109375" style="5" customWidth="1"/>
    <col min="11" max="11" width="22.140625" style="6" customWidth="1"/>
    <col min="12" max="12" width="18.57421875" style="4" customWidth="1"/>
    <col min="13" max="13" width="9.140625" style="18" customWidth="1"/>
    <col min="14" max="16384" width="9.140625" style="4" customWidth="1"/>
  </cols>
  <sheetData>
    <row r="1" spans="1:9" ht="12.75">
      <c r="A1" s="1" t="s">
        <v>137</v>
      </c>
      <c r="I1" s="1"/>
    </row>
    <row r="2" spans="2:13" ht="12.75"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M2" s="4"/>
    </row>
    <row r="3" spans="2:13" s="1" customFormat="1" ht="12.75">
      <c r="B3" s="52">
        <v>1990</v>
      </c>
      <c r="C3" s="52">
        <v>1995</v>
      </c>
      <c r="D3" s="52">
        <v>2000</v>
      </c>
      <c r="E3" s="52">
        <v>2005</v>
      </c>
      <c r="F3" s="52">
        <v>2010</v>
      </c>
      <c r="G3" s="52">
        <v>2015</v>
      </c>
      <c r="H3" s="52">
        <v>2020</v>
      </c>
      <c r="J3" s="2" t="s">
        <v>2</v>
      </c>
      <c r="K3" s="3" t="s">
        <v>118</v>
      </c>
      <c r="L3" s="1" t="s">
        <v>4</v>
      </c>
      <c r="M3" s="1" t="s">
        <v>5</v>
      </c>
    </row>
    <row r="4" spans="1:13" ht="12.75">
      <c r="A4" s="9" t="s">
        <v>6</v>
      </c>
      <c r="B4" s="53">
        <f>IF(ISNUMBER(VLOOKUP($A4,'[8]NG &amp; Oil Devlop Cty Report'!$R$6:$Y$60,B$2,FALSE)),VLOOKUP($A4,'[8]NG &amp; Oil Devlop Cty Report'!$R$6:$Y$60,B$2,FALSE),'[8]NG Prod &amp; Cons (Eliz)'!T4)</f>
        <v>497.8220915899363</v>
      </c>
      <c r="C4" s="53">
        <f>IF(ISNUMBER(VLOOKUP($A4,'[8]NG &amp; Oil Devlop Cty Report'!$R$6:$Y$60,C$2,FALSE)),VLOOKUP($A4,'[8]NG &amp; Oil Devlop Cty Report'!$R$6:$Y$60,C$2,FALSE),'[8]NG Prod &amp; Cons (Eliz)'!U4)</f>
        <v>325.5790479888546</v>
      </c>
      <c r="D4" s="53">
        <f>IF(ISNUMBER(VLOOKUP($A4,'[8]NG &amp; Oil Devlop Cty Report'!$R$6:$Y$60,D$2,FALSE)),VLOOKUP($A4,'[8]NG &amp; Oil Devlop Cty Report'!$R$6:$Y$60,D$2,FALSE),'[8]NG Prod &amp; Cons (Eliz)'!V4)</f>
        <v>396.36641814237254</v>
      </c>
      <c r="E4" s="53">
        <f>IF(ISNUMBER(VLOOKUP($A4,'[8]NG &amp; Oil Devlop Cty Report'!$R$6:$Y$60,E$2,FALSE)),VLOOKUP($A4,'[8]NG &amp; Oil Devlop Cty Report'!$R$6:$Y$60,E$2,FALSE),'[8]NG Prod &amp; Cons (Eliz)'!W4)</f>
        <v>472.7029868800897</v>
      </c>
      <c r="F4" s="53">
        <f>IF(ISNUMBER(VLOOKUP($A4,'[8]NG &amp; Oil Devlop Cty Report'!$R$6:$Y$60,F$2,FALSE)),VLOOKUP($A4,'[8]NG &amp; Oil Devlop Cty Report'!$R$6:$Y$60,F$2,FALSE),'[8]NG Prod &amp; Cons (Eliz)'!X4)</f>
        <v>531.5856594212428</v>
      </c>
      <c r="G4" s="53">
        <f>IF(ISNUMBER(VLOOKUP($A4,'[8]NG &amp; Oil Devlop Cty Report'!$R$6:$Y$60,G$2,FALSE)),VLOOKUP($A4,'[8]NG &amp; Oil Devlop Cty Report'!$R$6:$Y$60,G$2,FALSE),'[8]NG Prod &amp; Cons (Eliz)'!Y4)</f>
        <v>651.4312606322036</v>
      </c>
      <c r="H4" s="53">
        <f>IF(ISNUMBER(VLOOKUP($A4,'[8]NG &amp; Oil Devlop Cty Report'!$R$6:$Y$60,H$2,FALSE)),VLOOKUP($A4,'[8]NG &amp; Oil Devlop Cty Report'!$R$6:$Y$60,H$2,FALSE),'[8]NG Prod &amp; Cons (Eliz)'!Z4)</f>
        <v>731.2593851217257</v>
      </c>
      <c r="I4" s="54">
        <f>IF(ISNUMBER(VLOOKUP($A4,'[8]NG &amp; Oil Devlop Cty Report'!$R$6:$Y$60,2,FALSE)),1,0)</f>
        <v>1</v>
      </c>
      <c r="J4" s="55" t="str">
        <f>IF(ISNUMBER(VLOOKUP($A4,'[8]NG &amp; Oil Devlop Cty Report'!$R$6:$Y$60,2,FALSE)),"Draft Developing Countries Report.doc","natural gas&amp;oil_out.xls")</f>
        <v>Draft Developing Countries Report.doc</v>
      </c>
      <c r="K4" s="6" t="s">
        <v>7</v>
      </c>
      <c r="L4" s="56" t="s">
        <v>8</v>
      </c>
      <c r="M4" s="4"/>
    </row>
    <row r="5" spans="1:13" ht="12.75">
      <c r="A5" s="9" t="s">
        <v>9</v>
      </c>
      <c r="B5" s="53">
        <f>IF(ISNUMBER(VLOOKUP($A5,'[8]NG &amp; Oil Devlop Cty Report'!$R$6:$Y$60,B$2,FALSE)),VLOOKUP($A5,'[8]NG &amp; Oil Devlop Cty Report'!$R$6:$Y$60,B$2,FALSE),'[8]NG Prod &amp; Cons (Eliz)'!T5)</f>
        <v>380.20526723470175</v>
      </c>
      <c r="C5" s="53">
        <f>IF(ISNUMBER(VLOOKUP($A5,'[8]NG &amp; Oil Devlop Cty Report'!$R$6:$Y$60,C$2,FALSE)),VLOOKUP($A5,'[8]NG &amp; Oil Devlop Cty Report'!$R$6:$Y$60,C$2,FALSE),'[8]NG Prod &amp; Cons (Eliz)'!U5)</f>
        <v>511.42867310949106</v>
      </c>
      <c r="D5" s="53">
        <f>IF(ISNUMBER(VLOOKUP($A5,'[8]NG &amp; Oil Devlop Cty Report'!$R$6:$Y$60,D$2,FALSE)),VLOOKUP($A5,'[8]NG &amp; Oil Devlop Cty Report'!$R$6:$Y$60,D$2,FALSE),'[8]NG Prod &amp; Cons (Eliz)'!V5)</f>
        <v>654.2760936623429</v>
      </c>
      <c r="E5" s="53">
        <f>IF(ISNUMBER(VLOOKUP($A5,'[8]NG &amp; Oil Devlop Cty Report'!$R$6:$Y$60,E$2,FALSE)),VLOOKUP($A5,'[8]NG &amp; Oil Devlop Cty Report'!$R$6:$Y$60,E$2,FALSE),'[8]NG Prod &amp; Cons (Eliz)'!W5)</f>
        <v>1033.5527807730753</v>
      </c>
      <c r="F5" s="53">
        <f>IF(ISNUMBER(VLOOKUP($A5,'[8]NG &amp; Oil Devlop Cty Report'!$R$6:$Y$60,F$2,FALSE)),VLOOKUP($A5,'[8]NG &amp; Oil Devlop Cty Report'!$R$6:$Y$60,F$2,FALSE),'[8]NG Prod &amp; Cons (Eliz)'!X5)</f>
        <v>1452.7263215095134</v>
      </c>
      <c r="G5" s="53">
        <f>IF(ISNUMBER(VLOOKUP($A5,'[8]NG &amp; Oil Devlop Cty Report'!$R$6:$Y$60,G$2,FALSE)),VLOOKUP($A5,'[8]NG &amp; Oil Devlop Cty Report'!$R$6:$Y$60,G$2,FALSE),'[8]NG Prod &amp; Cons (Eliz)'!Y5)</f>
        <v>2020.5999040063639</v>
      </c>
      <c r="H5" s="53">
        <f>IF(ISNUMBER(VLOOKUP($A5,'[8]NG &amp; Oil Devlop Cty Report'!$R$6:$Y$60,H$2,FALSE)),VLOOKUP($A5,'[8]NG &amp; Oil Devlop Cty Report'!$R$6:$Y$60,H$2,FALSE),'[8]NG Prod &amp; Cons (Eliz)'!Z5)</f>
        <v>2699.9110791016547</v>
      </c>
      <c r="I5" s="54">
        <f>IF(ISNUMBER(VLOOKUP($A5,'[8]NG &amp; Oil Devlop Cty Report'!$R$6:$Y$60,2,FALSE)),1,0)</f>
        <v>1</v>
      </c>
      <c r="J5" s="55" t="str">
        <f>IF(ISNUMBER(VLOOKUP($A5,'[8]NG &amp; Oil Devlop Cty Report'!$R$6:$Y$60,2,FALSE)),"Draft Developing Countries Report.doc","natural gas&amp;oil_out.xls")</f>
        <v>Draft Developing Countries Report.doc</v>
      </c>
      <c r="K5" s="6" t="s">
        <v>10</v>
      </c>
      <c r="L5" s="56"/>
      <c r="M5" s="4"/>
    </row>
    <row r="6" spans="1:13" ht="12.75">
      <c r="A6" s="9" t="s">
        <v>11</v>
      </c>
      <c r="B6" s="53">
        <f>IF(ISNUMBER(VLOOKUP($A6,'[8]NG &amp; Oil Devlop Cty Report'!$R$6:$Y$60,B$2,FALSE)),VLOOKUP($A6,'[8]NG &amp; Oil Devlop Cty Report'!$R$6:$Y$60,B$2,FALSE),'[8]NG Prod &amp; Cons (Eliz)'!T6)</f>
        <v>79.97358676954205</v>
      </c>
      <c r="C6" s="53">
        <f>IF(ISNUMBER(VLOOKUP($A6,'[8]NG &amp; Oil Devlop Cty Report'!$R$6:$Y$60,C$2,FALSE)),VLOOKUP($A6,'[8]NG &amp; Oil Devlop Cty Report'!$R$6:$Y$60,C$2,FALSE),'[8]NG Prod &amp; Cons (Eliz)'!U6)</f>
        <v>65.98316552770713</v>
      </c>
      <c r="D6" s="53">
        <f>IF(ISNUMBER(VLOOKUP($A6,'[8]NG &amp; Oil Devlop Cty Report'!$R$6:$Y$60,D$2,FALSE)),VLOOKUP($A6,'[8]NG &amp; Oil Devlop Cty Report'!$R$6:$Y$60,D$2,FALSE),'[8]NG Prod &amp; Cons (Eliz)'!V6)</f>
        <v>52.989367540051674</v>
      </c>
      <c r="E6" s="53">
        <f>IF(ISNUMBER(VLOOKUP($A6,'[8]NG &amp; Oil Devlop Cty Report'!$R$6:$Y$60,E$2,FALSE)),VLOOKUP($A6,'[8]NG &amp; Oil Devlop Cty Report'!$R$6:$Y$60,E$2,FALSE),'[8]NG Prod &amp; Cons (Eliz)'!W6)</f>
        <v>56.98649058656545</v>
      </c>
      <c r="F6" s="53">
        <f>IF(ISNUMBER(VLOOKUP($A6,'[8]NG &amp; Oil Devlop Cty Report'!$R$6:$Y$60,F$2,FALSE)),VLOOKUP($A6,'[8]NG &amp; Oil Devlop Cty Report'!$R$6:$Y$60,F$2,FALSE),'[8]NG Prod &amp; Cons (Eliz)'!X6)</f>
        <v>61.984570113790184</v>
      </c>
      <c r="G6" s="53">
        <f>IF(ISNUMBER(VLOOKUP($A6,'[8]NG &amp; Oil Devlop Cty Report'!$R$6:$Y$60,G$2,FALSE)),VLOOKUP($A6,'[8]NG &amp; Oil Devlop Cty Report'!$R$6:$Y$60,G$2,FALSE),'[8]NG Prod &amp; Cons (Eliz)'!Y6)</f>
        <v>70.98099082301412</v>
      </c>
      <c r="H6" s="53">
        <f>IF(ISNUMBER(VLOOKUP($A6,'[8]NG &amp; Oil Devlop Cty Report'!$R$6:$Y$60,H$2,FALSE)),VLOOKUP($A6,'[8]NG &amp; Oil Devlop Cty Report'!$R$6:$Y$60,H$2,FALSE),'[8]NG Prod &amp; Cons (Eliz)'!Z6)</f>
        <v>77.97855358418356</v>
      </c>
      <c r="I6" s="54">
        <f>IF(ISNUMBER(VLOOKUP($A6,'[8]NG &amp; Oil Devlop Cty Report'!$R$6:$Y$60,2,FALSE)),1,0)</f>
        <v>1</v>
      </c>
      <c r="J6" s="55" t="str">
        <f>IF(ISNUMBER(VLOOKUP($A6,'[8]NG &amp; Oil Devlop Cty Report'!$R$6:$Y$60,2,FALSE)),"Draft Developing Countries Report.doc","natural gas&amp;oil_out.xls")</f>
        <v>Draft Developing Countries Report.doc</v>
      </c>
      <c r="K6" s="6" t="s">
        <v>12</v>
      </c>
      <c r="L6" s="56"/>
      <c r="M6" s="4"/>
    </row>
    <row r="7" spans="1:13" ht="12.75">
      <c r="A7" s="9" t="s">
        <v>13</v>
      </c>
      <c r="B7" s="53">
        <f>IF(ISNUMBER(VLOOKUP($A7,'[8]NG &amp; Oil Devlop Cty Report'!$R$6:$Y$60,B$2,FALSE)),VLOOKUP($A7,'[8]NG &amp; Oil Devlop Cty Report'!$R$6:$Y$60,B$2,FALSE),'[8]NG Prod &amp; Cons (Eliz)'!T7)</f>
        <v>319.0477119057427</v>
      </c>
      <c r="C7" s="53">
        <f>IF(ISNUMBER(VLOOKUP($A7,'[8]NG &amp; Oil Devlop Cty Report'!$R$6:$Y$60,C$2,FALSE)),VLOOKUP($A7,'[8]NG &amp; Oil Devlop Cty Report'!$R$6:$Y$60,C$2,FALSE),'[8]NG Prod &amp; Cons (Eliz)'!U7)</f>
        <v>323.2678141393941</v>
      </c>
      <c r="D7" s="53">
        <f>IF(ISNUMBER(VLOOKUP($A7,'[8]NG &amp; Oil Devlop Cty Report'!$R$6:$Y$60,D$2,FALSE)),VLOOKUP($A7,'[8]NG &amp; Oil Devlop Cty Report'!$R$6:$Y$60,D$2,FALSE),'[8]NG Prod &amp; Cons (Eliz)'!V7)</f>
        <v>309.3648599948899</v>
      </c>
      <c r="E7" s="53">
        <f>IF(ISNUMBER(VLOOKUP($A7,'[8]NG &amp; Oil Devlop Cty Report'!$R$6:$Y$60,E$2,FALSE)),VLOOKUP($A7,'[8]NG &amp; Oil Devlop Cty Report'!$R$6:$Y$60,E$2,FALSE),'[8]NG Prod &amp; Cons (Eliz)'!W7)</f>
        <v>400.35741326005353</v>
      </c>
      <c r="F7" s="53">
        <f>IF(ISNUMBER(VLOOKUP($A7,'[8]NG &amp; Oil Devlop Cty Report'!$R$6:$Y$60,F$2,FALSE)),VLOOKUP($A7,'[8]NG &amp; Oil Devlop Cty Report'!$R$6:$Y$60,F$2,FALSE),'[8]NG Prod &amp; Cons (Eliz)'!X7)</f>
        <v>491.34996652521727</v>
      </c>
      <c r="G7" s="53">
        <f>IF(ISNUMBER(VLOOKUP($A7,'[8]NG &amp; Oil Devlop Cty Report'!$R$6:$Y$60,G$2,FALSE)),VLOOKUP($A7,'[8]NG &amp; Oil Devlop Cty Report'!$R$6:$Y$60,G$2,FALSE),'[8]NG Prod &amp; Cons (Eliz)'!Y7)</f>
        <v>635.86755112283</v>
      </c>
      <c r="H7" s="53">
        <f>IF(ISNUMBER(VLOOKUP($A7,'[8]NG &amp; Oil Devlop Cty Report'!$R$6:$Y$60,H$2,FALSE)),VLOOKUP($A7,'[8]NG &amp; Oil Devlop Cty Report'!$R$6:$Y$60,H$2,FALSE),'[8]NG Prod &amp; Cons (Eliz)'!Z7)</f>
        <v>780.3851357204429</v>
      </c>
      <c r="I7" s="54">
        <f>IF(ISNUMBER(VLOOKUP($A7,'[8]NG &amp; Oil Devlop Cty Report'!$R$6:$Y$60,2,FALSE)),1,0)</f>
        <v>0</v>
      </c>
      <c r="J7" s="55" t="str">
        <f>IF(ISNUMBER(VLOOKUP($A7,'[8]NG &amp; Oil Devlop Cty Report'!$R$6:$Y$60,2,FALSE)),"Draft Developing Countries Report.doc","natural gas&amp;oil_out.xls")</f>
        <v>natural gas&amp;oil_out.xls</v>
      </c>
      <c r="K7" s="6" t="s">
        <v>14</v>
      </c>
      <c r="L7" s="57" t="s">
        <v>15</v>
      </c>
      <c r="M7" s="4" t="s">
        <v>16</v>
      </c>
    </row>
    <row r="8" spans="1:13" ht="12.75">
      <c r="A8" s="4" t="s">
        <v>17</v>
      </c>
      <c r="B8" s="53">
        <f>IF(ISNUMBER(VLOOKUP($A8,'[8]NG &amp; Oil Devlop Cty Report'!$R$6:$Y$60,B$2,FALSE)),VLOOKUP($A8,'[8]NG &amp; Oil Devlop Cty Report'!$R$6:$Y$60,B$2,FALSE),'[8]NG Prod &amp; Cons (Eliz)'!T8)</f>
        <v>4.115060060361981</v>
      </c>
      <c r="C8" s="53">
        <f>IF(ISNUMBER(VLOOKUP($A8,'[8]NG &amp; Oil Devlop Cty Report'!$R$6:$Y$60,C$2,FALSE)),VLOOKUP($A8,'[8]NG &amp; Oil Devlop Cty Report'!$R$6:$Y$60,C$2,FALSE),'[8]NG Prod &amp; Cons (Eliz)'!U8)</f>
        <v>5.090524976201491</v>
      </c>
      <c r="D8" s="53">
        <f>IF(ISNUMBER(VLOOKUP($A8,'[8]NG &amp; Oil Devlop Cty Report'!$R$6:$Y$60,D$2,FALSE)),VLOOKUP($A8,'[8]NG &amp; Oil Devlop Cty Report'!$R$6:$Y$60,D$2,FALSE),'[8]NG Prod &amp; Cons (Eliz)'!V8)</f>
        <v>5.47843034414761</v>
      </c>
      <c r="E8" s="53">
        <f>IF(ISNUMBER(VLOOKUP($A8,'[8]NG &amp; Oil Devlop Cty Report'!$R$6:$Y$60,E$2,FALSE)),VLOOKUP($A8,'[8]NG &amp; Oil Devlop Cty Report'!$R$6:$Y$60,E$2,FALSE),'[8]NG Prod &amp; Cons (Eliz)'!W8)</f>
        <v>5.6042456591965735</v>
      </c>
      <c r="F8" s="53">
        <f>IF(ISNUMBER(VLOOKUP($A8,'[8]NG &amp; Oil Devlop Cty Report'!$R$6:$Y$60,F$2,FALSE)),VLOOKUP($A8,'[8]NG &amp; Oil Devlop Cty Report'!$R$6:$Y$60,F$2,FALSE),'[8]NG Prod &amp; Cons (Eliz)'!X8)</f>
        <v>5.464139517716659</v>
      </c>
      <c r="G8" s="53">
        <f>IF(ISNUMBER(VLOOKUP($A8,'[8]NG &amp; Oil Devlop Cty Report'!$R$6:$Y$60,G$2,FALSE)),VLOOKUP($A8,'[8]NG &amp; Oil Devlop Cty Report'!$R$6:$Y$60,G$2,FALSE),'[8]NG Prod &amp; Cons (Eliz)'!Y8)</f>
        <v>5.324033376236745</v>
      </c>
      <c r="H8" s="53">
        <f>IF(ISNUMBER(VLOOKUP($A8,'[8]NG &amp; Oil Devlop Cty Report'!$R$6:$Y$60,H$2,FALSE)),VLOOKUP($A8,'[8]NG &amp; Oil Devlop Cty Report'!$R$6:$Y$60,H$2,FALSE),'[8]NG Prod &amp; Cons (Eliz)'!Z8)</f>
        <v>5.183927234756829</v>
      </c>
      <c r="I8" s="54">
        <f>IF(ISNUMBER(VLOOKUP($A8,'[8]NG &amp; Oil Devlop Cty Report'!$R$6:$Y$60,2,FALSE)),1,0)</f>
        <v>0</v>
      </c>
      <c r="J8" s="55" t="str">
        <f>IF(ISNUMBER(VLOOKUP($A8,'[8]NG &amp; Oil Devlop Cty Report'!$R$6:$Y$60,2,FALSE)),"Draft Developing Countries Report.doc","natural gas&amp;oil_out.xls")</f>
        <v>natural gas&amp;oil_out.xls</v>
      </c>
      <c r="K8" s="6" t="s">
        <v>18</v>
      </c>
      <c r="L8" s="56" t="s">
        <v>15</v>
      </c>
      <c r="M8" s="4" t="s">
        <v>16</v>
      </c>
    </row>
    <row r="9" spans="1:13" ht="12.75">
      <c r="A9" s="4" t="s">
        <v>19</v>
      </c>
      <c r="B9" s="53">
        <f>IF(ISNUMBER(VLOOKUP($A9,'[8]NG &amp; Oil Devlop Cty Report'!$R$6:$Y$60,B$2,FALSE)),VLOOKUP($A9,'[8]NG &amp; Oil Devlop Cty Report'!$R$6:$Y$60,B$2,FALSE),'[8]NG Prod &amp; Cons (Eliz)'!T9)</f>
        <v>441.34692825139365</v>
      </c>
      <c r="C9" s="53">
        <f>IF(ISNUMBER(VLOOKUP($A9,'[8]NG &amp; Oil Devlop Cty Report'!$R$6:$Y$60,C$2,FALSE)),VLOOKUP($A9,'[8]NG &amp; Oil Devlop Cty Report'!$R$6:$Y$60,C$2,FALSE),'[8]NG Prod &amp; Cons (Eliz)'!U9)</f>
        <v>283.7195625488193</v>
      </c>
      <c r="D9" s="53">
        <f>IF(ISNUMBER(VLOOKUP($A9,'[8]NG &amp; Oil Devlop Cty Report'!$R$6:$Y$60,D$2,FALSE)),VLOOKUP($A9,'[8]NG &amp; Oil Devlop Cty Report'!$R$6:$Y$60,D$2,FALSE),'[8]NG Prod &amp; Cons (Eliz)'!V9)</f>
        <v>213.37573952244753</v>
      </c>
      <c r="E9" s="53">
        <f>IF(ISNUMBER(VLOOKUP($A9,'[8]NG &amp; Oil Devlop Cty Report'!$R$6:$Y$60,E$2,FALSE)),VLOOKUP($A9,'[8]NG &amp; Oil Devlop Cty Report'!$R$6:$Y$60,E$2,FALSE),'[8]NG Prod &amp; Cons (Eliz)'!W9)</f>
        <v>259.0636433462591</v>
      </c>
      <c r="F9" s="53">
        <f>IF(ISNUMBER(VLOOKUP($A9,'[8]NG &amp; Oil Devlop Cty Report'!$R$6:$Y$60,F$2,FALSE)),VLOOKUP($A9,'[8]NG &amp; Oil Devlop Cty Report'!$R$6:$Y$60,F$2,FALSE),'[8]NG Prod &amp; Cons (Eliz)'!X9)</f>
        <v>289.4416027140964</v>
      </c>
      <c r="G9" s="53">
        <f>IF(ISNUMBER(VLOOKUP($A9,'[8]NG &amp; Oil Devlop Cty Report'!$R$6:$Y$60,G$2,FALSE)),VLOOKUP($A9,'[8]NG &amp; Oil Devlop Cty Report'!$R$6:$Y$60,G$2,FALSE),'[8]NG Prod &amp; Cons (Eliz)'!Y9)</f>
        <v>420.53195427057005</v>
      </c>
      <c r="H9" s="53">
        <f>IF(ISNUMBER(VLOOKUP($A9,'[8]NG &amp; Oil Devlop Cty Report'!$R$6:$Y$60,H$2,FALSE)),VLOOKUP($A9,'[8]NG &amp; Oil Devlop Cty Report'!$R$6:$Y$60,H$2,FALSE),'[8]NG Prod &amp; Cons (Eliz)'!Z9)</f>
        <v>532.7194911604272</v>
      </c>
      <c r="I9" s="54">
        <f>IF(ISNUMBER(VLOOKUP($A9,'[8]NG &amp; Oil Devlop Cty Report'!$R$6:$Y$60,2,FALSE)),1,0)</f>
        <v>1</v>
      </c>
      <c r="J9" s="55" t="str">
        <f>IF(ISNUMBER(VLOOKUP($A9,'[8]NG &amp; Oil Devlop Cty Report'!$R$6:$Y$60,2,FALSE)),"Draft Developing Countries Report.doc","natural gas&amp;oil_out.xls")</f>
        <v>Draft Developing Countries Report.doc</v>
      </c>
      <c r="K9" s="6" t="s">
        <v>12</v>
      </c>
      <c r="L9" s="56"/>
      <c r="M9" s="4"/>
    </row>
    <row r="10" spans="1:13" ht="12.75">
      <c r="A10" s="9" t="s">
        <v>20</v>
      </c>
      <c r="B10" s="53">
        <f>IF(ISNUMBER(VLOOKUP($A10,'[8]NG &amp; Oil Devlop Cty Report'!$R$6:$Y$60,B$2,FALSE)),VLOOKUP($A10,'[8]NG &amp; Oil Devlop Cty Report'!$R$6:$Y$60,B$2,FALSE),'[8]NG Prod &amp; Cons (Eliz)'!T10)</f>
        <v>6.014084507042253</v>
      </c>
      <c r="C10" s="53">
        <f>IF(ISNUMBER(VLOOKUP($A10,'[8]NG &amp; Oil Devlop Cty Report'!$R$6:$Y$60,C$2,FALSE)),VLOOKUP($A10,'[8]NG &amp; Oil Devlop Cty Report'!$R$6:$Y$60,C$2,FALSE),'[8]NG Prod &amp; Cons (Eliz)'!U10)</f>
        <v>9.617810061155168</v>
      </c>
      <c r="D10" s="53">
        <f>IF(ISNUMBER(VLOOKUP($A10,'[8]NG &amp; Oil Devlop Cty Report'!$R$6:$Y$60,D$2,FALSE)),VLOOKUP($A10,'[8]NG &amp; Oil Devlop Cty Report'!$R$6:$Y$60,D$2,FALSE),'[8]NG Prod &amp; Cons (Eliz)'!V10)</f>
        <v>12.381813576181232</v>
      </c>
      <c r="E10" s="53">
        <f>IF(ISNUMBER(VLOOKUP($A10,'[8]NG &amp; Oil Devlop Cty Report'!$R$6:$Y$60,E$2,FALSE)),VLOOKUP($A10,'[8]NG &amp; Oil Devlop Cty Report'!$R$6:$Y$60,E$2,FALSE),'[8]NG Prod &amp; Cons (Eliz)'!W10)</f>
        <v>17.96526535157293</v>
      </c>
      <c r="F10" s="53">
        <f>IF(ISNUMBER(VLOOKUP($A10,'[8]NG &amp; Oil Devlop Cty Report'!$R$6:$Y$60,F$2,FALSE)),VLOOKUP($A10,'[8]NG &amp; Oil Devlop Cty Report'!$R$6:$Y$60,F$2,FALSE),'[8]NG Prod &amp; Cons (Eliz)'!X10)</f>
        <v>22.56471010428602</v>
      </c>
      <c r="G10" s="53">
        <f>IF(ISNUMBER(VLOOKUP($A10,'[8]NG &amp; Oil Devlop Cty Report'!$R$6:$Y$60,G$2,FALSE)),VLOOKUP($A10,'[8]NG &amp; Oil Devlop Cty Report'!$R$6:$Y$60,G$2,FALSE),'[8]NG Prod &amp; Cons (Eliz)'!Y10)</f>
        <v>26.225981396730432</v>
      </c>
      <c r="H10" s="53">
        <f>IF(ISNUMBER(VLOOKUP($A10,'[8]NG &amp; Oil Devlop Cty Report'!$R$6:$Y$60,H$2,FALSE)),VLOOKUP($A10,'[8]NG &amp; Oil Devlop Cty Report'!$R$6:$Y$60,H$2,FALSE),'[8]NG Prod &amp; Cons (Eliz)'!Z10)</f>
        <v>30.826802868383982</v>
      </c>
      <c r="I10" s="54">
        <f>IF(ISNUMBER(VLOOKUP($A10,'[8]NG &amp; Oil Devlop Cty Report'!$R$6:$Y$60,2,FALSE)),1,0)</f>
        <v>1</v>
      </c>
      <c r="J10" s="55" t="str">
        <f>IF(ISNUMBER(VLOOKUP($A10,'[8]NG &amp; Oil Devlop Cty Report'!$R$6:$Y$60,2,FALSE)),"Draft Developing Countries Report.doc","natural gas&amp;oil_out.xls")</f>
        <v>Draft Developing Countries Report.doc</v>
      </c>
      <c r="K10" s="6" t="s">
        <v>21</v>
      </c>
      <c r="L10" s="56"/>
      <c r="M10" s="4"/>
    </row>
    <row r="11" spans="1:13" ht="12.75">
      <c r="A11" s="9" t="s">
        <v>22</v>
      </c>
      <c r="B11" s="53">
        <f>IF(ISNUMBER(VLOOKUP($A11,'[8]NG &amp; Oil Devlop Cty Report'!$R$6:$Y$60,B$2,FALSE)),VLOOKUP($A11,'[8]NG &amp; Oil Devlop Cty Report'!$R$6:$Y$60,B$2,FALSE),'[8]NG Prod &amp; Cons (Eliz)'!T11)</f>
        <v>289.11313227616097</v>
      </c>
      <c r="C11" s="53">
        <f>IF(ISNUMBER(VLOOKUP($A11,'[8]NG &amp; Oil Devlop Cty Report'!$R$6:$Y$60,C$2,FALSE)),VLOOKUP($A11,'[8]NG &amp; Oil Devlop Cty Report'!$R$6:$Y$60,C$2,FALSE),'[8]NG Prod &amp; Cons (Eliz)'!U11)</f>
        <v>256.3771351821029</v>
      </c>
      <c r="D11" s="53">
        <f>IF(ISNUMBER(VLOOKUP($A11,'[8]NG &amp; Oil Devlop Cty Report'!$R$6:$Y$60,D$2,FALSE)),VLOOKUP($A11,'[8]NG &amp; Oil Devlop Cty Report'!$R$6:$Y$60,D$2,FALSE),'[8]NG Prod &amp; Cons (Eliz)'!V11)</f>
        <v>341.4579303882917</v>
      </c>
      <c r="E11" s="53">
        <f>IF(ISNUMBER(VLOOKUP($A11,'[8]NG &amp; Oil Devlop Cty Report'!$R$6:$Y$60,E$2,FALSE)),VLOOKUP($A11,'[8]NG &amp; Oil Devlop Cty Report'!$R$6:$Y$60,E$2,FALSE),'[8]NG Prod &amp; Cons (Eliz)'!W11)</f>
        <v>365.28033318869905</v>
      </c>
      <c r="F11" s="53">
        <f>IF(ISNUMBER(VLOOKUP($A11,'[8]NG &amp; Oil Devlop Cty Report'!$R$6:$Y$60,F$2,FALSE)),VLOOKUP($A11,'[8]NG &amp; Oil Devlop Cty Report'!$R$6:$Y$60,F$2,FALSE),'[8]NG Prod &amp; Cons (Eliz)'!X11)</f>
        <v>397.15385892866846</v>
      </c>
      <c r="G11" s="53">
        <f>IF(ISNUMBER(VLOOKUP($A11,'[8]NG &amp; Oil Devlop Cty Report'!$R$6:$Y$60,G$2,FALSE)),VLOOKUP($A11,'[8]NG &amp; Oil Devlop Cty Report'!$R$6:$Y$60,G$2,FALSE),'[8]NG Prod &amp; Cons (Eliz)'!Y11)</f>
        <v>454.98519551881736</v>
      </c>
      <c r="H11" s="53">
        <f>IF(ISNUMBER(VLOOKUP($A11,'[8]NG &amp; Oil Devlop Cty Report'!$R$6:$Y$60,H$2,FALSE)),VLOOKUP($A11,'[8]NG &amp; Oil Devlop Cty Report'!$R$6:$Y$60,H$2,FALSE),'[8]NG Prod &amp; Cons (Eliz)'!Z11)</f>
        <v>500.8678797306032</v>
      </c>
      <c r="I11" s="54">
        <f>IF(ISNUMBER(VLOOKUP($A11,'[8]NG &amp; Oil Devlop Cty Report'!$R$6:$Y$60,2,FALSE)),1,0)</f>
        <v>1</v>
      </c>
      <c r="J11" s="55" t="str">
        <f>IF(ISNUMBER(VLOOKUP($A11,'[8]NG &amp; Oil Devlop Cty Report'!$R$6:$Y$60,2,FALSE)),"Draft Developing Countries Report.doc","natural gas&amp;oil_out.xls")</f>
        <v>Draft Developing Countries Report.doc</v>
      </c>
      <c r="K11" s="6" t="s">
        <v>12</v>
      </c>
      <c r="L11" s="56" t="s">
        <v>23</v>
      </c>
      <c r="M11" s="4" t="s">
        <v>16</v>
      </c>
    </row>
    <row r="12" spans="1:13" ht="12.75">
      <c r="A12" s="4" t="s">
        <v>24</v>
      </c>
      <c r="B12" s="53">
        <f>IF(ISNUMBER(VLOOKUP($A12,'[8]NG &amp; Oil Devlop Cty Report'!$R$6:$Y$60,B$2,FALSE)),VLOOKUP($A12,'[8]NG &amp; Oil Devlop Cty Report'!$R$6:$Y$60,B$2,FALSE),'[8]NG Prod &amp; Cons (Eliz)'!T12)</f>
        <v>33.61675152503133</v>
      </c>
      <c r="C12" s="53">
        <f>IF(ISNUMBER(VLOOKUP($A12,'[8]NG &amp; Oil Devlop Cty Report'!$R$6:$Y$60,C$2,FALSE)),VLOOKUP($A12,'[8]NG &amp; Oil Devlop Cty Report'!$R$6:$Y$60,C$2,FALSE),'[8]NG Prod &amp; Cons (Eliz)'!U12)</f>
        <v>31.400526661332997</v>
      </c>
      <c r="D12" s="53">
        <f>IF(ISNUMBER(VLOOKUP($A12,'[8]NG &amp; Oil Devlop Cty Report'!$R$6:$Y$60,D$2,FALSE)),VLOOKUP($A12,'[8]NG &amp; Oil Devlop Cty Report'!$R$6:$Y$60,D$2,FALSE),'[8]NG Prod &amp; Cons (Eliz)'!V12)</f>
        <v>40.758073128596685</v>
      </c>
      <c r="E12" s="53">
        <f>IF(ISNUMBER(VLOOKUP($A12,'[8]NG &amp; Oil Devlop Cty Report'!$R$6:$Y$60,E$2,FALSE)),VLOOKUP($A12,'[8]NG &amp; Oil Devlop Cty Report'!$R$6:$Y$60,E$2,FALSE),'[8]NG Prod &amp; Cons (Eliz)'!W12)</f>
        <v>40.124597080270014</v>
      </c>
      <c r="F12" s="53">
        <f>IF(ISNUMBER(VLOOKUP($A12,'[8]NG &amp; Oil Devlop Cty Report'!$R$6:$Y$60,F$2,FALSE)),VLOOKUP($A12,'[8]NG &amp; Oil Devlop Cty Report'!$R$6:$Y$60,F$2,FALSE),'[8]NG Prod &amp; Cons (Eliz)'!X12)</f>
        <v>39.345784638343986</v>
      </c>
      <c r="G12" s="53">
        <f>IF(ISNUMBER(VLOOKUP($A12,'[8]NG &amp; Oil Devlop Cty Report'!$R$6:$Y$60,G$2,FALSE)),VLOOKUP($A12,'[8]NG &amp; Oil Devlop Cty Report'!$R$6:$Y$60,G$2,FALSE),'[8]NG Prod &amp; Cons (Eliz)'!Y12)</f>
        <v>38.59871277812226</v>
      </c>
      <c r="H12" s="53">
        <f>IF(ISNUMBER(VLOOKUP($A12,'[8]NG &amp; Oil Devlop Cty Report'!$R$6:$Y$60,H$2,FALSE)),VLOOKUP($A12,'[8]NG &amp; Oil Devlop Cty Report'!$R$6:$Y$60,H$2,FALSE),'[8]NG Prod &amp; Cons (Eliz)'!Z12)</f>
        <v>37.85164091790053</v>
      </c>
      <c r="I12" s="54">
        <f>IF(ISNUMBER(VLOOKUP($A12,'[8]NG &amp; Oil Devlop Cty Report'!$R$6:$Y$60,2,FALSE)),1,0)</f>
        <v>0</v>
      </c>
      <c r="J12" s="55" t="str">
        <f>IF(ISNUMBER(VLOOKUP($A12,'[8]NG &amp; Oil Devlop Cty Report'!$R$6:$Y$60,2,FALSE)),"Draft Developing Countries Report.doc","natural gas&amp;oil_out.xls")</f>
        <v>natural gas&amp;oil_out.xls</v>
      </c>
      <c r="K12" s="6" t="s">
        <v>18</v>
      </c>
      <c r="L12" s="56" t="s">
        <v>15</v>
      </c>
      <c r="M12" s="4" t="s">
        <v>16</v>
      </c>
    </row>
    <row r="13" spans="1:13" ht="12.75">
      <c r="A13" s="9" t="s">
        <v>25</v>
      </c>
      <c r="B13" s="53">
        <f>IF(ISNUMBER(VLOOKUP($A13,'[8]NG &amp; Oil Devlop Cty Report'!$R$6:$Y$60,B$2,FALSE)),VLOOKUP($A13,'[8]NG &amp; Oil Devlop Cty Report'!$R$6:$Y$60,B$2,FALSE),'[8]NG Prod &amp; Cons (Eliz)'!T13)</f>
        <v>79.39692679439602</v>
      </c>
      <c r="C13" s="53">
        <f>IF(ISNUMBER(VLOOKUP($A13,'[8]NG &amp; Oil Devlop Cty Report'!$R$6:$Y$60,C$2,FALSE)),VLOOKUP($A13,'[8]NG &amp; Oil Devlop Cty Report'!$R$6:$Y$60,C$2,FALSE),'[8]NG Prod &amp; Cons (Eliz)'!U13)</f>
        <v>82.07482350104824</v>
      </c>
      <c r="D13" s="53">
        <f>IF(ISNUMBER(VLOOKUP($A13,'[8]NG &amp; Oil Devlop Cty Report'!$R$6:$Y$60,D$2,FALSE)),VLOOKUP($A13,'[8]NG &amp; Oil Devlop Cty Report'!$R$6:$Y$60,D$2,FALSE),'[8]NG Prod &amp; Cons (Eliz)'!V13)</f>
        <v>60.902395539791286</v>
      </c>
      <c r="E13" s="53">
        <f>IF(ISNUMBER(VLOOKUP($A13,'[8]NG &amp; Oil Devlop Cty Report'!$R$6:$Y$60,E$2,FALSE)),VLOOKUP($A13,'[8]NG &amp; Oil Devlop Cty Report'!$R$6:$Y$60,E$2,FALSE),'[8]NG Prod &amp; Cons (Eliz)'!W13)</f>
        <v>79.78084185694976</v>
      </c>
      <c r="F13" s="53">
        <f>IF(ISNUMBER(VLOOKUP($A13,'[8]NG &amp; Oil Devlop Cty Report'!$R$6:$Y$60,F$2,FALSE)),VLOOKUP($A13,'[8]NG &amp; Oil Devlop Cty Report'!$R$6:$Y$60,F$2,FALSE),'[8]NG Prod &amp; Cons (Eliz)'!X13)</f>
        <v>99.58995265159206</v>
      </c>
      <c r="G13" s="53">
        <f>IF(ISNUMBER(VLOOKUP($A13,'[8]NG &amp; Oil Devlop Cty Report'!$R$6:$Y$60,G$2,FALSE)),VLOOKUP($A13,'[8]NG &amp; Oil Devlop Cty Report'!$R$6:$Y$60,G$2,FALSE),'[8]NG Prod &amp; Cons (Eliz)'!Y13)</f>
        <v>127.35794697988189</v>
      </c>
      <c r="H13" s="53">
        <f>IF(ISNUMBER(VLOOKUP($A13,'[8]NG &amp; Oil Devlop Cty Report'!$R$6:$Y$60,H$2,FALSE)),VLOOKUP($A13,'[8]NG &amp; Oil Devlop Cty Report'!$R$6:$Y$60,H$2,FALSE),'[8]NG Prod &amp; Cons (Eliz)'!Z13)</f>
        <v>160.07888266133708</v>
      </c>
      <c r="I13" s="54">
        <f>IF(ISNUMBER(VLOOKUP($A13,'[8]NG &amp; Oil Devlop Cty Report'!$R$6:$Y$60,2,FALSE)),1,0)</f>
        <v>1</v>
      </c>
      <c r="J13" s="55" t="str">
        <f>IF(ISNUMBER(VLOOKUP($A13,'[8]NG &amp; Oil Devlop Cty Report'!$R$6:$Y$60,2,FALSE)),"Draft Developing Countries Report.doc","natural gas&amp;oil_out.xls")</f>
        <v>Draft Developing Countries Report.doc</v>
      </c>
      <c r="K13" s="6" t="s">
        <v>10</v>
      </c>
      <c r="L13" s="56"/>
      <c r="M13" s="4"/>
    </row>
    <row r="14" spans="1:13" ht="12.75">
      <c r="A14" s="9" t="s">
        <v>26</v>
      </c>
      <c r="B14" s="53">
        <f>IF(ISNUMBER(VLOOKUP($A14,'[8]NG &amp; Oil Devlop Cty Report'!$R$6:$Y$60,B$2,FALSE)),VLOOKUP($A14,'[8]NG &amp; Oil Devlop Cty Report'!$R$6:$Y$60,B$2,FALSE),'[8]NG Prod &amp; Cons (Eliz)'!T14)</f>
        <v>45.92117570629619</v>
      </c>
      <c r="C14" s="53">
        <f>IF(ISNUMBER(VLOOKUP($A14,'[8]NG &amp; Oil Devlop Cty Report'!$R$6:$Y$60,C$2,FALSE)),VLOOKUP($A14,'[8]NG &amp; Oil Devlop Cty Report'!$R$6:$Y$60,C$2,FALSE),'[8]NG Prod &amp; Cons (Eliz)'!U14)</f>
        <v>76.2805680349737</v>
      </c>
      <c r="D14" s="53">
        <f>IF(ISNUMBER(VLOOKUP($A14,'[8]NG &amp; Oil Devlop Cty Report'!$R$6:$Y$60,D$2,FALSE)),VLOOKUP($A14,'[8]NG &amp; Oil Devlop Cty Report'!$R$6:$Y$60,D$2,FALSE),'[8]NG Prod &amp; Cons (Eliz)'!V14)</f>
        <v>110.32134609061606</v>
      </c>
      <c r="E14" s="53">
        <f>IF(ISNUMBER(VLOOKUP($A14,'[8]NG &amp; Oil Devlop Cty Report'!$R$6:$Y$60,E$2,FALSE)),VLOOKUP($A14,'[8]NG &amp; Oil Devlop Cty Report'!$R$6:$Y$60,E$2,FALSE),'[8]NG Prod &amp; Cons (Eliz)'!W14)</f>
        <v>387.5616277873929</v>
      </c>
      <c r="F14" s="53">
        <f>IF(ISNUMBER(VLOOKUP($A14,'[8]NG &amp; Oil Devlop Cty Report'!$R$6:$Y$60,F$2,FALSE)),VLOOKUP($A14,'[8]NG &amp; Oil Devlop Cty Report'!$R$6:$Y$60,F$2,FALSE),'[8]NG Prod &amp; Cons (Eliz)'!X14)</f>
        <v>665.0103524630672</v>
      </c>
      <c r="G14" s="53">
        <f>IF(ISNUMBER(VLOOKUP($A14,'[8]NG &amp; Oil Devlop Cty Report'!$R$6:$Y$60,G$2,FALSE)),VLOOKUP($A14,'[8]NG &amp; Oil Devlop Cty Report'!$R$6:$Y$60,G$2,FALSE),'[8]NG Prod &amp; Cons (Eliz)'!Y14)</f>
        <v>829.9317433728324</v>
      </c>
      <c r="H14" s="53">
        <f>IF(ISNUMBER(VLOOKUP($A14,'[8]NG &amp; Oil Devlop Cty Report'!$R$6:$Y$60,H$2,FALSE)),VLOOKUP($A14,'[8]NG &amp; Oil Devlop Cty Report'!$R$6:$Y$60,H$2,FALSE),'[8]NG Prod &amp; Cons (Eliz)'!Z14)</f>
        <v>1105.6670528505533</v>
      </c>
      <c r="I14" s="54">
        <f>IF(ISNUMBER(VLOOKUP($A14,'[8]NG &amp; Oil Devlop Cty Report'!$R$6:$Y$60,2,FALSE)),1,0)</f>
        <v>1</v>
      </c>
      <c r="J14" s="55" t="str">
        <f>IF(ISNUMBER(VLOOKUP($A14,'[8]NG &amp; Oil Devlop Cty Report'!$R$6:$Y$60,2,FALSE)),"Draft Developing Countries Report.doc","natural gas&amp;oil_out.xls")</f>
        <v>Draft Developing Countries Report.doc</v>
      </c>
      <c r="K14" s="6" t="s">
        <v>26</v>
      </c>
      <c r="L14" s="56"/>
      <c r="M14" s="4"/>
    </row>
    <row r="15" spans="1:13" ht="12.75">
      <c r="A15" s="9" t="s">
        <v>27</v>
      </c>
      <c r="B15" s="53">
        <f>IF(ISNUMBER(VLOOKUP($A15,'[8]NG &amp; Oil Devlop Cty Report'!$R$6:$Y$60,B$2,FALSE)),VLOOKUP($A15,'[8]NG &amp; Oil Devlop Cty Report'!$R$6:$Y$60,B$2,FALSE),'[8]NG Prod &amp; Cons (Eliz)'!T15)</f>
        <v>176.6046957228278</v>
      </c>
      <c r="C15" s="53">
        <f>IF(ISNUMBER(VLOOKUP($A15,'[8]NG &amp; Oil Devlop Cty Report'!$R$6:$Y$60,C$2,FALSE)),VLOOKUP($A15,'[8]NG &amp; Oil Devlop Cty Report'!$R$6:$Y$60,C$2,FALSE),'[8]NG Prod &amp; Cons (Eliz)'!U15)</f>
        <v>149.6612779332845</v>
      </c>
      <c r="D15" s="53">
        <f>IF(ISNUMBER(VLOOKUP($A15,'[8]NG &amp; Oil Devlop Cty Report'!$R$6:$Y$60,D$2,FALSE)),VLOOKUP($A15,'[8]NG &amp; Oil Devlop Cty Report'!$R$6:$Y$60,D$2,FALSE),'[8]NG Prod &amp; Cons (Eliz)'!V15)</f>
        <v>72.59536075454986</v>
      </c>
      <c r="E15" s="53">
        <f>IF(ISNUMBER(VLOOKUP($A15,'[8]NG &amp; Oil Devlop Cty Report'!$R$6:$Y$60,E$2,FALSE)),VLOOKUP($A15,'[8]NG &amp; Oil Devlop Cty Report'!$R$6:$Y$60,E$2,FALSE),'[8]NG Prod &amp; Cons (Eliz)'!W15)</f>
        <v>87.75263387912621</v>
      </c>
      <c r="F15" s="53">
        <f>IF(ISNUMBER(VLOOKUP($A15,'[8]NG &amp; Oil Devlop Cty Report'!$R$6:$Y$60,F$2,FALSE)),VLOOKUP($A15,'[8]NG &amp; Oil Devlop Cty Report'!$R$6:$Y$60,F$2,FALSE),'[8]NG Prod &amp; Cons (Eliz)'!X15)</f>
        <v>101.59361749551566</v>
      </c>
      <c r="G15" s="53">
        <f>IF(ISNUMBER(VLOOKUP($A15,'[8]NG &amp; Oil Devlop Cty Report'!$R$6:$Y$60,G$2,FALSE)),VLOOKUP($A15,'[8]NG &amp; Oil Devlop Cty Report'!$R$6:$Y$60,G$2,FALSE),'[8]NG Prod &amp; Cons (Eliz)'!Y15)</f>
        <v>110.99710996688111</v>
      </c>
      <c r="H15" s="53">
        <f>IF(ISNUMBER(VLOOKUP($A15,'[8]NG &amp; Oil Devlop Cty Report'!$R$6:$Y$60,H$2,FALSE)),VLOOKUP($A15,'[8]NG &amp; Oil Devlop Cty Report'!$R$6:$Y$60,H$2,FALSE),'[8]NG Prod &amp; Cons (Eliz)'!Z15)</f>
        <v>149.25925271622285</v>
      </c>
      <c r="I15" s="54">
        <f>IF(ISNUMBER(VLOOKUP($A15,'[8]NG &amp; Oil Devlop Cty Report'!$R$6:$Y$60,2,FALSE)),1,0)</f>
        <v>0</v>
      </c>
      <c r="J15" s="55" t="str">
        <f>IF(ISNUMBER(VLOOKUP($A15,'[8]NG &amp; Oil Devlop Cty Report'!$R$6:$Y$60,2,FALSE)),"Draft Developing Countries Report.doc","natural gas&amp;oil_out.xls")</f>
        <v>natural gas&amp;oil_out.xls</v>
      </c>
      <c r="K15" s="6" t="s">
        <v>28</v>
      </c>
      <c r="L15" s="56" t="s">
        <v>23</v>
      </c>
      <c r="M15" s="4" t="s">
        <v>16</v>
      </c>
    </row>
    <row r="16" spans="1:13" ht="12.75">
      <c r="A16" s="9" t="s">
        <v>29</v>
      </c>
      <c r="B16" s="53">
        <v>816.28</v>
      </c>
      <c r="C16" s="53">
        <v>1043.23</v>
      </c>
      <c r="D16" s="53">
        <v>1109.432136158277</v>
      </c>
      <c r="E16" s="53">
        <v>1109.432136158277</v>
      </c>
      <c r="F16" s="53">
        <v>1134.0861836284612</v>
      </c>
      <c r="G16" s="53">
        <v>1183.394278568829</v>
      </c>
      <c r="H16" s="53">
        <v>1220.3753497741047</v>
      </c>
      <c r="I16" s="54">
        <f>IF(ISNUMBER(VLOOKUP($A16,'[8]NG &amp; Oil Devlop Cty Report'!$R$6:$Y$60,2,FALSE)),1,0)</f>
        <v>0</v>
      </c>
      <c r="J16" s="36" t="s">
        <v>121</v>
      </c>
      <c r="K16" s="6" t="s">
        <v>29</v>
      </c>
      <c r="L16" s="4" t="s">
        <v>15</v>
      </c>
      <c r="M16" s="4" t="s">
        <v>16</v>
      </c>
    </row>
    <row r="17" spans="1:13" ht="12.75">
      <c r="A17" s="9" t="s">
        <v>30</v>
      </c>
      <c r="B17" s="53">
        <f>IF(ISNUMBER(VLOOKUP($A17,'[8]NG &amp; Oil Devlop Cty Report'!$R$6:$Y$60,B$2,FALSE)),VLOOKUP($A17,'[8]NG &amp; Oil Devlop Cty Report'!$R$6:$Y$60,B$2,FALSE),'[8]NG Prod &amp; Cons (Eliz)'!T17)</f>
        <v>33.32464914026072</v>
      </c>
      <c r="C17" s="53">
        <f>IF(ISNUMBER(VLOOKUP($A17,'[8]NG &amp; Oil Devlop Cty Report'!$R$6:$Y$60,C$2,FALSE)),VLOOKUP($A17,'[8]NG &amp; Oil Devlop Cty Report'!$R$6:$Y$60,C$2,FALSE),'[8]NG Prod &amp; Cons (Eliz)'!U17)</f>
        <v>34.19898259774448</v>
      </c>
      <c r="D17" s="53">
        <f>IF(ISNUMBER(VLOOKUP($A17,'[8]NG &amp; Oil Devlop Cty Report'!$R$6:$Y$60,D$2,FALSE)),VLOOKUP($A17,'[8]NG &amp; Oil Devlop Cty Report'!$R$6:$Y$60,D$2,FALSE),'[8]NG Prod &amp; Cons (Eliz)'!V17)</f>
        <v>63.130024784118284</v>
      </c>
      <c r="E17" s="53">
        <f>IF(ISNUMBER(VLOOKUP($A17,'[8]NG &amp; Oil Devlop Cty Report'!$R$6:$Y$60,E$2,FALSE)),VLOOKUP($A17,'[8]NG &amp; Oil Devlop Cty Report'!$R$6:$Y$60,E$2,FALSE),'[8]NG Prod &amp; Cons (Eliz)'!W17)</f>
        <v>103.02671783365999</v>
      </c>
      <c r="F17" s="53">
        <f>IF(ISNUMBER(VLOOKUP($A17,'[8]NG &amp; Oil Devlop Cty Report'!$R$6:$Y$60,F$2,FALSE)),VLOOKUP($A17,'[8]NG &amp; Oil Devlop Cty Report'!$R$6:$Y$60,F$2,FALSE),'[8]NG Prod &amp; Cons (Eliz)'!X17)</f>
        <v>144.86985434900282</v>
      </c>
      <c r="G17" s="53">
        <f>IF(ISNUMBER(VLOOKUP($A17,'[8]NG &amp; Oil Devlop Cty Report'!$R$6:$Y$60,G$2,FALSE)),VLOOKUP($A17,'[8]NG &amp; Oil Devlop Cty Report'!$R$6:$Y$60,G$2,FALSE),'[8]NG Prod &amp; Cons (Eliz)'!Y17)</f>
        <v>201.67988507871414</v>
      </c>
      <c r="H17" s="53">
        <f>IF(ISNUMBER(VLOOKUP($A17,'[8]NG &amp; Oil Devlop Cty Report'!$R$6:$Y$60,H$2,FALSE)),VLOOKUP($A17,'[8]NG &amp; Oil Devlop Cty Report'!$R$6:$Y$60,H$2,FALSE),'[8]NG Prod &amp; Cons (Eliz)'!Z17)</f>
        <v>267.4522097091092</v>
      </c>
      <c r="I17" s="54">
        <f>IF(ISNUMBER(VLOOKUP($A17,'[8]NG &amp; Oil Devlop Cty Report'!$R$6:$Y$60,2,FALSE)),1,0)</f>
        <v>1</v>
      </c>
      <c r="J17" s="55" t="str">
        <f>IF(ISNUMBER(VLOOKUP($A17,'[8]NG &amp; Oil Devlop Cty Report'!$R$6:$Y$60,2,FALSE)),"Draft Developing Countries Report.doc","natural gas&amp;oil_out.xls")</f>
        <v>Draft Developing Countries Report.doc</v>
      </c>
      <c r="K17" s="6" t="s">
        <v>10</v>
      </c>
      <c r="L17" s="56"/>
      <c r="M17" s="4"/>
    </row>
    <row r="18" spans="1:13" ht="12.75">
      <c r="A18" s="9" t="s">
        <v>31</v>
      </c>
      <c r="B18" s="53">
        <f>IF(ISNUMBER(VLOOKUP($A18,'[8]NG &amp; Oil Devlop Cty Report'!$R$6:$Y$60,B$2,FALSE)),VLOOKUP($A18,'[8]NG &amp; Oil Devlop Cty Report'!$R$6:$Y$60,B$2,FALSE),'[8]NG Prod &amp; Cons (Eliz)'!T18)</f>
        <v>43.10729613733906</v>
      </c>
      <c r="C18" s="53">
        <f>IF(ISNUMBER(VLOOKUP($A18,'[8]NG &amp; Oil Devlop Cty Report'!$R$6:$Y$60,C$2,FALSE)),VLOOKUP($A18,'[8]NG &amp; Oil Devlop Cty Report'!$R$6:$Y$60,C$2,FALSE),'[8]NG Prod &amp; Cons (Eliz)'!U18)</f>
        <v>51.35821338772108</v>
      </c>
      <c r="D18" s="53">
        <f>IF(ISNUMBER(VLOOKUP($A18,'[8]NG &amp; Oil Devlop Cty Report'!$R$6:$Y$60,D$2,FALSE)),VLOOKUP($A18,'[8]NG &amp; Oil Devlop Cty Report'!$R$6:$Y$60,D$2,FALSE),'[8]NG Prod &amp; Cons (Eliz)'!V18)</f>
        <v>72.48960260565981</v>
      </c>
      <c r="E18" s="53">
        <f>IF(ISNUMBER(VLOOKUP($A18,'[8]NG &amp; Oil Devlop Cty Report'!$R$6:$Y$60,E$2,FALSE)),VLOOKUP($A18,'[8]NG &amp; Oil Devlop Cty Report'!$R$6:$Y$60,E$2,FALSE),'[8]NG Prod &amp; Cons (Eliz)'!W18)</f>
        <v>150.38487768537985</v>
      </c>
      <c r="F18" s="53">
        <f>IF(ISNUMBER(VLOOKUP($A18,'[8]NG &amp; Oil Devlop Cty Report'!$R$6:$Y$60,F$2,FALSE)),VLOOKUP($A18,'[8]NG &amp; Oil Devlop Cty Report'!$R$6:$Y$60,F$2,FALSE),'[8]NG Prod &amp; Cons (Eliz)'!X18)</f>
        <v>233.77285403536848</v>
      </c>
      <c r="G18" s="53">
        <f>IF(ISNUMBER(VLOOKUP($A18,'[8]NG &amp; Oil Devlop Cty Report'!$R$6:$Y$60,G$2,FALSE)),VLOOKUP($A18,'[8]NG &amp; Oil Devlop Cty Report'!$R$6:$Y$60,G$2,FALSE),'[8]NG Prod &amp; Cons (Eliz)'!Y18)</f>
        <v>351.7035823127236</v>
      </c>
      <c r="H18" s="53">
        <f>IF(ISNUMBER(VLOOKUP($A18,'[8]NG &amp; Oil Devlop Cty Report'!$R$6:$Y$60,H$2,FALSE)),VLOOKUP($A18,'[8]NG &amp; Oil Devlop Cty Report'!$R$6:$Y$60,H$2,FALSE),'[8]NG Prod &amp; Cons (Eliz)'!Z18)</f>
        <v>481.970837589818</v>
      </c>
      <c r="I18" s="54">
        <f>IF(ISNUMBER(VLOOKUP($A18,'[8]NG &amp; Oil Devlop Cty Report'!$R$6:$Y$60,2,FALSE)),1,0)</f>
        <v>1</v>
      </c>
      <c r="J18" s="55" t="str">
        <f>IF(ISNUMBER(VLOOKUP($A18,'[8]NG &amp; Oil Devlop Cty Report'!$R$6:$Y$60,2,FALSE)),"Draft Developing Countries Report.doc","natural gas&amp;oil_out.xls")</f>
        <v>Draft Developing Countries Report.doc</v>
      </c>
      <c r="K18" s="6" t="s">
        <v>31</v>
      </c>
      <c r="L18" s="57"/>
      <c r="M18" s="4"/>
    </row>
    <row r="19" spans="1:13" ht="12.75">
      <c r="A19" s="9" t="s">
        <v>32</v>
      </c>
      <c r="B19" s="53">
        <f>IF(ISNUMBER(VLOOKUP($A19,'[8]NG &amp; Oil Devlop Cty Report'!$R$6:$Y$60,B$2,FALSE)),VLOOKUP($A19,'[8]NG &amp; Oil Devlop Cty Report'!$R$6:$Y$60,B$2,FALSE),'[8]NG Prod &amp; Cons (Eliz)'!T19)</f>
        <v>90.80105863517443</v>
      </c>
      <c r="C19" s="53">
        <f>IF(ISNUMBER(VLOOKUP($A19,'[8]NG &amp; Oil Devlop Cty Report'!$R$6:$Y$60,C$2,FALSE)),VLOOKUP($A19,'[8]NG &amp; Oil Devlop Cty Report'!$R$6:$Y$60,C$2,FALSE),'[8]NG Prod &amp; Cons (Eliz)'!U19)</f>
        <v>96.18647805896579</v>
      </c>
      <c r="D19" s="53">
        <f>IF(ISNUMBER(VLOOKUP($A19,'[8]NG &amp; Oil Devlop Cty Report'!$R$6:$Y$60,D$2,FALSE)),VLOOKUP($A19,'[8]NG &amp; Oil Devlop Cty Report'!$R$6:$Y$60,D$2,FALSE),'[8]NG Prod &amp; Cons (Eliz)'!V19)</f>
        <v>109.70721544851929</v>
      </c>
      <c r="E19" s="53">
        <f>IF(ISNUMBER(VLOOKUP($A19,'[8]NG &amp; Oil Devlop Cty Report'!$R$6:$Y$60,E$2,FALSE)),VLOOKUP($A19,'[8]NG &amp; Oil Devlop Cty Report'!$R$6:$Y$60,E$2,FALSE),'[8]NG Prod &amp; Cons (Eliz)'!W19)</f>
        <v>180.29711882433898</v>
      </c>
      <c r="F19" s="53">
        <f>IF(ISNUMBER(VLOOKUP($A19,'[8]NG &amp; Oil Devlop Cty Report'!$R$6:$Y$60,F$2,FALSE)),VLOOKUP($A19,'[8]NG &amp; Oil Devlop Cty Report'!$R$6:$Y$60,F$2,FALSE),'[8]NG Prod &amp; Cons (Eliz)'!X19)</f>
        <v>253.8392746007422</v>
      </c>
      <c r="G19" s="53">
        <f>IF(ISNUMBER(VLOOKUP($A19,'[8]NG &amp; Oil Devlop Cty Report'!$R$6:$Y$60,G$2,FALSE)),VLOOKUP($A19,'[8]NG &amp; Oil Devlop Cty Report'!$R$6:$Y$60,G$2,FALSE),'[8]NG Prod &amp; Cons (Eliz)'!Y19)</f>
        <v>352.29749646266305</v>
      </c>
      <c r="H19" s="53">
        <f>IF(ISNUMBER(VLOOKUP($A19,'[8]NG &amp; Oil Devlop Cty Report'!$R$6:$Y$60,H$2,FALSE)),VLOOKUP($A19,'[8]NG &amp; Oil Devlop Cty Report'!$R$6:$Y$60,H$2,FALSE),'[8]NG Prod &amp; Cons (Eliz)'!Z19)</f>
        <v>466.5124150312778</v>
      </c>
      <c r="I19" s="54">
        <f>IF(ISNUMBER(VLOOKUP($A19,'[8]NG &amp; Oil Devlop Cty Report'!$R$6:$Y$60,2,FALSE)),1,0)</f>
        <v>1</v>
      </c>
      <c r="J19" s="55" t="str">
        <f>IF(ISNUMBER(VLOOKUP($A19,'[8]NG &amp; Oil Devlop Cty Report'!$R$6:$Y$60,2,FALSE)),"Draft Developing Countries Report.doc","natural gas&amp;oil_out.xls")</f>
        <v>Draft Developing Countries Report.doc</v>
      </c>
      <c r="K19" s="6" t="s">
        <v>10</v>
      </c>
      <c r="L19" s="56"/>
      <c r="M19" s="4"/>
    </row>
    <row r="20" spans="1:13" ht="12.75">
      <c r="A20" s="9" t="s">
        <v>33</v>
      </c>
      <c r="B20" s="53">
        <f>IF(ISNUMBER(VLOOKUP($A20,'[8]NG &amp; Oil Devlop Cty Report'!$R$6:$Y$60,B$2,FALSE)),VLOOKUP($A20,'[8]NG &amp; Oil Devlop Cty Report'!$R$6:$Y$60,B$2,FALSE),'[8]NG Prod &amp; Cons (Eliz)'!T20)</f>
        <v>0</v>
      </c>
      <c r="C20" s="53">
        <f>IF(ISNUMBER(VLOOKUP($A20,'[8]NG &amp; Oil Devlop Cty Report'!$R$6:$Y$60,C$2,FALSE)),VLOOKUP($A20,'[8]NG &amp; Oil Devlop Cty Report'!$R$6:$Y$60,C$2,FALSE),'[8]NG Prod &amp; Cons (Eliz)'!U20)</f>
        <v>0</v>
      </c>
      <c r="D20" s="53">
        <f>IF(ISNUMBER(VLOOKUP($A20,'[8]NG &amp; Oil Devlop Cty Report'!$R$6:$Y$60,D$2,FALSE)),VLOOKUP($A20,'[8]NG &amp; Oil Devlop Cty Report'!$R$6:$Y$60,D$2,FALSE),'[8]NG Prod &amp; Cons (Eliz)'!V20)</f>
        <v>0</v>
      </c>
      <c r="E20" s="53">
        <f>IF(ISNUMBER(VLOOKUP($A20,'[8]NG &amp; Oil Devlop Cty Report'!$R$6:$Y$60,E$2,FALSE)),VLOOKUP($A20,'[8]NG &amp; Oil Devlop Cty Report'!$R$6:$Y$60,E$2,FALSE),'[8]NG Prod &amp; Cons (Eliz)'!W20)</f>
        <v>0</v>
      </c>
      <c r="F20" s="53">
        <f>IF(ISNUMBER(VLOOKUP($A20,'[8]NG &amp; Oil Devlop Cty Report'!$R$6:$Y$60,F$2,FALSE)),VLOOKUP($A20,'[8]NG &amp; Oil Devlop Cty Report'!$R$6:$Y$60,F$2,FALSE),'[8]NG Prod &amp; Cons (Eliz)'!X20)</f>
        <v>0</v>
      </c>
      <c r="G20" s="53">
        <f>IF(ISNUMBER(VLOOKUP($A20,'[8]NG &amp; Oil Devlop Cty Report'!$R$6:$Y$60,G$2,FALSE)),VLOOKUP($A20,'[8]NG &amp; Oil Devlop Cty Report'!$R$6:$Y$60,G$2,FALSE),'[8]NG Prod &amp; Cons (Eliz)'!Y20)</f>
        <v>0</v>
      </c>
      <c r="H20" s="53">
        <f>IF(ISNUMBER(VLOOKUP($A20,'[8]NG &amp; Oil Devlop Cty Report'!$R$6:$Y$60,H$2,FALSE)),VLOOKUP($A20,'[8]NG &amp; Oil Devlop Cty Report'!$R$6:$Y$60,H$2,FALSE),'[8]NG Prod &amp; Cons (Eliz)'!Z20)</f>
        <v>0</v>
      </c>
      <c r="I20" s="54">
        <f>IF(ISNUMBER(VLOOKUP($A20,'[8]NG &amp; Oil Devlop Cty Report'!$R$6:$Y$60,2,FALSE)),1,0)</f>
        <v>0</v>
      </c>
      <c r="J20" s="55" t="str">
        <f>IF(ISNUMBER(VLOOKUP($A20,'[8]NG &amp; Oil Devlop Cty Report'!$R$6:$Y$60,2,FALSE)),"Draft Developing Countries Report.doc","natural gas&amp;oil_out.xls")</f>
        <v>natural gas&amp;oil_out.xls</v>
      </c>
      <c r="K20" s="6" t="s">
        <v>28</v>
      </c>
      <c r="L20" s="56" t="s">
        <v>23</v>
      </c>
      <c r="M20" s="4" t="s">
        <v>16</v>
      </c>
    </row>
    <row r="21" spans="1:13" ht="12.75">
      <c r="A21" s="9" t="s">
        <v>34</v>
      </c>
      <c r="B21" s="53">
        <f>IF(ISNUMBER(VLOOKUP($A21,'[8]NG &amp; Oil Devlop Cty Report'!$R$6:$Y$60,B$2,FALSE)),VLOOKUP($A21,'[8]NG &amp; Oil Devlop Cty Report'!$R$6:$Y$60,B$2,FALSE),'[8]NG Prod &amp; Cons (Eliz)'!T21)</f>
        <v>0.8818492964716537</v>
      </c>
      <c r="C21" s="53">
        <f>IF(ISNUMBER(VLOOKUP($A21,'[8]NG &amp; Oil Devlop Cty Report'!$R$6:$Y$60,C$2,FALSE)),VLOOKUP($A21,'[8]NG &amp; Oil Devlop Cty Report'!$R$6:$Y$60,C$2,FALSE),'[8]NG Prod &amp; Cons (Eliz)'!U21)</f>
        <v>0.8330763534250415</v>
      </c>
      <c r="D21" s="53">
        <f>IF(ISNUMBER(VLOOKUP($A21,'[8]NG &amp; Oil Devlop Cty Report'!$R$6:$Y$60,D$2,FALSE)),VLOOKUP($A21,'[8]NG &amp; Oil Devlop Cty Report'!$R$6:$Y$60,D$2,FALSE),'[8]NG Prod &amp; Cons (Eliz)'!V21)</f>
        <v>0.46246037581905297</v>
      </c>
      <c r="E21" s="53">
        <f>IF(ISNUMBER(VLOOKUP($A21,'[8]NG &amp; Oil Devlop Cty Report'!$R$6:$Y$60,E$2,FALSE)),VLOOKUP($A21,'[8]NG &amp; Oil Devlop Cty Report'!$R$6:$Y$60,E$2,FALSE),'[8]NG Prod &amp; Cons (Eliz)'!W21)</f>
        <v>0.4831991772542655</v>
      </c>
      <c r="F21" s="53">
        <f>IF(ISNUMBER(VLOOKUP($A21,'[8]NG &amp; Oil Devlop Cty Report'!$R$6:$Y$60,F$2,FALSE)),VLOOKUP($A21,'[8]NG &amp; Oil Devlop Cty Report'!$R$6:$Y$60,F$2,FALSE),'[8]NG Prod &amp; Cons (Eliz)'!X21)</f>
        <v>0.5062220605714088</v>
      </c>
      <c r="G21" s="53">
        <f>IF(ISNUMBER(VLOOKUP($A21,'[8]NG &amp; Oil Devlop Cty Report'!$R$6:$Y$60,G$2,FALSE)),VLOOKUP($A21,'[8]NG &amp; Oil Devlop Cty Report'!$R$6:$Y$60,G$2,FALSE),'[8]NG Prod &amp; Cons (Eliz)'!Y21)</f>
        <v>0.5683557082871215</v>
      </c>
      <c r="H21" s="53">
        <f>IF(ISNUMBER(VLOOKUP($A21,'[8]NG &amp; Oil Devlop Cty Report'!$R$6:$Y$60,H$2,FALSE)),VLOOKUP($A21,'[8]NG &amp; Oil Devlop Cty Report'!$R$6:$Y$60,H$2,FALSE),'[8]NG Prod &amp; Cons (Eliz)'!Z21)</f>
        <v>0.5633406589376647</v>
      </c>
      <c r="I21" s="54">
        <f>IF(ISNUMBER(VLOOKUP($A21,'[8]NG &amp; Oil Devlop Cty Report'!$R$6:$Y$60,2,FALSE)),1,0)</f>
        <v>0</v>
      </c>
      <c r="J21" s="55" t="str">
        <f>IF(ISNUMBER(VLOOKUP($A21,'[8]NG &amp; Oil Devlop Cty Report'!$R$6:$Y$60,2,FALSE)),"Draft Developing Countries Report.doc","natural gas&amp;oil_out.xls")</f>
        <v>natural gas&amp;oil_out.xls</v>
      </c>
      <c r="K21" s="6" t="s">
        <v>28</v>
      </c>
      <c r="L21" s="56" t="s">
        <v>15</v>
      </c>
      <c r="M21" s="4" t="s">
        <v>16</v>
      </c>
    </row>
    <row r="22" spans="1:13" ht="12.75">
      <c r="A22" s="9" t="s">
        <v>35</v>
      </c>
      <c r="B22" s="53">
        <f>IF(ISNUMBER(VLOOKUP($A22,'[8]NG &amp; Oil Devlop Cty Report'!$R$6:$Y$60,B$2,FALSE)),VLOOKUP($A22,'[8]NG &amp; Oil Devlop Cty Report'!$R$6:$Y$60,B$2,FALSE),'[8]NG Prod &amp; Cons (Eliz)'!T22)</f>
        <v>0</v>
      </c>
      <c r="C22" s="53">
        <f>IF(ISNUMBER(VLOOKUP($A22,'[8]NG &amp; Oil Devlop Cty Report'!$R$6:$Y$60,C$2,FALSE)),VLOOKUP($A22,'[8]NG &amp; Oil Devlop Cty Report'!$R$6:$Y$60,C$2,FALSE),'[8]NG Prod &amp; Cons (Eliz)'!U22)</f>
        <v>0</v>
      </c>
      <c r="D22" s="53">
        <f>IF(ISNUMBER(VLOOKUP($A22,'[8]NG &amp; Oil Devlop Cty Report'!$R$6:$Y$60,D$2,FALSE)),VLOOKUP($A22,'[8]NG &amp; Oil Devlop Cty Report'!$R$6:$Y$60,D$2,FALSE),'[8]NG Prod &amp; Cons (Eliz)'!V22)</f>
        <v>0</v>
      </c>
      <c r="E22" s="53">
        <f>IF(ISNUMBER(VLOOKUP($A22,'[8]NG &amp; Oil Devlop Cty Report'!$R$6:$Y$60,E$2,FALSE)),VLOOKUP($A22,'[8]NG &amp; Oil Devlop Cty Report'!$R$6:$Y$60,E$2,FALSE),'[8]NG Prod &amp; Cons (Eliz)'!W22)</f>
        <v>0</v>
      </c>
      <c r="F22" s="53">
        <f>IF(ISNUMBER(VLOOKUP($A22,'[8]NG &amp; Oil Devlop Cty Report'!$R$6:$Y$60,F$2,FALSE)),VLOOKUP($A22,'[8]NG &amp; Oil Devlop Cty Report'!$R$6:$Y$60,F$2,FALSE),'[8]NG Prod &amp; Cons (Eliz)'!X22)</f>
        <v>0</v>
      </c>
      <c r="G22" s="53">
        <f>IF(ISNUMBER(VLOOKUP($A22,'[8]NG &amp; Oil Devlop Cty Report'!$R$6:$Y$60,G$2,FALSE)),VLOOKUP($A22,'[8]NG &amp; Oil Devlop Cty Report'!$R$6:$Y$60,G$2,FALSE),'[8]NG Prod &amp; Cons (Eliz)'!Y22)</f>
        <v>0</v>
      </c>
      <c r="H22" s="53">
        <f>IF(ISNUMBER(VLOOKUP($A22,'[8]NG &amp; Oil Devlop Cty Report'!$R$6:$Y$60,H$2,FALSE)),VLOOKUP($A22,'[8]NG &amp; Oil Devlop Cty Report'!$R$6:$Y$60,H$2,FALSE),'[8]NG Prod &amp; Cons (Eliz)'!Z22)</f>
        <v>0</v>
      </c>
      <c r="I22" s="54">
        <f>IF(ISNUMBER(VLOOKUP($A22,'[8]NG &amp; Oil Devlop Cty Report'!$R$6:$Y$60,2,FALSE)),1,0)</f>
        <v>1</v>
      </c>
      <c r="J22" s="55" t="str">
        <f>IF(ISNUMBER(VLOOKUP($A22,'[8]NG &amp; Oil Devlop Cty Report'!$R$6:$Y$60,2,FALSE)),"Draft Developing Countries Report.doc","natural gas&amp;oil_out.xls")</f>
        <v>Draft Developing Countries Report.doc</v>
      </c>
      <c r="K22" s="6" t="s">
        <v>7</v>
      </c>
      <c r="L22" s="56"/>
      <c r="M22" s="4"/>
    </row>
    <row r="23" spans="1:13" ht="12.75">
      <c r="A23" s="9" t="s">
        <v>36</v>
      </c>
      <c r="B23" s="53">
        <f>IF(ISNUMBER(VLOOKUP($A23,'[8]NG &amp; Oil Devlop Cty Report'!$R$6:$Y$60,B$2,FALSE)),VLOOKUP($A23,'[8]NG &amp; Oil Devlop Cty Report'!$R$6:$Y$60,B$2,FALSE),'[8]NG Prod &amp; Cons (Eliz)'!T23)</f>
        <v>8.059648479065235</v>
      </c>
      <c r="C23" s="53">
        <f>IF(ISNUMBER(VLOOKUP($A23,'[8]NG &amp; Oil Devlop Cty Report'!$R$6:$Y$60,C$2,FALSE)),VLOOKUP($A23,'[8]NG &amp; Oil Devlop Cty Report'!$R$6:$Y$60,C$2,FALSE),'[8]NG Prod &amp; Cons (Eliz)'!U23)</f>
        <v>9.996980936136346</v>
      </c>
      <c r="D23" s="53">
        <f>IF(ISNUMBER(VLOOKUP($A23,'[8]NG &amp; Oil Devlop Cty Report'!$R$6:$Y$60,D$2,FALSE)),VLOOKUP($A23,'[8]NG &amp; Oil Devlop Cty Report'!$R$6:$Y$60,D$2,FALSE),'[8]NG Prod &amp; Cons (Eliz)'!V23)</f>
        <v>11.930218954243397</v>
      </c>
      <c r="E23" s="53">
        <f>IF(ISNUMBER(VLOOKUP($A23,'[8]NG &amp; Oil Devlop Cty Report'!$R$6:$Y$60,E$2,FALSE)),VLOOKUP($A23,'[8]NG &amp; Oil Devlop Cty Report'!$R$6:$Y$60,E$2,FALSE),'[8]NG Prod &amp; Cons (Eliz)'!W23)</f>
        <v>11.930218954243397</v>
      </c>
      <c r="F23" s="53">
        <f>IF(ISNUMBER(VLOOKUP($A23,'[8]NG &amp; Oil Devlop Cty Report'!$R$6:$Y$60,F$2,FALSE)),VLOOKUP($A23,'[8]NG &amp; Oil Devlop Cty Report'!$R$6:$Y$60,F$2,FALSE),'[8]NG Prod &amp; Cons (Eliz)'!X23)</f>
        <v>11.930218954243397</v>
      </c>
      <c r="G23" s="53">
        <f>IF(ISNUMBER(VLOOKUP($A23,'[8]NG &amp; Oil Devlop Cty Report'!$R$6:$Y$60,G$2,FALSE)),VLOOKUP($A23,'[8]NG &amp; Oil Devlop Cty Report'!$R$6:$Y$60,G$2,FALSE),'[8]NG Prod &amp; Cons (Eliz)'!Y23)</f>
        <v>11.930218954243397</v>
      </c>
      <c r="H23" s="53">
        <f>IF(ISNUMBER(VLOOKUP($A23,'[8]NG &amp; Oil Devlop Cty Report'!$R$6:$Y$60,H$2,FALSE)),VLOOKUP($A23,'[8]NG &amp; Oil Devlop Cty Report'!$R$6:$Y$60,H$2,FALSE),'[8]NG Prod &amp; Cons (Eliz)'!Z23)</f>
        <v>11.930218954243397</v>
      </c>
      <c r="I23" s="54">
        <f>IF(ISNUMBER(VLOOKUP($A23,'[8]NG &amp; Oil Devlop Cty Report'!$R$6:$Y$60,2,FALSE)),1,0)</f>
        <v>0</v>
      </c>
      <c r="J23" s="55" t="str">
        <f>IF(ISNUMBER(VLOOKUP($A23,'[8]NG &amp; Oil Devlop Cty Report'!$R$6:$Y$60,2,FALSE)),"Draft Developing Countries Report.doc","natural gas&amp;oil_out.xls")</f>
        <v>natural gas&amp;oil_out.xls</v>
      </c>
      <c r="K23" s="6" t="s">
        <v>18</v>
      </c>
      <c r="L23" s="56" t="s">
        <v>15</v>
      </c>
      <c r="M23" s="4" t="s">
        <v>16</v>
      </c>
    </row>
    <row r="24" spans="1:13" ht="12.75">
      <c r="A24" s="9" t="s">
        <v>37</v>
      </c>
      <c r="B24" s="53">
        <f>IF(ISNUMBER(VLOOKUP($A24,'[8]NG &amp; Oil Devlop Cty Report'!$R$6:$Y$60,B$2,FALSE)),VLOOKUP($A24,'[8]NG &amp; Oil Devlop Cty Report'!$R$6:$Y$60,B$2,FALSE),'[8]NG Prod &amp; Cons (Eliz)'!T24)</f>
        <v>8.971428187451622</v>
      </c>
      <c r="C24" s="53">
        <f>IF(ISNUMBER(VLOOKUP($A24,'[8]NG &amp; Oil Devlop Cty Report'!$R$6:$Y$60,C$2,FALSE)),VLOOKUP($A24,'[8]NG &amp; Oil Devlop Cty Report'!$R$6:$Y$60,C$2,FALSE),'[8]NG Prod &amp; Cons (Eliz)'!U24)</f>
        <v>9.460643745579969</v>
      </c>
      <c r="D24" s="53">
        <f>IF(ISNUMBER(VLOOKUP($A24,'[8]NG &amp; Oil Devlop Cty Report'!$R$6:$Y$60,D$2,FALSE)),VLOOKUP($A24,'[8]NG &amp; Oil Devlop Cty Report'!$R$6:$Y$60,D$2,FALSE),'[8]NG Prod &amp; Cons (Eliz)'!V24)</f>
        <v>7.88814569849097</v>
      </c>
      <c r="E24" s="53">
        <f>IF(ISNUMBER(VLOOKUP($A24,'[8]NG &amp; Oil Devlop Cty Report'!$R$6:$Y$60,E$2,FALSE)),VLOOKUP($A24,'[8]NG &amp; Oil Devlop Cty Report'!$R$6:$Y$60,E$2,FALSE),'[8]NG Prod &amp; Cons (Eliz)'!W24)</f>
        <v>16.18220938032762</v>
      </c>
      <c r="F24" s="53">
        <f>IF(ISNUMBER(VLOOKUP($A24,'[8]NG &amp; Oil Devlop Cty Report'!$R$6:$Y$60,F$2,FALSE)),VLOOKUP($A24,'[8]NG &amp; Oil Devlop Cty Report'!$R$6:$Y$60,F$2,FALSE),'[8]NG Prod &amp; Cons (Eliz)'!X24)</f>
        <v>30.44442113394308</v>
      </c>
      <c r="G24" s="53">
        <f>IF(ISNUMBER(VLOOKUP($A24,'[8]NG &amp; Oil Devlop Cty Report'!$R$6:$Y$60,G$2,FALSE)),VLOOKUP($A24,'[8]NG &amp; Oil Devlop Cty Report'!$R$6:$Y$60,G$2,FALSE),'[8]NG Prod &amp; Cons (Eliz)'!Y24)</f>
        <v>44.84287908174753</v>
      </c>
      <c r="H24" s="53">
        <f>IF(ISNUMBER(VLOOKUP($A24,'[8]NG &amp; Oil Devlop Cty Report'!$R$6:$Y$60,H$2,FALSE)),VLOOKUP($A24,'[8]NG &amp; Oil Devlop Cty Report'!$R$6:$Y$60,H$2,FALSE),'[8]NG Prod &amp; Cons (Eliz)'!Z24)</f>
        <v>63.48163220827344</v>
      </c>
      <c r="I24" s="54">
        <f>IF(ISNUMBER(VLOOKUP($A24,'[8]NG &amp; Oil Devlop Cty Report'!$R$6:$Y$60,2,FALSE)),1,0)</f>
        <v>1</v>
      </c>
      <c r="J24" s="55" t="str">
        <f>IF(ISNUMBER(VLOOKUP($A24,'[8]NG &amp; Oil Devlop Cty Report'!$R$6:$Y$60,2,FALSE)),"Draft Developing Countries Report.doc","natural gas&amp;oil_out.xls")</f>
        <v>Draft Developing Countries Report.doc</v>
      </c>
      <c r="K24" s="6" t="s">
        <v>10</v>
      </c>
      <c r="L24" s="56"/>
      <c r="M24" s="4"/>
    </row>
    <row r="25" spans="1:13" ht="12.75">
      <c r="A25" s="9" t="s">
        <v>38</v>
      </c>
      <c r="B25" s="53">
        <f>IF(ISNUMBER(VLOOKUP($A25,'[8]NG &amp; Oil Devlop Cty Report'!$R$6:$Y$60,B$2,FALSE)),VLOOKUP($A25,'[8]NG &amp; Oil Devlop Cty Report'!$R$6:$Y$60,B$2,FALSE),'[8]NG Prod &amp; Cons (Eliz)'!T25)</f>
        <v>139.26135842582127</v>
      </c>
      <c r="C25" s="53">
        <f>IF(ISNUMBER(VLOOKUP($A25,'[8]NG &amp; Oil Devlop Cty Report'!$R$6:$Y$60,C$2,FALSE)),VLOOKUP($A25,'[8]NG &amp; Oil Devlop Cty Report'!$R$6:$Y$60,C$2,FALSE),'[8]NG Prod &amp; Cons (Eliz)'!U25)</f>
        <v>212.78456966675756</v>
      </c>
      <c r="D25" s="53">
        <f>IF(ISNUMBER(VLOOKUP($A25,'[8]NG &amp; Oil Devlop Cty Report'!$R$6:$Y$60,D$2,FALSE)),VLOOKUP($A25,'[8]NG &amp; Oil Devlop Cty Report'!$R$6:$Y$60,D$2,FALSE),'[8]NG Prod &amp; Cons (Eliz)'!V25)</f>
        <v>266.22294936718305</v>
      </c>
      <c r="E25" s="53">
        <f>IF(ISNUMBER(VLOOKUP($A25,'[8]NG &amp; Oil Devlop Cty Report'!$R$6:$Y$60,E$2,FALSE)),VLOOKUP($A25,'[8]NG &amp; Oil Devlop Cty Report'!$R$6:$Y$60,E$2,FALSE),'[8]NG Prod &amp; Cons (Eliz)'!W25)</f>
        <v>318.65821921057113</v>
      </c>
      <c r="F25" s="53">
        <f>IF(ISNUMBER(VLOOKUP($A25,'[8]NG &amp; Oil Devlop Cty Report'!$R$6:$Y$60,F$2,FALSE)),VLOOKUP($A25,'[8]NG &amp; Oil Devlop Cty Report'!$R$6:$Y$60,F$2,FALSE),'[8]NG Prod &amp; Cons (Eliz)'!X25)</f>
        <v>359.2159692592179</v>
      </c>
      <c r="G25" s="53">
        <f>IF(ISNUMBER(VLOOKUP($A25,'[8]NG &amp; Oil Devlop Cty Report'!$R$6:$Y$60,G$2,FALSE)),VLOOKUP($A25,'[8]NG &amp; Oil Devlop Cty Report'!$R$6:$Y$60,G$2,FALSE),'[8]NG Prod &amp; Cons (Eliz)'!Y25)</f>
        <v>438.84321960376025</v>
      </c>
      <c r="H25" s="53">
        <f>IF(ISNUMBER(VLOOKUP($A25,'[8]NG &amp; Oil Devlop Cty Report'!$R$6:$Y$60,H$2,FALSE)),VLOOKUP($A25,'[8]NG &amp; Oil Devlop Cty Report'!$R$6:$Y$60,H$2,FALSE),'[8]NG Prod &amp; Cons (Eliz)'!Z25)</f>
        <v>492.27600384082785</v>
      </c>
      <c r="I25" s="54">
        <f>IF(ISNUMBER(VLOOKUP($A25,'[8]NG &amp; Oil Devlop Cty Report'!$R$6:$Y$60,2,FALSE)),1,0)</f>
        <v>1</v>
      </c>
      <c r="J25" s="55" t="str">
        <f>IF(ISNUMBER(VLOOKUP($A25,'[8]NG &amp; Oil Devlop Cty Report'!$R$6:$Y$60,2,FALSE)),"Draft Developing Countries Report.doc","natural gas&amp;oil_out.xls")</f>
        <v>Draft Developing Countries Report.doc</v>
      </c>
      <c r="K25" s="6" t="s">
        <v>7</v>
      </c>
      <c r="L25" s="56"/>
      <c r="M25" s="4"/>
    </row>
    <row r="26" spans="1:13" ht="12.75">
      <c r="A26" s="9" t="s">
        <v>39</v>
      </c>
      <c r="B26" s="53">
        <f>IF(ISNUMBER(VLOOKUP($A26,'[8]NG &amp; Oil Devlop Cty Report'!$R$6:$Y$60,B$2,FALSE)),VLOOKUP($A26,'[8]NG &amp; Oil Devlop Cty Report'!$R$6:$Y$60,B$2,FALSE),'[8]NG Prod &amp; Cons (Eliz)'!T26)</f>
        <v>36.70802855711423</v>
      </c>
      <c r="C26" s="53">
        <f>IF(ISNUMBER(VLOOKUP($A26,'[8]NG &amp; Oil Devlop Cty Report'!$R$6:$Y$60,C$2,FALSE)),VLOOKUP($A26,'[8]NG &amp; Oil Devlop Cty Report'!$R$6:$Y$60,C$2,FALSE),'[8]NG Prod &amp; Cons (Eliz)'!U26)</f>
        <v>19.301753507014027</v>
      </c>
      <c r="D26" s="53">
        <f>IF(ISNUMBER(VLOOKUP($A26,'[8]NG &amp; Oil Devlop Cty Report'!$R$6:$Y$60,D$2,FALSE)),VLOOKUP($A26,'[8]NG &amp; Oil Devlop Cty Report'!$R$6:$Y$60,D$2,FALSE),'[8]NG Prod &amp; Cons (Eliz)'!V26)</f>
        <v>17.70134168157424</v>
      </c>
      <c r="E26" s="53">
        <f>IF(ISNUMBER(VLOOKUP($A26,'[8]NG &amp; Oil Devlop Cty Report'!$R$6:$Y$60,E$2,FALSE)),VLOOKUP($A26,'[8]NG &amp; Oil Devlop Cty Report'!$R$6:$Y$60,E$2,FALSE),'[8]NG Prod &amp; Cons (Eliz)'!W26)</f>
        <v>16.09195</v>
      </c>
      <c r="F26" s="53">
        <f>IF(ISNUMBER(VLOOKUP($A26,'[8]NG &amp; Oil Devlop Cty Report'!$R$6:$Y$60,F$2,FALSE)),VLOOKUP($A26,'[8]NG &amp; Oil Devlop Cty Report'!$R$6:$Y$60,F$2,FALSE),'[8]NG Prod &amp; Cons (Eliz)'!X26)</f>
        <v>15.019320214669055</v>
      </c>
      <c r="G26" s="53">
        <f>IF(ISNUMBER(VLOOKUP($A26,'[8]NG &amp; Oil Devlop Cty Report'!$R$6:$Y$60,G$2,FALSE)),VLOOKUP($A26,'[8]NG &amp; Oil Devlop Cty Report'!$R$6:$Y$60,G$2,FALSE),'[8]NG Prod &amp; Cons (Eliz)'!Y26)</f>
        <v>14.482915921288017</v>
      </c>
      <c r="H26" s="53">
        <f>IF(ISNUMBER(VLOOKUP($A26,'[8]NG &amp; Oil Devlop Cty Report'!$R$6:$Y$60,H$2,FALSE)),VLOOKUP($A26,'[8]NG &amp; Oil Devlop Cty Report'!$R$6:$Y$60,H$2,FALSE),'[8]NG Prod &amp; Cons (Eliz)'!Z26)</f>
        <v>13.94651162790698</v>
      </c>
      <c r="I26" s="54">
        <f>IF(ISNUMBER(VLOOKUP($A26,'[8]NG &amp; Oil Devlop Cty Report'!$R$6:$Y$60,2,FALSE)),1,0)</f>
        <v>0</v>
      </c>
      <c r="J26" s="55" t="str">
        <f>IF(ISNUMBER(VLOOKUP($A26,'[8]NG &amp; Oil Devlop Cty Report'!$R$6:$Y$60,2,FALSE)),"Draft Developing Countries Report.doc","natural gas&amp;oil_out.xls")</f>
        <v>natural gas&amp;oil_out.xls</v>
      </c>
      <c r="K26" s="6" t="s">
        <v>28</v>
      </c>
      <c r="L26" s="56" t="s">
        <v>23</v>
      </c>
      <c r="M26" s="4" t="s">
        <v>16</v>
      </c>
    </row>
    <row r="27" spans="1:13" ht="12.75">
      <c r="A27" s="9" t="s">
        <v>40</v>
      </c>
      <c r="B27" s="53">
        <f>IF(ISNUMBER(VLOOKUP($A27,'[8]NG &amp; Oil Devlop Cty Report'!$R$6:$Y$60,B$2,FALSE)),VLOOKUP($A27,'[8]NG &amp; Oil Devlop Cty Report'!$R$6:$Y$60,B$2,FALSE),'[8]NG Prod &amp; Cons (Eliz)'!T27)</f>
        <v>0</v>
      </c>
      <c r="C27" s="53">
        <f>IF(ISNUMBER(VLOOKUP($A27,'[8]NG &amp; Oil Devlop Cty Report'!$R$6:$Y$60,C$2,FALSE)),VLOOKUP($A27,'[8]NG &amp; Oil Devlop Cty Report'!$R$6:$Y$60,C$2,FALSE),'[8]NG Prod &amp; Cons (Eliz)'!U27)</f>
        <v>0</v>
      </c>
      <c r="D27" s="53">
        <f>IF(ISNUMBER(VLOOKUP($A27,'[8]NG &amp; Oil Devlop Cty Report'!$R$6:$Y$60,D$2,FALSE)),VLOOKUP($A27,'[8]NG &amp; Oil Devlop Cty Report'!$R$6:$Y$60,D$2,FALSE),'[8]NG Prod &amp; Cons (Eliz)'!V27)</f>
        <v>0</v>
      </c>
      <c r="E27" s="53">
        <f>IF(ISNUMBER(VLOOKUP($A27,'[8]NG &amp; Oil Devlop Cty Report'!$R$6:$Y$60,E$2,FALSE)),VLOOKUP($A27,'[8]NG &amp; Oil Devlop Cty Report'!$R$6:$Y$60,E$2,FALSE),'[8]NG Prod &amp; Cons (Eliz)'!W27)</f>
        <v>0</v>
      </c>
      <c r="F27" s="53">
        <f>IF(ISNUMBER(VLOOKUP($A27,'[8]NG &amp; Oil Devlop Cty Report'!$R$6:$Y$60,F$2,FALSE)),VLOOKUP($A27,'[8]NG &amp; Oil Devlop Cty Report'!$R$6:$Y$60,F$2,FALSE),'[8]NG Prod &amp; Cons (Eliz)'!X27)</f>
        <v>0</v>
      </c>
      <c r="G27" s="53">
        <f>IF(ISNUMBER(VLOOKUP($A27,'[8]NG &amp; Oil Devlop Cty Report'!$R$6:$Y$60,G$2,FALSE)),VLOOKUP($A27,'[8]NG &amp; Oil Devlop Cty Report'!$R$6:$Y$60,G$2,FALSE),'[8]NG Prod &amp; Cons (Eliz)'!Y27)</f>
        <v>0</v>
      </c>
      <c r="H27" s="53">
        <f>IF(ISNUMBER(VLOOKUP($A27,'[8]NG &amp; Oil Devlop Cty Report'!$R$6:$Y$60,H$2,FALSE)),VLOOKUP($A27,'[8]NG &amp; Oil Devlop Cty Report'!$R$6:$Y$60,H$2,FALSE),'[8]NG Prod &amp; Cons (Eliz)'!Z27)</f>
        <v>0</v>
      </c>
      <c r="I27" s="54">
        <f>IF(ISNUMBER(VLOOKUP($A27,'[8]NG &amp; Oil Devlop Cty Report'!$R$6:$Y$60,2,FALSE)),1,0)</f>
        <v>1</v>
      </c>
      <c r="J27" s="55" t="str">
        <f>IF(ISNUMBER(VLOOKUP($A27,'[8]NG &amp; Oil Devlop Cty Report'!$R$6:$Y$60,2,FALSE)),"Draft Developing Countries Report.doc","natural gas&amp;oil_out.xls")</f>
        <v>Draft Developing Countries Report.doc</v>
      </c>
      <c r="K27" s="6" t="s">
        <v>7</v>
      </c>
      <c r="L27" s="56"/>
      <c r="M27" s="4"/>
    </row>
    <row r="28" spans="1:13" ht="12.75">
      <c r="A28" s="9" t="s">
        <v>41</v>
      </c>
      <c r="B28" s="53">
        <f>IF(ISNUMBER(VLOOKUP($A28,'[8]NG &amp; Oil Devlop Cty Report'!$R$6:$Y$60,B$2,FALSE)),VLOOKUP($A28,'[8]NG &amp; Oil Devlop Cty Report'!$R$6:$Y$60,B$2,FALSE),'[8]NG Prod &amp; Cons (Eliz)'!T28)</f>
        <v>0.15777896568438338</v>
      </c>
      <c r="C28" s="53">
        <f>IF(ISNUMBER(VLOOKUP($A28,'[8]NG &amp; Oil Devlop Cty Report'!$R$6:$Y$60,C$2,FALSE)),VLOOKUP($A28,'[8]NG &amp; Oil Devlop Cty Report'!$R$6:$Y$60,C$2,FALSE),'[8]NG Prod &amp; Cons (Eliz)'!U28)</f>
        <v>0.18892038984115433</v>
      </c>
      <c r="D28" s="53">
        <f>IF(ISNUMBER(VLOOKUP($A28,'[8]NG &amp; Oil Devlop Cty Report'!$R$6:$Y$60,D$2,FALSE)),VLOOKUP($A28,'[8]NG &amp; Oil Devlop Cty Report'!$R$6:$Y$60,D$2,FALSE),'[8]NG Prod &amp; Cons (Eliz)'!V28)</f>
        <v>0.328983240828495</v>
      </c>
      <c r="E28" s="53">
        <f>IF(ISNUMBER(VLOOKUP($A28,'[8]NG &amp; Oil Devlop Cty Report'!$R$6:$Y$60,E$2,FALSE)),VLOOKUP($A28,'[8]NG &amp; Oil Devlop Cty Report'!$R$6:$Y$60,E$2,FALSE),'[8]NG Prod &amp; Cons (Eliz)'!W28)</f>
        <v>0.328983240828495</v>
      </c>
      <c r="F28" s="53">
        <f>IF(ISNUMBER(VLOOKUP($A28,'[8]NG &amp; Oil Devlop Cty Report'!$R$6:$Y$60,F$2,FALSE)),VLOOKUP($A28,'[8]NG &amp; Oil Devlop Cty Report'!$R$6:$Y$60,F$2,FALSE),'[8]NG Prod &amp; Cons (Eliz)'!X28)</f>
        <v>0.328983240828495</v>
      </c>
      <c r="G28" s="53">
        <f>IF(ISNUMBER(VLOOKUP($A28,'[8]NG &amp; Oil Devlop Cty Report'!$R$6:$Y$60,G$2,FALSE)),VLOOKUP($A28,'[8]NG &amp; Oil Devlop Cty Report'!$R$6:$Y$60,G$2,FALSE),'[8]NG Prod &amp; Cons (Eliz)'!Y28)</f>
        <v>0.328983240828495</v>
      </c>
      <c r="H28" s="53">
        <f>IF(ISNUMBER(VLOOKUP($A28,'[8]NG &amp; Oil Devlop Cty Report'!$R$6:$Y$60,H$2,FALSE)),VLOOKUP($A28,'[8]NG &amp; Oil Devlop Cty Report'!$R$6:$Y$60,H$2,FALSE),'[8]NG Prod &amp; Cons (Eliz)'!Z28)</f>
        <v>0.328983240828495</v>
      </c>
      <c r="I28" s="54">
        <f>IF(ISNUMBER(VLOOKUP($A28,'[8]NG &amp; Oil Devlop Cty Report'!$R$6:$Y$60,2,FALSE)),1,0)</f>
        <v>0</v>
      </c>
      <c r="J28" s="55" t="str">
        <f>IF(ISNUMBER(VLOOKUP($A28,'[8]NG &amp; Oil Devlop Cty Report'!$R$6:$Y$60,2,FALSE)),"Draft Developing Countries Report.doc","natural gas&amp;oil_out.xls")</f>
        <v>natural gas&amp;oil_out.xls</v>
      </c>
      <c r="K28" s="6" t="s">
        <v>18</v>
      </c>
      <c r="L28" s="56" t="s">
        <v>15</v>
      </c>
      <c r="M28" s="4" t="s">
        <v>16</v>
      </c>
    </row>
    <row r="29" spans="1:13" ht="12.75">
      <c r="A29" s="9" t="s">
        <v>42</v>
      </c>
      <c r="B29" s="53">
        <f>IF(ISNUMBER(VLOOKUP($A29,'[8]NG &amp; Oil Devlop Cty Report'!$R$6:$Y$60,B$2,FALSE)),VLOOKUP($A29,'[8]NG &amp; Oil Devlop Cty Report'!$R$6:$Y$60,B$2,FALSE),'[8]NG Prod &amp; Cons (Eliz)'!T29)</f>
        <v>99.31177260306191</v>
      </c>
      <c r="C29" s="53">
        <f>IF(ISNUMBER(VLOOKUP($A29,'[8]NG &amp; Oil Devlop Cty Report'!$R$6:$Y$60,C$2,FALSE)),VLOOKUP($A29,'[8]NG &amp; Oil Devlop Cty Report'!$R$6:$Y$60,C$2,FALSE),'[8]NG Prod &amp; Cons (Eliz)'!U29)</f>
        <v>94.34398885104069</v>
      </c>
      <c r="D29" s="53">
        <f>IF(ISNUMBER(VLOOKUP($A29,'[8]NG &amp; Oil Devlop Cty Report'!$R$6:$Y$60,D$2,FALSE)),VLOOKUP($A29,'[8]NG &amp; Oil Devlop Cty Report'!$R$6:$Y$60,D$2,FALSE),'[8]NG Prod &amp; Cons (Eliz)'!V29)</f>
        <v>87.04480824963773</v>
      </c>
      <c r="E29" s="53">
        <f>IF(ISNUMBER(VLOOKUP($A29,'[8]NG &amp; Oil Devlop Cty Report'!$R$6:$Y$60,E$2,FALSE)),VLOOKUP($A29,'[8]NG &amp; Oil Devlop Cty Report'!$R$6:$Y$60,E$2,FALSE),'[8]NG Prod &amp; Cons (Eliz)'!W29)</f>
        <v>82.59376229109333</v>
      </c>
      <c r="F29" s="53">
        <f>IF(ISNUMBER(VLOOKUP($A29,'[8]NG &amp; Oil Devlop Cty Report'!$R$6:$Y$60,F$2,FALSE)),VLOOKUP($A29,'[8]NG &amp; Oil Devlop Cty Report'!$R$6:$Y$60,F$2,FALSE),'[8]NG Prod &amp; Cons (Eliz)'!X29)</f>
        <v>78.11393801816179</v>
      </c>
      <c r="G29" s="53">
        <f>IF(ISNUMBER(VLOOKUP($A29,'[8]NG &amp; Oil Devlop Cty Report'!$R$6:$Y$60,G$2,FALSE)),VLOOKUP($A29,'[8]NG &amp; Oil Devlop Cty Report'!$R$6:$Y$60,G$2,FALSE),'[8]NG Prod &amp; Cons (Eliz)'!Y29)</f>
        <v>77.55755727334373</v>
      </c>
      <c r="H29" s="53">
        <f>IF(ISNUMBER(VLOOKUP($A29,'[8]NG &amp; Oil Devlop Cty Report'!$R$6:$Y$60,H$2,FALSE)),VLOOKUP($A29,'[8]NG &amp; Oil Devlop Cty Report'!$R$6:$Y$60,H$2,FALSE),'[8]NG Prod &amp; Cons (Eliz)'!Z29)</f>
        <v>77.00117652852568</v>
      </c>
      <c r="I29" s="54">
        <f>IF(ISNUMBER(VLOOKUP($A29,'[8]NG &amp; Oil Devlop Cty Report'!$R$6:$Y$60,2,FALSE)),1,0)</f>
        <v>0</v>
      </c>
      <c r="J29" s="55" t="str">
        <f>IF(ISNUMBER(VLOOKUP($A29,'[8]NG &amp; Oil Devlop Cty Report'!$R$6:$Y$60,2,FALSE)),"Draft Developing Countries Report.doc","natural gas&amp;oil_out.xls")</f>
        <v>natural gas&amp;oil_out.xls</v>
      </c>
      <c r="K29" s="6" t="s">
        <v>18</v>
      </c>
      <c r="L29" s="56" t="s">
        <v>15</v>
      </c>
      <c r="M29" s="4" t="s">
        <v>16</v>
      </c>
    </row>
    <row r="30" spans="1:13" ht="12.75">
      <c r="A30" s="9" t="s">
        <v>43</v>
      </c>
      <c r="B30" s="53">
        <f>IF(ISNUMBER(VLOOKUP($A30,'[8]NG &amp; Oil Devlop Cty Report'!$R$6:$Y$60,B$2,FALSE)),VLOOKUP($A30,'[8]NG &amp; Oil Devlop Cty Report'!$R$6:$Y$60,B$2,FALSE),'[8]NG Prod &amp; Cons (Eliz)'!T30)</f>
        <v>46.972301632533906</v>
      </c>
      <c r="C30" s="53">
        <f>IF(ISNUMBER(VLOOKUP($A30,'[8]NG &amp; Oil Devlop Cty Report'!$R$6:$Y$60,C$2,FALSE)),VLOOKUP($A30,'[8]NG &amp; Oil Devlop Cty Report'!$R$6:$Y$60,C$2,FALSE),'[8]NG Prod &amp; Cons (Eliz)'!U30)</f>
        <v>40.98086110363017</v>
      </c>
      <c r="D30" s="53">
        <f>IF(ISNUMBER(VLOOKUP($A30,'[8]NG &amp; Oil Devlop Cty Report'!$R$6:$Y$60,D$2,FALSE)),VLOOKUP($A30,'[8]NG &amp; Oil Devlop Cty Report'!$R$6:$Y$60,D$2,FALSE),'[8]NG Prod &amp; Cons (Eliz)'!V30)</f>
        <v>23.941765078307853</v>
      </c>
      <c r="E30" s="53">
        <f>IF(ISNUMBER(VLOOKUP($A30,'[8]NG &amp; Oil Devlop Cty Report'!$R$6:$Y$60,E$2,FALSE)),VLOOKUP($A30,'[8]NG &amp; Oil Devlop Cty Report'!$R$6:$Y$60,E$2,FALSE),'[8]NG Prod &amp; Cons (Eliz)'!W30)</f>
        <v>24.92483919534917</v>
      </c>
      <c r="F30" s="53">
        <f>IF(ISNUMBER(VLOOKUP($A30,'[8]NG &amp; Oil Devlop Cty Report'!$R$6:$Y$60,F$2,FALSE)),VLOOKUP($A30,'[8]NG &amp; Oil Devlop Cty Report'!$R$6:$Y$60,F$2,FALSE),'[8]NG Prod &amp; Cons (Eliz)'!X30)</f>
        <v>27.910146881621053</v>
      </c>
      <c r="G30" s="53">
        <f>IF(ISNUMBER(VLOOKUP($A30,'[8]NG &amp; Oil Devlop Cty Report'!$R$6:$Y$60,G$2,FALSE)),VLOOKUP($A30,'[8]NG &amp; Oil Devlop Cty Report'!$R$6:$Y$60,G$2,FALSE),'[8]NG Prod &amp; Cons (Eliz)'!Y30)</f>
        <v>31.891231154959225</v>
      </c>
      <c r="H30" s="53">
        <f>IF(ISNUMBER(VLOOKUP($A30,'[8]NG &amp; Oil Devlop Cty Report'!$R$6:$Y$60,H$2,FALSE)),VLOOKUP($A30,'[8]NG &amp; Oil Devlop Cty Report'!$R$6:$Y$60,H$2,FALSE),'[8]NG Prod &amp; Cons (Eliz)'!Z30)</f>
        <v>34.87873826247836</v>
      </c>
      <c r="I30" s="54">
        <f>IF(ISNUMBER(VLOOKUP($A30,'[8]NG &amp; Oil Devlop Cty Report'!$R$6:$Y$60,2,FALSE)),1,0)</f>
        <v>1</v>
      </c>
      <c r="J30" s="55" t="str">
        <f>IF(ISNUMBER(VLOOKUP($A30,'[8]NG &amp; Oil Devlop Cty Report'!$R$6:$Y$60,2,FALSE)),"Draft Developing Countries Report.doc","natural gas&amp;oil_out.xls")</f>
        <v>Draft Developing Countries Report.doc</v>
      </c>
      <c r="K30" s="6" t="s">
        <v>12</v>
      </c>
      <c r="L30" s="57"/>
      <c r="M30" s="4"/>
    </row>
    <row r="31" spans="1:13" ht="12.75">
      <c r="A31" s="9" t="s">
        <v>44</v>
      </c>
      <c r="B31" s="53">
        <f>IF(ISNUMBER(VLOOKUP($A31,'[8]NG &amp; Oil Devlop Cty Report'!$R$6:$Y$60,B$2,FALSE)),VLOOKUP($A31,'[8]NG &amp; Oil Devlop Cty Report'!$R$6:$Y$60,B$2,FALSE),'[8]NG Prod &amp; Cons (Eliz)'!T31)</f>
        <v>324.1611791452874</v>
      </c>
      <c r="C31" s="53">
        <f>IF(ISNUMBER(VLOOKUP($A31,'[8]NG &amp; Oil Devlop Cty Report'!$R$6:$Y$60,C$2,FALSE)),VLOOKUP($A31,'[8]NG &amp; Oil Devlop Cty Report'!$R$6:$Y$60,C$2,FALSE),'[8]NG Prod &amp; Cons (Eliz)'!U31)</f>
        <v>349.48448251801307</v>
      </c>
      <c r="D31" s="53">
        <f>IF(ISNUMBER(VLOOKUP($A31,'[8]NG &amp; Oil Devlop Cty Report'!$R$6:$Y$60,D$2,FALSE)),VLOOKUP($A31,'[8]NG &amp; Oil Devlop Cty Report'!$R$6:$Y$60,D$2,FALSE),'[8]NG Prod &amp; Cons (Eliz)'!V31)</f>
        <v>345.9523007772181</v>
      </c>
      <c r="E31" s="53">
        <f>IF(ISNUMBER(VLOOKUP($A31,'[8]NG &amp; Oil Devlop Cty Report'!$R$6:$Y$60,E$2,FALSE)),VLOOKUP($A31,'[8]NG &amp; Oil Devlop Cty Report'!$R$6:$Y$60,E$2,FALSE),'[8]NG Prod &amp; Cons (Eliz)'!W31)</f>
        <v>362.51903067359194</v>
      </c>
      <c r="F31" s="53">
        <f>IF(ISNUMBER(VLOOKUP($A31,'[8]NG &amp; Oil Devlop Cty Report'!$R$6:$Y$60,F$2,FALSE)),VLOOKUP($A31,'[8]NG &amp; Oil Devlop Cty Report'!$R$6:$Y$60,F$2,FALSE),'[8]NG Prod &amp; Cons (Eliz)'!X31)</f>
        <v>363.4935441969081</v>
      </c>
      <c r="G31" s="53">
        <f>IF(ISNUMBER(VLOOKUP($A31,'[8]NG &amp; Oil Devlop Cty Report'!$R$6:$Y$60,G$2,FALSE)),VLOOKUP($A31,'[8]NG &amp; Oil Devlop Cty Report'!$R$6:$Y$60,G$2,FALSE),'[8]NG Prod &amp; Cons (Eliz)'!Y31)</f>
        <v>372.264165906753</v>
      </c>
      <c r="H31" s="53">
        <f>IF(ISNUMBER(VLOOKUP($A31,'[8]NG &amp; Oil Devlop Cty Report'!$R$6:$Y$60,H$2,FALSE)),VLOOKUP($A31,'[8]NG &amp; Oil Devlop Cty Report'!$R$6:$Y$60,H$2,FALSE),'[8]NG Prod &amp; Cons (Eliz)'!Z31)</f>
        <v>381.034787616598</v>
      </c>
      <c r="I31" s="54">
        <f>IF(ISNUMBER(VLOOKUP($A31,'[8]NG &amp; Oil Devlop Cty Report'!$R$6:$Y$60,2,FALSE)),1,0)</f>
        <v>0</v>
      </c>
      <c r="J31" s="55" t="str">
        <f>IF(ISNUMBER(VLOOKUP($A31,'[8]NG &amp; Oil Devlop Cty Report'!$R$6:$Y$60,2,FALSE)),"Draft Developing Countries Report.doc","natural gas&amp;oil_out.xls")</f>
        <v>natural gas&amp;oil_out.xls</v>
      </c>
      <c r="K31" s="6" t="s">
        <v>18</v>
      </c>
      <c r="L31" s="56" t="s">
        <v>15</v>
      </c>
      <c r="M31" s="4" t="s">
        <v>16</v>
      </c>
    </row>
    <row r="32" spans="1:13" ht="12.75">
      <c r="A32" s="9" t="s">
        <v>45</v>
      </c>
      <c r="B32" s="53">
        <f>IF(ISNUMBER(VLOOKUP($A32,'[8]NG &amp; Oil Devlop Cty Report'!$R$6:$Y$60,B$2,FALSE)),VLOOKUP($A32,'[8]NG &amp; Oil Devlop Cty Report'!$R$6:$Y$60,B$2,FALSE),'[8]NG Prod &amp; Cons (Eliz)'!T32)</f>
        <v>0.08075375633446302</v>
      </c>
      <c r="C32" s="53">
        <f>IF(ISNUMBER(VLOOKUP($A32,'[8]NG &amp; Oil Devlop Cty Report'!$R$6:$Y$60,C$2,FALSE)),VLOOKUP($A32,'[8]NG &amp; Oil Devlop Cty Report'!$R$6:$Y$60,C$2,FALSE),'[8]NG Prod &amp; Cons (Eliz)'!U32)</f>
        <v>0.01376819494970865</v>
      </c>
      <c r="D32" s="53">
        <f>IF(ISNUMBER(VLOOKUP($A32,'[8]NG &amp; Oil Devlop Cty Report'!$R$6:$Y$60,D$2,FALSE)),VLOOKUP($A32,'[8]NG &amp; Oil Devlop Cty Report'!$R$6:$Y$60,D$2,FALSE),'[8]NG Prod &amp; Cons (Eliz)'!V32)</f>
        <v>0.8589035692827316</v>
      </c>
      <c r="E32" s="53">
        <f>IF(ISNUMBER(VLOOKUP($A32,'[8]NG &amp; Oil Devlop Cty Report'!$R$6:$Y$60,E$2,FALSE)),VLOOKUP($A32,'[8]NG &amp; Oil Devlop Cty Report'!$R$6:$Y$60,E$2,FALSE),'[8]NG Prod &amp; Cons (Eliz)'!W32)</f>
        <v>0.8589035692827316</v>
      </c>
      <c r="F32" s="53">
        <f>IF(ISNUMBER(VLOOKUP($A32,'[8]NG &amp; Oil Devlop Cty Report'!$R$6:$Y$60,F$2,FALSE)),VLOOKUP($A32,'[8]NG &amp; Oil Devlop Cty Report'!$R$6:$Y$60,F$2,FALSE),'[8]NG Prod &amp; Cons (Eliz)'!X32)</f>
        <v>0.8589035692827316</v>
      </c>
      <c r="G32" s="53">
        <f>IF(ISNUMBER(VLOOKUP($A32,'[8]NG &amp; Oil Devlop Cty Report'!$R$6:$Y$60,G$2,FALSE)),VLOOKUP($A32,'[8]NG &amp; Oil Devlop Cty Report'!$R$6:$Y$60,G$2,FALSE),'[8]NG Prod &amp; Cons (Eliz)'!Y32)</f>
        <v>0.8589035692827316</v>
      </c>
      <c r="H32" s="53">
        <f>IF(ISNUMBER(VLOOKUP($A32,'[8]NG &amp; Oil Devlop Cty Report'!$R$6:$Y$60,H$2,FALSE)),VLOOKUP($A32,'[8]NG &amp; Oil Devlop Cty Report'!$R$6:$Y$60,H$2,FALSE),'[8]NG Prod &amp; Cons (Eliz)'!Z32)</f>
        <v>0.8589035692827316</v>
      </c>
      <c r="I32" s="54">
        <f>IF(ISNUMBER(VLOOKUP($A32,'[8]NG &amp; Oil Devlop Cty Report'!$R$6:$Y$60,2,FALSE)),1,0)</f>
        <v>0</v>
      </c>
      <c r="J32" s="55" t="str">
        <f>IF(ISNUMBER(VLOOKUP($A32,'[8]NG &amp; Oil Devlop Cty Report'!$R$6:$Y$60,2,FALSE)),"Draft Developing Countries Report.doc","natural gas&amp;oil_out.xls")</f>
        <v>natural gas&amp;oil_out.xls</v>
      </c>
      <c r="K32" s="6" t="s">
        <v>18</v>
      </c>
      <c r="L32" s="56" t="s">
        <v>15</v>
      </c>
      <c r="M32" s="4" t="s">
        <v>16</v>
      </c>
    </row>
    <row r="33" spans="1:13" ht="12.75">
      <c r="A33" s="9" t="s">
        <v>46</v>
      </c>
      <c r="B33" s="53">
        <f>IF(ISNUMBER(VLOOKUP($A33,'[8]NG &amp; Oil Devlop Cty Report'!$R$6:$Y$60,B$2,FALSE)),VLOOKUP($A33,'[8]NG &amp; Oil Devlop Cty Report'!$R$6:$Y$60,B$2,FALSE),'[8]NG Prod &amp; Cons (Eliz)'!T33)</f>
        <v>198.4444306172353</v>
      </c>
      <c r="C33" s="53">
        <f>IF(ISNUMBER(VLOOKUP($A33,'[8]NG &amp; Oil Devlop Cty Report'!$R$6:$Y$60,C$2,FALSE)),VLOOKUP($A33,'[8]NG &amp; Oil Devlop Cty Report'!$R$6:$Y$60,C$2,FALSE),'[8]NG Prod &amp; Cons (Eliz)'!U33)</f>
        <v>291.224442917933</v>
      </c>
      <c r="D33" s="53">
        <f>IF(ISNUMBER(VLOOKUP($A33,'[8]NG &amp; Oil Devlop Cty Report'!$R$6:$Y$60,D$2,FALSE)),VLOOKUP($A33,'[8]NG &amp; Oil Devlop Cty Report'!$R$6:$Y$60,D$2,FALSE),'[8]NG Prod &amp; Cons (Eliz)'!V33)</f>
        <v>288.31223324496307</v>
      </c>
      <c r="E33" s="53">
        <f>IF(ISNUMBER(VLOOKUP($A33,'[8]NG &amp; Oil Devlop Cty Report'!$R$6:$Y$60,E$2,FALSE)),VLOOKUP($A33,'[8]NG &amp; Oil Devlop Cty Report'!$R$6:$Y$60,E$2,FALSE),'[8]NG Prod &amp; Cons (Eliz)'!W33)</f>
        <v>288.31223324496307</v>
      </c>
      <c r="F33" s="53">
        <f>IF(ISNUMBER(VLOOKUP($A33,'[8]NG &amp; Oil Devlop Cty Report'!$R$6:$Y$60,F$2,FALSE)),VLOOKUP($A33,'[8]NG &amp; Oil Devlop Cty Report'!$R$6:$Y$60,F$2,FALSE),'[8]NG Prod &amp; Cons (Eliz)'!X33)</f>
        <v>288.31223324496307</v>
      </c>
      <c r="G33" s="53">
        <f>IF(ISNUMBER(VLOOKUP($A33,'[8]NG &amp; Oil Devlop Cty Report'!$R$6:$Y$60,G$2,FALSE)),VLOOKUP($A33,'[8]NG &amp; Oil Devlop Cty Report'!$R$6:$Y$60,G$2,FALSE),'[8]NG Prod &amp; Cons (Eliz)'!Y33)</f>
        <v>288.31223324496307</v>
      </c>
      <c r="H33" s="53">
        <f>IF(ISNUMBER(VLOOKUP($A33,'[8]NG &amp; Oil Devlop Cty Report'!$R$6:$Y$60,H$2,FALSE)),VLOOKUP($A33,'[8]NG &amp; Oil Devlop Cty Report'!$R$6:$Y$60,H$2,FALSE),'[8]NG Prod &amp; Cons (Eliz)'!Z33)</f>
        <v>288.31223324496307</v>
      </c>
      <c r="I33" s="54">
        <f>IF(ISNUMBER(VLOOKUP($A33,'[8]NG &amp; Oil Devlop Cty Report'!$R$6:$Y$60,2,FALSE)),1,0)</f>
        <v>0</v>
      </c>
      <c r="J33" s="55" t="str">
        <f>IF(ISNUMBER(VLOOKUP($A33,'[8]NG &amp; Oil Devlop Cty Report'!$R$6:$Y$60,2,FALSE)),"Draft Developing Countries Report.doc","natural gas&amp;oil_out.xls")</f>
        <v>natural gas&amp;oil_out.xls</v>
      </c>
      <c r="K33" s="6" t="s">
        <v>28</v>
      </c>
      <c r="L33" s="56" t="s">
        <v>15</v>
      </c>
      <c r="M33" s="4" t="s">
        <v>16</v>
      </c>
    </row>
    <row r="34" spans="1:13" ht="12.75">
      <c r="A34" s="9" t="s">
        <v>47</v>
      </c>
      <c r="B34" s="53">
        <f>IF(ISNUMBER(VLOOKUP($A34,'[8]NG &amp; Oil Devlop Cty Report'!$R$6:$Y$60,B$2,FALSE)),VLOOKUP($A34,'[8]NG &amp; Oil Devlop Cty Report'!$R$6:$Y$60,B$2,FALSE),'[8]NG Prod &amp; Cons (Eliz)'!T34)</f>
        <v>0</v>
      </c>
      <c r="C34" s="53">
        <f>IF(ISNUMBER(VLOOKUP($A34,'[8]NG &amp; Oil Devlop Cty Report'!$R$6:$Y$60,C$2,FALSE)),VLOOKUP($A34,'[8]NG &amp; Oil Devlop Cty Report'!$R$6:$Y$60,C$2,FALSE),'[8]NG Prod &amp; Cons (Eliz)'!U34)</f>
        <v>0</v>
      </c>
      <c r="D34" s="53">
        <f>IF(ISNUMBER(VLOOKUP($A34,'[8]NG &amp; Oil Devlop Cty Report'!$R$6:$Y$60,D$2,FALSE)),VLOOKUP($A34,'[8]NG &amp; Oil Devlop Cty Report'!$R$6:$Y$60,D$2,FALSE),'[8]NG Prod &amp; Cons (Eliz)'!V34)</f>
        <v>0</v>
      </c>
      <c r="E34" s="53">
        <f>IF(ISNUMBER(VLOOKUP($A34,'[8]NG &amp; Oil Devlop Cty Report'!$R$6:$Y$60,E$2,FALSE)),VLOOKUP($A34,'[8]NG &amp; Oil Devlop Cty Report'!$R$6:$Y$60,E$2,FALSE),'[8]NG Prod &amp; Cons (Eliz)'!W34)</f>
        <v>0</v>
      </c>
      <c r="F34" s="53">
        <f>IF(ISNUMBER(VLOOKUP($A34,'[8]NG &amp; Oil Devlop Cty Report'!$R$6:$Y$60,F$2,FALSE)),VLOOKUP($A34,'[8]NG &amp; Oil Devlop Cty Report'!$R$6:$Y$60,F$2,FALSE),'[8]NG Prod &amp; Cons (Eliz)'!X34)</f>
        <v>0</v>
      </c>
      <c r="G34" s="53">
        <f>IF(ISNUMBER(VLOOKUP($A34,'[8]NG &amp; Oil Devlop Cty Report'!$R$6:$Y$60,G$2,FALSE)),VLOOKUP($A34,'[8]NG &amp; Oil Devlop Cty Report'!$R$6:$Y$60,G$2,FALSE),'[8]NG Prod &amp; Cons (Eliz)'!Y34)</f>
        <v>0</v>
      </c>
      <c r="H34" s="53">
        <f>IF(ISNUMBER(VLOOKUP($A34,'[8]NG &amp; Oil Devlop Cty Report'!$R$6:$Y$60,H$2,FALSE)),VLOOKUP($A34,'[8]NG &amp; Oil Devlop Cty Report'!$R$6:$Y$60,H$2,FALSE),'[8]NG Prod &amp; Cons (Eliz)'!Z34)</f>
        <v>0</v>
      </c>
      <c r="I34" s="54">
        <f>IF(ISNUMBER(VLOOKUP($A34,'[8]NG &amp; Oil Devlop Cty Report'!$R$6:$Y$60,2,FALSE)),1,0)</f>
        <v>0</v>
      </c>
      <c r="J34" s="55" t="str">
        <f>IF(ISNUMBER(VLOOKUP($A34,'[8]NG &amp; Oil Devlop Cty Report'!$R$6:$Y$60,2,FALSE)),"Draft Developing Countries Report.doc","natural gas&amp;oil_out.xls")</f>
        <v>natural gas&amp;oil_out.xls</v>
      </c>
      <c r="K34" s="6" t="s">
        <v>48</v>
      </c>
      <c r="L34" s="56" t="s">
        <v>15</v>
      </c>
      <c r="M34" s="4" t="s">
        <v>16</v>
      </c>
    </row>
    <row r="35" spans="1:13" ht="12.75">
      <c r="A35" s="9" t="s">
        <v>49</v>
      </c>
      <c r="B35" s="53">
        <f>IF(ISNUMBER(VLOOKUP($A35,'[8]NG &amp; Oil Devlop Cty Report'!$R$6:$Y$60,B$2,FALSE)),VLOOKUP($A35,'[8]NG &amp; Oil Devlop Cty Report'!$R$6:$Y$60,B$2,FALSE),'[8]NG Prod &amp; Cons (Eliz)'!T35)</f>
        <v>616.5</v>
      </c>
      <c r="C35" s="53">
        <f>IF(ISNUMBER(VLOOKUP($A35,'[8]NG &amp; Oil Devlop Cty Report'!$R$6:$Y$60,C$2,FALSE)),VLOOKUP($A35,'[8]NG &amp; Oil Devlop Cty Report'!$R$6:$Y$60,C$2,FALSE),'[8]NG Prod &amp; Cons (Eliz)'!U35)</f>
        <v>969.4267969793378</v>
      </c>
      <c r="D35" s="53">
        <f>IF(ISNUMBER(VLOOKUP($A35,'[8]NG &amp; Oil Devlop Cty Report'!$R$6:$Y$60,D$2,FALSE)),VLOOKUP($A35,'[8]NG &amp; Oil Devlop Cty Report'!$R$6:$Y$60,D$2,FALSE),'[8]NG Prod &amp; Cons (Eliz)'!V35)</f>
        <v>1161.7633178552142</v>
      </c>
      <c r="E35" s="53">
        <f>IF(ISNUMBER(VLOOKUP($A35,'[8]NG &amp; Oil Devlop Cty Report'!$R$6:$Y$60,E$2,FALSE)),VLOOKUP($A35,'[8]NG &amp; Oil Devlop Cty Report'!$R$6:$Y$60,E$2,FALSE),'[8]NG Prod &amp; Cons (Eliz)'!W35)</f>
        <v>1889.4432324986697</v>
      </c>
      <c r="F35" s="53">
        <f>IF(ISNUMBER(VLOOKUP($A35,'[8]NG &amp; Oil Devlop Cty Report'!$R$6:$Y$60,F$2,FALSE)),VLOOKUP($A35,'[8]NG &amp; Oil Devlop Cty Report'!$R$6:$Y$60,F$2,FALSE),'[8]NG Prod &amp; Cons (Eliz)'!X35)</f>
        <v>2616.571588437354</v>
      </c>
      <c r="G35" s="53">
        <f>IF(ISNUMBER(VLOOKUP($A35,'[8]NG &amp; Oil Devlop Cty Report'!$R$6:$Y$60,G$2,FALSE)),VLOOKUP($A35,'[8]NG &amp; Oil Devlop Cty Report'!$R$6:$Y$60,G$2,FALSE),'[8]NG Prod &amp; Cons (Eliz)'!Y35)</f>
        <v>3487.833522425164</v>
      </c>
      <c r="H35" s="53">
        <f>IF(ISNUMBER(VLOOKUP($A35,'[8]NG &amp; Oil Devlop Cty Report'!$R$6:$Y$60,H$2,FALSE)),VLOOKUP($A35,'[8]NG &amp; Oil Devlop Cty Report'!$R$6:$Y$60,H$2,FALSE),'[8]NG Prod &amp; Cons (Eliz)'!Z35)</f>
        <v>4069.1721766252986</v>
      </c>
      <c r="I35" s="54">
        <f>IF(ISNUMBER(VLOOKUP($A35,'[8]NG &amp; Oil Devlop Cty Report'!$R$6:$Y$60,2,FALSE)),1,0)</f>
        <v>1</v>
      </c>
      <c r="J35" s="55" t="str">
        <f>IF(ISNUMBER(VLOOKUP($A35,'[8]NG &amp; Oil Devlop Cty Report'!$R$6:$Y$60,2,FALSE)),"Draft Developing Countries Report.doc","natural gas&amp;oil_out.xls")</f>
        <v>Draft Developing Countries Report.doc</v>
      </c>
      <c r="K35" s="6" t="s">
        <v>49</v>
      </c>
      <c r="L35" s="56"/>
      <c r="M35" s="4"/>
    </row>
    <row r="36" spans="1:13" ht="12.75">
      <c r="A36" s="9" t="s">
        <v>50</v>
      </c>
      <c r="B36" s="53">
        <f>IF(ISNUMBER(VLOOKUP($A36,'[8]NG &amp; Oil Devlop Cty Report'!$R$6:$Y$60,B$2,FALSE)),VLOOKUP($A36,'[8]NG &amp; Oil Devlop Cty Report'!$R$6:$Y$60,B$2,FALSE),'[8]NG Prod &amp; Cons (Eliz)'!T36)</f>
        <v>171.4641284622746</v>
      </c>
      <c r="C36" s="53">
        <f>IF(ISNUMBER(VLOOKUP($A36,'[8]NG &amp; Oil Devlop Cty Report'!$R$6:$Y$60,C$2,FALSE)),VLOOKUP($A36,'[8]NG &amp; Oil Devlop Cty Report'!$R$6:$Y$60,C$2,FALSE),'[8]NG Prod &amp; Cons (Eliz)'!U36)</f>
        <v>296.0599872669908</v>
      </c>
      <c r="D36" s="53">
        <f>IF(ISNUMBER(VLOOKUP($A36,'[8]NG &amp; Oil Devlop Cty Report'!$R$6:$Y$60,D$2,FALSE)),VLOOKUP($A36,'[8]NG &amp; Oil Devlop Cty Report'!$R$6:$Y$60,D$2,FALSE),'[8]NG Prod &amp; Cons (Eliz)'!V36)</f>
        <v>287.1342100231367</v>
      </c>
      <c r="E36" s="53">
        <f>IF(ISNUMBER(VLOOKUP($A36,'[8]NG &amp; Oil Devlop Cty Report'!$R$6:$Y$60,E$2,FALSE)),VLOOKUP($A36,'[8]NG &amp; Oil Devlop Cty Report'!$R$6:$Y$60,E$2,FALSE),'[8]NG Prod &amp; Cons (Eliz)'!W36)</f>
        <v>392.679726995784</v>
      </c>
      <c r="F36" s="53">
        <f>IF(ISNUMBER(VLOOKUP($A36,'[8]NG &amp; Oil Devlop Cty Report'!$R$6:$Y$60,F$2,FALSE)),VLOOKUP($A36,'[8]NG &amp; Oil Devlop Cty Report'!$R$6:$Y$60,F$2,FALSE),'[8]NG Prod &amp; Cons (Eliz)'!X36)</f>
        <v>495.20340737011816</v>
      </c>
      <c r="G36" s="53">
        <f>IF(ISNUMBER(VLOOKUP($A36,'[8]NG &amp; Oil Devlop Cty Report'!$R$6:$Y$60,G$2,FALSE)),VLOOKUP($A36,'[8]NG &amp; Oil Devlop Cty Report'!$R$6:$Y$60,G$2,FALSE),'[8]NG Prod &amp; Cons (Eliz)'!Y36)</f>
        <v>603.736391659684</v>
      </c>
      <c r="H36" s="53">
        <f>IF(ISNUMBER(VLOOKUP($A36,'[8]NG &amp; Oil Devlop Cty Report'!$R$6:$Y$60,H$2,FALSE)),VLOOKUP($A36,'[8]NG &amp; Oil Devlop Cty Report'!$R$6:$Y$60,H$2,FALSE),'[8]NG Prod &amp; Cons (Eliz)'!Z36)</f>
        <v>726.8585328863778</v>
      </c>
      <c r="I36" s="54">
        <f>IF(ISNUMBER(VLOOKUP($A36,'[8]NG &amp; Oil Devlop Cty Report'!$R$6:$Y$60,2,FALSE)),1,0)</f>
        <v>1</v>
      </c>
      <c r="J36" s="55" t="str">
        <f>IF(ISNUMBER(VLOOKUP($A36,'[8]NG &amp; Oil Devlop Cty Report'!$R$6:$Y$60,2,FALSE)),"Draft Developing Countries Report.doc","natural gas&amp;oil_out.xls")</f>
        <v>Draft Developing Countries Report.doc</v>
      </c>
      <c r="K36" s="6" t="s">
        <v>21</v>
      </c>
      <c r="L36" s="56" t="s">
        <v>8</v>
      </c>
      <c r="M36" s="4"/>
    </row>
    <row r="37" spans="1:13" ht="12.75">
      <c r="A37" s="9" t="s">
        <v>51</v>
      </c>
      <c r="B37" s="53">
        <f>IF(ISNUMBER(VLOOKUP($A37,'[8]NG &amp; Oil Devlop Cty Report'!$R$6:$Y$60,B$2,FALSE)),VLOOKUP($A37,'[8]NG &amp; Oil Devlop Cty Report'!$R$6:$Y$60,B$2,FALSE),'[8]NG Prod &amp; Cons (Eliz)'!T37)</f>
        <v>987.5201946719224</v>
      </c>
      <c r="C37" s="53">
        <f>IF(ISNUMBER(VLOOKUP($A37,'[8]NG &amp; Oil Devlop Cty Report'!$R$6:$Y$60,C$2,FALSE)),VLOOKUP($A37,'[8]NG &amp; Oil Devlop Cty Report'!$R$6:$Y$60,C$2,FALSE),'[8]NG Prod &amp; Cons (Eliz)'!U37)</f>
        <v>1468.1495828962043</v>
      </c>
      <c r="D37" s="53">
        <f>IF(ISNUMBER(VLOOKUP($A37,'[8]NG &amp; Oil Devlop Cty Report'!$R$6:$Y$60,D$2,FALSE)),VLOOKUP($A37,'[8]NG &amp; Oil Devlop Cty Report'!$R$6:$Y$60,D$2,FALSE),'[8]NG Prod &amp; Cons (Eliz)'!V37)</f>
        <v>2271.1349095220266</v>
      </c>
      <c r="E37" s="53">
        <f>IF(ISNUMBER(VLOOKUP($A37,'[8]NG &amp; Oil Devlop Cty Report'!$R$6:$Y$60,E$2,FALSE)),VLOOKUP($A37,'[8]NG &amp; Oil Devlop Cty Report'!$R$6:$Y$60,E$2,FALSE),'[8]NG Prod &amp; Cons (Eliz)'!W37)</f>
        <v>2820.2922782254664</v>
      </c>
      <c r="F37" s="53">
        <f>IF(ISNUMBER(VLOOKUP($A37,'[8]NG &amp; Oil Devlop Cty Report'!$R$6:$Y$60,F$2,FALSE)),VLOOKUP($A37,'[8]NG &amp; Oil Devlop Cty Report'!$R$6:$Y$60,F$2,FALSE),'[8]NG Prod &amp; Cons (Eliz)'!X37)</f>
        <v>3400.8109896656065</v>
      </c>
      <c r="G37" s="53">
        <f>IF(ISNUMBER(VLOOKUP($A37,'[8]NG &amp; Oil Devlop Cty Report'!$R$6:$Y$60,G$2,FALSE)),VLOOKUP($A37,'[8]NG &amp; Oil Devlop Cty Report'!$R$6:$Y$60,G$2,FALSE),'[8]NG Prod &amp; Cons (Eliz)'!Y37)</f>
        <v>3755.976476581016</v>
      </c>
      <c r="H37" s="53">
        <f>IF(ISNUMBER(VLOOKUP($A37,'[8]NG &amp; Oil Devlop Cty Report'!$R$6:$Y$60,H$2,FALSE)),VLOOKUP($A37,'[8]NG &amp; Oil Devlop Cty Report'!$R$6:$Y$60,H$2,FALSE),'[8]NG Prod &amp; Cons (Eliz)'!Z37)</f>
        <v>4010.62333370413</v>
      </c>
      <c r="I37" s="54">
        <f>IF(ISNUMBER(VLOOKUP($A37,'[8]NG &amp; Oil Devlop Cty Report'!$R$6:$Y$60,2,FALSE)),1,0)</f>
        <v>1</v>
      </c>
      <c r="J37" s="55" t="str">
        <f>IF(ISNUMBER(VLOOKUP($A37,'[8]NG &amp; Oil Devlop Cty Report'!$R$6:$Y$60,2,FALSE)),"Draft Developing Countries Report.doc","natural gas&amp;oil_out.xls")</f>
        <v>Draft Developing Countries Report.doc</v>
      </c>
      <c r="K37" s="6" t="s">
        <v>52</v>
      </c>
      <c r="L37" s="56" t="s">
        <v>8</v>
      </c>
      <c r="M37" s="4"/>
    </row>
    <row r="38" spans="1:13" ht="12.75">
      <c r="A38" s="9" t="s">
        <v>53</v>
      </c>
      <c r="B38" s="53">
        <f>IF(ISNUMBER(VLOOKUP($A38,'[8]NG &amp; Oil Devlop Cty Report'!$R$6:$Y$60,B$2,FALSE)),VLOOKUP($A38,'[8]NG &amp; Oil Devlop Cty Report'!$R$6:$Y$60,B$2,FALSE),'[8]NG Prod &amp; Cons (Eliz)'!T38)</f>
        <v>127.59717548690752</v>
      </c>
      <c r="C38" s="53">
        <f>IF(ISNUMBER(VLOOKUP($A38,'[8]NG &amp; Oil Devlop Cty Report'!$R$6:$Y$60,C$2,FALSE)),VLOOKUP($A38,'[8]NG &amp; Oil Devlop Cty Report'!$R$6:$Y$60,C$2,FALSE),'[8]NG Prod &amp; Cons (Eliz)'!U38)</f>
        <v>152.8638115250091</v>
      </c>
      <c r="D38" s="53">
        <f>IF(ISNUMBER(VLOOKUP($A38,'[8]NG &amp; Oil Devlop Cty Report'!$R$6:$Y$60,D$2,FALSE)),VLOOKUP($A38,'[8]NG &amp; Oil Devlop Cty Report'!$R$6:$Y$60,D$2,FALSE),'[8]NG Prod &amp; Cons (Eliz)'!V38)</f>
        <v>153.61426076841624</v>
      </c>
      <c r="E38" s="53">
        <f>IF(ISNUMBER(VLOOKUP($A38,'[8]NG &amp; Oil Devlop Cty Report'!$R$6:$Y$60,E$2,FALSE)),VLOOKUP($A38,'[8]NG &amp; Oil Devlop Cty Report'!$R$6:$Y$60,E$2,FALSE),'[8]NG Prod &amp; Cons (Eliz)'!W38)</f>
        <v>193.07288308821995</v>
      </c>
      <c r="F38" s="53">
        <f>IF(ISNUMBER(VLOOKUP($A38,'[8]NG &amp; Oil Devlop Cty Report'!$R$6:$Y$60,F$2,FALSE)),VLOOKUP($A38,'[8]NG &amp; Oil Devlop Cty Report'!$R$6:$Y$60,F$2,FALSE),'[8]NG Prod &amp; Cons (Eliz)'!X38)</f>
        <v>228.94172986203787</v>
      </c>
      <c r="G38" s="53">
        <f>IF(ISNUMBER(VLOOKUP($A38,'[8]NG &amp; Oil Devlop Cty Report'!$R$6:$Y$60,G$2,FALSE)),VLOOKUP($A38,'[8]NG &amp; Oil Devlop Cty Report'!$R$6:$Y$60,G$2,FALSE),'[8]NG Prod &amp; Cons (Eliz)'!Y38)</f>
        <v>244.07501619025564</v>
      </c>
      <c r="H38" s="53">
        <f>IF(ISNUMBER(VLOOKUP($A38,'[8]NG &amp; Oil Devlop Cty Report'!$R$6:$Y$60,H$2,FALSE)),VLOOKUP($A38,'[8]NG &amp; Oil Devlop Cty Report'!$R$6:$Y$60,H$2,FALSE),'[8]NG Prod &amp; Cons (Eliz)'!Z38)</f>
        <v>259.2849191864881</v>
      </c>
      <c r="I38" s="54">
        <f>IF(ISNUMBER(VLOOKUP($A38,'[8]NG &amp; Oil Devlop Cty Report'!$R$6:$Y$60,2,FALSE)),1,0)</f>
        <v>1</v>
      </c>
      <c r="J38" s="55" t="str">
        <f>IF(ISNUMBER(VLOOKUP($A38,'[8]NG &amp; Oil Devlop Cty Report'!$R$6:$Y$60,2,FALSE)),"Draft Developing Countries Report.doc","natural gas&amp;oil_out.xls")</f>
        <v>Draft Developing Countries Report.doc</v>
      </c>
      <c r="K38" s="6" t="s">
        <v>52</v>
      </c>
      <c r="L38" s="56" t="s">
        <v>8</v>
      </c>
      <c r="M38" s="4"/>
    </row>
    <row r="39" spans="1:13" ht="12.75">
      <c r="A39" s="9" t="s">
        <v>54</v>
      </c>
      <c r="B39" s="53">
        <f>IF(ISNUMBER(VLOOKUP($A39,'[8]NG &amp; Oil Devlop Cty Report'!$R$6:$Y$60,B$2,FALSE)),VLOOKUP($A39,'[8]NG &amp; Oil Devlop Cty Report'!$R$6:$Y$60,B$2,FALSE),'[8]NG Prod &amp; Cons (Eliz)'!T39)</f>
        <v>5.918122400714896</v>
      </c>
      <c r="C39" s="53">
        <f>IF(ISNUMBER(VLOOKUP($A39,'[8]NG &amp; Oil Devlop Cty Report'!$R$6:$Y$60,C$2,FALSE)),VLOOKUP($A39,'[8]NG &amp; Oil Devlop Cty Report'!$R$6:$Y$60,C$2,FALSE),'[8]NG Prod &amp; Cons (Eliz)'!U39)</f>
        <v>4.932084815104978</v>
      </c>
      <c r="D39" s="53">
        <f>IF(ISNUMBER(VLOOKUP($A39,'[8]NG &amp; Oil Devlop Cty Report'!$R$6:$Y$60,D$2,FALSE)),VLOOKUP($A39,'[8]NG &amp; Oil Devlop Cty Report'!$R$6:$Y$60,D$2,FALSE),'[8]NG Prod &amp; Cons (Eliz)'!V39)</f>
        <v>3.939643823932906</v>
      </c>
      <c r="E39" s="53">
        <f>IF(ISNUMBER(VLOOKUP($A39,'[8]NG &amp; Oil Devlop Cty Report'!$R$6:$Y$60,E$2,FALSE)),VLOOKUP($A39,'[8]NG &amp; Oil Devlop Cty Report'!$R$6:$Y$60,E$2,FALSE),'[8]NG Prod &amp; Cons (Eliz)'!W39)</f>
        <v>3.939643823932906</v>
      </c>
      <c r="F39" s="53">
        <f>IF(ISNUMBER(VLOOKUP($A39,'[8]NG &amp; Oil Devlop Cty Report'!$R$6:$Y$60,F$2,FALSE)),VLOOKUP($A39,'[8]NG &amp; Oil Devlop Cty Report'!$R$6:$Y$60,F$2,FALSE),'[8]NG Prod &amp; Cons (Eliz)'!X39)</f>
        <v>3.939643823932906</v>
      </c>
      <c r="G39" s="53">
        <f>IF(ISNUMBER(VLOOKUP($A39,'[8]NG &amp; Oil Devlop Cty Report'!$R$6:$Y$60,G$2,FALSE)),VLOOKUP($A39,'[8]NG &amp; Oil Devlop Cty Report'!$R$6:$Y$60,G$2,FALSE),'[8]NG Prod &amp; Cons (Eliz)'!Y39)</f>
        <v>3.939643823932906</v>
      </c>
      <c r="H39" s="53">
        <f>IF(ISNUMBER(VLOOKUP($A39,'[8]NG &amp; Oil Devlop Cty Report'!$R$6:$Y$60,H$2,FALSE)),VLOOKUP($A39,'[8]NG &amp; Oil Devlop Cty Report'!$R$6:$Y$60,H$2,FALSE),'[8]NG Prod &amp; Cons (Eliz)'!Z39)</f>
        <v>3.939643823932906</v>
      </c>
      <c r="I39" s="54">
        <f>IF(ISNUMBER(VLOOKUP($A39,'[8]NG &amp; Oil Devlop Cty Report'!$R$6:$Y$60,2,FALSE)),1,0)</f>
        <v>0</v>
      </c>
      <c r="J39" s="55" t="str">
        <f>IF(ISNUMBER(VLOOKUP($A39,'[8]NG &amp; Oil Devlop Cty Report'!$R$6:$Y$60,2,FALSE)),"Draft Developing Countries Report.doc","natural gas&amp;oil_out.xls")</f>
        <v>natural gas&amp;oil_out.xls</v>
      </c>
      <c r="K39" s="6" t="s">
        <v>18</v>
      </c>
      <c r="L39" s="56" t="s">
        <v>15</v>
      </c>
      <c r="M39" s="4" t="s">
        <v>16</v>
      </c>
    </row>
    <row r="40" spans="1:13" ht="12.75">
      <c r="A40" s="9" t="s">
        <v>55</v>
      </c>
      <c r="B40" s="53">
        <f>IF(ISNUMBER(VLOOKUP($A40,'[8]NG &amp; Oil Devlop Cty Report'!$R$6:$Y$60,B$2,FALSE)),VLOOKUP($A40,'[8]NG &amp; Oil Devlop Cty Report'!$R$6:$Y$60,B$2,FALSE),'[8]NG Prod &amp; Cons (Eliz)'!T40)</f>
        <v>0.5193692521500232</v>
      </c>
      <c r="C40" s="53">
        <f>IF(ISNUMBER(VLOOKUP($A40,'[8]NG &amp; Oil Devlop Cty Report'!$R$6:$Y$60,C$2,FALSE)),VLOOKUP($A40,'[8]NG &amp; Oil Devlop Cty Report'!$R$6:$Y$60,C$2,FALSE),'[8]NG Prod &amp; Cons (Eliz)'!U40)</f>
        <v>0.3633484871867644</v>
      </c>
      <c r="D40" s="53">
        <f>IF(ISNUMBER(VLOOKUP($A40,'[8]NG &amp; Oil Devlop Cty Report'!$R$6:$Y$60,D$2,FALSE)),VLOOKUP($A40,'[8]NG &amp; Oil Devlop Cty Report'!$R$6:$Y$60,D$2,FALSE),'[8]NG Prod &amp; Cons (Eliz)'!V40)</f>
        <v>0.18720298112299022</v>
      </c>
      <c r="E40" s="53">
        <f>IF(ISNUMBER(VLOOKUP($A40,'[8]NG &amp; Oil Devlop Cty Report'!$R$6:$Y$60,E$2,FALSE)),VLOOKUP($A40,'[8]NG &amp; Oil Devlop Cty Report'!$R$6:$Y$60,E$2,FALSE),'[8]NG Prod &amp; Cons (Eliz)'!W40)</f>
        <v>0.2072046302714818</v>
      </c>
      <c r="F40" s="53">
        <f>IF(ISNUMBER(VLOOKUP($A40,'[8]NG &amp; Oil Devlop Cty Report'!$R$6:$Y$60,F$2,FALSE)),VLOOKUP($A40,'[8]NG &amp; Oil Devlop Cty Report'!$R$6:$Y$60,F$2,FALSE),'[8]NG Prod &amp; Cons (Eliz)'!X40)</f>
        <v>0.2068053306504955</v>
      </c>
      <c r="G40" s="53">
        <f>IF(ISNUMBER(VLOOKUP($A40,'[8]NG &amp; Oil Devlop Cty Report'!$R$6:$Y$60,G$2,FALSE)),VLOOKUP($A40,'[8]NG &amp; Oil Devlop Cty Report'!$R$6:$Y$60,G$2,FALSE),'[8]NG Prod &amp; Cons (Eliz)'!Y40)</f>
        <v>0.19075345894279358</v>
      </c>
      <c r="H40" s="53">
        <f>IF(ISNUMBER(VLOOKUP($A40,'[8]NG &amp; Oil Devlop Cty Report'!$R$6:$Y$60,H$2,FALSE)),VLOOKUP($A40,'[8]NG &amp; Oil Devlop Cty Report'!$R$6:$Y$60,H$2,FALSE),'[8]NG Prod &amp; Cons (Eliz)'!Z40)</f>
        <v>0.16566281500234853</v>
      </c>
      <c r="I40" s="54">
        <f>IF(ISNUMBER(VLOOKUP($A40,'[8]NG &amp; Oil Devlop Cty Report'!$R$6:$Y$60,2,FALSE)),1,0)</f>
        <v>1</v>
      </c>
      <c r="J40" s="55" t="str">
        <f>IF(ISNUMBER(VLOOKUP($A40,'[8]NG &amp; Oil Devlop Cty Report'!$R$6:$Y$60,2,FALSE)),"Draft Developing Countries Report.doc","natural gas&amp;oil_out.xls")</f>
        <v>Draft Developing Countries Report.doc</v>
      </c>
      <c r="K40" s="6" t="s">
        <v>52</v>
      </c>
      <c r="L40" s="56"/>
      <c r="M40" s="4"/>
    </row>
    <row r="41" spans="1:13" ht="12.75">
      <c r="A41" s="9" t="s">
        <v>56</v>
      </c>
      <c r="B41" s="53">
        <f>IF(ISNUMBER(VLOOKUP($A41,'[8]NG &amp; Oil Devlop Cty Report'!$R$6:$Y$60,B$2,FALSE)),VLOOKUP($A41,'[8]NG &amp; Oil Devlop Cty Report'!$R$6:$Y$60,B$2,FALSE),'[8]NG Prod &amp; Cons (Eliz)'!T41)</f>
        <v>324.434784674153</v>
      </c>
      <c r="C41" s="53">
        <f>IF(ISNUMBER(VLOOKUP($A41,'[8]NG &amp; Oil Devlop Cty Report'!$R$6:$Y$60,C$2,FALSE)),VLOOKUP($A41,'[8]NG &amp; Oil Devlop Cty Report'!$R$6:$Y$60,C$2,FALSE),'[8]NG Prod &amp; Cons (Eliz)'!U41)</f>
        <v>274.6307802591084</v>
      </c>
      <c r="D41" s="53">
        <f>IF(ISNUMBER(VLOOKUP($A41,'[8]NG &amp; Oil Devlop Cty Report'!$R$6:$Y$60,D$2,FALSE)),VLOOKUP($A41,'[8]NG &amp; Oil Devlop Cty Report'!$R$6:$Y$60,D$2,FALSE),'[8]NG Prod &amp; Cons (Eliz)'!V41)</f>
        <v>271.93589500014656</v>
      </c>
      <c r="E41" s="53">
        <f>IF(ISNUMBER(VLOOKUP($A41,'[8]NG &amp; Oil Devlop Cty Report'!$R$6:$Y$60,E$2,FALSE)),VLOOKUP($A41,'[8]NG &amp; Oil Devlop Cty Report'!$R$6:$Y$60,E$2,FALSE),'[8]NG Prod &amp; Cons (Eliz)'!W41)</f>
        <v>278.4105591668167</v>
      </c>
      <c r="F41" s="53">
        <f>IF(ISNUMBER(VLOOKUP($A41,'[8]NG &amp; Oil Devlop Cty Report'!$R$6:$Y$60,F$2,FALSE)),VLOOKUP($A41,'[8]NG &amp; Oil Devlop Cty Report'!$R$6:$Y$60,F$2,FALSE),'[8]NG Prod &amp; Cons (Eliz)'!X41)</f>
        <v>284.8852233334869</v>
      </c>
      <c r="G41" s="53">
        <f>IF(ISNUMBER(VLOOKUP($A41,'[8]NG &amp; Oil Devlop Cty Report'!$R$6:$Y$60,G$2,FALSE)),VLOOKUP($A41,'[8]NG &amp; Oil Devlop Cty Report'!$R$6:$Y$60,G$2,FALSE),'[8]NG Prod &amp; Cons (Eliz)'!Y41)</f>
        <v>291.66820484142704</v>
      </c>
      <c r="H41" s="53">
        <f>IF(ISNUMBER(VLOOKUP($A41,'[8]NG &amp; Oil Devlop Cty Report'!$R$6:$Y$60,H$2,FALSE)),VLOOKUP($A41,'[8]NG &amp; Oil Devlop Cty Report'!$R$6:$Y$60,H$2,FALSE),'[8]NG Prod &amp; Cons (Eliz)'!Z41)</f>
        <v>298.4511863493672</v>
      </c>
      <c r="I41" s="54">
        <f>IF(ISNUMBER(VLOOKUP($A41,'[8]NG &amp; Oil Devlop Cty Report'!$R$6:$Y$60,2,FALSE)),1,0)</f>
        <v>0</v>
      </c>
      <c r="J41" s="55" t="str">
        <f>IF(ISNUMBER(VLOOKUP($A41,'[8]NG &amp; Oil Devlop Cty Report'!$R$6:$Y$60,2,FALSE)),"Draft Developing Countries Report.doc","natural gas&amp;oil_out.xls")</f>
        <v>natural gas&amp;oil_out.xls</v>
      </c>
      <c r="K41" s="6" t="s">
        <v>18</v>
      </c>
      <c r="L41" s="56" t="s">
        <v>15</v>
      </c>
      <c r="M41" s="4" t="s">
        <v>16</v>
      </c>
    </row>
    <row r="42" spans="1:13" ht="12.75">
      <c r="A42" s="9" t="s">
        <v>57</v>
      </c>
      <c r="B42" s="53">
        <f>IF(ISNUMBER(VLOOKUP($A42,'[8]NG &amp; Oil Devlop Cty Report'!$R$6:$Y$60,B$2,FALSE)),VLOOKUP($A42,'[8]NG &amp; Oil Devlop Cty Report'!$R$6:$Y$60,B$2,FALSE),'[8]NG Prod &amp; Cons (Eliz)'!T42)</f>
        <v>50.51396416241877</v>
      </c>
      <c r="C42" s="53">
        <f>IF(ISNUMBER(VLOOKUP($A42,'[8]NG &amp; Oil Devlop Cty Report'!$R$6:$Y$60,C$2,FALSE)),VLOOKUP($A42,'[8]NG &amp; Oil Devlop Cty Report'!$R$6:$Y$60,C$2,FALSE),'[8]NG Prod &amp; Cons (Eliz)'!U42)</f>
        <v>69.04026861878384</v>
      </c>
      <c r="D42" s="53">
        <f>IF(ISNUMBER(VLOOKUP($A42,'[8]NG &amp; Oil Devlop Cty Report'!$R$6:$Y$60,D$2,FALSE)),VLOOKUP($A42,'[8]NG &amp; Oil Devlop Cty Report'!$R$6:$Y$60,D$2,FALSE),'[8]NG Prod &amp; Cons (Eliz)'!V42)</f>
        <v>80.92286736899904</v>
      </c>
      <c r="E42" s="53">
        <f>IF(ISNUMBER(VLOOKUP($A42,'[8]NG &amp; Oil Devlop Cty Report'!$R$6:$Y$60,E$2,FALSE)),VLOOKUP($A42,'[8]NG &amp; Oil Devlop Cty Report'!$R$6:$Y$60,E$2,FALSE),'[8]NG Prod &amp; Cons (Eliz)'!W42)</f>
        <v>79.87185192787996</v>
      </c>
      <c r="F42" s="53">
        <f>IF(ISNUMBER(VLOOKUP($A42,'[8]NG &amp; Oil Devlop Cty Report'!$R$6:$Y$60,F$2,FALSE)),VLOOKUP($A42,'[8]NG &amp; Oil Devlop Cty Report'!$R$6:$Y$60,F$2,FALSE),'[8]NG Prod &amp; Cons (Eliz)'!X42)</f>
        <v>78.82083648676088</v>
      </c>
      <c r="G42" s="53">
        <f>IF(ISNUMBER(VLOOKUP($A42,'[8]NG &amp; Oil Devlop Cty Report'!$R$6:$Y$60,G$2,FALSE)),VLOOKUP($A42,'[8]NG &amp; Oil Devlop Cty Report'!$R$6:$Y$60,G$2,FALSE),'[8]NG Prod &amp; Cons (Eliz)'!Y42)</f>
        <v>77.76982104564179</v>
      </c>
      <c r="H42" s="53">
        <f>IF(ISNUMBER(VLOOKUP($A42,'[8]NG &amp; Oil Devlop Cty Report'!$R$6:$Y$60,H$2,FALSE)),VLOOKUP($A42,'[8]NG &amp; Oil Devlop Cty Report'!$R$6:$Y$60,H$2,FALSE),'[8]NG Prod &amp; Cons (Eliz)'!Z42)</f>
        <v>76.71880560452271</v>
      </c>
      <c r="I42" s="54">
        <f>IF(ISNUMBER(VLOOKUP($A42,'[8]NG &amp; Oil Devlop Cty Report'!$R$6:$Y$60,2,FALSE)),1,0)</f>
        <v>0</v>
      </c>
      <c r="J42" s="55" t="str">
        <f>IF(ISNUMBER(VLOOKUP($A42,'[8]NG &amp; Oil Devlop Cty Report'!$R$6:$Y$60,2,FALSE)),"Draft Developing Countries Report.doc","natural gas&amp;oil_out.xls")</f>
        <v>natural gas&amp;oil_out.xls</v>
      </c>
      <c r="K42" s="6" t="s">
        <v>57</v>
      </c>
      <c r="L42" s="57" t="s">
        <v>15</v>
      </c>
      <c r="M42" s="4" t="s">
        <v>16</v>
      </c>
    </row>
    <row r="43" spans="1:13" ht="12.75">
      <c r="A43" s="9" t="s">
        <v>58</v>
      </c>
      <c r="B43" s="53">
        <f>IF(ISNUMBER(VLOOKUP($A43,'[8]NG &amp; Oil Devlop Cty Report'!$R$6:$Y$60,B$2,FALSE)),VLOOKUP($A43,'[8]NG &amp; Oil Devlop Cty Report'!$R$6:$Y$60,B$2,FALSE),'[8]NG Prod &amp; Cons (Eliz)'!T43)</f>
        <v>1.840430393162091</v>
      </c>
      <c r="C43" s="53">
        <f>IF(ISNUMBER(VLOOKUP($A43,'[8]NG &amp; Oil Devlop Cty Report'!$R$6:$Y$60,C$2,FALSE)),VLOOKUP($A43,'[8]NG &amp; Oil Devlop Cty Report'!$R$6:$Y$60,C$2,FALSE),'[8]NG Prod &amp; Cons (Eliz)'!U43)</f>
        <v>4.764033924530481</v>
      </c>
      <c r="D43" s="53">
        <f>IF(ISNUMBER(VLOOKUP($A43,'[8]NG &amp; Oil Devlop Cty Report'!$R$6:$Y$60,D$2,FALSE)),VLOOKUP($A43,'[8]NG &amp; Oil Devlop Cty Report'!$R$6:$Y$60,D$2,FALSE),'[8]NG Prod &amp; Cons (Eliz)'!V43)</f>
        <v>4.730186777695348</v>
      </c>
      <c r="E43" s="53">
        <f>IF(ISNUMBER(VLOOKUP($A43,'[8]NG &amp; Oil Devlop Cty Report'!$R$6:$Y$60,E$2,FALSE)),VLOOKUP($A43,'[8]NG &amp; Oil Devlop Cty Report'!$R$6:$Y$60,E$2,FALSE),'[8]NG Prod &amp; Cons (Eliz)'!W43)</f>
        <v>5.712853227402979</v>
      </c>
      <c r="F43" s="53">
        <f>IF(ISNUMBER(VLOOKUP($A43,'[8]NG &amp; Oil Devlop Cty Report'!$R$6:$Y$60,F$2,FALSE)),VLOOKUP($A43,'[8]NG &amp; Oil Devlop Cty Report'!$R$6:$Y$60,F$2,FALSE),'[8]NG Prod &amp; Cons (Eliz)'!X43)</f>
        <v>7.616212656542288</v>
      </c>
      <c r="G43" s="53">
        <f>IF(ISNUMBER(VLOOKUP($A43,'[8]NG &amp; Oil Devlop Cty Report'!$R$6:$Y$60,G$2,FALSE)),VLOOKUP($A43,'[8]NG &amp; Oil Devlop Cty Report'!$R$6:$Y$60,G$2,FALSE),'[8]NG Prod &amp; Cons (Eliz)'!Y43)</f>
        <v>8.524788489915972</v>
      </c>
      <c r="H43" s="53">
        <f>IF(ISNUMBER(VLOOKUP($A43,'[8]NG &amp; Oil Devlop Cty Report'!$R$6:$Y$60,H$2,FALSE)),VLOOKUP($A43,'[8]NG &amp; Oil Devlop Cty Report'!$R$6:$Y$60,H$2,FALSE),'[8]NG Prod &amp; Cons (Eliz)'!Z43)</f>
        <v>8.44126716334668</v>
      </c>
      <c r="I43" s="54">
        <f>IF(ISNUMBER(VLOOKUP($A43,'[8]NG &amp; Oil Devlop Cty Report'!$R$6:$Y$60,2,FALSE)),1,0)</f>
        <v>1</v>
      </c>
      <c r="J43" s="55" t="str">
        <f>IF(ISNUMBER(VLOOKUP($A43,'[8]NG &amp; Oil Devlop Cty Report'!$R$6:$Y$60,2,FALSE)),"Draft Developing Countries Report.doc","natural gas&amp;oil_out.xls")</f>
        <v>Draft Developing Countries Report.doc</v>
      </c>
      <c r="K43" s="6" t="s">
        <v>52</v>
      </c>
      <c r="L43" s="56"/>
      <c r="M43" s="4"/>
    </row>
    <row r="44" spans="1:11" ht="12.75">
      <c r="A44" s="9" t="s">
        <v>59</v>
      </c>
      <c r="B44" s="53">
        <f>IF(ISNUMBER(VLOOKUP($A44,'[8]NG &amp; Oil Devlop Cty Report'!$R$6:$Y$60,B$2,FALSE)),VLOOKUP($A44,'[8]NG &amp; Oil Devlop Cty Report'!$R$6:$Y$60,B$2,FALSE),'[8]NG Prod &amp; Cons (Eliz)'!T44)</f>
        <v>150.58251838837492</v>
      </c>
      <c r="C44" s="53">
        <f>IF(ISNUMBER(VLOOKUP($A44,'[8]NG &amp; Oil Devlop Cty Report'!$R$6:$Y$60,C$2,FALSE)),VLOOKUP($A44,'[8]NG &amp; Oil Devlop Cty Report'!$R$6:$Y$60,C$2,FALSE),'[8]NG Prod &amp; Cons (Eliz)'!U44)</f>
        <v>79.10752857733829</v>
      </c>
      <c r="D44" s="53">
        <f>IF(ISNUMBER(VLOOKUP($A44,'[8]NG &amp; Oil Devlop Cty Report'!$R$6:$Y$60,D$2,FALSE)),VLOOKUP($A44,'[8]NG &amp; Oil Devlop Cty Report'!$R$6:$Y$60,D$2,FALSE),'[8]NG Prod &amp; Cons (Eliz)'!V44)</f>
        <v>93.54954145689544</v>
      </c>
      <c r="E44" s="53">
        <f>IF(ISNUMBER(VLOOKUP($A44,'[8]NG &amp; Oil Devlop Cty Report'!$R$6:$Y$60,E$2,FALSE)),VLOOKUP($A44,'[8]NG &amp; Oil Devlop Cty Report'!$R$6:$Y$60,E$2,FALSE),'[8]NG Prod &amp; Cons (Eliz)'!W44)</f>
        <v>143.31586599557468</v>
      </c>
      <c r="F44" s="53">
        <f>IF(ISNUMBER(VLOOKUP($A44,'[8]NG &amp; Oil Devlop Cty Report'!$R$6:$Y$60,F$2,FALSE)),VLOOKUP($A44,'[8]NG &amp; Oil Devlop Cty Report'!$R$6:$Y$60,F$2,FALSE),'[8]NG Prod &amp; Cons (Eliz)'!X44)</f>
        <v>206.72022564565145</v>
      </c>
      <c r="G44" s="53">
        <f>IF(ISNUMBER(VLOOKUP($A44,'[8]NG &amp; Oil Devlop Cty Report'!$R$6:$Y$60,G$2,FALSE)),VLOOKUP($A44,'[8]NG &amp; Oil Devlop Cty Report'!$R$6:$Y$60,G$2,FALSE),'[8]NG Prod &amp; Cons (Eliz)'!Y44)</f>
        <v>277.6915561068231</v>
      </c>
      <c r="H44" s="53">
        <f>IF(ISNUMBER(VLOOKUP($A44,'[8]NG &amp; Oil Devlop Cty Report'!$R$6:$Y$60,H$2,FALSE)),VLOOKUP($A44,'[8]NG &amp; Oil Devlop Cty Report'!$R$6:$Y$60,H$2,FALSE),'[8]NG Prod &amp; Cons (Eliz)'!Z44)</f>
        <v>352.01805926910737</v>
      </c>
      <c r="I44" s="54">
        <f>IF(ISNUMBER(VLOOKUP($A44,'[8]NG &amp; Oil Devlop Cty Report'!$R$6:$Y$60,2,FALSE)),1,0)</f>
        <v>1</v>
      </c>
      <c r="J44" s="55" t="str">
        <f>IF(ISNUMBER(VLOOKUP($A44,'[8]NG &amp; Oil Devlop Cty Report'!$R$6:$Y$60,2,FALSE)),"Draft Developing Countries Report.doc","natural gas&amp;oil_out.xls")</f>
        <v>Draft Developing Countries Report.doc</v>
      </c>
      <c r="K44" s="6" t="s">
        <v>12</v>
      </c>
    </row>
    <row r="45" spans="1:13" ht="12.75">
      <c r="A45" s="9" t="s">
        <v>60</v>
      </c>
      <c r="B45" s="53">
        <f>IF(ISNUMBER(VLOOKUP($A45,'[8]NG &amp; Oil Devlop Cty Report'!$R$6:$Y$60,B$2,FALSE)),VLOOKUP($A45,'[8]NG &amp; Oil Devlop Cty Report'!$R$6:$Y$60,B$2,FALSE),'[8]NG Prod &amp; Cons (Eliz)'!T45)</f>
        <v>232.45138715753245</v>
      </c>
      <c r="C45" s="53">
        <f>IF(ISNUMBER(VLOOKUP($A45,'[8]NG &amp; Oil Devlop Cty Report'!$R$6:$Y$60,C$2,FALSE)),VLOOKUP($A45,'[8]NG &amp; Oil Devlop Cty Report'!$R$6:$Y$60,C$2,FALSE),'[8]NG Prod &amp; Cons (Eliz)'!U45)</f>
        <v>204.44318205538985</v>
      </c>
      <c r="D45" s="53">
        <f>IF(ISNUMBER(VLOOKUP($A45,'[8]NG &amp; Oil Devlop Cty Report'!$R$6:$Y$60,D$2,FALSE)),VLOOKUP($A45,'[8]NG &amp; Oil Devlop Cty Report'!$R$6:$Y$60,D$2,FALSE),'[8]NG Prod &amp; Cons (Eliz)'!V45)</f>
        <v>277.4212079109886</v>
      </c>
      <c r="E45" s="53">
        <f>IF(ISNUMBER(VLOOKUP($A45,'[8]NG &amp; Oil Devlop Cty Report'!$R$6:$Y$60,E$2,FALSE)),VLOOKUP($A45,'[8]NG &amp; Oil Devlop Cty Report'!$R$6:$Y$60,E$2,FALSE),'[8]NG Prod &amp; Cons (Eliz)'!W45)</f>
        <v>351.0280830343908</v>
      </c>
      <c r="F45" s="53">
        <f>IF(ISNUMBER(VLOOKUP($A45,'[8]NG &amp; Oil Devlop Cty Report'!$R$6:$Y$60,F$2,FALSE)),VLOOKUP($A45,'[8]NG &amp; Oil Devlop Cty Report'!$R$6:$Y$60,F$2,FALSE),'[8]NG Prod &amp; Cons (Eliz)'!X45)</f>
        <v>423.7545962578681</v>
      </c>
      <c r="G45" s="53">
        <f>IF(ISNUMBER(VLOOKUP($A45,'[8]NG &amp; Oil Devlop Cty Report'!$R$6:$Y$60,G$2,FALSE)),VLOOKUP($A45,'[8]NG &amp; Oil Devlop Cty Report'!$R$6:$Y$60,G$2,FALSE),'[8]NG Prod &amp; Cons (Eliz)'!Y45)</f>
        <v>463.3838065675774</v>
      </c>
      <c r="H45" s="53">
        <f>IF(ISNUMBER(VLOOKUP($A45,'[8]NG &amp; Oil Devlop Cty Report'!$R$6:$Y$60,H$2,FALSE)),VLOOKUP($A45,'[8]NG &amp; Oil Devlop Cty Report'!$R$6:$Y$60,H$2,FALSE),'[8]NG Prod &amp; Cons (Eliz)'!Z45)</f>
        <v>497.18700412497947</v>
      </c>
      <c r="I45" s="54">
        <f>IF(ISNUMBER(VLOOKUP($A45,'[8]NG &amp; Oil Devlop Cty Report'!$R$6:$Y$60,2,FALSE)),1,0)</f>
        <v>1</v>
      </c>
      <c r="J45" s="55" t="str">
        <f>IF(ISNUMBER(VLOOKUP($A45,'[8]NG &amp; Oil Devlop Cty Report'!$R$6:$Y$60,2,FALSE)),"Draft Developing Countries Report.doc","natural gas&amp;oil_out.xls")</f>
        <v>Draft Developing Countries Report.doc</v>
      </c>
      <c r="K45" s="6" t="s">
        <v>52</v>
      </c>
      <c r="L45" s="56" t="s">
        <v>8</v>
      </c>
      <c r="M45" s="4" t="s">
        <v>61</v>
      </c>
    </row>
    <row r="46" spans="1:13" ht="12.75">
      <c r="A46" s="9" t="s">
        <v>62</v>
      </c>
      <c r="B46" s="53">
        <f>IF(ISNUMBER(VLOOKUP($A46,'[8]NG &amp; Oil Devlop Cty Report'!$R$6:$Y$60,B$2,FALSE)),VLOOKUP($A46,'[8]NG &amp; Oil Devlop Cty Report'!$R$6:$Y$60,B$2,FALSE),'[8]NG Prod &amp; Cons (Eliz)'!T46)</f>
        <v>52.81200870263942</v>
      </c>
      <c r="C46" s="53">
        <f>IF(ISNUMBER(VLOOKUP($A46,'[8]NG &amp; Oil Devlop Cty Report'!$R$6:$Y$60,C$2,FALSE)),VLOOKUP($A46,'[8]NG &amp; Oil Devlop Cty Report'!$R$6:$Y$60,C$2,FALSE),'[8]NG Prod &amp; Cons (Eliz)'!U46)</f>
        <v>21.921965876567306</v>
      </c>
      <c r="D46" s="53">
        <f>IF(ISNUMBER(VLOOKUP($A46,'[8]NG &amp; Oil Devlop Cty Report'!$R$6:$Y$60,D$2,FALSE)),VLOOKUP($A46,'[8]NG &amp; Oil Devlop Cty Report'!$R$6:$Y$60,D$2,FALSE),'[8]NG Prod &amp; Cons (Eliz)'!V46)</f>
        <v>17.636217960692125</v>
      </c>
      <c r="E46" s="53">
        <f>IF(ISNUMBER(VLOOKUP($A46,'[8]NG &amp; Oil Devlop Cty Report'!$R$6:$Y$60,E$2,FALSE)),VLOOKUP($A46,'[8]NG &amp; Oil Devlop Cty Report'!$R$6:$Y$60,E$2,FALSE),'[8]NG Prod &amp; Cons (Eliz)'!W46)</f>
        <v>18.738481583235384</v>
      </c>
      <c r="F46" s="53">
        <f>IF(ISNUMBER(VLOOKUP($A46,'[8]NG &amp; Oil Devlop Cty Report'!$R$6:$Y$60,F$2,FALSE)),VLOOKUP($A46,'[8]NG &amp; Oil Devlop Cty Report'!$R$6:$Y$60,F$2,FALSE),'[8]NG Prod &amp; Cons (Eliz)'!X46)</f>
        <v>19.840745205778642</v>
      </c>
      <c r="G46" s="53">
        <f>IF(ISNUMBER(VLOOKUP($A46,'[8]NG &amp; Oil Devlop Cty Report'!$R$6:$Y$60,G$2,FALSE)),VLOOKUP($A46,'[8]NG &amp; Oil Devlop Cty Report'!$R$6:$Y$60,G$2,FALSE),'[8]NG Prod &amp; Cons (Eliz)'!Y46)</f>
        <v>20.9430088283219</v>
      </c>
      <c r="H46" s="53">
        <f>IF(ISNUMBER(VLOOKUP($A46,'[8]NG &amp; Oil Devlop Cty Report'!$R$6:$Y$60,H$2,FALSE)),VLOOKUP($A46,'[8]NG &amp; Oil Devlop Cty Report'!$R$6:$Y$60,H$2,FALSE),'[8]NG Prod &amp; Cons (Eliz)'!Z46)</f>
        <v>22.04527245086516</v>
      </c>
      <c r="I46" s="54">
        <f>IF(ISNUMBER(VLOOKUP($A46,'[8]NG &amp; Oil Devlop Cty Report'!$R$6:$Y$60,2,FALSE)),1,0)</f>
        <v>0</v>
      </c>
      <c r="J46" s="55" t="str">
        <f>IF(ISNUMBER(VLOOKUP($A46,'[8]NG &amp; Oil Devlop Cty Report'!$R$6:$Y$60,2,FALSE)),"Draft Developing Countries Report.doc","natural gas&amp;oil_out.xls")</f>
        <v>natural gas&amp;oil_out.xls</v>
      </c>
      <c r="K46" s="6" t="s">
        <v>28</v>
      </c>
      <c r="L46" s="56" t="s">
        <v>23</v>
      </c>
      <c r="M46" s="4" t="s">
        <v>16</v>
      </c>
    </row>
    <row r="47" spans="1:13" ht="12.75">
      <c r="A47" s="9" t="s">
        <v>63</v>
      </c>
      <c r="B47" s="53">
        <f>IF(ISNUMBER(VLOOKUP($A47,'[8]NG &amp; Oil Devlop Cty Report'!$R$6:$Y$60,B$2,FALSE)),VLOOKUP($A47,'[8]NG &amp; Oil Devlop Cty Report'!$R$6:$Y$60,B$2,FALSE),'[8]NG Prod &amp; Cons (Eliz)'!T47)</f>
        <v>0.02902225900444464</v>
      </c>
      <c r="C47" s="53">
        <f>IF(ISNUMBER(VLOOKUP($A47,'[8]NG &amp; Oil Devlop Cty Report'!$R$6:$Y$60,C$2,FALSE)),VLOOKUP($A47,'[8]NG &amp; Oil Devlop Cty Report'!$R$6:$Y$60,C$2,FALSE),'[8]NG Prod &amp; Cons (Eliz)'!U47)</f>
        <v>0.02889728467279905</v>
      </c>
      <c r="D47" s="53">
        <f>IF(ISNUMBER(VLOOKUP($A47,'[8]NG &amp; Oil Devlop Cty Report'!$R$6:$Y$60,D$2,FALSE)),VLOOKUP($A47,'[8]NG &amp; Oil Devlop Cty Report'!$R$6:$Y$60,D$2,FALSE),'[8]NG Prod &amp; Cons (Eliz)'!V47)</f>
        <v>0.02775779467420835</v>
      </c>
      <c r="E47" s="53">
        <f>IF(ISNUMBER(VLOOKUP($A47,'[8]NG &amp; Oil Devlop Cty Report'!$R$6:$Y$60,E$2,FALSE)),VLOOKUP($A47,'[8]NG &amp; Oil Devlop Cty Report'!$R$6:$Y$60,E$2,FALSE),'[8]NG Prod &amp; Cons (Eliz)'!W47)</f>
        <v>0.02773607496006578</v>
      </c>
      <c r="F47" s="53">
        <f>IF(ISNUMBER(VLOOKUP($A47,'[8]NG &amp; Oil Devlop Cty Report'!$R$6:$Y$60,F$2,FALSE)),VLOOKUP($A47,'[8]NG &amp; Oil Devlop Cty Report'!$R$6:$Y$60,F$2,FALSE),'[8]NG Prod &amp; Cons (Eliz)'!X47)</f>
        <v>0.027714355245923205</v>
      </c>
      <c r="G47" s="53">
        <f>IF(ISNUMBER(VLOOKUP($A47,'[8]NG &amp; Oil Devlop Cty Report'!$R$6:$Y$60,G$2,FALSE)),VLOOKUP($A47,'[8]NG &amp; Oil Devlop Cty Report'!$R$6:$Y$60,G$2,FALSE),'[8]NG Prod &amp; Cons (Eliz)'!Y47)</f>
        <v>0.027692669521943613</v>
      </c>
      <c r="H47" s="53">
        <f>IF(ISNUMBER(VLOOKUP($A47,'[8]NG &amp; Oil Devlop Cty Report'!$R$6:$Y$60,H$2,FALSE)),VLOOKUP($A47,'[8]NG &amp; Oil Devlop Cty Report'!$R$6:$Y$60,H$2,FALSE),'[8]NG Prod &amp; Cons (Eliz)'!Z47)</f>
        <v>0.027670983797964017</v>
      </c>
      <c r="I47" s="54">
        <f>IF(ISNUMBER(VLOOKUP($A47,'[8]NG &amp; Oil Devlop Cty Report'!$R$6:$Y$60,2,FALSE)),1,0)</f>
        <v>0</v>
      </c>
      <c r="J47" s="55" t="str">
        <f>IF(ISNUMBER(VLOOKUP($A47,'[8]NG &amp; Oil Devlop Cty Report'!$R$6:$Y$60,2,FALSE)),"Draft Developing Countries Report.doc","natural gas&amp;oil_out.xls")</f>
        <v>natural gas&amp;oil_out.xls</v>
      </c>
      <c r="K47" s="6" t="s">
        <v>48</v>
      </c>
      <c r="L47" s="56" t="s">
        <v>23</v>
      </c>
      <c r="M47" s="4" t="s">
        <v>16</v>
      </c>
    </row>
    <row r="48" spans="1:13" ht="12.75">
      <c r="A48" s="9" t="s">
        <v>64</v>
      </c>
      <c r="B48" s="53">
        <f>IF(ISNUMBER(VLOOKUP($A48,'[8]NG &amp; Oil Devlop Cty Report'!$R$6:$Y$60,B$2,FALSE)),VLOOKUP($A48,'[8]NG &amp; Oil Devlop Cty Report'!$R$6:$Y$60,B$2,FALSE),'[8]NG Prod &amp; Cons (Eliz)'!T48)</f>
        <v>0</v>
      </c>
      <c r="C48" s="53">
        <f>IF(ISNUMBER(VLOOKUP($A48,'[8]NG &amp; Oil Devlop Cty Report'!$R$6:$Y$60,C$2,FALSE)),VLOOKUP($A48,'[8]NG &amp; Oil Devlop Cty Report'!$R$6:$Y$60,C$2,FALSE),'[8]NG Prod &amp; Cons (Eliz)'!U48)</f>
        <v>0</v>
      </c>
      <c r="D48" s="53">
        <f>IF(ISNUMBER(VLOOKUP($A48,'[8]NG &amp; Oil Devlop Cty Report'!$R$6:$Y$60,D$2,FALSE)),VLOOKUP($A48,'[8]NG &amp; Oil Devlop Cty Report'!$R$6:$Y$60,D$2,FALSE),'[8]NG Prod &amp; Cons (Eliz)'!V48)</f>
        <v>0</v>
      </c>
      <c r="E48" s="53">
        <f>IF(ISNUMBER(VLOOKUP($A48,'[8]NG &amp; Oil Devlop Cty Report'!$R$6:$Y$60,E$2,FALSE)),VLOOKUP($A48,'[8]NG &amp; Oil Devlop Cty Report'!$R$6:$Y$60,E$2,FALSE),'[8]NG Prod &amp; Cons (Eliz)'!W48)</f>
        <v>0</v>
      </c>
      <c r="F48" s="53">
        <f>IF(ISNUMBER(VLOOKUP($A48,'[8]NG &amp; Oil Devlop Cty Report'!$R$6:$Y$60,F$2,FALSE)),VLOOKUP($A48,'[8]NG &amp; Oil Devlop Cty Report'!$R$6:$Y$60,F$2,FALSE),'[8]NG Prod &amp; Cons (Eliz)'!X48)</f>
        <v>0</v>
      </c>
      <c r="G48" s="53">
        <f>IF(ISNUMBER(VLOOKUP($A48,'[8]NG &amp; Oil Devlop Cty Report'!$R$6:$Y$60,G$2,FALSE)),VLOOKUP($A48,'[8]NG &amp; Oil Devlop Cty Report'!$R$6:$Y$60,G$2,FALSE),'[8]NG Prod &amp; Cons (Eliz)'!Y48)</f>
        <v>0</v>
      </c>
      <c r="H48" s="53">
        <f>IF(ISNUMBER(VLOOKUP($A48,'[8]NG &amp; Oil Devlop Cty Report'!$R$6:$Y$60,H$2,FALSE)),VLOOKUP($A48,'[8]NG &amp; Oil Devlop Cty Report'!$R$6:$Y$60,H$2,FALSE),'[8]NG Prod &amp; Cons (Eliz)'!Z48)</f>
        <v>0</v>
      </c>
      <c r="I48" s="54">
        <f>IF(ISNUMBER(VLOOKUP($A48,'[8]NG &amp; Oil Devlop Cty Report'!$R$6:$Y$60,2,FALSE)),1,0)</f>
        <v>0</v>
      </c>
      <c r="J48" s="55" t="str">
        <f>IF(ISNUMBER(VLOOKUP($A48,'[8]NG &amp; Oil Devlop Cty Report'!$R$6:$Y$60,2,FALSE)),"Draft Developing Countries Report.doc","natural gas&amp;oil_out.xls")</f>
        <v>natural gas&amp;oil_out.xls</v>
      </c>
      <c r="K48" s="6" t="s">
        <v>28</v>
      </c>
      <c r="L48" s="56" t="s">
        <v>23</v>
      </c>
      <c r="M48" s="4" t="s">
        <v>16</v>
      </c>
    </row>
    <row r="49" spans="1:13" ht="12.75">
      <c r="A49" s="9" t="s">
        <v>65</v>
      </c>
      <c r="B49" s="53">
        <f>IF(ISNUMBER(VLOOKUP($A49,'[8]NG &amp; Oil Devlop Cty Report'!$R$6:$Y$60,B$2,FALSE)),VLOOKUP($A49,'[8]NG &amp; Oil Devlop Cty Report'!$R$6:$Y$60,B$2,FALSE),'[8]NG Prod &amp; Cons (Eliz)'!T49)</f>
        <v>2</v>
      </c>
      <c r="C49" s="53">
        <f>IF(ISNUMBER(VLOOKUP($A49,'[8]NG &amp; Oil Devlop Cty Report'!$R$6:$Y$60,C$2,FALSE)),VLOOKUP($A49,'[8]NG &amp; Oil Devlop Cty Report'!$R$6:$Y$60,C$2,FALSE),'[8]NG Prod &amp; Cons (Eliz)'!U49)</f>
        <v>2</v>
      </c>
      <c r="D49" s="53">
        <f>IF(ISNUMBER(VLOOKUP($A49,'[8]NG &amp; Oil Devlop Cty Report'!$R$6:$Y$60,D$2,FALSE)),VLOOKUP($A49,'[8]NG &amp; Oil Devlop Cty Report'!$R$6:$Y$60,D$2,FALSE),'[8]NG Prod &amp; Cons (Eliz)'!V49)</f>
        <v>2</v>
      </c>
      <c r="E49" s="53">
        <f>IF(ISNUMBER(VLOOKUP($A49,'[8]NG &amp; Oil Devlop Cty Report'!$R$6:$Y$60,E$2,FALSE)),VLOOKUP($A49,'[8]NG &amp; Oil Devlop Cty Report'!$R$6:$Y$60,E$2,FALSE),'[8]NG Prod &amp; Cons (Eliz)'!W49)</f>
        <v>2</v>
      </c>
      <c r="F49" s="53">
        <f>IF(ISNUMBER(VLOOKUP($A49,'[8]NG &amp; Oil Devlop Cty Report'!$R$6:$Y$60,F$2,FALSE)),VLOOKUP($A49,'[8]NG &amp; Oil Devlop Cty Report'!$R$6:$Y$60,F$2,FALSE),'[8]NG Prod &amp; Cons (Eliz)'!X49)</f>
        <v>2</v>
      </c>
      <c r="G49" s="53">
        <f>IF(ISNUMBER(VLOOKUP($A49,'[8]NG &amp; Oil Devlop Cty Report'!$R$6:$Y$60,G$2,FALSE)),VLOOKUP($A49,'[8]NG &amp; Oil Devlop Cty Report'!$R$6:$Y$60,G$2,FALSE),'[8]NG Prod &amp; Cons (Eliz)'!Y49)</f>
        <v>2</v>
      </c>
      <c r="H49" s="53">
        <f>IF(ISNUMBER(VLOOKUP($A49,'[8]NG &amp; Oil Devlop Cty Report'!$R$6:$Y$60,H$2,FALSE)),VLOOKUP($A49,'[8]NG &amp; Oil Devlop Cty Report'!$R$6:$Y$60,H$2,FALSE),'[8]NG Prod &amp; Cons (Eliz)'!Z49)</f>
        <v>2</v>
      </c>
      <c r="I49" s="54">
        <f>IF(ISNUMBER(VLOOKUP($A49,'[8]NG &amp; Oil Devlop Cty Report'!$R$6:$Y$60,2,FALSE)),1,0)</f>
        <v>0</v>
      </c>
      <c r="J49" s="55" t="str">
        <f>IF(ISNUMBER(VLOOKUP($A49,'[8]NG &amp; Oil Devlop Cty Report'!$R$6:$Y$60,2,FALSE)),"Draft Developing Countries Report.doc","natural gas&amp;oil_out.xls")</f>
        <v>natural gas&amp;oil_out.xls</v>
      </c>
      <c r="K49" s="6" t="s">
        <v>18</v>
      </c>
      <c r="L49" s="56" t="s">
        <v>15</v>
      </c>
      <c r="M49" s="4" t="s">
        <v>16</v>
      </c>
    </row>
    <row r="50" spans="1:13" ht="12.75">
      <c r="A50" s="9" t="s">
        <v>66</v>
      </c>
      <c r="B50" s="53">
        <f>IF(ISNUMBER(VLOOKUP($A50,'[8]NG &amp; Oil Devlop Cty Report'!$R$6:$Y$60,B$2,FALSE)),VLOOKUP($A50,'[8]NG &amp; Oil Devlop Cty Report'!$R$6:$Y$60,B$2,FALSE),'[8]NG Prod &amp; Cons (Eliz)'!T50)</f>
        <v>530.0504276237737</v>
      </c>
      <c r="C50" s="53">
        <f>IF(ISNUMBER(VLOOKUP($A50,'[8]NG &amp; Oil Devlop Cty Report'!$R$6:$Y$60,C$2,FALSE)),VLOOKUP($A50,'[8]NG &amp; Oil Devlop Cty Report'!$R$6:$Y$60,C$2,FALSE),'[8]NG Prod &amp; Cons (Eliz)'!U50)</f>
        <v>592.9592413219584</v>
      </c>
      <c r="D50" s="53">
        <f>IF(ISNUMBER(VLOOKUP($A50,'[8]NG &amp; Oil Devlop Cty Report'!$R$6:$Y$60,D$2,FALSE)),VLOOKUP($A50,'[8]NG &amp; Oil Devlop Cty Report'!$R$6:$Y$60,D$2,FALSE),'[8]NG Prod &amp; Cons (Eliz)'!V50)</f>
        <v>734.8320174891201</v>
      </c>
      <c r="E50" s="53">
        <f>IF(ISNUMBER(VLOOKUP($A50,'[8]NG &amp; Oil Devlop Cty Report'!$R$6:$Y$60,E$2,FALSE)),VLOOKUP($A50,'[8]NG &amp; Oil Devlop Cty Report'!$R$6:$Y$60,E$2,FALSE),'[8]NG Prod &amp; Cons (Eliz)'!W50)</f>
        <v>960.5254417343162</v>
      </c>
      <c r="F50" s="53">
        <f>IF(ISNUMBER(VLOOKUP($A50,'[8]NG &amp; Oil Devlop Cty Report'!$R$6:$Y$60,F$2,FALSE)),VLOOKUP($A50,'[8]NG &amp; Oil Devlop Cty Report'!$R$6:$Y$60,F$2,FALSE),'[8]NG Prod &amp; Cons (Eliz)'!X50)</f>
        <v>1052.9835711127207</v>
      </c>
      <c r="G50" s="53">
        <f>IF(ISNUMBER(VLOOKUP($A50,'[8]NG &amp; Oil Devlop Cty Report'!$R$6:$Y$60,G$2,FALSE)),VLOOKUP($A50,'[8]NG &amp; Oil Devlop Cty Report'!$R$6:$Y$60,G$2,FALSE),'[8]NG Prod &amp; Cons (Eliz)'!Y50)</f>
        <v>1149.962930296087</v>
      </c>
      <c r="H50" s="53">
        <f>IF(ISNUMBER(VLOOKUP($A50,'[8]NG &amp; Oil Devlop Cty Report'!$R$6:$Y$60,H$2,FALSE)),VLOOKUP($A50,'[8]NG &amp; Oil Devlop Cty Report'!$R$6:$Y$60,H$2,FALSE),'[8]NG Prod &amp; Cons (Eliz)'!Z50)</f>
        <v>1212.6297304507898</v>
      </c>
      <c r="I50" s="54">
        <f>IF(ISNUMBER(VLOOKUP($A50,'[8]NG &amp; Oil Devlop Cty Report'!$R$6:$Y$60,2,FALSE)),1,0)</f>
        <v>1</v>
      </c>
      <c r="J50" s="55" t="str">
        <f>IF(ISNUMBER(VLOOKUP($A50,'[8]NG &amp; Oil Devlop Cty Report'!$R$6:$Y$60,2,FALSE)),"Draft Developing Countries Report.doc","natural gas&amp;oil_out.xls")</f>
        <v>Draft Developing Countries Report.doc</v>
      </c>
      <c r="K50" s="6" t="s">
        <v>66</v>
      </c>
      <c r="L50" s="56" t="s">
        <v>15</v>
      </c>
      <c r="M50" s="4"/>
    </row>
    <row r="51" spans="1:13" ht="12.75">
      <c r="A51" s="9" t="s">
        <v>67</v>
      </c>
      <c r="B51" s="53">
        <f>IF(ISNUMBER(VLOOKUP($A51,'[8]NG &amp; Oil Devlop Cty Report'!$R$6:$Y$60,B$2,FALSE)),VLOOKUP($A51,'[8]NG &amp; Oil Devlop Cty Report'!$R$6:$Y$60,B$2,FALSE),'[8]NG Prod &amp; Cons (Eliz)'!T51)</f>
        <v>50.92424026938479</v>
      </c>
      <c r="C51" s="53">
        <f>IF(ISNUMBER(VLOOKUP($A51,'[8]NG &amp; Oil Devlop Cty Report'!$R$6:$Y$60,C$2,FALSE)),VLOOKUP($A51,'[8]NG &amp; Oil Devlop Cty Report'!$R$6:$Y$60,C$2,FALSE),'[8]NG Prod &amp; Cons (Eliz)'!U51)</f>
        <v>84.92603504603107</v>
      </c>
      <c r="D51" s="53">
        <f>IF(ISNUMBER(VLOOKUP($A51,'[8]NG &amp; Oil Devlop Cty Report'!$R$6:$Y$60,D$2,FALSE)),VLOOKUP($A51,'[8]NG &amp; Oil Devlop Cty Report'!$R$6:$Y$60,D$2,FALSE),'[8]NG Prod &amp; Cons (Eliz)'!V51)</f>
        <v>126.92889926337035</v>
      </c>
      <c r="E51" s="53">
        <f>IF(ISNUMBER(VLOOKUP($A51,'[8]NG &amp; Oil Devlop Cty Report'!$R$6:$Y$60,E$2,FALSE)),VLOOKUP($A51,'[8]NG &amp; Oil Devlop Cty Report'!$R$6:$Y$60,E$2,FALSE),'[8]NG Prod &amp; Cons (Eliz)'!W51)</f>
        <v>174.92479970519017</v>
      </c>
      <c r="F51" s="53">
        <f>IF(ISNUMBER(VLOOKUP($A51,'[8]NG &amp; Oil Devlop Cty Report'!$R$6:$Y$60,F$2,FALSE)),VLOOKUP($A51,'[8]NG &amp; Oil Devlop Cty Report'!$R$6:$Y$60,F$2,FALSE),'[8]NG Prod &amp; Cons (Eliz)'!X51)</f>
        <v>258.9250347383911</v>
      </c>
      <c r="G51" s="53">
        <f>IF(ISNUMBER(VLOOKUP($A51,'[8]NG &amp; Oil Devlop Cty Report'!$R$6:$Y$60,G$2,FALSE)),VLOOKUP($A51,'[8]NG &amp; Oil Devlop Cty Report'!$R$6:$Y$60,G$2,FALSE),'[8]NG Prod &amp; Cons (Eliz)'!Y51)</f>
        <v>353.9203764015383</v>
      </c>
      <c r="H51" s="53">
        <f>IF(ISNUMBER(VLOOKUP($A51,'[8]NG &amp; Oil Devlop Cty Report'!$R$6:$Y$60,H$2,FALSE)),VLOOKUP($A51,'[8]NG &amp; Oil Devlop Cty Report'!$R$6:$Y$60,H$2,FALSE),'[8]NG Prod &amp; Cons (Eliz)'!Z51)</f>
        <v>422.9203144460784</v>
      </c>
      <c r="I51" s="54">
        <f>IF(ISNUMBER(VLOOKUP($A51,'[8]NG &amp; Oil Devlop Cty Report'!$R$6:$Y$60,2,FALSE)),1,0)</f>
        <v>1</v>
      </c>
      <c r="J51" s="55" t="str">
        <f>IF(ISNUMBER(VLOOKUP($A51,'[8]NG &amp; Oil Devlop Cty Report'!$R$6:$Y$60,2,FALSE)),"Draft Developing Countries Report.doc","natural gas&amp;oil_out.xls")</f>
        <v>Draft Developing Countries Report.doc</v>
      </c>
      <c r="K51" s="6" t="s">
        <v>12</v>
      </c>
      <c r="L51" s="56"/>
      <c r="M51" s="4"/>
    </row>
    <row r="52" spans="1:13" ht="12.75">
      <c r="A52" s="9" t="s">
        <v>68</v>
      </c>
      <c r="B52" s="53">
        <f>IF(ISNUMBER(VLOOKUP($A52,'[8]NG &amp; Oil Devlop Cty Report'!$R$6:$Y$60,B$2,FALSE)),VLOOKUP($A52,'[8]NG &amp; Oil Devlop Cty Report'!$R$6:$Y$60,B$2,FALSE),'[8]NG Prod &amp; Cons (Eliz)'!T52)</f>
        <v>0</v>
      </c>
      <c r="C52" s="53">
        <f>IF(ISNUMBER(VLOOKUP($A52,'[8]NG &amp; Oil Devlop Cty Report'!$R$6:$Y$60,C$2,FALSE)),VLOOKUP($A52,'[8]NG &amp; Oil Devlop Cty Report'!$R$6:$Y$60,C$2,FALSE),'[8]NG Prod &amp; Cons (Eliz)'!U52)</f>
        <v>0</v>
      </c>
      <c r="D52" s="53">
        <f>IF(ISNUMBER(VLOOKUP($A52,'[8]NG &amp; Oil Devlop Cty Report'!$R$6:$Y$60,D$2,FALSE)),VLOOKUP($A52,'[8]NG &amp; Oil Devlop Cty Report'!$R$6:$Y$60,D$2,FALSE),'[8]NG Prod &amp; Cons (Eliz)'!V52)</f>
        <v>0</v>
      </c>
      <c r="E52" s="53">
        <f>IF(ISNUMBER(VLOOKUP($A52,'[8]NG &amp; Oil Devlop Cty Report'!$R$6:$Y$60,E$2,FALSE)),VLOOKUP($A52,'[8]NG &amp; Oil Devlop Cty Report'!$R$6:$Y$60,E$2,FALSE),'[8]NG Prod &amp; Cons (Eliz)'!W52)</f>
        <v>0</v>
      </c>
      <c r="F52" s="53">
        <f>IF(ISNUMBER(VLOOKUP($A52,'[8]NG &amp; Oil Devlop Cty Report'!$R$6:$Y$60,F$2,FALSE)),VLOOKUP($A52,'[8]NG &amp; Oil Devlop Cty Report'!$R$6:$Y$60,F$2,FALSE),'[8]NG Prod &amp; Cons (Eliz)'!X52)</f>
        <v>0</v>
      </c>
      <c r="G52" s="53">
        <f>IF(ISNUMBER(VLOOKUP($A52,'[8]NG &amp; Oil Devlop Cty Report'!$R$6:$Y$60,G$2,FALSE)),VLOOKUP($A52,'[8]NG &amp; Oil Devlop Cty Report'!$R$6:$Y$60,G$2,FALSE),'[8]NG Prod &amp; Cons (Eliz)'!Y52)</f>
        <v>0</v>
      </c>
      <c r="H52" s="53">
        <f>IF(ISNUMBER(VLOOKUP($A52,'[8]NG &amp; Oil Devlop Cty Report'!$R$6:$Y$60,H$2,FALSE)),VLOOKUP($A52,'[8]NG &amp; Oil Devlop Cty Report'!$R$6:$Y$60,H$2,FALSE),'[8]NG Prod &amp; Cons (Eliz)'!Z52)</f>
        <v>0</v>
      </c>
      <c r="I52" s="54">
        <f>IF(ISNUMBER(VLOOKUP($A52,'[8]NG &amp; Oil Devlop Cty Report'!$R$6:$Y$60,2,FALSE)),1,0)</f>
        <v>0</v>
      </c>
      <c r="J52" s="55" t="str">
        <f>IF(ISNUMBER(VLOOKUP($A52,'[8]NG &amp; Oil Devlop Cty Report'!$R$6:$Y$60,2,FALSE)),"Draft Developing Countries Report.doc","natural gas&amp;oil_out.xls")</f>
        <v>natural gas&amp;oil_out.xls</v>
      </c>
      <c r="K52" s="6" t="s">
        <v>48</v>
      </c>
      <c r="L52" s="56" t="s">
        <v>23</v>
      </c>
      <c r="M52" s="4" t="s">
        <v>16</v>
      </c>
    </row>
    <row r="53" spans="1:13" ht="12.75">
      <c r="A53" s="9" t="s">
        <v>69</v>
      </c>
      <c r="B53" s="53">
        <f>IF(ISNUMBER(VLOOKUP($A53,'[8]NG &amp; Oil Devlop Cty Report'!$R$6:$Y$60,B$2,FALSE)),VLOOKUP($A53,'[8]NG &amp; Oil Devlop Cty Report'!$R$6:$Y$60,B$2,FALSE),'[8]NG Prod &amp; Cons (Eliz)'!T53)</f>
        <v>0</v>
      </c>
      <c r="C53" s="53">
        <f>IF(ISNUMBER(VLOOKUP($A53,'[8]NG &amp; Oil Devlop Cty Report'!$R$6:$Y$60,C$2,FALSE)),VLOOKUP($A53,'[8]NG &amp; Oil Devlop Cty Report'!$R$6:$Y$60,C$2,FALSE),'[8]NG Prod &amp; Cons (Eliz)'!U53)</f>
        <v>0</v>
      </c>
      <c r="D53" s="53">
        <f>IF(ISNUMBER(VLOOKUP($A53,'[8]NG &amp; Oil Devlop Cty Report'!$R$6:$Y$60,D$2,FALSE)),VLOOKUP($A53,'[8]NG &amp; Oil Devlop Cty Report'!$R$6:$Y$60,D$2,FALSE),'[8]NG Prod &amp; Cons (Eliz)'!V53)</f>
        <v>0</v>
      </c>
      <c r="E53" s="53">
        <f>IF(ISNUMBER(VLOOKUP($A53,'[8]NG &amp; Oil Devlop Cty Report'!$R$6:$Y$60,E$2,FALSE)),VLOOKUP($A53,'[8]NG &amp; Oil Devlop Cty Report'!$R$6:$Y$60,E$2,FALSE),'[8]NG Prod &amp; Cons (Eliz)'!W53)</f>
        <v>0</v>
      </c>
      <c r="F53" s="53">
        <f>IF(ISNUMBER(VLOOKUP($A53,'[8]NG &amp; Oil Devlop Cty Report'!$R$6:$Y$60,F$2,FALSE)),VLOOKUP($A53,'[8]NG &amp; Oil Devlop Cty Report'!$R$6:$Y$60,F$2,FALSE),'[8]NG Prod &amp; Cons (Eliz)'!X53)</f>
        <v>0</v>
      </c>
      <c r="G53" s="53">
        <f>IF(ISNUMBER(VLOOKUP($A53,'[8]NG &amp; Oil Devlop Cty Report'!$R$6:$Y$60,G$2,FALSE)),VLOOKUP($A53,'[8]NG &amp; Oil Devlop Cty Report'!$R$6:$Y$60,G$2,FALSE),'[8]NG Prod &amp; Cons (Eliz)'!Y53)</f>
        <v>0</v>
      </c>
      <c r="H53" s="53">
        <f>IF(ISNUMBER(VLOOKUP($A53,'[8]NG &amp; Oil Devlop Cty Report'!$R$6:$Y$60,H$2,FALSE)),VLOOKUP($A53,'[8]NG &amp; Oil Devlop Cty Report'!$R$6:$Y$60,H$2,FALSE),'[8]NG Prod &amp; Cons (Eliz)'!Z53)</f>
        <v>0</v>
      </c>
      <c r="I53" s="54">
        <f>IF(ISNUMBER(VLOOKUP($A53,'[8]NG &amp; Oil Devlop Cty Report'!$R$6:$Y$60,2,FALSE)),1,0)</f>
        <v>1</v>
      </c>
      <c r="J53" s="55" t="str">
        <f>IF(ISNUMBER(VLOOKUP($A53,'[8]NG &amp; Oil Devlop Cty Report'!$R$6:$Y$60,2,FALSE)),"Draft Developing Countries Report.doc","natural gas&amp;oil_out.xls")</f>
        <v>Draft Developing Countries Report.doc</v>
      </c>
      <c r="K53" s="6" t="s">
        <v>21</v>
      </c>
      <c r="L53" s="56"/>
      <c r="M53" s="4"/>
    </row>
    <row r="54" spans="1:13" ht="12.75">
      <c r="A54" s="9" t="s">
        <v>70</v>
      </c>
      <c r="B54" s="53">
        <f>IF(ISNUMBER(VLOOKUP($A54,'[8]NG &amp; Oil Devlop Cty Report'!$R$6:$Y$60,B$2,FALSE)),VLOOKUP($A54,'[8]NG &amp; Oil Devlop Cty Report'!$R$6:$Y$60,B$2,FALSE),'[8]NG Prod &amp; Cons (Eliz)'!T54)</f>
        <v>7.961206411394375</v>
      </c>
      <c r="C54" s="53">
        <f>IF(ISNUMBER(VLOOKUP($A54,'[8]NG &amp; Oil Devlop Cty Report'!$R$6:$Y$60,C$2,FALSE)),VLOOKUP($A54,'[8]NG &amp; Oil Devlop Cty Report'!$R$6:$Y$60,C$2,FALSE),'[8]NG Prod &amp; Cons (Eliz)'!U54)</f>
        <v>11</v>
      </c>
      <c r="D54" s="53">
        <f>IF(ISNUMBER(VLOOKUP($A54,'[8]NG &amp; Oil Devlop Cty Report'!$R$6:$Y$60,D$2,FALSE)),VLOOKUP($A54,'[8]NG &amp; Oil Devlop Cty Report'!$R$6:$Y$60,D$2,FALSE),'[8]NG Prod &amp; Cons (Eliz)'!V54)</f>
        <v>16.953462485379248</v>
      </c>
      <c r="E54" s="53">
        <f>IF(ISNUMBER(VLOOKUP($A54,'[8]NG &amp; Oil Devlop Cty Report'!$R$6:$Y$60,E$2,FALSE)),VLOOKUP($A54,'[8]NG &amp; Oil Devlop Cty Report'!$R$6:$Y$60,E$2,FALSE),'[8]NG Prod &amp; Cons (Eliz)'!W54)</f>
        <v>22.943475548905987</v>
      </c>
      <c r="F54" s="53">
        <f>IF(ISNUMBER(VLOOKUP($A54,'[8]NG &amp; Oil Devlop Cty Report'!$R$6:$Y$60,F$2,FALSE)),VLOOKUP($A54,'[8]NG &amp; Oil Devlop Cty Report'!$R$6:$Y$60,F$2,FALSE),'[8]NG Prod &amp; Cons (Eliz)'!X54)</f>
        <v>28.932980334375802</v>
      </c>
      <c r="G54" s="53">
        <f>IF(ISNUMBER(VLOOKUP($A54,'[8]NG &amp; Oil Devlop Cty Report'!$R$6:$Y$60,G$2,FALSE)),VLOOKUP($A54,'[8]NG &amp; Oil Devlop Cty Report'!$R$6:$Y$60,G$2,FALSE),'[8]NG Prod &amp; Cons (Eliz)'!Y54)</f>
        <v>33.92715272026628</v>
      </c>
      <c r="H54" s="53">
        <f>IF(ISNUMBER(VLOOKUP($A54,'[8]NG &amp; Oil Devlop Cty Report'!$R$6:$Y$60,H$2,FALSE)),VLOOKUP($A54,'[8]NG &amp; Oil Devlop Cty Report'!$R$6:$Y$60,H$2,FALSE),'[8]NG Prod &amp; Cons (Eliz)'!Z54)</f>
        <v>39.92003289046134</v>
      </c>
      <c r="I54" s="54">
        <f>IF(ISNUMBER(VLOOKUP($A54,'[8]NG &amp; Oil Devlop Cty Report'!$R$6:$Y$60,2,FALSE)),1,0)</f>
        <v>1</v>
      </c>
      <c r="J54" s="55" t="str">
        <f>IF(ISNUMBER(VLOOKUP($A54,'[8]NG &amp; Oil Devlop Cty Report'!$R$6:$Y$60,2,FALSE)),"Draft Developing Countries Report.doc","natural gas&amp;oil_out.xls")</f>
        <v>Draft Developing Countries Report.doc</v>
      </c>
      <c r="K54" s="6" t="s">
        <v>21</v>
      </c>
      <c r="L54" s="56"/>
      <c r="M54" s="4"/>
    </row>
    <row r="55" spans="1:13" ht="12.75">
      <c r="A55" s="9" t="s">
        <v>71</v>
      </c>
      <c r="B55" s="53">
        <f>IF(ISNUMBER(VLOOKUP($A55,'[8]NG &amp; Oil Devlop Cty Report'!$R$6:$Y$60,B$2,FALSE)),VLOOKUP($A55,'[8]NG &amp; Oil Devlop Cty Report'!$R$6:$Y$60,B$2,FALSE),'[8]NG Prod &amp; Cons (Eliz)'!T55)</f>
        <v>0</v>
      </c>
      <c r="C55" s="53">
        <f>IF(ISNUMBER(VLOOKUP($A55,'[8]NG &amp; Oil Devlop Cty Report'!$R$6:$Y$60,C$2,FALSE)),VLOOKUP($A55,'[8]NG &amp; Oil Devlop Cty Report'!$R$6:$Y$60,C$2,FALSE),'[8]NG Prod &amp; Cons (Eliz)'!U55)</f>
        <v>0</v>
      </c>
      <c r="D55" s="53">
        <f>IF(ISNUMBER(VLOOKUP($A55,'[8]NG &amp; Oil Devlop Cty Report'!$R$6:$Y$60,D$2,FALSE)),VLOOKUP($A55,'[8]NG &amp; Oil Devlop Cty Report'!$R$6:$Y$60,D$2,FALSE),'[8]NG Prod &amp; Cons (Eliz)'!V55)</f>
        <v>0</v>
      </c>
      <c r="E55" s="53">
        <f>IF(ISNUMBER(VLOOKUP($A55,'[8]NG &amp; Oil Devlop Cty Report'!$R$6:$Y$60,E$2,FALSE)),VLOOKUP($A55,'[8]NG &amp; Oil Devlop Cty Report'!$R$6:$Y$60,E$2,FALSE),'[8]NG Prod &amp; Cons (Eliz)'!W55)</f>
        <v>0</v>
      </c>
      <c r="F55" s="53">
        <f>IF(ISNUMBER(VLOOKUP($A55,'[8]NG &amp; Oil Devlop Cty Report'!$R$6:$Y$60,F$2,FALSE)),VLOOKUP($A55,'[8]NG &amp; Oil Devlop Cty Report'!$R$6:$Y$60,F$2,FALSE),'[8]NG Prod &amp; Cons (Eliz)'!X55)</f>
        <v>0</v>
      </c>
      <c r="G55" s="53">
        <f>IF(ISNUMBER(VLOOKUP($A55,'[8]NG &amp; Oil Devlop Cty Report'!$R$6:$Y$60,G$2,FALSE)),VLOOKUP($A55,'[8]NG &amp; Oil Devlop Cty Report'!$R$6:$Y$60,G$2,FALSE),'[8]NG Prod &amp; Cons (Eliz)'!Y55)</f>
        <v>0</v>
      </c>
      <c r="H55" s="53">
        <f>IF(ISNUMBER(VLOOKUP($A55,'[8]NG &amp; Oil Devlop Cty Report'!$R$6:$Y$60,H$2,FALSE)),VLOOKUP($A55,'[8]NG &amp; Oil Devlop Cty Report'!$R$6:$Y$60,H$2,FALSE),'[8]NG Prod &amp; Cons (Eliz)'!Z55)</f>
        <v>0</v>
      </c>
      <c r="I55" s="54">
        <f>IF(ISNUMBER(VLOOKUP($A55,'[8]NG &amp; Oil Devlop Cty Report'!$R$6:$Y$60,2,FALSE)),1,0)</f>
        <v>1</v>
      </c>
      <c r="J55" s="55" t="str">
        <f>IF(ISNUMBER(VLOOKUP($A55,'[8]NG &amp; Oil Devlop Cty Report'!$R$6:$Y$60,2,FALSE)),"Draft Developing Countries Report.doc","natural gas&amp;oil_out.xls")</f>
        <v>Draft Developing Countries Report.doc</v>
      </c>
      <c r="K55" s="6" t="s">
        <v>21</v>
      </c>
      <c r="L55" s="56"/>
      <c r="M55" s="4"/>
    </row>
    <row r="56" spans="1:13" ht="12.75">
      <c r="A56" s="9" t="s">
        <v>72</v>
      </c>
      <c r="B56" s="53">
        <f>IF(ISNUMBER(VLOOKUP($A56,'[8]NG &amp; Oil Devlop Cty Report'!$R$6:$Y$60,B$2,FALSE)),VLOOKUP($A56,'[8]NG &amp; Oil Devlop Cty Report'!$R$6:$Y$60,B$2,FALSE),'[8]NG Prod &amp; Cons (Eliz)'!T56)</f>
        <v>175.02680215216446</v>
      </c>
      <c r="C56" s="53">
        <f>IF(ISNUMBER(VLOOKUP($A56,'[8]NG &amp; Oil Devlop Cty Report'!$R$6:$Y$60,C$2,FALSE)),VLOOKUP($A56,'[8]NG &amp; Oil Devlop Cty Report'!$R$6:$Y$60,C$2,FALSE),'[8]NG Prod &amp; Cons (Eliz)'!U56)</f>
        <v>169.82939676931704</v>
      </c>
      <c r="D56" s="53">
        <f>IF(ISNUMBER(VLOOKUP($A56,'[8]NG &amp; Oil Devlop Cty Report'!$R$6:$Y$60,D$2,FALSE)),VLOOKUP($A56,'[8]NG &amp; Oil Devlop Cty Report'!$R$6:$Y$60,D$2,FALSE),'[8]NG Prod &amp; Cons (Eliz)'!V56)</f>
        <v>174.49123530401937</v>
      </c>
      <c r="E56" s="53">
        <f>IF(ISNUMBER(VLOOKUP($A56,'[8]NG &amp; Oil Devlop Cty Report'!$R$6:$Y$60,E$2,FALSE)),VLOOKUP($A56,'[8]NG &amp; Oil Devlop Cty Report'!$R$6:$Y$60,E$2,FALSE),'[8]NG Prod &amp; Cons (Eliz)'!W56)</f>
        <v>174.49123530401937</v>
      </c>
      <c r="F56" s="53">
        <f>IF(ISNUMBER(VLOOKUP($A56,'[8]NG &amp; Oil Devlop Cty Report'!$R$6:$Y$60,F$2,FALSE)),VLOOKUP($A56,'[8]NG &amp; Oil Devlop Cty Report'!$R$6:$Y$60,F$2,FALSE),'[8]NG Prod &amp; Cons (Eliz)'!X56)</f>
        <v>174.49123530401937</v>
      </c>
      <c r="G56" s="53">
        <f>IF(ISNUMBER(VLOOKUP($A56,'[8]NG &amp; Oil Devlop Cty Report'!$R$6:$Y$60,G$2,FALSE)),VLOOKUP($A56,'[8]NG &amp; Oil Devlop Cty Report'!$R$6:$Y$60,G$2,FALSE),'[8]NG Prod &amp; Cons (Eliz)'!Y56)</f>
        <v>174.49123530401937</v>
      </c>
      <c r="H56" s="53">
        <f>IF(ISNUMBER(VLOOKUP($A56,'[8]NG &amp; Oil Devlop Cty Report'!$R$6:$Y$60,H$2,FALSE)),VLOOKUP($A56,'[8]NG &amp; Oil Devlop Cty Report'!$R$6:$Y$60,H$2,FALSE),'[8]NG Prod &amp; Cons (Eliz)'!Z56)</f>
        <v>174.49123530401937</v>
      </c>
      <c r="I56" s="54">
        <f>IF(ISNUMBER(VLOOKUP($A56,'[8]NG &amp; Oil Devlop Cty Report'!$R$6:$Y$60,2,FALSE)),1,0)</f>
        <v>0</v>
      </c>
      <c r="J56" s="55" t="str">
        <f>IF(ISNUMBER(VLOOKUP($A56,'[8]NG &amp; Oil Devlop Cty Report'!$R$6:$Y$60,2,FALSE)),"Draft Developing Countries Report.doc","natural gas&amp;oil_out.xls")</f>
        <v>natural gas&amp;oil_out.xls</v>
      </c>
      <c r="K56" s="6" t="s">
        <v>18</v>
      </c>
      <c r="L56" s="56" t="s">
        <v>15</v>
      </c>
      <c r="M56" s="4" t="s">
        <v>16</v>
      </c>
    </row>
    <row r="57" spans="1:13" ht="12.75">
      <c r="A57" s="9" t="s">
        <v>73</v>
      </c>
      <c r="B57" s="53">
        <f>IF(ISNUMBER(VLOOKUP($A57,'[8]NG &amp; Oil Devlop Cty Report'!$R$6:$Y$60,B$2,FALSE)),VLOOKUP($A57,'[8]NG &amp; Oil Devlop Cty Report'!$R$6:$Y$60,B$2,FALSE),'[8]NG Prod &amp; Cons (Eliz)'!T57)</f>
        <v>10.811831581626675</v>
      </c>
      <c r="C57" s="53">
        <f>IF(ISNUMBER(VLOOKUP($A57,'[8]NG &amp; Oil Devlop Cty Report'!$R$6:$Y$60,C$2,FALSE)),VLOOKUP($A57,'[8]NG &amp; Oil Devlop Cty Report'!$R$6:$Y$60,C$2,FALSE),'[8]NG Prod &amp; Cons (Eliz)'!U57)</f>
        <v>13.471725149907794</v>
      </c>
      <c r="D57" s="53">
        <f>IF(ISNUMBER(VLOOKUP($A57,'[8]NG &amp; Oil Devlop Cty Report'!$R$6:$Y$60,D$2,FALSE)),VLOOKUP($A57,'[8]NG &amp; Oil Devlop Cty Report'!$R$6:$Y$60,D$2,FALSE),'[8]NG Prod &amp; Cons (Eliz)'!V57)</f>
        <v>17.56283272086295</v>
      </c>
      <c r="E57" s="53">
        <f>IF(ISNUMBER(VLOOKUP($A57,'[8]NG &amp; Oil Devlop Cty Report'!$R$6:$Y$60,E$2,FALSE)),VLOOKUP($A57,'[8]NG &amp; Oil Devlop Cty Report'!$R$6:$Y$60,E$2,FALSE),'[8]NG Prod &amp; Cons (Eliz)'!W57)</f>
        <v>21.054668514498193</v>
      </c>
      <c r="F57" s="53">
        <f>IF(ISNUMBER(VLOOKUP($A57,'[8]NG &amp; Oil Devlop Cty Report'!$R$6:$Y$60,F$2,FALSE)),VLOOKUP($A57,'[8]NG &amp; Oil Devlop Cty Report'!$R$6:$Y$60,F$2,FALSE),'[8]NG Prod &amp; Cons (Eliz)'!X57)</f>
        <v>21.378586491644313</v>
      </c>
      <c r="G57" s="53">
        <f>IF(ISNUMBER(VLOOKUP($A57,'[8]NG &amp; Oil Devlop Cty Report'!$R$6:$Y$60,G$2,FALSE)),VLOOKUP($A57,'[8]NG &amp; Oil Devlop Cty Report'!$R$6:$Y$60,G$2,FALSE),'[8]NG Prod &amp; Cons (Eliz)'!Y57)</f>
        <v>24.941684240251703</v>
      </c>
      <c r="H57" s="53">
        <f>IF(ISNUMBER(VLOOKUP($A57,'[8]NG &amp; Oil Devlop Cty Report'!$R$6:$Y$60,H$2,FALSE)),VLOOKUP($A57,'[8]NG &amp; Oil Devlop Cty Report'!$R$6:$Y$60,H$2,FALSE),'[8]NG Prod &amp; Cons (Eliz)'!Z57)</f>
        <v>34.65922355463548</v>
      </c>
      <c r="I57" s="54">
        <f>IF(ISNUMBER(VLOOKUP($A57,'[8]NG &amp; Oil Devlop Cty Report'!$R$6:$Y$60,2,FALSE)),1,0)</f>
        <v>0</v>
      </c>
      <c r="J57" s="55" t="str">
        <f>IF(ISNUMBER(VLOOKUP($A57,'[8]NG &amp; Oil Devlop Cty Report'!$R$6:$Y$60,2,FALSE)),"Draft Developing Countries Report.doc","natural gas&amp;oil_out.xls")</f>
        <v>natural gas&amp;oil_out.xls</v>
      </c>
      <c r="K57" s="6" t="s">
        <v>14</v>
      </c>
      <c r="L57" s="4" t="s">
        <v>15</v>
      </c>
      <c r="M57" s="4" t="s">
        <v>16</v>
      </c>
    </row>
    <row r="58" spans="1:13" ht="12.75">
      <c r="A58" s="9" t="s">
        <v>74</v>
      </c>
      <c r="B58" s="53">
        <f>IF(ISNUMBER(VLOOKUP($A58,'[8]NG &amp; Oil Devlop Cty Report'!$R$6:$Y$60,B$2,FALSE)),VLOOKUP($A58,'[8]NG &amp; Oil Devlop Cty Report'!$R$6:$Y$60,B$2,FALSE),'[8]NG Prod &amp; Cons (Eliz)'!T58)</f>
        <v>163.5280411732044</v>
      </c>
      <c r="C58" s="53">
        <f>IF(ISNUMBER(VLOOKUP($A58,'[8]NG &amp; Oil Devlop Cty Report'!$R$6:$Y$60,C$2,FALSE)),VLOOKUP($A58,'[8]NG &amp; Oil Devlop Cty Report'!$R$6:$Y$60,C$2,FALSE),'[8]NG Prod &amp; Cons (Eliz)'!U58)</f>
        <v>197.1071241104072</v>
      </c>
      <c r="D58" s="53">
        <f>IF(ISNUMBER(VLOOKUP($A58,'[8]NG &amp; Oil Devlop Cty Report'!$R$6:$Y$60,D$2,FALSE)),VLOOKUP($A58,'[8]NG &amp; Oil Devlop Cty Report'!$R$6:$Y$60,D$2,FALSE),'[8]NG Prod &amp; Cons (Eliz)'!V58)</f>
        <v>242.39775819468193</v>
      </c>
      <c r="E58" s="53">
        <f>IF(ISNUMBER(VLOOKUP($A58,'[8]NG &amp; Oil Devlop Cty Report'!$R$6:$Y$60,E$2,FALSE)),VLOOKUP($A58,'[8]NG &amp; Oil Devlop Cty Report'!$R$6:$Y$60,E$2,FALSE),'[8]NG Prod &amp; Cons (Eliz)'!W58)</f>
        <v>289.2700795939154</v>
      </c>
      <c r="F58" s="53">
        <f>IF(ISNUMBER(VLOOKUP($A58,'[8]NG &amp; Oil Devlop Cty Report'!$R$6:$Y$60,F$2,FALSE)),VLOOKUP($A58,'[8]NG &amp; Oil Devlop Cty Report'!$R$6:$Y$60,F$2,FALSE),'[8]NG Prod &amp; Cons (Eliz)'!X58)</f>
        <v>325.15633810992</v>
      </c>
      <c r="G58" s="53">
        <f>IF(ISNUMBER(VLOOKUP($A58,'[8]NG &amp; Oil Devlop Cty Report'!$R$6:$Y$60,G$2,FALSE)),VLOOKUP($A58,'[8]NG &amp; Oil Devlop Cty Report'!$R$6:$Y$60,G$2,FALSE),'[8]NG Prod &amp; Cons (Eliz)'!Y58)</f>
        <v>397.0472137179225</v>
      </c>
      <c r="H58" s="53">
        <f>IF(ISNUMBER(VLOOKUP($A58,'[8]NG &amp; Oil Devlop Cty Report'!$R$6:$Y$60,H$2,FALSE)),VLOOKUP($A58,'[8]NG &amp; Oil Devlop Cty Report'!$R$6:$Y$60,H$2,FALSE),'[8]NG Prod &amp; Cons (Eliz)'!Z58)</f>
        <v>444.42304283765895</v>
      </c>
      <c r="I58" s="54">
        <f>IF(ISNUMBER(VLOOKUP($A58,'[8]NG &amp; Oil Devlop Cty Report'!$R$6:$Y$60,2,FALSE)),1,0)</f>
        <v>1</v>
      </c>
      <c r="J58" s="55" t="str">
        <f>IF(ISNUMBER(VLOOKUP($A58,'[8]NG &amp; Oil Devlop Cty Report'!$R$6:$Y$60,2,FALSE)),"Draft Developing Countries Report.doc","natural gas&amp;oil_out.xls")</f>
        <v>Draft Developing Countries Report.doc</v>
      </c>
      <c r="K58" s="6" t="s">
        <v>7</v>
      </c>
      <c r="L58" s="56" t="s">
        <v>8</v>
      </c>
      <c r="M58" s="4"/>
    </row>
    <row r="59" spans="1:13" ht="12.75">
      <c r="A59" s="9" t="s">
        <v>75</v>
      </c>
      <c r="B59" s="53">
        <f>IF(ISNUMBER(VLOOKUP($A59,'[8]NG &amp; Oil Devlop Cty Report'!$R$6:$Y$60,B$2,FALSE)),VLOOKUP($A59,'[8]NG &amp; Oil Devlop Cty Report'!$R$6:$Y$60,B$2,FALSE),'[8]NG Prod &amp; Cons (Eliz)'!T59)</f>
        <v>0</v>
      </c>
      <c r="C59" s="53">
        <f>IF(ISNUMBER(VLOOKUP($A59,'[8]NG &amp; Oil Devlop Cty Report'!$R$6:$Y$60,C$2,FALSE)),VLOOKUP($A59,'[8]NG &amp; Oil Devlop Cty Report'!$R$6:$Y$60,C$2,FALSE),'[8]NG Prod &amp; Cons (Eliz)'!U59)</f>
        <v>0</v>
      </c>
      <c r="D59" s="53">
        <f>IF(ISNUMBER(VLOOKUP($A59,'[8]NG &amp; Oil Devlop Cty Report'!$R$6:$Y$60,D$2,FALSE)),VLOOKUP($A59,'[8]NG &amp; Oil Devlop Cty Report'!$R$6:$Y$60,D$2,FALSE),'[8]NG Prod &amp; Cons (Eliz)'!V59)</f>
        <v>0</v>
      </c>
      <c r="E59" s="53">
        <f>IF(ISNUMBER(VLOOKUP($A59,'[8]NG &amp; Oil Devlop Cty Report'!$R$6:$Y$60,E$2,FALSE)),VLOOKUP($A59,'[8]NG &amp; Oil Devlop Cty Report'!$R$6:$Y$60,E$2,FALSE),'[8]NG Prod &amp; Cons (Eliz)'!W59)</f>
        <v>0</v>
      </c>
      <c r="F59" s="53">
        <f>IF(ISNUMBER(VLOOKUP($A59,'[8]NG &amp; Oil Devlop Cty Report'!$R$6:$Y$60,F$2,FALSE)),VLOOKUP($A59,'[8]NG &amp; Oil Devlop Cty Report'!$R$6:$Y$60,F$2,FALSE),'[8]NG Prod &amp; Cons (Eliz)'!X59)</f>
        <v>0</v>
      </c>
      <c r="G59" s="53">
        <f>IF(ISNUMBER(VLOOKUP($A59,'[8]NG &amp; Oil Devlop Cty Report'!$R$6:$Y$60,G$2,FALSE)),VLOOKUP($A59,'[8]NG &amp; Oil Devlop Cty Report'!$R$6:$Y$60,G$2,FALSE),'[8]NG Prod &amp; Cons (Eliz)'!Y59)</f>
        <v>0</v>
      </c>
      <c r="H59" s="53">
        <f>IF(ISNUMBER(VLOOKUP($A59,'[8]NG &amp; Oil Devlop Cty Report'!$R$6:$Y$60,H$2,FALSE)),VLOOKUP($A59,'[8]NG &amp; Oil Devlop Cty Report'!$R$6:$Y$60,H$2,FALSE),'[8]NG Prod &amp; Cons (Eliz)'!Z59)</f>
        <v>0</v>
      </c>
      <c r="I59" s="54">
        <f>IF(ISNUMBER(VLOOKUP($A59,'[8]NG &amp; Oil Devlop Cty Report'!$R$6:$Y$60,2,FALSE)),1,0)</f>
        <v>1</v>
      </c>
      <c r="J59" s="55" t="str">
        <f>IF(ISNUMBER(VLOOKUP($A59,'[8]NG &amp; Oil Devlop Cty Report'!$R$6:$Y$60,2,FALSE)),"Draft Developing Countries Report.doc","natural gas&amp;oil_out.xls")</f>
        <v>Draft Developing Countries Report.doc</v>
      </c>
      <c r="K59" s="6" t="s">
        <v>21</v>
      </c>
      <c r="L59" s="56"/>
      <c r="M59" s="4"/>
    </row>
    <row r="60" spans="1:13" ht="12.75">
      <c r="A60" s="9" t="s">
        <v>76</v>
      </c>
      <c r="B60" s="53">
        <f>IF(ISNUMBER(VLOOKUP($A60,'[8]NG &amp; Oil Devlop Cty Report'!$R$6:$Y$60,B$2,FALSE)),VLOOKUP($A60,'[8]NG &amp; Oil Devlop Cty Report'!$R$6:$Y$60,B$2,FALSE),'[8]NG Prod &amp; Cons (Eliz)'!T60)</f>
        <v>10.678922236187418</v>
      </c>
      <c r="C60" s="53">
        <f>IF(ISNUMBER(VLOOKUP($A60,'[8]NG &amp; Oil Devlop Cty Report'!$R$6:$Y$60,C$2,FALSE)),VLOOKUP($A60,'[8]NG &amp; Oil Devlop Cty Report'!$R$6:$Y$60,C$2,FALSE),'[8]NG Prod &amp; Cons (Eliz)'!U60)</f>
        <v>18.08025318941619</v>
      </c>
      <c r="D60" s="53">
        <f>IF(ISNUMBER(VLOOKUP($A60,'[8]NG &amp; Oil Devlop Cty Report'!$R$6:$Y$60,D$2,FALSE)),VLOOKUP($A60,'[8]NG &amp; Oil Devlop Cty Report'!$R$6:$Y$60,D$2,FALSE),'[8]NG Prod &amp; Cons (Eliz)'!V60)</f>
        <v>18.02918112239299</v>
      </c>
      <c r="E60" s="53">
        <f>IF(ISNUMBER(VLOOKUP($A60,'[8]NG &amp; Oil Devlop Cty Report'!$R$6:$Y$60,E$2,FALSE)),VLOOKUP($A60,'[8]NG &amp; Oil Devlop Cty Report'!$R$6:$Y$60,E$2,FALSE),'[8]NG Prod &amp; Cons (Eliz)'!W60)</f>
        <v>18.34273209843461</v>
      </c>
      <c r="F60" s="53">
        <f>IF(ISNUMBER(VLOOKUP($A60,'[8]NG &amp; Oil Devlop Cty Report'!$R$6:$Y$60,F$2,FALSE)),VLOOKUP($A60,'[8]NG &amp; Oil Devlop Cty Report'!$R$6:$Y$60,F$2,FALSE),'[8]NG Prod &amp; Cons (Eliz)'!X60)</f>
        <v>18.656283074476228</v>
      </c>
      <c r="G60" s="53">
        <f>IF(ISNUMBER(VLOOKUP($A60,'[8]NG &amp; Oil Devlop Cty Report'!$R$6:$Y$60,G$2,FALSE)),VLOOKUP($A60,'[8]NG &amp; Oil Devlop Cty Report'!$R$6:$Y$60,G$2,FALSE),'[8]NG Prod &amp; Cons (Eliz)'!Y60)</f>
        <v>18.98074017142364</v>
      </c>
      <c r="H60" s="53">
        <f>IF(ISNUMBER(VLOOKUP($A60,'[8]NG &amp; Oil Devlop Cty Report'!$R$6:$Y$60,H$2,FALSE)),VLOOKUP($A60,'[8]NG &amp; Oil Devlop Cty Report'!$R$6:$Y$60,H$2,FALSE),'[8]NG Prod &amp; Cons (Eliz)'!Z60)</f>
        <v>19.305197268371053</v>
      </c>
      <c r="I60" s="54">
        <f>IF(ISNUMBER(VLOOKUP($A60,'[8]NG &amp; Oil Devlop Cty Report'!$R$6:$Y$60,2,FALSE)),1,0)</f>
        <v>0</v>
      </c>
      <c r="J60" s="55" t="str">
        <f>IF(ISNUMBER(VLOOKUP($A60,'[8]NG &amp; Oil Devlop Cty Report'!$R$6:$Y$60,2,FALSE)),"Draft Developing Countries Report.doc","natural gas&amp;oil_out.xls")</f>
        <v>natural gas&amp;oil_out.xls</v>
      </c>
      <c r="K60" s="6" t="s">
        <v>48</v>
      </c>
      <c r="L60" s="56" t="s">
        <v>15</v>
      </c>
      <c r="M60" s="4" t="s">
        <v>16</v>
      </c>
    </row>
    <row r="61" spans="1:13" ht="12.75">
      <c r="A61" s="9" t="s">
        <v>77</v>
      </c>
      <c r="B61" s="53">
        <f>IF(ISNUMBER(VLOOKUP($A61,'[8]NG &amp; Oil Devlop Cty Report'!$R$6:$Y$60,B$2,FALSE)),VLOOKUP($A61,'[8]NG &amp; Oil Devlop Cty Report'!$R$6:$Y$60,B$2,FALSE),'[8]NG Prod &amp; Cons (Eliz)'!T61)</f>
        <v>281.4366090712743</v>
      </c>
      <c r="C61" s="53">
        <f>IF(ISNUMBER(VLOOKUP($A61,'[8]NG &amp; Oil Devlop Cty Report'!$R$6:$Y$60,C$2,FALSE)),VLOOKUP($A61,'[8]NG &amp; Oil Devlop Cty Report'!$R$6:$Y$60,C$2,FALSE),'[8]NG Prod &amp; Cons (Eliz)'!U61)</f>
        <v>376.31303308131083</v>
      </c>
      <c r="D61" s="53">
        <f>IF(ISNUMBER(VLOOKUP($A61,'[8]NG &amp; Oil Devlop Cty Report'!$R$6:$Y$60,D$2,FALSE)),VLOOKUP($A61,'[8]NG &amp; Oil Devlop Cty Report'!$R$6:$Y$60,D$2,FALSE),'[8]NG Prod &amp; Cons (Eliz)'!V61)</f>
        <v>453.19664288098477</v>
      </c>
      <c r="E61" s="53">
        <f>IF(ISNUMBER(VLOOKUP($A61,'[8]NG &amp; Oil Devlop Cty Report'!$R$6:$Y$60,E$2,FALSE)),VLOOKUP($A61,'[8]NG &amp; Oil Devlop Cty Report'!$R$6:$Y$60,E$2,FALSE),'[8]NG Prod &amp; Cons (Eliz)'!W61)</f>
        <v>637.0155213798174</v>
      </c>
      <c r="F61" s="53">
        <f>IF(ISNUMBER(VLOOKUP($A61,'[8]NG &amp; Oil Devlop Cty Report'!$R$6:$Y$60,F$2,FALSE)),VLOOKUP($A61,'[8]NG &amp; Oil Devlop Cty Report'!$R$6:$Y$60,F$2,FALSE),'[8]NG Prod &amp; Cons (Eliz)'!X61)</f>
        <v>801.8689040267998</v>
      </c>
      <c r="G61" s="53">
        <f>IF(ISNUMBER(VLOOKUP($A61,'[8]NG &amp; Oil Devlop Cty Report'!$R$6:$Y$60,G$2,FALSE)),VLOOKUP($A61,'[8]NG &amp; Oil Devlop Cty Report'!$R$6:$Y$60,G$2,FALSE),'[8]NG Prod &amp; Cons (Eliz)'!Y61)</f>
        <v>966.7230647647417</v>
      </c>
      <c r="H61" s="53">
        <f>IF(ISNUMBER(VLOOKUP($A61,'[8]NG &amp; Oil Devlop Cty Report'!$R$6:$Y$60,H$2,FALSE)),VLOOKUP($A61,'[8]NG &amp; Oil Devlop Cty Report'!$R$6:$Y$60,H$2,FALSE),'[8]NG Prod &amp; Cons (Eliz)'!Z61)</f>
        <v>1153.587296843046</v>
      </c>
      <c r="I61" s="54">
        <f>IF(ISNUMBER(VLOOKUP($A61,'[8]NG &amp; Oil Devlop Cty Report'!$R$6:$Y$60,2,FALSE)),1,0)</f>
        <v>1</v>
      </c>
      <c r="J61" s="55" t="str">
        <f>IF(ISNUMBER(VLOOKUP($A61,'[8]NG &amp; Oil Devlop Cty Report'!$R$6:$Y$60,2,FALSE)),"Draft Developing Countries Report.doc","natural gas&amp;oil_out.xls")</f>
        <v>Draft Developing Countries Report.doc</v>
      </c>
      <c r="K61" s="6" t="s">
        <v>21</v>
      </c>
      <c r="L61" s="56"/>
      <c r="M61" s="4"/>
    </row>
    <row r="62" spans="1:13" ht="12.75">
      <c r="A62" s="9" t="s">
        <v>78</v>
      </c>
      <c r="B62" s="53">
        <f>IF(ISNUMBER(VLOOKUP($A62,'[8]NG &amp; Oil Devlop Cty Report'!$R$6:$Y$60,B$2,FALSE)),VLOOKUP($A62,'[8]NG &amp; Oil Devlop Cty Report'!$R$6:$Y$60,B$2,FALSE),'[8]NG Prod &amp; Cons (Eliz)'!T62)</f>
        <v>9.538310240950592</v>
      </c>
      <c r="C62" s="53">
        <f>IF(ISNUMBER(VLOOKUP($A62,'[8]NG &amp; Oil Devlop Cty Report'!$R$6:$Y$60,C$2,FALSE)),VLOOKUP($A62,'[8]NG &amp; Oil Devlop Cty Report'!$R$6:$Y$60,C$2,FALSE),'[8]NG Prod &amp; Cons (Eliz)'!U62)</f>
        <v>15.553908746698411</v>
      </c>
      <c r="D62" s="53">
        <f>IF(ISNUMBER(VLOOKUP($A62,'[8]NG &amp; Oil Devlop Cty Report'!$R$6:$Y$60,D$2,FALSE)),VLOOKUP($A62,'[8]NG &amp; Oil Devlop Cty Report'!$R$6:$Y$60,D$2,FALSE),'[8]NG Prod &amp; Cons (Eliz)'!V62)</f>
        <v>7.562452760294828</v>
      </c>
      <c r="E62" s="53">
        <f>IF(ISNUMBER(VLOOKUP($A62,'[8]NG &amp; Oil Devlop Cty Report'!$R$6:$Y$60,E$2,FALSE)),VLOOKUP($A62,'[8]NG &amp; Oil Devlop Cty Report'!$R$6:$Y$60,E$2,FALSE),'[8]NG Prod &amp; Cons (Eliz)'!W62)</f>
        <v>12.351486845311118</v>
      </c>
      <c r="F62" s="53">
        <f>IF(ISNUMBER(VLOOKUP($A62,'[8]NG &amp; Oil Devlop Cty Report'!$R$6:$Y$60,F$2,FALSE)),VLOOKUP($A62,'[8]NG &amp; Oil Devlop Cty Report'!$R$6:$Y$60,F$2,FALSE),'[8]NG Prod &amp; Cons (Eliz)'!X62)</f>
        <v>17.13096621831685</v>
      </c>
      <c r="G62" s="53">
        <f>IF(ISNUMBER(VLOOKUP($A62,'[8]NG &amp; Oil Devlop Cty Report'!$R$6:$Y$60,G$2,FALSE)),VLOOKUP($A62,'[8]NG &amp; Oil Devlop Cty Report'!$R$6:$Y$60,G$2,FALSE),'[8]NG Prod &amp; Cons (Eliz)'!Y62)</f>
        <v>23.84100301379525</v>
      </c>
      <c r="H62" s="53">
        <f>IF(ISNUMBER(VLOOKUP($A62,'[8]NG &amp; Oil Devlop Cty Report'!$R$6:$Y$60,H$2,FALSE)),VLOOKUP($A62,'[8]NG &amp; Oil Devlop Cty Report'!$R$6:$Y$60,H$2,FALSE),'[8]NG Prod &amp; Cons (Eliz)'!Z62)</f>
        <v>30.560426702644893</v>
      </c>
      <c r="I62" s="54">
        <f>IF(ISNUMBER(VLOOKUP($A62,'[8]NG &amp; Oil Devlop Cty Report'!$R$6:$Y$60,2,FALSE)),1,0)</f>
        <v>1</v>
      </c>
      <c r="J62" s="55" t="str">
        <f>IF(ISNUMBER(VLOOKUP($A62,'[8]NG &amp; Oil Devlop Cty Report'!$R$6:$Y$60,2,FALSE)),"Draft Developing Countries Report.doc","natural gas&amp;oil_out.xls")</f>
        <v>Draft Developing Countries Report.doc</v>
      </c>
      <c r="K62" s="6" t="s">
        <v>10</v>
      </c>
      <c r="L62" s="56"/>
      <c r="M62" s="4"/>
    </row>
    <row r="63" spans="1:13" ht="12.75">
      <c r="A63" s="9" t="s">
        <v>79</v>
      </c>
      <c r="B63" s="53">
        <f>IF(ISNUMBER(VLOOKUP($A63,'[8]NG &amp; Oil Devlop Cty Report'!$R$6:$Y$60,B$2,FALSE)),VLOOKUP($A63,'[8]NG &amp; Oil Devlop Cty Report'!$R$6:$Y$60,B$2,FALSE),'[8]NG Prod &amp; Cons (Eliz)'!T63)</f>
        <v>0</v>
      </c>
      <c r="C63" s="53">
        <f>IF(ISNUMBER(VLOOKUP($A63,'[8]NG &amp; Oil Devlop Cty Report'!$R$6:$Y$60,C$2,FALSE)),VLOOKUP($A63,'[8]NG &amp; Oil Devlop Cty Report'!$R$6:$Y$60,C$2,FALSE),'[8]NG Prod &amp; Cons (Eliz)'!U63)</f>
        <v>0.14763427176847202</v>
      </c>
      <c r="D63" s="53">
        <f>IF(ISNUMBER(VLOOKUP($A63,'[8]NG &amp; Oil Devlop Cty Report'!$R$6:$Y$60,D$2,FALSE)),VLOOKUP($A63,'[8]NG &amp; Oil Devlop Cty Report'!$R$6:$Y$60,D$2,FALSE),'[8]NG Prod &amp; Cons (Eliz)'!V63)</f>
        <v>0.14020006529461676</v>
      </c>
      <c r="E63" s="53">
        <f>IF(ISNUMBER(VLOOKUP($A63,'[8]NG &amp; Oil Devlop Cty Report'!$R$6:$Y$60,E$2,FALSE)),VLOOKUP($A63,'[8]NG &amp; Oil Devlop Cty Report'!$R$6:$Y$60,E$2,FALSE),'[8]NG Prod &amp; Cons (Eliz)'!W63)</f>
        <v>0.15787717565439935</v>
      </c>
      <c r="F63" s="53">
        <f>IF(ISNUMBER(VLOOKUP($A63,'[8]NG &amp; Oil Devlop Cty Report'!$R$6:$Y$60,F$2,FALSE)),VLOOKUP($A63,'[8]NG &amp; Oil Devlop Cty Report'!$R$6:$Y$60,F$2,FALSE),'[8]NG Prod &amp; Cons (Eliz)'!X63)</f>
        <v>0.16346894259249437</v>
      </c>
      <c r="G63" s="53">
        <f>IF(ISNUMBER(VLOOKUP($A63,'[8]NG &amp; Oil Devlop Cty Report'!$R$6:$Y$60,G$2,FALSE)),VLOOKUP($A63,'[8]NG &amp; Oil Devlop Cty Report'!$R$6:$Y$60,G$2,FALSE),'[8]NG Prod &amp; Cons (Eliz)'!Y63)</f>
        <v>0.3314303197766805</v>
      </c>
      <c r="H63" s="53">
        <f>IF(ISNUMBER(VLOOKUP($A63,'[8]NG &amp; Oil Devlop Cty Report'!$R$6:$Y$60,H$2,FALSE)),VLOOKUP($A63,'[8]NG &amp; Oil Devlop Cty Report'!$R$6:$Y$60,H$2,FALSE),'[8]NG Prod &amp; Cons (Eliz)'!Z63)</f>
        <v>0.33779009417504985</v>
      </c>
      <c r="I63" s="54">
        <f>IF(ISNUMBER(VLOOKUP($A63,'[8]NG &amp; Oil Devlop Cty Report'!$R$6:$Y$60,2,FALSE)),1,0)</f>
        <v>1</v>
      </c>
      <c r="J63" s="55" t="str">
        <f>IF(ISNUMBER(VLOOKUP($A63,'[8]NG &amp; Oil Devlop Cty Report'!$R$6:$Y$60,2,FALSE)),"Draft Developing Countries Report.doc","natural gas&amp;oil_out.xls")</f>
        <v>Draft Developing Countries Report.doc</v>
      </c>
      <c r="K63" s="6" t="s">
        <v>21</v>
      </c>
      <c r="L63" s="56"/>
      <c r="M63" s="4"/>
    </row>
    <row r="64" spans="1:13" ht="12.75">
      <c r="A64" s="9" t="s">
        <v>80</v>
      </c>
      <c r="B64" s="53">
        <f>IF(ISNUMBER(VLOOKUP($A64,'[8]NG &amp; Oil Devlop Cty Report'!$R$6:$Y$60,B$2,FALSE)),VLOOKUP($A64,'[8]NG &amp; Oil Devlop Cty Report'!$R$6:$Y$60,B$2,FALSE),'[8]NG Prod &amp; Cons (Eliz)'!T64)</f>
        <v>194.3468463504281</v>
      </c>
      <c r="C64" s="53">
        <f>IF(ISNUMBER(VLOOKUP($A64,'[8]NG &amp; Oil Devlop Cty Report'!$R$6:$Y$60,C$2,FALSE)),VLOOKUP($A64,'[8]NG &amp; Oil Devlop Cty Report'!$R$6:$Y$60,C$2,FALSE),'[8]NG Prod &amp; Cons (Eliz)'!U64)</f>
        <v>184.3158389851783</v>
      </c>
      <c r="D64" s="53">
        <f>IF(ISNUMBER(VLOOKUP($A64,'[8]NG &amp; Oil Devlop Cty Report'!$R$6:$Y$60,D$2,FALSE)),VLOOKUP($A64,'[8]NG &amp; Oil Devlop Cty Report'!$R$6:$Y$60,D$2,FALSE),'[8]NG Prod &amp; Cons (Eliz)'!V64)</f>
        <v>191.12533816234006</v>
      </c>
      <c r="E64" s="53">
        <f>IF(ISNUMBER(VLOOKUP($A64,'[8]NG &amp; Oil Devlop Cty Report'!$R$6:$Y$60,E$2,FALSE)),VLOOKUP($A64,'[8]NG &amp; Oil Devlop Cty Report'!$R$6:$Y$60,E$2,FALSE),'[8]NG Prod &amp; Cons (Eliz)'!W64)</f>
        <v>149.31667043932816</v>
      </c>
      <c r="F64" s="53">
        <f>IF(ISNUMBER(VLOOKUP($A64,'[8]NG &amp; Oil Devlop Cty Report'!$R$6:$Y$60,F$2,FALSE)),VLOOKUP($A64,'[8]NG &amp; Oil Devlop Cty Report'!$R$6:$Y$60,F$2,FALSE),'[8]NG Prod &amp; Cons (Eliz)'!X64)</f>
        <v>107.50800271631626</v>
      </c>
      <c r="G64" s="53">
        <f>IF(ISNUMBER(VLOOKUP($A64,'[8]NG &amp; Oil Devlop Cty Report'!$R$6:$Y$60,G$2,FALSE)),VLOOKUP($A64,'[8]NG &amp; Oil Devlop Cty Report'!$R$6:$Y$60,G$2,FALSE),'[8]NG Prod &amp; Cons (Eliz)'!Y64)</f>
        <v>83.99062712212209</v>
      </c>
      <c r="H64" s="53">
        <f>IF(ISNUMBER(VLOOKUP($A64,'[8]NG &amp; Oil Devlop Cty Report'!$R$6:$Y$60,H$2,FALSE)),VLOOKUP($A64,'[8]NG &amp; Oil Devlop Cty Report'!$R$6:$Y$60,H$2,FALSE),'[8]NG Prod &amp; Cons (Eliz)'!Z64)</f>
        <v>60.4732515279279</v>
      </c>
      <c r="I64" s="54">
        <f>IF(ISNUMBER(VLOOKUP($A64,'[8]NG &amp; Oil Devlop Cty Report'!$R$6:$Y$60,2,FALSE)),1,0)</f>
        <v>0</v>
      </c>
      <c r="J64" s="55" t="str">
        <f>IF(ISNUMBER(VLOOKUP($A64,'[8]NG &amp; Oil Devlop Cty Report'!$R$6:$Y$60,2,FALSE)),"Draft Developing Countries Report.doc","natural gas&amp;oil_out.xls")</f>
        <v>natural gas&amp;oil_out.xls</v>
      </c>
      <c r="K64" s="6" t="s">
        <v>28</v>
      </c>
      <c r="L64" s="56" t="s">
        <v>15</v>
      </c>
      <c r="M64" s="4" t="s">
        <v>16</v>
      </c>
    </row>
    <row r="65" spans="1:13" ht="12.75">
      <c r="A65" s="9" t="s">
        <v>81</v>
      </c>
      <c r="B65" s="53">
        <f>IF(ISNUMBER(VLOOKUP($A65,'[8]NG &amp; Oil Devlop Cty Report'!$R$6:$Y$60,B$2,FALSE)),VLOOKUP($A65,'[8]NG &amp; Oil Devlop Cty Report'!$R$6:$Y$60,B$2,FALSE),'[8]NG Prod &amp; Cons (Eliz)'!T65)</f>
        <v>0</v>
      </c>
      <c r="C65" s="53">
        <f>IF(ISNUMBER(VLOOKUP($A65,'[8]NG &amp; Oil Devlop Cty Report'!$R$6:$Y$60,C$2,FALSE)),VLOOKUP($A65,'[8]NG &amp; Oil Devlop Cty Report'!$R$6:$Y$60,C$2,FALSE),'[8]NG Prod &amp; Cons (Eliz)'!U65)</f>
        <v>0</v>
      </c>
      <c r="D65" s="53">
        <f>IF(ISNUMBER(VLOOKUP($A65,'[8]NG &amp; Oil Devlop Cty Report'!$R$6:$Y$60,D$2,FALSE)),VLOOKUP($A65,'[8]NG &amp; Oil Devlop Cty Report'!$R$6:$Y$60,D$2,FALSE),'[8]NG Prod &amp; Cons (Eliz)'!V65)</f>
        <v>3.5614775799282143</v>
      </c>
      <c r="E65" s="53">
        <f>IF(ISNUMBER(VLOOKUP($A65,'[8]NG &amp; Oil Devlop Cty Report'!$R$6:$Y$60,E$2,FALSE)),VLOOKUP($A65,'[8]NG &amp; Oil Devlop Cty Report'!$R$6:$Y$60,E$2,FALSE),'[8]NG Prod &amp; Cons (Eliz)'!W65)</f>
        <v>3.5614775799282143</v>
      </c>
      <c r="F65" s="53">
        <f>IF(ISNUMBER(VLOOKUP($A65,'[8]NG &amp; Oil Devlop Cty Report'!$R$6:$Y$60,F$2,FALSE)),VLOOKUP($A65,'[8]NG &amp; Oil Devlop Cty Report'!$R$6:$Y$60,F$2,FALSE),'[8]NG Prod &amp; Cons (Eliz)'!X65)</f>
        <v>3.5614775799282143</v>
      </c>
      <c r="G65" s="53">
        <f>IF(ISNUMBER(VLOOKUP($A65,'[8]NG &amp; Oil Devlop Cty Report'!$R$6:$Y$60,G$2,FALSE)),VLOOKUP($A65,'[8]NG &amp; Oil Devlop Cty Report'!$R$6:$Y$60,G$2,FALSE),'[8]NG Prod &amp; Cons (Eliz)'!Y65)</f>
        <v>3.5614775799282143</v>
      </c>
      <c r="H65" s="53">
        <f>IF(ISNUMBER(VLOOKUP($A65,'[8]NG &amp; Oil Devlop Cty Report'!$R$6:$Y$60,H$2,FALSE)),VLOOKUP($A65,'[8]NG &amp; Oil Devlop Cty Report'!$R$6:$Y$60,H$2,FALSE),'[8]NG Prod &amp; Cons (Eliz)'!Z65)</f>
        <v>3.5614775799282143</v>
      </c>
      <c r="I65" s="54">
        <f>IF(ISNUMBER(VLOOKUP($A65,'[8]NG &amp; Oil Devlop Cty Report'!$R$6:$Y$60,2,FALSE)),1,0)</f>
        <v>0</v>
      </c>
      <c r="J65" s="55" t="str">
        <f>IF(ISNUMBER(VLOOKUP($A65,'[8]NG &amp; Oil Devlop Cty Report'!$R$6:$Y$60,2,FALSE)),"Draft Developing Countries Report.doc","natural gas&amp;oil_out.xls")</f>
        <v>natural gas&amp;oil_out.xls</v>
      </c>
      <c r="K65" s="6" t="s">
        <v>18</v>
      </c>
      <c r="L65" s="56" t="s">
        <v>15</v>
      </c>
      <c r="M65" s="4" t="s">
        <v>16</v>
      </c>
    </row>
    <row r="66" spans="1:13" ht="12.75">
      <c r="A66" s="9" t="s">
        <v>82</v>
      </c>
      <c r="B66" s="53">
        <f>IF(ISNUMBER(VLOOKUP($A66,'[8]NG &amp; Oil Devlop Cty Report'!$R$6:$Y$60,B$2,FALSE)),VLOOKUP($A66,'[8]NG &amp; Oil Devlop Cty Report'!$R$6:$Y$60,B$2,FALSE),'[8]NG Prod &amp; Cons (Eliz)'!T66)</f>
        <v>919.4259549200551</v>
      </c>
      <c r="C66" s="53">
        <f>IF(ISNUMBER(VLOOKUP($A66,'[8]NG &amp; Oil Devlop Cty Report'!$R$6:$Y$60,C$2,FALSE)),VLOOKUP($A66,'[8]NG &amp; Oil Devlop Cty Report'!$R$6:$Y$60,C$2,FALSE),'[8]NG Prod &amp; Cons (Eliz)'!U66)</f>
        <v>584.1586183774585</v>
      </c>
      <c r="D66" s="53">
        <f>IF(ISNUMBER(VLOOKUP($A66,'[8]NG &amp; Oil Devlop Cty Report'!$R$6:$Y$60,D$2,FALSE)),VLOOKUP($A66,'[8]NG &amp; Oil Devlop Cty Report'!$R$6:$Y$60,D$2,FALSE),'[8]NG Prod &amp; Cons (Eliz)'!V66)</f>
        <v>636.5766889903617</v>
      </c>
      <c r="E66" s="53">
        <f>IF(ISNUMBER(VLOOKUP($A66,'[8]NG &amp; Oil Devlop Cty Report'!$R$6:$Y$60,E$2,FALSE)),VLOOKUP($A66,'[8]NG &amp; Oil Devlop Cty Report'!$R$6:$Y$60,E$2,FALSE),'[8]NG Prod &amp; Cons (Eliz)'!W66)</f>
        <v>707.835273578835</v>
      </c>
      <c r="F66" s="53">
        <f>IF(ISNUMBER(VLOOKUP($A66,'[8]NG &amp; Oil Devlop Cty Report'!$R$6:$Y$60,F$2,FALSE)),VLOOKUP($A66,'[8]NG &amp; Oil Devlop Cty Report'!$R$6:$Y$60,F$2,FALSE),'[8]NG Prod &amp; Cons (Eliz)'!X66)</f>
        <v>912.1098827324586</v>
      </c>
      <c r="G66" s="53">
        <f>IF(ISNUMBER(VLOOKUP($A66,'[8]NG &amp; Oil Devlop Cty Report'!$R$6:$Y$60,G$2,FALSE)),VLOOKUP($A66,'[8]NG &amp; Oil Devlop Cty Report'!$R$6:$Y$60,G$2,FALSE),'[8]NG Prod &amp; Cons (Eliz)'!Y66)</f>
        <v>1109.5067976521696</v>
      </c>
      <c r="H66" s="53">
        <f>IF(ISNUMBER(VLOOKUP($A66,'[8]NG &amp; Oil Devlop Cty Report'!$R$6:$Y$60,H$2,FALSE)),VLOOKUP($A66,'[8]NG &amp; Oil Devlop Cty Report'!$R$6:$Y$60,H$2,FALSE),'[8]NG Prod &amp; Cons (Eliz)'!Z66)</f>
        <v>1306.903712571881</v>
      </c>
      <c r="I66" s="54">
        <f>IF(ISNUMBER(VLOOKUP($A66,'[8]NG &amp; Oil Devlop Cty Report'!$R$6:$Y$60,2,FALSE)),1,0)</f>
        <v>0</v>
      </c>
      <c r="J66" s="55" t="str">
        <f>IF(ISNUMBER(VLOOKUP($A66,'[8]NG &amp; Oil Devlop Cty Report'!$R$6:$Y$60,2,FALSE)),"Draft Developing Countries Report.doc","natural gas&amp;oil_out.xls")</f>
        <v>natural gas&amp;oil_out.xls</v>
      </c>
      <c r="K66" s="6" t="s">
        <v>28</v>
      </c>
      <c r="L66" s="56" t="s">
        <v>23</v>
      </c>
      <c r="M66" s="4" t="s">
        <v>16</v>
      </c>
    </row>
    <row r="67" spans="1:13" ht="12.75">
      <c r="A67" s="9" t="s">
        <v>83</v>
      </c>
      <c r="B67" s="53">
        <f>IF(ISNUMBER(VLOOKUP($A67,'[8]NG &amp; Oil Devlop Cty Report'!$R$6:$Y$60,B$2,FALSE)),VLOOKUP($A67,'[8]NG &amp; Oil Devlop Cty Report'!$R$6:$Y$60,B$2,FALSE),'[8]NG Prod &amp; Cons (Eliz)'!T67)</f>
        <v>15964.266280029628</v>
      </c>
      <c r="C67" s="53">
        <f>IF(ISNUMBER(VLOOKUP($A67,'[8]NG &amp; Oil Devlop Cty Report'!$R$6:$Y$60,C$2,FALSE)),VLOOKUP($A67,'[8]NG &amp; Oil Devlop Cty Report'!$R$6:$Y$60,C$2,FALSE),'[8]NG Prod &amp; Cons (Eliz)'!U67)</f>
        <v>11274.763060270927</v>
      </c>
      <c r="D67" s="53">
        <f>IF(ISNUMBER(VLOOKUP($A67,'[8]NG &amp; Oil Devlop Cty Report'!$R$6:$Y$60,D$2,FALSE)),VLOOKUP($A67,'[8]NG &amp; Oil Devlop Cty Report'!$R$6:$Y$60,D$2,FALSE),'[8]NG Prod &amp; Cons (Eliz)'!V67)</f>
        <v>12044.78922530566</v>
      </c>
      <c r="E67" s="53">
        <f>IF(ISNUMBER(VLOOKUP($A67,'[8]NG &amp; Oil Devlop Cty Report'!$R$6:$Y$60,E$2,FALSE)),VLOOKUP($A67,'[8]NG &amp; Oil Devlop Cty Report'!$R$6:$Y$60,E$2,FALSE),'[8]NG Prod &amp; Cons (Eliz)'!W67)</f>
        <v>12534.98413563787</v>
      </c>
      <c r="F67" s="53">
        <f>IF(ISNUMBER(VLOOKUP($A67,'[8]NG &amp; Oil Devlop Cty Report'!$R$6:$Y$60,F$2,FALSE)),VLOOKUP($A67,'[8]NG &amp; Oil Devlop Cty Report'!$R$6:$Y$60,F$2,FALSE),'[8]NG Prod &amp; Cons (Eliz)'!X67)</f>
        <v>13025.179045970077</v>
      </c>
      <c r="G67" s="53">
        <f>IF(ISNUMBER(VLOOKUP($A67,'[8]NG &amp; Oil Devlop Cty Report'!$R$6:$Y$60,G$2,FALSE)),VLOOKUP($A67,'[8]NG &amp; Oil Devlop Cty Report'!$R$6:$Y$60,G$2,FALSE),'[8]NG Prod &amp; Cons (Eliz)'!Y67)</f>
        <v>13555.273542026998</v>
      </c>
      <c r="H67" s="53">
        <f>IF(ISNUMBER(VLOOKUP($A67,'[8]NG &amp; Oil Devlop Cty Report'!$R$6:$Y$60,H$2,FALSE)),VLOOKUP($A67,'[8]NG &amp; Oil Devlop Cty Report'!$R$6:$Y$60,H$2,FALSE),'[8]NG Prod &amp; Cons (Eliz)'!Z67)</f>
        <v>14085.368038083921</v>
      </c>
      <c r="I67" s="54">
        <f>IF(ISNUMBER(VLOOKUP($A67,'[8]NG &amp; Oil Devlop Cty Report'!$R$6:$Y$60,2,FALSE)),1,0)</f>
        <v>0</v>
      </c>
      <c r="J67" s="55" t="str">
        <f>IF(ISNUMBER(VLOOKUP($A67,'[8]NG &amp; Oil Devlop Cty Report'!$R$6:$Y$60,2,FALSE)),"Draft Developing Countries Report.doc","natural gas&amp;oil_out.xls")</f>
        <v>natural gas&amp;oil_out.xls</v>
      </c>
      <c r="K67" s="17" t="s">
        <v>83</v>
      </c>
      <c r="L67" s="56" t="s">
        <v>23</v>
      </c>
      <c r="M67" s="4" t="s">
        <v>16</v>
      </c>
    </row>
    <row r="68" spans="1:13" ht="12.75">
      <c r="A68" s="9" t="s">
        <v>84</v>
      </c>
      <c r="B68" s="53">
        <f>IF(ISNUMBER(VLOOKUP($A68,'[8]NG &amp; Oil Devlop Cty Report'!$R$6:$Y$60,B$2,FALSE)),VLOOKUP($A68,'[8]NG &amp; Oil Devlop Cty Report'!$R$6:$Y$60,B$2,FALSE),'[8]NG Prod &amp; Cons (Eliz)'!T68)</f>
        <v>1233.3005896456784</v>
      </c>
      <c r="C68" s="53">
        <f>IF(ISNUMBER(VLOOKUP($A68,'[8]NG &amp; Oil Devlop Cty Report'!$R$6:$Y$60,C$2,FALSE)),VLOOKUP($A68,'[8]NG &amp; Oil Devlop Cty Report'!$R$6:$Y$60,C$2,FALSE),'[8]NG Prod &amp; Cons (Eliz)'!U68)</f>
        <v>1538.7516683987674</v>
      </c>
      <c r="D68" s="53">
        <f>IF(ISNUMBER(VLOOKUP($A68,'[8]NG &amp; Oil Devlop Cty Report'!$R$6:$Y$60,D$2,FALSE)),VLOOKUP($A68,'[8]NG &amp; Oil Devlop Cty Report'!$R$6:$Y$60,D$2,FALSE),'[8]NG Prod &amp; Cons (Eliz)'!V68)</f>
        <v>1868.4156999180195</v>
      </c>
      <c r="E68" s="53">
        <f>IF(ISNUMBER(VLOOKUP($A68,'[8]NG &amp; Oil Devlop Cty Report'!$R$6:$Y$60,E$2,FALSE)),VLOOKUP($A68,'[8]NG &amp; Oil Devlop Cty Report'!$R$6:$Y$60,E$2,FALSE),'[8]NG Prod &amp; Cons (Eliz)'!W68)</f>
        <v>2329.2788851448117</v>
      </c>
      <c r="F68" s="53">
        <f>IF(ISNUMBER(VLOOKUP($A68,'[8]NG &amp; Oil Devlop Cty Report'!$R$6:$Y$60,F$2,FALSE)),VLOOKUP($A68,'[8]NG &amp; Oil Devlop Cty Report'!$R$6:$Y$60,F$2,FALSE),'[8]NG Prod &amp; Cons (Eliz)'!X68)</f>
        <v>2806.3265551310355</v>
      </c>
      <c r="G68" s="53">
        <f>IF(ISNUMBER(VLOOKUP($A68,'[8]NG &amp; Oil Devlop Cty Report'!$R$6:$Y$60,G$2,FALSE)),VLOOKUP($A68,'[8]NG &amp; Oil Devlop Cty Report'!$R$6:$Y$60,G$2,FALSE),'[8]NG Prod &amp; Cons (Eliz)'!Y68)</f>
        <v>3071.7966174184885</v>
      </c>
      <c r="H68" s="53">
        <f>IF(ISNUMBER(VLOOKUP($A68,'[8]NG &amp; Oil Devlop Cty Report'!$R$6:$Y$60,H$2,FALSE)),VLOOKUP($A68,'[8]NG &amp; Oil Devlop Cty Report'!$R$6:$Y$60,H$2,FALSE),'[8]NG Prod &amp; Cons (Eliz)'!Z68)</f>
        <v>3255.05640082285</v>
      </c>
      <c r="I68" s="54">
        <f>IF(ISNUMBER(VLOOKUP($A68,'[8]NG &amp; Oil Devlop Cty Report'!$R$6:$Y$60,2,FALSE)),1,0)</f>
        <v>1</v>
      </c>
      <c r="J68" s="55" t="str">
        <f>IF(ISNUMBER(VLOOKUP($A68,'[8]NG &amp; Oil Devlop Cty Report'!$R$6:$Y$60,2,FALSE)),"Draft Developing Countries Report.doc","natural gas&amp;oil_out.xls")</f>
        <v>Draft Developing Countries Report.doc</v>
      </c>
      <c r="K68" s="6" t="s">
        <v>52</v>
      </c>
      <c r="L68" s="56" t="s">
        <v>8</v>
      </c>
      <c r="M68" s="4"/>
    </row>
    <row r="69" spans="1:13" ht="12.75">
      <c r="A69" s="9" t="s">
        <v>85</v>
      </c>
      <c r="B69" s="53">
        <f>IF(ISNUMBER(VLOOKUP($A69,'[8]NG &amp; Oil Devlop Cty Report'!$R$6:$Y$60,B$2,FALSE)),VLOOKUP($A69,'[8]NG &amp; Oil Devlop Cty Report'!$R$6:$Y$60,B$2,FALSE),'[8]NG Prod &amp; Cons (Eliz)'!T69)</f>
        <v>0</v>
      </c>
      <c r="C69" s="53">
        <f>IF(ISNUMBER(VLOOKUP($A69,'[8]NG &amp; Oil Devlop Cty Report'!$R$6:$Y$60,C$2,FALSE)),VLOOKUP($A69,'[8]NG &amp; Oil Devlop Cty Report'!$R$6:$Y$60,C$2,FALSE),'[8]NG Prod &amp; Cons (Eliz)'!U69)</f>
        <v>0.9219821763983715</v>
      </c>
      <c r="D69" s="53">
        <f>IF(ISNUMBER(VLOOKUP($A69,'[8]NG &amp; Oil Devlop Cty Report'!$R$6:$Y$60,D$2,FALSE)),VLOOKUP($A69,'[8]NG &amp; Oil Devlop Cty Report'!$R$6:$Y$60,D$2,FALSE),'[8]NG Prod &amp; Cons (Eliz)'!V69)</f>
        <v>0.9015919501462469</v>
      </c>
      <c r="E69" s="53">
        <f>IF(ISNUMBER(VLOOKUP($A69,'[8]NG &amp; Oil Devlop Cty Report'!$R$6:$Y$60,E$2,FALSE)),VLOOKUP($A69,'[8]NG &amp; Oil Devlop Cty Report'!$R$6:$Y$60,E$2,FALSE),'[8]NG Prod &amp; Cons (Eliz)'!W69)</f>
        <v>0.889915306170876</v>
      </c>
      <c r="F69" s="53">
        <f>IF(ISNUMBER(VLOOKUP($A69,'[8]NG &amp; Oil Devlop Cty Report'!$R$6:$Y$60,F$2,FALSE)),VLOOKUP($A69,'[8]NG &amp; Oil Devlop Cty Report'!$R$6:$Y$60,F$2,FALSE),'[8]NG Prod &amp; Cons (Eliz)'!X69)</f>
        <v>0.8854556603741383</v>
      </c>
      <c r="G69" s="53">
        <f>IF(ISNUMBER(VLOOKUP($A69,'[8]NG &amp; Oil Devlop Cty Report'!$R$6:$Y$60,G$2,FALSE)),VLOOKUP($A69,'[8]NG &amp; Oil Devlop Cty Report'!$R$6:$Y$60,G$2,FALSE),'[8]NG Prod &amp; Cons (Eliz)'!Y69)</f>
        <v>0.8914897346386219</v>
      </c>
      <c r="H69" s="53">
        <f>IF(ISNUMBER(VLOOKUP($A69,'[8]NG &amp; Oil Devlop Cty Report'!$R$6:$Y$60,H$2,FALSE)),VLOOKUP($A69,'[8]NG &amp; Oil Devlop Cty Report'!$R$6:$Y$60,H$2,FALSE),'[8]NG Prod &amp; Cons (Eliz)'!Z69)</f>
        <v>0.8869658848837348</v>
      </c>
      <c r="I69" s="54">
        <f>IF(ISNUMBER(VLOOKUP($A69,'[8]NG &amp; Oil Devlop Cty Report'!$R$6:$Y$60,2,FALSE)),1,0)</f>
        <v>1</v>
      </c>
      <c r="J69" s="55" t="str">
        <f>IF(ISNUMBER(VLOOKUP($A69,'[8]NG &amp; Oil Devlop Cty Report'!$R$6:$Y$60,2,FALSE)),"Draft Developing Countries Report.doc","natural gas&amp;oil_out.xls")</f>
        <v>Draft Developing Countries Report.doc</v>
      </c>
      <c r="K69" s="6" t="s">
        <v>7</v>
      </c>
      <c r="L69" s="56"/>
      <c r="M69" s="4"/>
    </row>
    <row r="70" spans="1:13" ht="12.75">
      <c r="A70" s="9" t="s">
        <v>86</v>
      </c>
      <c r="B70" s="53">
        <f>IF(ISNUMBER(VLOOKUP($A70,'[8]NG &amp; Oil Devlop Cty Report'!$R$6:$Y$60,B$2,FALSE)),VLOOKUP($A70,'[8]NG &amp; Oil Devlop Cty Report'!$R$6:$Y$60,B$2,FALSE),'[8]NG Prod &amp; Cons (Eliz)'!T70)</f>
        <v>0.9312749184523104</v>
      </c>
      <c r="C70" s="53">
        <f>IF(ISNUMBER(VLOOKUP($A70,'[8]NG &amp; Oil Devlop Cty Report'!$R$6:$Y$60,C$2,FALSE)),VLOOKUP($A70,'[8]NG &amp; Oil Devlop Cty Report'!$R$6:$Y$60,C$2,FALSE),'[8]NG Prod &amp; Cons (Eliz)'!U70)</f>
        <v>0.9293692357977067</v>
      </c>
      <c r="D70" s="53">
        <f>IF(ISNUMBER(VLOOKUP($A70,'[8]NG &amp; Oil Devlop Cty Report'!$R$6:$Y$60,D$2,FALSE)),VLOOKUP($A70,'[8]NG &amp; Oil Devlop Cty Report'!$R$6:$Y$60,D$2,FALSE),'[8]NG Prod &amp; Cons (Eliz)'!V70)</f>
        <v>0.9194726431195233</v>
      </c>
      <c r="E70" s="53">
        <f>IF(ISNUMBER(VLOOKUP($A70,'[8]NG &amp; Oil Devlop Cty Report'!$R$6:$Y$60,E$2,FALSE)),VLOOKUP($A70,'[8]NG &amp; Oil Devlop Cty Report'!$R$6:$Y$60,E$2,FALSE),'[8]NG Prod &amp; Cons (Eliz)'!W70)</f>
        <v>0.9292346827946071</v>
      </c>
      <c r="F70" s="53">
        <f>IF(ISNUMBER(VLOOKUP($A70,'[8]NG &amp; Oil Devlop Cty Report'!$R$6:$Y$60,F$2,FALSE)),VLOOKUP($A70,'[8]NG &amp; Oil Devlop Cty Report'!$R$6:$Y$60,F$2,FALSE),'[8]NG Prod &amp; Cons (Eliz)'!X70)</f>
        <v>1.8639151972233758</v>
      </c>
      <c r="G70" s="53">
        <f>IF(ISNUMBER(VLOOKUP($A70,'[8]NG &amp; Oil Devlop Cty Report'!$R$6:$Y$60,G$2,FALSE)),VLOOKUP($A70,'[8]NG &amp; Oil Devlop Cty Report'!$R$6:$Y$60,G$2,FALSE),'[8]NG Prod &amp; Cons (Eliz)'!Y70)</f>
        <v>1.8660343495946188</v>
      </c>
      <c r="H70" s="53">
        <f>IF(ISNUMBER(VLOOKUP($A70,'[8]NG &amp; Oil Devlop Cty Report'!$R$6:$Y$60,H$2,FALSE)),VLOOKUP($A70,'[8]NG &amp; Oil Devlop Cty Report'!$R$6:$Y$60,H$2,FALSE),'[8]NG Prod &amp; Cons (Eliz)'!Z70)</f>
        <v>1.8689166503866732</v>
      </c>
      <c r="I70" s="54">
        <f>IF(ISNUMBER(VLOOKUP($A70,'[8]NG &amp; Oil Devlop Cty Report'!$R$6:$Y$60,2,FALSE)),1,0)</f>
        <v>1</v>
      </c>
      <c r="J70" s="55" t="str">
        <f>IF(ISNUMBER(VLOOKUP($A70,'[8]NG &amp; Oil Devlop Cty Report'!$R$6:$Y$60,2,FALSE)),"Draft Developing Countries Report.doc","natural gas&amp;oil_out.xls")</f>
        <v>Draft Developing Countries Report.doc</v>
      </c>
      <c r="K70" s="6" t="s">
        <v>21</v>
      </c>
      <c r="L70" s="56"/>
      <c r="M70" s="4"/>
    </row>
    <row r="71" spans="1:13" ht="12.75">
      <c r="A71" s="9" t="s">
        <v>87</v>
      </c>
      <c r="B71" s="53">
        <f>IF(ISNUMBER(VLOOKUP($A71,'[8]NG &amp; Oil Devlop Cty Report'!$R$6:$Y$60,B$2,FALSE)),VLOOKUP($A71,'[8]NG &amp; Oil Devlop Cty Report'!$R$6:$Y$60,B$2,FALSE),'[8]NG Prod &amp; Cons (Eliz)'!T71)</f>
        <v>34.59146942504066</v>
      </c>
      <c r="C71" s="53">
        <f>IF(ISNUMBER(VLOOKUP($A71,'[8]NG &amp; Oil Devlop Cty Report'!$R$6:$Y$60,C$2,FALSE)),VLOOKUP($A71,'[8]NG &amp; Oil Devlop Cty Report'!$R$6:$Y$60,C$2,FALSE),'[8]NG Prod &amp; Cons (Eliz)'!U71)</f>
        <v>34.00553038888253</v>
      </c>
      <c r="D71" s="53">
        <f>IF(ISNUMBER(VLOOKUP($A71,'[8]NG &amp; Oil Devlop Cty Report'!$R$6:$Y$60,D$2,FALSE)),VLOOKUP($A71,'[8]NG &amp; Oil Devlop Cty Report'!$R$6:$Y$60,D$2,FALSE),'[8]NG Prod &amp; Cons (Eliz)'!V71)</f>
        <v>35.40888499955062</v>
      </c>
      <c r="E71" s="53">
        <f>IF(ISNUMBER(VLOOKUP($A71,'[8]NG &amp; Oil Devlop Cty Report'!$R$6:$Y$60,E$2,FALSE)),VLOOKUP($A71,'[8]NG &amp; Oil Devlop Cty Report'!$R$6:$Y$60,E$2,FALSE),'[8]NG Prod &amp; Cons (Eliz)'!W71)</f>
        <v>35.535859246500955</v>
      </c>
      <c r="F71" s="53">
        <f>IF(ISNUMBER(VLOOKUP($A71,'[8]NG &amp; Oil Devlop Cty Report'!$R$6:$Y$60,F$2,FALSE)),VLOOKUP($A71,'[8]NG &amp; Oil Devlop Cty Report'!$R$6:$Y$60,F$2,FALSE),'[8]NG Prod &amp; Cons (Eliz)'!X71)</f>
        <v>43.59449145294901</v>
      </c>
      <c r="G71" s="53">
        <f>IF(ISNUMBER(VLOOKUP($A71,'[8]NG &amp; Oil Devlop Cty Report'!$R$6:$Y$60,G$2,FALSE)),VLOOKUP($A71,'[8]NG &amp; Oil Devlop Cty Report'!$R$6:$Y$60,G$2,FALSE),'[8]NG Prod &amp; Cons (Eliz)'!Y71)</f>
        <v>50.71351423196456</v>
      </c>
      <c r="H71" s="53">
        <f>IF(ISNUMBER(VLOOKUP($A71,'[8]NG &amp; Oil Devlop Cty Report'!$R$6:$Y$60,H$2,FALSE)),VLOOKUP($A71,'[8]NG &amp; Oil Devlop Cty Report'!$R$6:$Y$60,H$2,FALSE),'[8]NG Prod &amp; Cons (Eliz)'!Z71)</f>
        <v>58.99508034246595</v>
      </c>
      <c r="I71" s="54">
        <f>IF(ISNUMBER(VLOOKUP($A71,'[8]NG &amp; Oil Devlop Cty Report'!$R$6:$Y$60,2,FALSE)),1,0)</f>
        <v>0</v>
      </c>
      <c r="J71" s="55" t="str">
        <f>IF(ISNUMBER(VLOOKUP($A71,'[8]NG &amp; Oil Devlop Cty Report'!$R$6:$Y$60,2,FALSE)),"Draft Developing Countries Report.doc","natural gas&amp;oil_out.xls")</f>
        <v>natural gas&amp;oil_out.xls</v>
      </c>
      <c r="K71" s="6" t="s">
        <v>28</v>
      </c>
      <c r="L71" s="56" t="s">
        <v>15</v>
      </c>
      <c r="M71" s="4" t="s">
        <v>16</v>
      </c>
    </row>
    <row r="72" spans="1:13" ht="12.75">
      <c r="A72" s="9" t="s">
        <v>88</v>
      </c>
      <c r="B72" s="53">
        <f>IF(ISNUMBER(VLOOKUP($A72,'[8]NG &amp; Oil Devlop Cty Report'!$R$6:$Y$60,B$2,FALSE)),VLOOKUP($A72,'[8]NG &amp; Oil Devlop Cty Report'!$R$6:$Y$60,B$2,FALSE),'[8]NG Prod &amp; Cons (Eliz)'!T72)</f>
        <v>4.747011036783404</v>
      </c>
      <c r="C72" s="53">
        <f>IF(ISNUMBER(VLOOKUP($A72,'[8]NG &amp; Oil Devlop Cty Report'!$R$6:$Y$60,C$2,FALSE)),VLOOKUP($A72,'[8]NG &amp; Oil Devlop Cty Report'!$R$6:$Y$60,C$2,FALSE),'[8]NG Prod &amp; Cons (Eliz)'!U72)</f>
        <v>4.748712524630993</v>
      </c>
      <c r="D72" s="53">
        <f>IF(ISNUMBER(VLOOKUP($A72,'[8]NG &amp; Oil Devlop Cty Report'!$R$6:$Y$60,D$2,FALSE)),VLOOKUP($A72,'[8]NG &amp; Oil Devlop Cty Report'!$R$6:$Y$60,D$2,FALSE),'[8]NG Prod &amp; Cons (Eliz)'!V72)</f>
        <v>4.749682763185866</v>
      </c>
      <c r="E72" s="53">
        <f>IF(ISNUMBER(VLOOKUP($A72,'[8]NG &amp; Oil Devlop Cty Report'!$R$6:$Y$60,E$2,FALSE)),VLOOKUP($A72,'[8]NG &amp; Oil Devlop Cty Report'!$R$6:$Y$60,E$2,FALSE),'[8]NG Prod &amp; Cons (Eliz)'!W72)</f>
        <v>4.749682763185866</v>
      </c>
      <c r="F72" s="53">
        <f>IF(ISNUMBER(VLOOKUP($A72,'[8]NG &amp; Oil Devlop Cty Report'!$R$6:$Y$60,F$2,FALSE)),VLOOKUP($A72,'[8]NG &amp; Oil Devlop Cty Report'!$R$6:$Y$60,F$2,FALSE),'[8]NG Prod &amp; Cons (Eliz)'!X72)</f>
        <v>4.749682763185866</v>
      </c>
      <c r="G72" s="53">
        <f>IF(ISNUMBER(VLOOKUP($A72,'[8]NG &amp; Oil Devlop Cty Report'!$R$6:$Y$60,G$2,FALSE)),VLOOKUP($A72,'[8]NG &amp; Oil Devlop Cty Report'!$R$6:$Y$60,G$2,FALSE),'[8]NG Prod &amp; Cons (Eliz)'!Y72)</f>
        <v>4.749682763185866</v>
      </c>
      <c r="H72" s="53">
        <f>IF(ISNUMBER(VLOOKUP($A72,'[8]NG &amp; Oil Devlop Cty Report'!$R$6:$Y$60,H$2,FALSE)),VLOOKUP($A72,'[8]NG &amp; Oil Devlop Cty Report'!$R$6:$Y$60,H$2,FALSE),'[8]NG Prod &amp; Cons (Eliz)'!Z72)</f>
        <v>4.749682763185866</v>
      </c>
      <c r="I72" s="54">
        <f>IF(ISNUMBER(VLOOKUP($A72,'[8]NG &amp; Oil Devlop Cty Report'!$R$6:$Y$60,2,FALSE)),1,0)</f>
        <v>0</v>
      </c>
      <c r="J72" s="55" t="str">
        <f>IF(ISNUMBER(VLOOKUP($A72,'[8]NG &amp; Oil Devlop Cty Report'!$R$6:$Y$60,2,FALSE)),"Draft Developing Countries Report.doc","natural gas&amp;oil_out.xls")</f>
        <v>natural gas&amp;oil_out.xls</v>
      </c>
      <c r="K72" s="6" t="s">
        <v>28</v>
      </c>
      <c r="L72" s="56" t="s">
        <v>23</v>
      </c>
      <c r="M72" s="4" t="s">
        <v>16</v>
      </c>
    </row>
    <row r="73" spans="1:13" ht="12.75">
      <c r="A73" s="9" t="s">
        <v>89</v>
      </c>
      <c r="B73" s="53">
        <f>IF(ISNUMBER(VLOOKUP($A73,'[8]NG &amp; Oil Devlop Cty Report'!$R$6:$Y$60,B$2,FALSE)),VLOOKUP($A73,'[8]NG &amp; Oil Devlop Cty Report'!$R$6:$Y$60,B$2,FALSE),'[8]NG Prod &amp; Cons (Eliz)'!T73)</f>
        <v>14.972331308428316</v>
      </c>
      <c r="C73" s="53">
        <f>IF(ISNUMBER(VLOOKUP($A73,'[8]NG &amp; Oil Devlop Cty Report'!$R$6:$Y$60,C$2,FALSE)),VLOOKUP($A73,'[8]NG &amp; Oil Devlop Cty Report'!$R$6:$Y$60,C$2,FALSE),'[8]NG Prod &amp; Cons (Eliz)'!U73)</f>
        <v>21.252755220179285</v>
      </c>
      <c r="D73" s="53">
        <f>IF(ISNUMBER(VLOOKUP($A73,'[8]NG &amp; Oil Devlop Cty Report'!$R$6:$Y$60,D$2,FALSE)),VLOOKUP($A73,'[8]NG &amp; Oil Devlop Cty Report'!$R$6:$Y$60,D$2,FALSE),'[8]NG Prod &amp; Cons (Eliz)'!V73)</f>
        <v>15.103185308319906</v>
      </c>
      <c r="E73" s="53">
        <f>IF(ISNUMBER(VLOOKUP($A73,'[8]NG &amp; Oil Devlop Cty Report'!$R$6:$Y$60,E$2,FALSE)),VLOOKUP($A73,'[8]NG &amp; Oil Devlop Cty Report'!$R$6:$Y$60,E$2,FALSE),'[8]NG Prod &amp; Cons (Eliz)'!W73)</f>
        <v>18.62530871286845</v>
      </c>
      <c r="F73" s="53">
        <f>IF(ISNUMBER(VLOOKUP($A73,'[8]NG &amp; Oil Devlop Cty Report'!$R$6:$Y$60,F$2,FALSE)),VLOOKUP($A73,'[8]NG &amp; Oil Devlop Cty Report'!$R$6:$Y$60,F$2,FALSE),'[8]NG Prod &amp; Cons (Eliz)'!X73)</f>
        <v>20.24326394464277</v>
      </c>
      <c r="G73" s="53">
        <f>IF(ISNUMBER(VLOOKUP($A73,'[8]NG &amp; Oil Devlop Cty Report'!$R$6:$Y$60,G$2,FALSE)),VLOOKUP($A73,'[8]NG &amp; Oil Devlop Cty Report'!$R$6:$Y$60,G$2,FALSE),'[8]NG Prod &amp; Cons (Eliz)'!Y73)</f>
        <v>24.742874043053728</v>
      </c>
      <c r="H73" s="53">
        <f>IF(ISNUMBER(VLOOKUP($A73,'[8]NG &amp; Oil Devlop Cty Report'!$R$6:$Y$60,H$2,FALSE)),VLOOKUP($A73,'[8]NG &amp; Oil Devlop Cty Report'!$R$6:$Y$60,H$2,FALSE),'[8]NG Prod &amp; Cons (Eliz)'!Z73)</f>
        <v>27.99003610401804</v>
      </c>
      <c r="I73" s="54">
        <f>IF(ISNUMBER(VLOOKUP($A73,'[8]NG &amp; Oil Devlop Cty Report'!$R$6:$Y$60,2,FALSE)),1,0)</f>
        <v>1</v>
      </c>
      <c r="J73" s="55" t="str">
        <f>IF(ISNUMBER(VLOOKUP($A73,'[8]NG &amp; Oil Devlop Cty Report'!$R$6:$Y$60,2,FALSE)),"Draft Developing Countries Report.doc","natural gas&amp;oil_out.xls")</f>
        <v>Draft Developing Countries Report.doc</v>
      </c>
      <c r="K73" s="6" t="s">
        <v>7</v>
      </c>
      <c r="M73" s="4"/>
    </row>
    <row r="74" spans="1:13" ht="12.75">
      <c r="A74" s="9" t="s">
        <v>90</v>
      </c>
      <c r="B74" s="53">
        <f>IF(ISNUMBER(VLOOKUP($A74,'[8]NG &amp; Oil Devlop Cty Report'!$R$6:$Y$60,B$2,FALSE)),VLOOKUP($A74,'[8]NG &amp; Oil Devlop Cty Report'!$R$6:$Y$60,B$2,FALSE),'[8]NG Prod &amp; Cons (Eliz)'!T74)</f>
        <v>26.0794459542098</v>
      </c>
      <c r="C74" s="53">
        <f>IF(ISNUMBER(VLOOKUP($A74,'[8]NG &amp; Oil Devlop Cty Report'!$R$6:$Y$60,C$2,FALSE)),VLOOKUP($A74,'[8]NG &amp; Oil Devlop Cty Report'!$R$6:$Y$60,C$2,FALSE),'[8]NG Prod &amp; Cons (Eliz)'!U74)</f>
        <v>79.0536915887651</v>
      </c>
      <c r="D74" s="53">
        <f>IF(ISNUMBER(VLOOKUP($A74,'[8]NG &amp; Oil Devlop Cty Report'!$R$6:$Y$60,D$2,FALSE)),VLOOKUP($A74,'[8]NG &amp; Oil Devlop Cty Report'!$R$6:$Y$60,D$2,FALSE),'[8]NG Prod &amp; Cons (Eliz)'!V74)</f>
        <v>142.8805473093598</v>
      </c>
      <c r="E74" s="53">
        <f>IF(ISNUMBER(VLOOKUP($A74,'[8]NG &amp; Oil Devlop Cty Report'!$R$6:$Y$60,E$2,FALSE)),VLOOKUP($A74,'[8]NG &amp; Oil Devlop Cty Report'!$R$6:$Y$60,E$2,FALSE),'[8]NG Prod &amp; Cons (Eliz)'!W74)</f>
        <v>215.83822207602927</v>
      </c>
      <c r="F74" s="53">
        <f>IF(ISNUMBER(VLOOKUP($A74,'[8]NG &amp; Oil Devlop Cty Report'!$R$6:$Y$60,F$2,FALSE)),VLOOKUP($A74,'[8]NG &amp; Oil Devlop Cty Report'!$R$6:$Y$60,F$2,FALSE),'[8]NG Prod &amp; Cons (Eliz)'!X74)</f>
        <v>290.2202073559632</v>
      </c>
      <c r="G74" s="53">
        <f>IF(ISNUMBER(VLOOKUP($A74,'[8]NG &amp; Oil Devlop Cty Report'!$R$6:$Y$60,G$2,FALSE)),VLOOKUP($A74,'[8]NG &amp; Oil Devlop Cty Report'!$R$6:$Y$60,G$2,FALSE),'[8]NG Prod &amp; Cons (Eliz)'!Y74)</f>
        <v>410.65348455752</v>
      </c>
      <c r="H74" s="53">
        <f>IF(ISNUMBER(VLOOKUP($A74,'[8]NG &amp; Oil Devlop Cty Report'!$R$6:$Y$60,H$2,FALSE)),VLOOKUP($A74,'[8]NG &amp; Oil Devlop Cty Report'!$R$6:$Y$60,H$2,FALSE),'[8]NG Prod &amp; Cons (Eliz)'!Z74)</f>
        <v>531.2890037151478</v>
      </c>
      <c r="I74" s="54">
        <f>IF(ISNUMBER(VLOOKUP($A74,'[8]NG &amp; Oil Devlop Cty Report'!$R$6:$Y$60,2,FALSE)),1,0)</f>
        <v>1</v>
      </c>
      <c r="J74" s="55" t="str">
        <f>IF(ISNUMBER(VLOOKUP($A74,'[8]NG &amp; Oil Devlop Cty Report'!$R$6:$Y$60,2,FALSE)),"Draft Developing Countries Report.doc","natural gas&amp;oil_out.xls")</f>
        <v>Draft Developing Countries Report.doc</v>
      </c>
      <c r="K74" s="6" t="s">
        <v>91</v>
      </c>
      <c r="L74" s="56" t="s">
        <v>15</v>
      </c>
      <c r="M74" s="4"/>
    </row>
    <row r="75" spans="1:13" ht="12.75">
      <c r="A75" s="9" t="s">
        <v>92</v>
      </c>
      <c r="B75" s="53">
        <f>IF(ISNUMBER(VLOOKUP($A75,'[8]NG &amp; Oil Devlop Cty Report'!$R$6:$Y$60,B$2,FALSE)),VLOOKUP($A75,'[8]NG &amp; Oil Devlop Cty Report'!$R$6:$Y$60,B$2,FALSE),'[8]NG Prod &amp; Cons (Eliz)'!T75)</f>
        <v>42.154223092615084</v>
      </c>
      <c r="C75" s="53">
        <f>IF(ISNUMBER(VLOOKUP($A75,'[8]NG &amp; Oil Devlop Cty Report'!$R$6:$Y$60,C$2,FALSE)),VLOOKUP($A75,'[8]NG &amp; Oil Devlop Cty Report'!$R$6:$Y$60,C$2,FALSE),'[8]NG Prod &amp; Cons (Eliz)'!U75)</f>
        <v>63.73790528740245</v>
      </c>
      <c r="D75" s="53">
        <f>IF(ISNUMBER(VLOOKUP($A75,'[8]NG &amp; Oil Devlop Cty Report'!$R$6:$Y$60,D$2,FALSE)),VLOOKUP($A75,'[8]NG &amp; Oil Devlop Cty Report'!$R$6:$Y$60,D$2,FALSE),'[8]NG Prod &amp; Cons (Eliz)'!V75)</f>
        <v>120.38048408339556</v>
      </c>
      <c r="E75" s="53">
        <f>IF(ISNUMBER(VLOOKUP($A75,'[8]NG &amp; Oil Devlop Cty Report'!$R$6:$Y$60,E$2,FALSE)),VLOOKUP($A75,'[8]NG &amp; Oil Devlop Cty Report'!$R$6:$Y$60,E$2,FALSE),'[8]NG Prod &amp; Cons (Eliz)'!W75)</f>
        <v>135.42804459382</v>
      </c>
      <c r="F75" s="53">
        <f>IF(ISNUMBER(VLOOKUP($A75,'[8]NG &amp; Oil Devlop Cty Report'!$R$6:$Y$60,F$2,FALSE)),VLOOKUP($A75,'[8]NG &amp; Oil Devlop Cty Report'!$R$6:$Y$60,F$2,FALSE),'[8]NG Prod &amp; Cons (Eliz)'!X75)</f>
        <v>150.47560510424447</v>
      </c>
      <c r="G75" s="53">
        <f>IF(ISNUMBER(VLOOKUP($A75,'[8]NG &amp; Oil Devlop Cty Report'!$R$6:$Y$60,G$2,FALSE)),VLOOKUP($A75,'[8]NG &amp; Oil Devlop Cty Report'!$R$6:$Y$60,G$2,FALSE),'[8]NG Prod &amp; Cons (Eliz)'!Y75)</f>
        <v>169.28505574227498</v>
      </c>
      <c r="H75" s="53">
        <f>IF(ISNUMBER(VLOOKUP($A75,'[8]NG &amp; Oil Devlop Cty Report'!$R$6:$Y$60,H$2,FALSE)),VLOOKUP($A75,'[8]NG &amp; Oil Devlop Cty Report'!$R$6:$Y$60,H$2,FALSE),'[8]NG Prod &amp; Cons (Eliz)'!Z75)</f>
        <v>188.09450638030555</v>
      </c>
      <c r="I75" s="54">
        <f>IF(ISNUMBER(VLOOKUP($A75,'[8]NG &amp; Oil Devlop Cty Report'!$R$6:$Y$60,2,FALSE)),1,0)</f>
        <v>0</v>
      </c>
      <c r="J75" s="55" t="str">
        <f>IF(ISNUMBER(VLOOKUP($A75,'[8]NG &amp; Oil Devlop Cty Report'!$R$6:$Y$60,2,FALSE)),"Draft Developing Countries Report.doc","natural gas&amp;oil_out.xls")</f>
        <v>natural gas&amp;oil_out.xls</v>
      </c>
      <c r="K75" s="6" t="s">
        <v>18</v>
      </c>
      <c r="L75" s="56" t="s">
        <v>15</v>
      </c>
      <c r="M75" s="4" t="s">
        <v>16</v>
      </c>
    </row>
    <row r="76" spans="1:13" ht="12.75">
      <c r="A76" s="9" t="s">
        <v>93</v>
      </c>
      <c r="B76" s="53">
        <f>IF(ISNUMBER(VLOOKUP($A76,'[8]NG &amp; Oil Devlop Cty Report'!$R$6:$Y$60,B$2,FALSE)),VLOOKUP($A76,'[8]NG &amp; Oil Devlop Cty Report'!$R$6:$Y$60,B$2,FALSE),'[8]NG Prod &amp; Cons (Eliz)'!T76)</f>
        <v>0</v>
      </c>
      <c r="C76" s="53">
        <f>IF(ISNUMBER(VLOOKUP($A76,'[8]NG &amp; Oil Devlop Cty Report'!$R$6:$Y$60,C$2,FALSE)),VLOOKUP($A76,'[8]NG &amp; Oil Devlop Cty Report'!$R$6:$Y$60,C$2,FALSE),'[8]NG Prod &amp; Cons (Eliz)'!U76)</f>
        <v>0</v>
      </c>
      <c r="D76" s="53">
        <f>IF(ISNUMBER(VLOOKUP($A76,'[8]NG &amp; Oil Devlop Cty Report'!$R$6:$Y$60,D$2,FALSE)),VLOOKUP($A76,'[8]NG &amp; Oil Devlop Cty Report'!$R$6:$Y$60,D$2,FALSE),'[8]NG Prod &amp; Cons (Eliz)'!V76)</f>
        <v>0</v>
      </c>
      <c r="E76" s="53">
        <f>IF(ISNUMBER(VLOOKUP($A76,'[8]NG &amp; Oil Devlop Cty Report'!$R$6:$Y$60,E$2,FALSE)),VLOOKUP($A76,'[8]NG &amp; Oil Devlop Cty Report'!$R$6:$Y$60,E$2,FALSE),'[8]NG Prod &amp; Cons (Eliz)'!W76)</f>
        <v>0</v>
      </c>
      <c r="F76" s="53">
        <f>IF(ISNUMBER(VLOOKUP($A76,'[8]NG &amp; Oil Devlop Cty Report'!$R$6:$Y$60,F$2,FALSE)),VLOOKUP($A76,'[8]NG &amp; Oil Devlop Cty Report'!$R$6:$Y$60,F$2,FALSE),'[8]NG Prod &amp; Cons (Eliz)'!X76)</f>
        <v>0</v>
      </c>
      <c r="G76" s="53">
        <f>IF(ISNUMBER(VLOOKUP($A76,'[8]NG &amp; Oil Devlop Cty Report'!$R$6:$Y$60,G$2,FALSE)),VLOOKUP($A76,'[8]NG &amp; Oil Devlop Cty Report'!$R$6:$Y$60,G$2,FALSE),'[8]NG Prod &amp; Cons (Eliz)'!Y76)</f>
        <v>0</v>
      </c>
      <c r="H76" s="53">
        <f>IF(ISNUMBER(VLOOKUP($A76,'[8]NG &amp; Oil Devlop Cty Report'!$R$6:$Y$60,H$2,FALSE)),VLOOKUP($A76,'[8]NG &amp; Oil Devlop Cty Report'!$R$6:$Y$60,H$2,FALSE),'[8]NG Prod &amp; Cons (Eliz)'!Z76)</f>
        <v>0</v>
      </c>
      <c r="I76" s="54">
        <f>IF(ISNUMBER(VLOOKUP($A76,'[8]NG &amp; Oil Devlop Cty Report'!$R$6:$Y$60,2,FALSE)),1,0)</f>
        <v>0</v>
      </c>
      <c r="J76" s="55" t="str">
        <f>IF(ISNUMBER(VLOOKUP($A76,'[8]NG &amp; Oil Devlop Cty Report'!$R$6:$Y$60,2,FALSE)),"Draft Developing Countries Report.doc","natural gas&amp;oil_out.xls")</f>
        <v>natural gas&amp;oil_out.xls</v>
      </c>
      <c r="K76" s="6" t="s">
        <v>18</v>
      </c>
      <c r="L76" s="56" t="s">
        <v>15</v>
      </c>
      <c r="M76" s="4" t="s">
        <v>16</v>
      </c>
    </row>
    <row r="77" spans="1:13" ht="12.75">
      <c r="A77" s="9" t="s">
        <v>94</v>
      </c>
      <c r="B77" s="53">
        <f>IF(ISNUMBER(VLOOKUP($A77,'[8]NG &amp; Oil Devlop Cty Report'!$R$6:$Y$60,B$2,FALSE)),VLOOKUP($A77,'[8]NG &amp; Oil Devlop Cty Report'!$R$6:$Y$60,B$2,FALSE),'[8]NG Prod &amp; Cons (Eliz)'!T77)</f>
        <v>14.162862394168986</v>
      </c>
      <c r="C77" s="53">
        <f>IF(ISNUMBER(VLOOKUP($A77,'[8]NG &amp; Oil Devlop Cty Report'!$R$6:$Y$60,C$2,FALSE)),VLOOKUP($A77,'[8]NG &amp; Oil Devlop Cty Report'!$R$6:$Y$60,C$2,FALSE),'[8]NG Prod &amp; Cons (Eliz)'!U77)</f>
        <v>12.310243270612396</v>
      </c>
      <c r="D77" s="53">
        <f>IF(ISNUMBER(VLOOKUP($A77,'[8]NG &amp; Oil Devlop Cty Report'!$R$6:$Y$60,D$2,FALSE)),VLOOKUP($A77,'[8]NG &amp; Oil Devlop Cty Report'!$R$6:$Y$60,D$2,FALSE),'[8]NG Prod &amp; Cons (Eliz)'!V77)</f>
        <v>12.356769223490636</v>
      </c>
      <c r="E77" s="53">
        <f>IF(ISNUMBER(VLOOKUP($A77,'[8]NG &amp; Oil Devlop Cty Report'!$R$6:$Y$60,E$2,FALSE)),VLOOKUP($A77,'[8]NG &amp; Oil Devlop Cty Report'!$R$6:$Y$60,E$2,FALSE),'[8]NG Prod &amp; Cons (Eliz)'!W77)</f>
        <v>11.72901891534539</v>
      </c>
      <c r="F77" s="53">
        <f>IF(ISNUMBER(VLOOKUP($A77,'[8]NG &amp; Oil Devlop Cty Report'!$R$6:$Y$60,F$2,FALSE)),VLOOKUP($A77,'[8]NG &amp; Oil Devlop Cty Report'!$R$6:$Y$60,F$2,FALSE),'[8]NG Prod &amp; Cons (Eliz)'!X77)</f>
        <v>11.101268607200145</v>
      </c>
      <c r="G77" s="53">
        <f>IF(ISNUMBER(VLOOKUP($A77,'[8]NG &amp; Oil Devlop Cty Report'!$R$6:$Y$60,G$2,FALSE)),VLOOKUP($A77,'[8]NG &amp; Oil Devlop Cty Report'!$R$6:$Y$60,G$2,FALSE),'[8]NG Prod &amp; Cons (Eliz)'!Y77)</f>
        <v>11.104855446814746</v>
      </c>
      <c r="H77" s="53">
        <f>IF(ISNUMBER(VLOOKUP($A77,'[8]NG &amp; Oil Devlop Cty Report'!$R$6:$Y$60,H$2,FALSE)),VLOOKUP($A77,'[8]NG &amp; Oil Devlop Cty Report'!$R$6:$Y$60,H$2,FALSE),'[8]NG Prod &amp; Cons (Eliz)'!Z77)</f>
        <v>11.104855446814746</v>
      </c>
      <c r="I77" s="54">
        <f>IF(ISNUMBER(VLOOKUP($A77,'[8]NG &amp; Oil Devlop Cty Report'!$R$6:$Y$60,2,FALSE)),1,0)</f>
        <v>0</v>
      </c>
      <c r="J77" s="55" t="str">
        <f>IF(ISNUMBER(VLOOKUP($A77,'[8]NG &amp; Oil Devlop Cty Report'!$R$6:$Y$60,2,FALSE)),"Draft Developing Countries Report.doc","natural gas&amp;oil_out.xls")</f>
        <v>natural gas&amp;oil_out.xls</v>
      </c>
      <c r="K77" s="6" t="s">
        <v>48</v>
      </c>
      <c r="L77" s="56" t="s">
        <v>15</v>
      </c>
      <c r="M77" s="4" t="s">
        <v>16</v>
      </c>
    </row>
    <row r="78" spans="1:13" ht="12.75">
      <c r="A78" s="9" t="s">
        <v>95</v>
      </c>
      <c r="B78" s="53">
        <f>IF(ISNUMBER(VLOOKUP($A78,'[8]NG &amp; Oil Devlop Cty Report'!$R$6:$Y$60,B$2,FALSE)),VLOOKUP($A78,'[8]NG &amp; Oil Devlop Cty Report'!$R$6:$Y$60,B$2,FALSE),'[8]NG Prod &amp; Cons (Eliz)'!T78)</f>
        <v>136.78400063576277</v>
      </c>
      <c r="C78" s="53">
        <f>IF(ISNUMBER(VLOOKUP($A78,'[8]NG &amp; Oil Devlop Cty Report'!$R$6:$Y$60,C$2,FALSE)),VLOOKUP($A78,'[8]NG &amp; Oil Devlop Cty Report'!$R$6:$Y$60,C$2,FALSE),'[8]NG Prod &amp; Cons (Eliz)'!U78)</f>
        <v>241.38505488554935</v>
      </c>
      <c r="D78" s="53">
        <f>IF(ISNUMBER(VLOOKUP($A78,'[8]NG &amp; Oil Devlop Cty Report'!$R$6:$Y$60,D$2,FALSE)),VLOOKUP($A78,'[8]NG &amp; Oil Devlop Cty Report'!$R$6:$Y$60,D$2,FALSE),'[8]NG Prod &amp; Cons (Eliz)'!V78)</f>
        <v>411.48068820025094</v>
      </c>
      <c r="E78" s="53">
        <f>IF(ISNUMBER(VLOOKUP($A78,'[8]NG &amp; Oil Devlop Cty Report'!$R$6:$Y$60,E$2,FALSE)),VLOOKUP($A78,'[8]NG &amp; Oil Devlop Cty Report'!$R$6:$Y$60,E$2,FALSE),'[8]NG Prod &amp; Cons (Eliz)'!W78)</f>
        <v>590.4453100832566</v>
      </c>
      <c r="F78" s="53">
        <f>IF(ISNUMBER(VLOOKUP($A78,'[8]NG &amp; Oil Devlop Cty Report'!$R$6:$Y$60,F$2,FALSE)),VLOOKUP($A78,'[8]NG &amp; Oil Devlop Cty Report'!$R$6:$Y$60,F$2,FALSE),'[8]NG Prod &amp; Cons (Eliz)'!X78)</f>
        <v>758.7380814231462</v>
      </c>
      <c r="G78" s="53">
        <f>IF(ISNUMBER(VLOOKUP($A78,'[8]NG &amp; Oil Devlop Cty Report'!$R$6:$Y$60,G$2,FALSE)),VLOOKUP($A78,'[8]NG &amp; Oil Devlop Cty Report'!$R$6:$Y$60,G$2,FALSE),'[8]NG Prod &amp; Cons (Eliz)'!Y78)</f>
        <v>940.0219153033032</v>
      </c>
      <c r="H78" s="53">
        <f>IF(ISNUMBER(VLOOKUP($A78,'[8]NG &amp; Oil Devlop Cty Report'!$R$6:$Y$60,H$2,FALSE)),VLOOKUP($A78,'[8]NG &amp; Oil Devlop Cty Report'!$R$6:$Y$60,H$2,FALSE),'[8]NG Prod &amp; Cons (Eliz)'!Z78)</f>
        <v>1156.3980596857245</v>
      </c>
      <c r="I78" s="54">
        <f>IF(ISNUMBER(VLOOKUP($A78,'[8]NG &amp; Oil Devlop Cty Report'!$R$6:$Y$60,2,FALSE)),1,0)</f>
        <v>1</v>
      </c>
      <c r="J78" s="55" t="str">
        <f>IF(ISNUMBER(VLOOKUP($A78,'[8]NG &amp; Oil Devlop Cty Report'!$R$6:$Y$60,2,FALSE)),"Draft Developing Countries Report.doc","natural gas&amp;oil_out.xls")</f>
        <v>Draft Developing Countries Report.doc</v>
      </c>
      <c r="K78" s="6" t="s">
        <v>21</v>
      </c>
      <c r="L78" s="56"/>
      <c r="M78" s="4"/>
    </row>
    <row r="79" spans="1:13" ht="12.75">
      <c r="A79" s="9" t="s">
        <v>96</v>
      </c>
      <c r="B79" s="53">
        <f>IF(ISNUMBER(VLOOKUP($A79,'[8]NG &amp; Oil Devlop Cty Report'!$R$6:$Y$60,B$2,FALSE)),VLOOKUP($A79,'[8]NG &amp; Oil Devlop Cty Report'!$R$6:$Y$60,B$2,FALSE),'[8]NG Prod &amp; Cons (Eliz)'!T79)</f>
        <v>31.650459555611278</v>
      </c>
      <c r="C79" s="53">
        <f>IF(ISNUMBER(VLOOKUP($A79,'[8]NG &amp; Oil Devlop Cty Report'!$R$6:$Y$60,C$2,FALSE)),VLOOKUP($A79,'[8]NG &amp; Oil Devlop Cty Report'!$R$6:$Y$60,C$2,FALSE),'[8]NG Prod &amp; Cons (Eliz)'!U79)</f>
        <v>63.43711882500335</v>
      </c>
      <c r="D79" s="53">
        <f>IF(ISNUMBER(VLOOKUP($A79,'[8]NG &amp; Oil Devlop Cty Report'!$R$6:$Y$60,D$2,FALSE)),VLOOKUP($A79,'[8]NG &amp; Oil Devlop Cty Report'!$R$6:$Y$60,D$2,FALSE),'[8]NG Prod &amp; Cons (Eliz)'!V79)</f>
        <v>113.45179638131164</v>
      </c>
      <c r="E79" s="53">
        <f>IF(ISNUMBER(VLOOKUP($A79,'[8]NG &amp; Oil Devlop Cty Report'!$R$6:$Y$60,E$2,FALSE)),VLOOKUP($A79,'[8]NG &amp; Oil Devlop Cty Report'!$R$6:$Y$60,E$2,FALSE),'[8]NG Prod &amp; Cons (Eliz)'!W79)</f>
        <v>141.99308303383225</v>
      </c>
      <c r="F79" s="53">
        <f>IF(ISNUMBER(VLOOKUP($A79,'[8]NG &amp; Oil Devlop Cty Report'!$R$6:$Y$60,F$2,FALSE)),VLOOKUP($A79,'[8]NG &amp; Oil Devlop Cty Report'!$R$6:$Y$60,F$2,FALSE),'[8]NG Prod &amp; Cons (Eliz)'!X79)</f>
        <v>198.55717011531289</v>
      </c>
      <c r="G79" s="53">
        <f>IF(ISNUMBER(VLOOKUP($A79,'[8]NG &amp; Oil Devlop Cty Report'!$R$6:$Y$60,G$2,FALSE)),VLOOKUP($A79,'[8]NG &amp; Oil Devlop Cty Report'!$R$6:$Y$60,G$2,FALSE),'[8]NG Prod &amp; Cons (Eliz)'!Y79)</f>
        <v>256.3271985487896</v>
      </c>
      <c r="H79" s="53">
        <f>IF(ISNUMBER(VLOOKUP($A79,'[8]NG &amp; Oil Devlop Cty Report'!$R$6:$Y$60,H$2,FALSE)),VLOOKUP($A79,'[8]NG &amp; Oil Devlop Cty Report'!$R$6:$Y$60,H$2,FALSE),'[8]NG Prod &amp; Cons (Eliz)'!Z79)</f>
        <v>341.93973629699246</v>
      </c>
      <c r="I79" s="54">
        <f>IF(ISNUMBER(VLOOKUP($A79,'[8]NG &amp; Oil Devlop Cty Report'!$R$6:$Y$60,2,FALSE)),1,0)</f>
        <v>1</v>
      </c>
      <c r="J79" s="55" t="str">
        <f>IF(ISNUMBER(VLOOKUP($A79,'[8]NG &amp; Oil Devlop Cty Report'!$R$6:$Y$60,2,FALSE)),"Draft Developing Countries Report.doc","natural gas&amp;oil_out.xls")</f>
        <v>Draft Developing Countries Report.doc</v>
      </c>
      <c r="K79" s="6" t="s">
        <v>96</v>
      </c>
      <c r="L79" s="56" t="s">
        <v>15</v>
      </c>
      <c r="M79" s="4" t="s">
        <v>16</v>
      </c>
    </row>
    <row r="80" spans="1:13" ht="12.75">
      <c r="A80" s="9" t="s">
        <v>97</v>
      </c>
      <c r="B80" s="53">
        <f>IF(ISNUMBER(VLOOKUP($A80,'[8]NG &amp; Oil Devlop Cty Report'!$R$6:$Y$60,B$2,FALSE)),VLOOKUP($A80,'[8]NG &amp; Oil Devlop Cty Report'!$R$6:$Y$60,B$2,FALSE),'[8]NG Prod &amp; Cons (Eliz)'!T80)</f>
        <v>927.9914924334415</v>
      </c>
      <c r="C80" s="53">
        <f>IF(ISNUMBER(VLOOKUP($A80,'[8]NG &amp; Oil Devlop Cty Report'!$R$6:$Y$60,C$2,FALSE)),VLOOKUP($A80,'[8]NG &amp; Oil Devlop Cty Report'!$R$6:$Y$60,C$2,FALSE),'[8]NG Prod &amp; Cons (Eliz)'!U80)</f>
        <v>842.8026892293153</v>
      </c>
      <c r="D80" s="53">
        <f>IF(ISNUMBER(VLOOKUP($A80,'[8]NG &amp; Oil Devlop Cty Report'!$R$6:$Y$60,D$2,FALSE)),VLOOKUP($A80,'[8]NG &amp; Oil Devlop Cty Report'!$R$6:$Y$60,D$2,FALSE),'[8]NG Prod &amp; Cons (Eliz)'!V80)</f>
        <v>421.29628581040464</v>
      </c>
      <c r="E80" s="53">
        <f>IF(ISNUMBER(VLOOKUP($A80,'[8]NG &amp; Oil Devlop Cty Report'!$R$6:$Y$60,E$2,FALSE)),VLOOKUP($A80,'[8]NG &amp; Oil Devlop Cty Report'!$R$6:$Y$60,E$2,FALSE),'[8]NG Prod &amp; Cons (Eliz)'!W80)</f>
        <v>767.2357809581264</v>
      </c>
      <c r="F80" s="53">
        <f>IF(ISNUMBER(VLOOKUP($A80,'[8]NG &amp; Oil Devlop Cty Report'!$R$6:$Y$60,F$2,FALSE)),VLOOKUP($A80,'[8]NG &amp; Oil Devlop Cty Report'!$R$6:$Y$60,F$2,FALSE),'[8]NG Prod &amp; Cons (Eliz)'!X80)</f>
        <v>1177.000796217254</v>
      </c>
      <c r="G80" s="53">
        <f>IF(ISNUMBER(VLOOKUP($A80,'[8]NG &amp; Oil Devlop Cty Report'!$R$6:$Y$60,G$2,FALSE)),VLOOKUP($A80,'[8]NG &amp; Oil Devlop Cty Report'!$R$6:$Y$60,G$2,FALSE),'[8]NG Prod &amp; Cons (Eliz)'!Y80)</f>
        <v>1323.7027419828798</v>
      </c>
      <c r="H80" s="53">
        <f>IF(ISNUMBER(VLOOKUP($A80,'[8]NG &amp; Oil Devlop Cty Report'!$R$6:$Y$60,H$2,FALSE)),VLOOKUP($A80,'[8]NG &amp; Oil Devlop Cty Report'!$R$6:$Y$60,H$2,FALSE),'[8]NG Prod &amp; Cons (Eliz)'!Z80)</f>
        <v>1463.7921340163837</v>
      </c>
      <c r="I80" s="54">
        <f>IF(ISNUMBER(VLOOKUP($A80,'[8]NG &amp; Oil Devlop Cty Report'!$R$6:$Y$60,2,FALSE)),1,0)</f>
        <v>1</v>
      </c>
      <c r="J80" s="55" t="str">
        <f>IF(ISNUMBER(VLOOKUP($A80,'[8]NG &amp; Oil Devlop Cty Report'!$R$6:$Y$60,2,FALSE)),"Draft Developing Countries Report.doc","natural gas&amp;oil_out.xls")</f>
        <v>Draft Developing Countries Report.doc</v>
      </c>
      <c r="K80" s="6" t="s">
        <v>12</v>
      </c>
      <c r="L80" s="56"/>
      <c r="M80" s="4"/>
    </row>
    <row r="81" spans="1:13" ht="12.75">
      <c r="A81" s="9" t="s">
        <v>98</v>
      </c>
      <c r="B81" s="53">
        <f>IF(ISNUMBER(VLOOKUP($A81,'[8]NG &amp; Oil Devlop Cty Report'!$R$6:$Y$60,B$2,FALSE)),VLOOKUP($A81,'[8]NG &amp; Oil Devlop Cty Report'!$R$6:$Y$60,B$2,FALSE),'[8]NG Prod &amp; Cons (Eliz)'!T81)</f>
        <v>0</v>
      </c>
      <c r="C81" s="53">
        <f>IF(ISNUMBER(VLOOKUP($A81,'[8]NG &amp; Oil Devlop Cty Report'!$R$6:$Y$60,C$2,FALSE)),VLOOKUP($A81,'[8]NG &amp; Oil Devlop Cty Report'!$R$6:$Y$60,C$2,FALSE),'[8]NG Prod &amp; Cons (Eliz)'!U81)</f>
        <v>0</v>
      </c>
      <c r="D81" s="53">
        <f>IF(ISNUMBER(VLOOKUP($A81,'[8]NG &amp; Oil Devlop Cty Report'!$R$6:$Y$60,D$2,FALSE)),VLOOKUP($A81,'[8]NG &amp; Oil Devlop Cty Report'!$R$6:$Y$60,D$2,FALSE),'[8]NG Prod &amp; Cons (Eliz)'!V81)</f>
        <v>0</v>
      </c>
      <c r="E81" s="53">
        <f>IF(ISNUMBER(VLOOKUP($A81,'[8]NG &amp; Oil Devlop Cty Report'!$R$6:$Y$60,E$2,FALSE)),VLOOKUP($A81,'[8]NG &amp; Oil Devlop Cty Report'!$R$6:$Y$60,E$2,FALSE),'[8]NG Prod &amp; Cons (Eliz)'!W81)</f>
        <v>0</v>
      </c>
      <c r="F81" s="53">
        <f>IF(ISNUMBER(VLOOKUP($A81,'[8]NG &amp; Oil Devlop Cty Report'!$R$6:$Y$60,F$2,FALSE)),VLOOKUP($A81,'[8]NG &amp; Oil Devlop Cty Report'!$R$6:$Y$60,F$2,FALSE),'[8]NG Prod &amp; Cons (Eliz)'!X81)</f>
        <v>0</v>
      </c>
      <c r="G81" s="53">
        <f>IF(ISNUMBER(VLOOKUP($A81,'[8]NG &amp; Oil Devlop Cty Report'!$R$6:$Y$60,G$2,FALSE)),VLOOKUP($A81,'[8]NG &amp; Oil Devlop Cty Report'!$R$6:$Y$60,G$2,FALSE),'[8]NG Prod &amp; Cons (Eliz)'!Y81)</f>
        <v>0</v>
      </c>
      <c r="H81" s="53">
        <f>IF(ISNUMBER(VLOOKUP($A81,'[8]NG &amp; Oil Devlop Cty Report'!$R$6:$Y$60,H$2,FALSE)),VLOOKUP($A81,'[8]NG &amp; Oil Devlop Cty Report'!$R$6:$Y$60,H$2,FALSE),'[8]NG Prod &amp; Cons (Eliz)'!Z81)</f>
        <v>0</v>
      </c>
      <c r="I81" s="54">
        <f>IF(ISNUMBER(VLOOKUP($A81,'[8]NG &amp; Oil Devlop Cty Report'!$R$6:$Y$60,2,FALSE)),1,0)</f>
        <v>1</v>
      </c>
      <c r="J81" s="55" t="str">
        <f>IF(ISNUMBER(VLOOKUP($A81,'[8]NG &amp; Oil Devlop Cty Report'!$R$6:$Y$60,2,FALSE)),"Draft Developing Countries Report.doc","natural gas&amp;oil_out.xls")</f>
        <v>Draft Developing Countries Report.doc</v>
      </c>
      <c r="K81" s="6" t="s">
        <v>7</v>
      </c>
      <c r="L81" s="56"/>
      <c r="M81" s="4"/>
    </row>
    <row r="82" spans="1:13" ht="12.75">
      <c r="A82" s="9" t="s">
        <v>99</v>
      </c>
      <c r="B82" s="53">
        <f>IF(ISNUMBER(VLOOKUP($A82,'[8]NG &amp; Oil Devlop Cty Report'!$R$6:$Y$60,B$2,FALSE)),VLOOKUP($A82,'[8]NG &amp; Oil Devlop Cty Report'!$R$6:$Y$60,B$2,FALSE),'[8]NG Prod &amp; Cons (Eliz)'!T82)</f>
        <v>3411.3641507138314</v>
      </c>
      <c r="C82" s="53">
        <f>IF(ISNUMBER(VLOOKUP($A82,'[8]NG &amp; Oil Devlop Cty Report'!$R$6:$Y$60,C$2,FALSE)),VLOOKUP($A82,'[8]NG &amp; Oil Devlop Cty Report'!$R$6:$Y$60,C$2,FALSE),'[8]NG Prod &amp; Cons (Eliz)'!U82)</f>
        <v>2622.7293964803675</v>
      </c>
      <c r="D82" s="53">
        <f>IF(ISNUMBER(VLOOKUP($A82,'[8]NG &amp; Oil Devlop Cty Report'!$R$6:$Y$60,D$2,FALSE)),VLOOKUP($A82,'[8]NG &amp; Oil Devlop Cty Report'!$R$6:$Y$60,D$2,FALSE),'[8]NG Prod &amp; Cons (Eliz)'!V82)</f>
        <v>2865.5146014959537</v>
      </c>
      <c r="E82" s="53">
        <f>IF(ISNUMBER(VLOOKUP($A82,'[8]NG &amp; Oil Devlop Cty Report'!$R$6:$Y$60,E$2,FALSE)),VLOOKUP($A82,'[8]NG &amp; Oil Devlop Cty Report'!$R$6:$Y$60,E$2,FALSE),'[8]NG Prod &amp; Cons (Eliz)'!W82)</f>
        <v>2374.625609874781</v>
      </c>
      <c r="F82" s="53">
        <f>IF(ISNUMBER(VLOOKUP($A82,'[8]NG &amp; Oil Devlop Cty Report'!$R$6:$Y$60,F$2,FALSE)),VLOOKUP($A82,'[8]NG &amp; Oil Devlop Cty Report'!$R$6:$Y$60,F$2,FALSE),'[8]NG Prod &amp; Cons (Eliz)'!X82)</f>
        <v>1876.7025381907433</v>
      </c>
      <c r="G82" s="53">
        <f>IF(ISNUMBER(VLOOKUP($A82,'[8]NG &amp; Oil Devlop Cty Report'!$R$6:$Y$60,G$2,FALSE)),VLOOKUP($A82,'[8]NG &amp; Oil Devlop Cty Report'!$R$6:$Y$60,G$2,FALSE),'[8]NG Prod &amp; Cons (Eliz)'!Y82)</f>
        <v>1553.1149004619244</v>
      </c>
      <c r="H82" s="53">
        <f>IF(ISNUMBER(VLOOKUP($A82,'[8]NG &amp; Oil Devlop Cty Report'!$R$6:$Y$60,H$2,FALSE)),VLOOKUP($A82,'[8]NG &amp; Oil Devlop Cty Report'!$R$6:$Y$60,H$2,FALSE),'[8]NG Prod &amp; Cons (Eliz)'!Z82)</f>
        <v>1229.5272627331053</v>
      </c>
      <c r="I82" s="54">
        <f>IF(ISNUMBER(VLOOKUP($A82,'[8]NG &amp; Oil Devlop Cty Report'!$R$6:$Y$60,2,FALSE)),1,0)</f>
        <v>0</v>
      </c>
      <c r="J82" s="55" t="str">
        <f>IF(ISNUMBER(VLOOKUP($A82,'[8]NG &amp; Oil Devlop Cty Report'!$R$6:$Y$60,2,FALSE)),"Draft Developing Countries Report.doc","natural gas&amp;oil_out.xls")</f>
        <v>natural gas&amp;oil_out.xls</v>
      </c>
      <c r="K82" s="6" t="s">
        <v>99</v>
      </c>
      <c r="L82" s="56" t="s">
        <v>23</v>
      </c>
      <c r="M82" s="4" t="s">
        <v>16</v>
      </c>
    </row>
    <row r="83" spans="1:13" ht="12.75">
      <c r="A83" s="18" t="s">
        <v>100</v>
      </c>
      <c r="B83" s="53">
        <f>IF(ISNUMBER(VLOOKUP($A83,'[8]NG &amp; Oil Devlop Cty Report'!$R$6:$Y$60,B$2,FALSE)),VLOOKUP($A83,'[8]NG &amp; Oil Devlop Cty Report'!$R$6:$Y$60,B$2,FALSE),'[8]NG Prod &amp; Cons (Eliz)'!T83)</f>
        <v>900.2137928255677</v>
      </c>
      <c r="C83" s="53">
        <f>IF(ISNUMBER(VLOOKUP($A83,'[8]NG &amp; Oil Devlop Cty Report'!$R$6:$Y$60,C$2,FALSE)),VLOOKUP($A83,'[8]NG &amp; Oil Devlop Cty Report'!$R$6:$Y$60,C$2,FALSE),'[8]NG Prod &amp; Cons (Eliz)'!U83)</f>
        <v>1211.5858369906307</v>
      </c>
      <c r="D83" s="53">
        <f>IF(ISNUMBER(VLOOKUP($A83,'[8]NG &amp; Oil Devlop Cty Report'!$R$6:$Y$60,D$2,FALSE)),VLOOKUP($A83,'[8]NG &amp; Oil Devlop Cty Report'!$R$6:$Y$60,D$2,FALSE),'[8]NG Prod &amp; Cons (Eliz)'!V83)</f>
        <v>1518.8774253719039</v>
      </c>
      <c r="E83" s="53">
        <f>IF(ISNUMBER(VLOOKUP($A83,'[8]NG &amp; Oil Devlop Cty Report'!$R$6:$Y$60,E$2,FALSE)),VLOOKUP($A83,'[8]NG &amp; Oil Devlop Cty Report'!$R$6:$Y$60,E$2,FALSE),'[8]NG Prod &amp; Cons (Eliz)'!W83)</f>
        <v>1877.1318560945845</v>
      </c>
      <c r="F83" s="53">
        <f>IF(ISNUMBER(VLOOKUP($A83,'[8]NG &amp; Oil Devlop Cty Report'!$R$6:$Y$60,F$2,FALSE)),VLOOKUP($A83,'[8]NG &amp; Oil Devlop Cty Report'!$R$6:$Y$60,F$2,FALSE),'[8]NG Prod &amp; Cons (Eliz)'!X83)</f>
        <v>2256.382739723889</v>
      </c>
      <c r="G83" s="53">
        <f>IF(ISNUMBER(VLOOKUP($A83,'[8]NG &amp; Oil Devlop Cty Report'!$R$6:$Y$60,G$2,FALSE)),VLOOKUP($A83,'[8]NG &amp; Oil Devlop Cty Report'!$R$6:$Y$60,G$2,FALSE),'[8]NG Prod &amp; Cons (Eliz)'!Y83)</f>
        <v>2485.2334913336504</v>
      </c>
      <c r="H83" s="53">
        <f>IF(ISNUMBER(VLOOKUP($A83,'[8]NG &amp; Oil Devlop Cty Report'!$R$6:$Y$60,H$2,FALSE)),VLOOKUP($A83,'[8]NG &amp; Oil Devlop Cty Report'!$R$6:$Y$60,H$2,FALSE),'[8]NG Prod &amp; Cons (Eliz)'!Z83)</f>
        <v>2651.2012309315737</v>
      </c>
      <c r="I83" s="54">
        <f>IF(ISNUMBER(VLOOKUP($A83,'[8]NG &amp; Oil Devlop Cty Report'!$R$6:$Y$60,2,FALSE)),1,0)</f>
        <v>1</v>
      </c>
      <c r="J83" s="55" t="str">
        <f>IF(ISNUMBER(VLOOKUP($A83,'[8]NG &amp; Oil Devlop Cty Report'!$R$6:$Y$60,2,FALSE)),"Draft Developing Countries Report.doc","natural gas&amp;oil_out.xls")</f>
        <v>Draft Developing Countries Report.doc</v>
      </c>
      <c r="K83" s="6" t="s">
        <v>52</v>
      </c>
      <c r="L83" s="56" t="s">
        <v>8</v>
      </c>
      <c r="M83" s="4"/>
    </row>
    <row r="84" spans="1:13" ht="12.75">
      <c r="A84" s="4" t="s">
        <v>101</v>
      </c>
      <c r="B84" s="53">
        <f>IF(ISNUMBER(VLOOKUP($A84,'[8]NG &amp; Oil Devlop Cty Report'!$R$6:$Y$60,B$2,FALSE)),VLOOKUP($A84,'[8]NG &amp; Oil Devlop Cty Report'!$R$6:$Y$60,B$2,FALSE),'[8]NG Prod &amp; Cons (Eliz)'!T84)</f>
        <v>504.94416367222215</v>
      </c>
      <c r="C84" s="53">
        <f>IF(ISNUMBER(VLOOKUP($A84,'[8]NG &amp; Oil Devlop Cty Report'!$R$6:$Y$60,C$2,FALSE)),VLOOKUP($A84,'[8]NG &amp; Oil Devlop Cty Report'!$R$6:$Y$60,C$2,FALSE),'[8]NG Prod &amp; Cons (Eliz)'!U84)</f>
        <v>471.771618020544</v>
      </c>
      <c r="D84" s="53">
        <f>IF(ISNUMBER(VLOOKUP($A84,'[8]NG &amp; Oil Devlop Cty Report'!$R$6:$Y$60,D$2,FALSE)),VLOOKUP($A84,'[8]NG &amp; Oil Devlop Cty Report'!$R$6:$Y$60,D$2,FALSE),'[8]NG Prod &amp; Cons (Eliz)'!V84)</f>
        <v>432.4441445427119</v>
      </c>
      <c r="E84" s="53">
        <f>IF(ISNUMBER(VLOOKUP($A84,'[8]NG &amp; Oil Devlop Cty Report'!$R$6:$Y$60,E$2,FALSE)),VLOOKUP($A84,'[8]NG &amp; Oil Devlop Cty Report'!$R$6:$Y$60,E$2,FALSE),'[8]NG Prod &amp; Cons (Eliz)'!W84)</f>
        <v>415.4809815499495</v>
      </c>
      <c r="F84" s="53">
        <f>IF(ISNUMBER(VLOOKUP($A84,'[8]NG &amp; Oil Devlop Cty Report'!$R$6:$Y$60,F$2,FALSE)),VLOOKUP($A84,'[8]NG &amp; Oil Devlop Cty Report'!$R$6:$Y$60,F$2,FALSE),'[8]NG Prod &amp; Cons (Eliz)'!X84)</f>
        <v>398.5178185571871</v>
      </c>
      <c r="G84" s="53">
        <f>IF(ISNUMBER(VLOOKUP($A84,'[8]NG &amp; Oil Devlop Cty Report'!$R$6:$Y$60,G$2,FALSE)),VLOOKUP($A84,'[8]NG &amp; Oil Devlop Cty Report'!$R$6:$Y$60,G$2,FALSE),'[8]NG Prod &amp; Cons (Eliz)'!Y84)</f>
        <v>390.23359373706046</v>
      </c>
      <c r="H84" s="53">
        <f>IF(ISNUMBER(VLOOKUP($A84,'[8]NG &amp; Oil Devlop Cty Report'!$R$6:$Y$60,H$2,FALSE)),VLOOKUP($A84,'[8]NG &amp; Oil Devlop Cty Report'!$R$6:$Y$60,H$2,FALSE),'[8]NG Prod &amp; Cons (Eliz)'!Z84)</f>
        <v>381.9493689169337</v>
      </c>
      <c r="I84" s="54">
        <f>IF(ISNUMBER(VLOOKUP($A84,'[8]NG &amp; Oil Devlop Cty Report'!$R$6:$Y$60,2,FALSE)),1,0)</f>
        <v>0</v>
      </c>
      <c r="J84" s="55" t="str">
        <f>IF(ISNUMBER(VLOOKUP($A84,'[8]NG &amp; Oil Devlop Cty Report'!$R$6:$Y$60,2,FALSE)),"Draft Developing Countries Report.doc","natural gas&amp;oil_out.xls")</f>
        <v>natural gas&amp;oil_out.xls</v>
      </c>
      <c r="K84" s="6" t="s">
        <v>18</v>
      </c>
      <c r="L84" s="56" t="s">
        <v>15</v>
      </c>
      <c r="M84" s="4" t="s">
        <v>16</v>
      </c>
    </row>
    <row r="85" spans="1:13" ht="12.75">
      <c r="A85" s="9" t="s">
        <v>102</v>
      </c>
      <c r="B85" s="53">
        <f>IF(ISNUMBER(VLOOKUP($A85,'[8]NG &amp; Oil Devlop Cty Report'!$R$6:$Y$60,B$2,FALSE)),VLOOKUP($A85,'[8]NG &amp; Oil Devlop Cty Report'!$R$6:$Y$60,B$2,FALSE),'[8]NG Prod &amp; Cons (Eliz)'!T85)</f>
        <v>0</v>
      </c>
      <c r="C85" s="53">
        <f>IF(ISNUMBER(VLOOKUP($A85,'[8]NG &amp; Oil Devlop Cty Report'!$R$6:$Y$60,C$2,FALSE)),VLOOKUP($A85,'[8]NG &amp; Oil Devlop Cty Report'!$R$6:$Y$60,C$2,FALSE),'[8]NG Prod &amp; Cons (Eliz)'!U85)</f>
        <v>0</v>
      </c>
      <c r="D85" s="53">
        <f>IF(ISNUMBER(VLOOKUP($A85,'[8]NG &amp; Oil Devlop Cty Report'!$R$6:$Y$60,D$2,FALSE)),VLOOKUP($A85,'[8]NG &amp; Oil Devlop Cty Report'!$R$6:$Y$60,D$2,FALSE),'[8]NG Prod &amp; Cons (Eliz)'!V85)</f>
        <v>0</v>
      </c>
      <c r="E85" s="53">
        <f>IF(ISNUMBER(VLOOKUP($A85,'[8]NG &amp; Oil Devlop Cty Report'!$R$6:$Y$60,E$2,FALSE)),VLOOKUP($A85,'[8]NG &amp; Oil Devlop Cty Report'!$R$6:$Y$60,E$2,FALSE),'[8]NG Prod &amp; Cons (Eliz)'!W85)</f>
        <v>0</v>
      </c>
      <c r="F85" s="53">
        <f>IF(ISNUMBER(VLOOKUP($A85,'[8]NG &amp; Oil Devlop Cty Report'!$R$6:$Y$60,F$2,FALSE)),VLOOKUP($A85,'[8]NG &amp; Oil Devlop Cty Report'!$R$6:$Y$60,F$2,FALSE),'[8]NG Prod &amp; Cons (Eliz)'!X85)</f>
        <v>0</v>
      </c>
      <c r="G85" s="53">
        <f>IF(ISNUMBER(VLOOKUP($A85,'[8]NG &amp; Oil Devlop Cty Report'!$R$6:$Y$60,G$2,FALSE)),VLOOKUP($A85,'[8]NG &amp; Oil Devlop Cty Report'!$R$6:$Y$60,G$2,FALSE),'[8]NG Prod &amp; Cons (Eliz)'!Y85)</f>
        <v>0</v>
      </c>
      <c r="H85" s="53">
        <f>IF(ISNUMBER(VLOOKUP($A85,'[8]NG &amp; Oil Devlop Cty Report'!$R$6:$Y$60,H$2,FALSE)),VLOOKUP($A85,'[8]NG &amp; Oil Devlop Cty Report'!$R$6:$Y$60,H$2,FALSE),'[8]NG Prod &amp; Cons (Eliz)'!Z85)</f>
        <v>0</v>
      </c>
      <c r="I85" s="54">
        <f>IF(ISNUMBER(VLOOKUP($A85,'[8]NG &amp; Oil Devlop Cty Report'!$R$6:$Y$60,2,FALSE)),1,0)</f>
        <v>1</v>
      </c>
      <c r="J85" s="55" t="str">
        <f>IF(ISNUMBER(VLOOKUP($A85,'[8]NG &amp; Oil Devlop Cty Report'!$R$6:$Y$60,2,FALSE)),"Draft Developing Countries Report.doc","natural gas&amp;oil_out.xls")</f>
        <v>Draft Developing Countries Report.doc</v>
      </c>
      <c r="K85" s="6" t="s">
        <v>10</v>
      </c>
      <c r="L85" s="56"/>
      <c r="M85" s="4"/>
    </row>
    <row r="86" spans="1:13" ht="12.75">
      <c r="A86" s="9" t="s">
        <v>103</v>
      </c>
      <c r="B86" s="53">
        <v>5772.3921432206835</v>
      </c>
      <c r="C86" s="53">
        <v>5985.714285714285</v>
      </c>
      <c r="D86" s="53">
        <v>5542.857142857143</v>
      </c>
      <c r="E86" s="53">
        <v>6423.299121047644</v>
      </c>
      <c r="F86" s="53">
        <v>6603.9585116441895</v>
      </c>
      <c r="G86" s="53">
        <v>6796.560342504857</v>
      </c>
      <c r="H86" s="53">
        <v>6980.530516960656</v>
      </c>
      <c r="I86" s="54">
        <f>IF(ISNUMBER(VLOOKUP($A86,'[8]NG &amp; Oil Devlop Cty Report'!$R$6:$Y$60,2,FALSE)),1,0)</f>
        <v>0</v>
      </c>
      <c r="J86" s="44" t="s">
        <v>104</v>
      </c>
      <c r="K86" s="6" t="s">
        <v>105</v>
      </c>
      <c r="L86" s="57" t="s">
        <v>15</v>
      </c>
      <c r="M86" s="4" t="s">
        <v>16</v>
      </c>
    </row>
    <row r="87" spans="1:13" ht="12.75">
      <c r="A87" s="9" t="s">
        <v>106</v>
      </c>
      <c r="B87" s="53">
        <f>IF(ISNUMBER(VLOOKUP($A87,'[8]NG &amp; Oil Devlop Cty Report'!$R$6:$Y$60,B$2,FALSE)),VLOOKUP($A87,'[8]NG &amp; Oil Devlop Cty Report'!$R$6:$Y$60,B$2,FALSE),'[8]NG Prod &amp; Cons (Eliz)'!T87)</f>
        <v>1296.689133597514</v>
      </c>
      <c r="C87" s="53">
        <f>IF(ISNUMBER(VLOOKUP($A87,'[8]NG &amp; Oil Devlop Cty Report'!$R$6:$Y$60,C$2,FALSE)),VLOOKUP($A87,'[8]NG &amp; Oil Devlop Cty Report'!$R$6:$Y$60,C$2,FALSE),'[8]NG Prod &amp; Cons (Eliz)'!U87)</f>
        <v>1444.8431774324079</v>
      </c>
      <c r="D87" s="53">
        <f>IF(ISNUMBER(VLOOKUP($A87,'[8]NG &amp; Oil Devlop Cty Report'!$R$6:$Y$60,D$2,FALSE)),VLOOKUP($A87,'[8]NG &amp; Oil Devlop Cty Report'!$R$6:$Y$60,D$2,FALSE),'[8]NG Prod &amp; Cons (Eliz)'!V87)</f>
        <v>1605.9777445837233</v>
      </c>
      <c r="E87" s="53">
        <f>IF(ISNUMBER(VLOOKUP($A87,'[8]NG &amp; Oil Devlop Cty Report'!$R$6:$Y$60,E$2,FALSE)),VLOOKUP($A87,'[8]NG &amp; Oil Devlop Cty Report'!$R$6:$Y$60,E$2,FALSE),'[8]NG Prod &amp; Cons (Eliz)'!W87)</f>
        <v>1827.6395233080189</v>
      </c>
      <c r="F87" s="53">
        <f>IF(ISNUMBER(VLOOKUP($A87,'[8]NG &amp; Oil Devlop Cty Report'!$R$6:$Y$60,F$2,FALSE)),VLOOKUP($A87,'[8]NG &amp; Oil Devlop Cty Report'!$R$6:$Y$60,F$2,FALSE),'[8]NG Prod &amp; Cons (Eliz)'!X87)</f>
        <v>2042.347397142214</v>
      </c>
      <c r="G87" s="53">
        <f>IF(ISNUMBER(VLOOKUP($A87,'[8]NG &amp; Oil Devlop Cty Report'!$R$6:$Y$60,G$2,FALSE)),VLOOKUP($A87,'[8]NG &amp; Oil Devlop Cty Report'!$R$6:$Y$60,G$2,FALSE),'[8]NG Prod &amp; Cons (Eliz)'!Y87)</f>
        <v>2084.0762675715428</v>
      </c>
      <c r="H87" s="53">
        <f>IF(ISNUMBER(VLOOKUP($A87,'[8]NG &amp; Oil Devlop Cty Report'!$R$6:$Y$60,H$2,FALSE)),VLOOKUP($A87,'[8]NG &amp; Oil Devlop Cty Report'!$R$6:$Y$60,H$2,FALSE),'[8]NG Prod &amp; Cons (Eliz)'!Z87)</f>
        <v>2134.8857622522987</v>
      </c>
      <c r="I87" s="54">
        <f>IF(ISNUMBER(VLOOKUP($A87,'[8]NG &amp; Oil Devlop Cty Report'!$R$6:$Y$60,2,FALSE)),1,0)</f>
        <v>1</v>
      </c>
      <c r="J87" s="55" t="str">
        <f>IF(ISNUMBER(VLOOKUP($A87,'[8]NG &amp; Oil Devlop Cty Report'!$R$6:$Y$60,2,FALSE)),"Draft Developing Countries Report.doc","natural gas&amp;oil_out.xls")</f>
        <v>Draft Developing Countries Report.doc</v>
      </c>
      <c r="K87" s="6" t="s">
        <v>12</v>
      </c>
      <c r="L87" s="56"/>
      <c r="M87" s="4"/>
    </row>
    <row r="88" spans="1:13" ht="12.75">
      <c r="A88" s="9" t="s">
        <v>107</v>
      </c>
      <c r="B88" s="53">
        <f>IF(ISNUMBER(VLOOKUP($A88,'[8]NG &amp; Oil Devlop Cty Report'!$R$6:$Y$60,B$2,FALSE)),VLOOKUP($A88,'[8]NG &amp; Oil Devlop Cty Report'!$R$6:$Y$60,B$2,FALSE),'[8]NG Prod &amp; Cons (Eliz)'!T88)</f>
        <v>1912.1968667740337</v>
      </c>
      <c r="C88" s="53">
        <f>IF(ISNUMBER(VLOOKUP($A88,'[8]NG &amp; Oil Devlop Cty Report'!$R$6:$Y$60,C$2,FALSE)),VLOOKUP($A88,'[8]NG &amp; Oil Devlop Cty Report'!$R$6:$Y$60,C$2,FALSE),'[8]NG Prod &amp; Cons (Eliz)'!U88)</f>
        <v>2027.032522673892</v>
      </c>
      <c r="D88" s="53">
        <f>IF(ISNUMBER(VLOOKUP($A88,'[8]NG &amp; Oil Devlop Cty Report'!$R$6:$Y$60,D$2,FALSE)),VLOOKUP($A88,'[8]NG &amp; Oil Devlop Cty Report'!$R$6:$Y$60,D$2,FALSE),'[8]NG Prod &amp; Cons (Eliz)'!V88)</f>
        <v>2485.484672533023</v>
      </c>
      <c r="E88" s="53">
        <f>IF(ISNUMBER(VLOOKUP($A88,'[8]NG &amp; Oil Devlop Cty Report'!$R$6:$Y$60,E$2,FALSE)),VLOOKUP($A88,'[8]NG &amp; Oil Devlop Cty Report'!$R$6:$Y$60,E$2,FALSE),'[8]NG Prod &amp; Cons (Eliz)'!W88)</f>
        <v>2861.7647407164145</v>
      </c>
      <c r="F88" s="53">
        <f>IF(ISNUMBER(VLOOKUP($A88,'[8]NG &amp; Oil Devlop Cty Report'!$R$6:$Y$60,F$2,FALSE)),VLOOKUP($A88,'[8]NG &amp; Oil Devlop Cty Report'!$R$6:$Y$60,F$2,FALSE),'[8]NG Prod &amp; Cons (Eliz)'!X88)</f>
        <v>3238.1810087326</v>
      </c>
      <c r="G88" s="53">
        <f>IF(ISNUMBER(VLOOKUP($A88,'[8]NG &amp; Oil Devlop Cty Report'!$R$6:$Y$60,G$2,FALSE)),VLOOKUP($A88,'[8]NG &amp; Oil Devlop Cty Report'!$R$6:$Y$60,G$2,FALSE),'[8]NG Prod &amp; Cons (Eliz)'!Y88)</f>
        <v>3727.247364407106</v>
      </c>
      <c r="H88" s="53">
        <f>IF(ISNUMBER(VLOOKUP($A88,'[8]NG &amp; Oil Devlop Cty Report'!$R$6:$Y$60,H$2,FALSE)),VLOOKUP($A88,'[8]NG &amp; Oil Devlop Cty Report'!$R$6:$Y$60,H$2,FALSE),'[8]NG Prod &amp; Cons (Eliz)'!Z88)</f>
        <v>4214.764482374391</v>
      </c>
      <c r="I88" s="54">
        <f>IF(ISNUMBER(VLOOKUP($A88,'[8]NG &amp; Oil Devlop Cty Report'!$R$6:$Y$60,2,FALSE)),1,0)</f>
        <v>1</v>
      </c>
      <c r="J88" s="55" t="str">
        <f>IF(ISNUMBER(VLOOKUP($A88,'[8]NG &amp; Oil Devlop Cty Report'!$R$6:$Y$60,2,FALSE)),"Draft Developing Countries Report.doc","natural gas&amp;oil_out.xls")</f>
        <v>Draft Developing Countries Report.doc</v>
      </c>
      <c r="K88" s="6" t="s">
        <v>10</v>
      </c>
      <c r="L88" s="56" t="s">
        <v>8</v>
      </c>
      <c r="M88" s="4"/>
    </row>
    <row r="89" spans="1:13" ht="12.75">
      <c r="A89" s="9" t="s">
        <v>108</v>
      </c>
      <c r="B89" s="53">
        <f>IF(ISNUMBER(VLOOKUP($A89,'[8]NG &amp; Oil Devlop Cty Report'!$R$6:$Y$60,B$2,FALSE)),VLOOKUP($A89,'[8]NG &amp; Oil Devlop Cty Report'!$R$6:$Y$60,B$2,FALSE),'[8]NG Prod &amp; Cons (Eliz)'!T89)</f>
        <v>0.5518178338378184</v>
      </c>
      <c r="C89" s="53">
        <f>IF(ISNUMBER(VLOOKUP($A89,'[8]NG &amp; Oil Devlop Cty Report'!$R$6:$Y$60,C$2,FALSE)),VLOOKUP($A89,'[8]NG &amp; Oil Devlop Cty Report'!$R$6:$Y$60,C$2,FALSE),'[8]NG Prod &amp; Cons (Eliz)'!U89)</f>
        <v>10.55307703141477</v>
      </c>
      <c r="D89" s="53">
        <f>IF(ISNUMBER(VLOOKUP($A89,'[8]NG &amp; Oil Devlop Cty Report'!$R$6:$Y$60,D$2,FALSE)),VLOOKUP($A89,'[8]NG &amp; Oil Devlop Cty Report'!$R$6:$Y$60,D$2,FALSE),'[8]NG Prod &amp; Cons (Eliz)'!V89)</f>
        <v>14.646117564382106</v>
      </c>
      <c r="E89" s="53">
        <f>IF(ISNUMBER(VLOOKUP($A89,'[8]NG &amp; Oil Devlop Cty Report'!$R$6:$Y$60,E$2,FALSE)),VLOOKUP($A89,'[8]NG &amp; Oil Devlop Cty Report'!$R$6:$Y$60,E$2,FALSE),'[8]NG Prod &amp; Cons (Eliz)'!W89)</f>
        <v>22.07416946282771</v>
      </c>
      <c r="F89" s="53">
        <f>IF(ISNUMBER(VLOOKUP($A89,'[8]NG &amp; Oil Devlop Cty Report'!$R$6:$Y$60,F$2,FALSE)),VLOOKUP($A89,'[8]NG &amp; Oil Devlop Cty Report'!$R$6:$Y$60,F$2,FALSE),'[8]NG Prod &amp; Cons (Eliz)'!X89)</f>
        <v>27.94961756717003</v>
      </c>
      <c r="G89" s="53">
        <f>IF(ISNUMBER(VLOOKUP($A89,'[8]NG &amp; Oil Devlop Cty Report'!$R$6:$Y$60,G$2,FALSE)),VLOOKUP($A89,'[8]NG &amp; Oil Devlop Cty Report'!$R$6:$Y$60,G$2,FALSE),'[8]NG Prod &amp; Cons (Eliz)'!Y89)</f>
        <v>32.88362341833753</v>
      </c>
      <c r="H89" s="53">
        <f>IF(ISNUMBER(VLOOKUP($A89,'[8]NG &amp; Oil Devlop Cty Report'!$R$6:$Y$60,H$2,FALSE)),VLOOKUP($A89,'[8]NG &amp; Oil Devlop Cty Report'!$R$6:$Y$60,H$2,FALSE),'[8]NG Prod &amp; Cons (Eliz)'!Z89)</f>
        <v>38.852858450326785</v>
      </c>
      <c r="I89" s="54">
        <f>IF(ISNUMBER(VLOOKUP($A89,'[8]NG &amp; Oil Devlop Cty Report'!$R$6:$Y$60,2,FALSE)),1,0)</f>
        <v>1</v>
      </c>
      <c r="J89" s="55" t="str">
        <f>IF(ISNUMBER(VLOOKUP($A89,'[8]NG &amp; Oil Devlop Cty Report'!$R$6:$Y$60,2,FALSE)),"Draft Developing Countries Report.doc","natural gas&amp;oil_out.xls")</f>
        <v>Draft Developing Countries Report.doc</v>
      </c>
      <c r="K89" s="6" t="s">
        <v>21</v>
      </c>
      <c r="M89" s="4"/>
    </row>
    <row r="90" spans="1:13" ht="12.75">
      <c r="A90" s="41"/>
      <c r="B90" s="53"/>
      <c r="C90" s="53"/>
      <c r="D90" s="53"/>
      <c r="E90" s="53"/>
      <c r="F90" s="53"/>
      <c r="G90" s="53"/>
      <c r="H90" s="53"/>
      <c r="I90" s="9">
        <f>SUM(I4:I89)</f>
        <v>48</v>
      </c>
      <c r="J90" s="55"/>
      <c r="M90" s="4"/>
    </row>
    <row r="91" spans="1:13" ht="12.75">
      <c r="A91" s="41" t="s">
        <v>109</v>
      </c>
      <c r="B91" s="53"/>
      <c r="C91" s="53"/>
      <c r="D91" s="53"/>
      <c r="E91" s="53"/>
      <c r="F91" s="53"/>
      <c r="G91" s="53"/>
      <c r="H91" s="53"/>
      <c r="J91" s="55"/>
      <c r="M91" s="4"/>
    </row>
    <row r="92" spans="1:13" ht="12.75">
      <c r="A92" s="6" t="s">
        <v>7</v>
      </c>
      <c r="B92" s="53">
        <f>IF(ISNUMBER(VLOOKUP($A92,'[8]NG &amp; Oil Devlop Cty Report'!$R$6:$Y$60,B$2,FALSE)),VLOOKUP($A92,'[8]NG &amp; Oil Devlop Cty Report'!$R$6:$Y$60,B$2,FALSE),'[8]NG Prod &amp; Cons (Eliz)'!T92)</f>
        <v>79.2744889748658</v>
      </c>
      <c r="C92" s="53">
        <f>IF(ISNUMBER(VLOOKUP($A92,'[8]NG &amp; Oil Devlop Cty Report'!$R$6:$Y$60,C$2,FALSE)),VLOOKUP($A92,'[8]NG &amp; Oil Devlop Cty Report'!$R$6:$Y$60,C$2,FALSE),'[8]NG Prod &amp; Cons (Eliz)'!U92)</f>
        <v>79.66893211715256</v>
      </c>
      <c r="D92" s="53">
        <f>IF(ISNUMBER(VLOOKUP($A92,'[8]NG &amp; Oil Devlop Cty Report'!$R$6:$Y$60,D$2,FALSE)),VLOOKUP($A92,'[8]NG &amp; Oil Devlop Cty Report'!$R$6:$Y$60,D$2,FALSE),'[8]NG Prod &amp; Cons (Eliz)'!V92)</f>
        <v>110.0557492084024</v>
      </c>
      <c r="E92" s="53">
        <f>IF(ISNUMBER(VLOOKUP($A92,'[8]NG &amp; Oil Devlop Cty Report'!$R$6:$Y$60,E$2,FALSE)),VLOOKUP($A92,'[8]NG &amp; Oil Devlop Cty Report'!$R$6:$Y$60,E$2,FALSE),'[8]NG Prod &amp; Cons (Eliz)'!W92)</f>
        <v>127.76713220239803</v>
      </c>
      <c r="F92" s="53">
        <f>IF(ISNUMBER(VLOOKUP($A92,'[8]NG &amp; Oil Devlop Cty Report'!$R$6:$Y$60,F$2,FALSE)),VLOOKUP($A92,'[8]NG &amp; Oil Devlop Cty Report'!$R$6:$Y$60,F$2,FALSE),'[8]NG Prod &amp; Cons (Eliz)'!X92)</f>
        <v>144.22600308866544</v>
      </c>
      <c r="G92" s="53">
        <f>IF(ISNUMBER(VLOOKUP($A92,'[8]NG &amp; Oil Devlop Cty Report'!$R$6:$Y$60,G$2,FALSE)),VLOOKUP($A92,'[8]NG &amp; Oil Devlop Cty Report'!$R$6:$Y$60,G$2,FALSE),'[8]NG Prod &amp; Cons (Eliz)'!Y92)</f>
        <v>176.18688089739857</v>
      </c>
      <c r="H92" s="53">
        <f>IF(ISNUMBER(VLOOKUP($A92,'[8]NG &amp; Oil Devlop Cty Report'!$R$6:$Y$60,H$2,FALSE)),VLOOKUP($A92,'[8]NG &amp; Oil Devlop Cty Report'!$R$6:$Y$60,H$2,FALSE),'[8]NG Prod &amp; Cons (Eliz)'!Z92)</f>
        <v>196.81373208662174</v>
      </c>
      <c r="J92" s="55" t="str">
        <f>IF(ISNUMBER(VLOOKUP($A92,'[8]NG &amp; Oil Devlop Cty Report'!$R$6:$Y$60,2,FALSE)),"Draft Developing Countries Report.doc","natural gas&amp;oil_out.xls")</f>
        <v>Draft Developing Countries Report.doc</v>
      </c>
      <c r="K92" s="6" t="s">
        <v>7</v>
      </c>
      <c r="M92" s="4"/>
    </row>
    <row r="93" spans="1:13" ht="12.75">
      <c r="A93" s="6" t="s">
        <v>110</v>
      </c>
      <c r="B93" s="53">
        <f>IF(ISNUMBER(VLOOKUP($A93,'[8]NG &amp; Oil Devlop Cty Report'!$R$6:$Y$60,B$2,FALSE)),VLOOKUP($A93,'[8]NG &amp; Oil Devlop Cty Report'!$R$6:$Y$60,B$2,FALSE),'[8]NG Prod &amp; Cons (Eliz)'!T93)</f>
        <v>0</v>
      </c>
      <c r="C93" s="53">
        <f>IF(ISNUMBER(VLOOKUP($A93,'[8]NG &amp; Oil Devlop Cty Report'!$R$6:$Y$60,C$2,FALSE)),VLOOKUP($A93,'[8]NG &amp; Oil Devlop Cty Report'!$R$6:$Y$60,C$2,FALSE),'[8]NG Prod &amp; Cons (Eliz)'!U93)</f>
        <v>0</v>
      </c>
      <c r="D93" s="53">
        <f>IF(ISNUMBER(VLOOKUP($A93,'[8]NG &amp; Oil Devlop Cty Report'!$R$6:$Y$60,D$2,FALSE)),VLOOKUP($A93,'[8]NG &amp; Oil Devlop Cty Report'!$R$6:$Y$60,D$2,FALSE),'[8]NG Prod &amp; Cons (Eliz)'!V93)</f>
        <v>0</v>
      </c>
      <c r="E93" s="53">
        <f>IF(ISNUMBER(VLOOKUP($A93,'[8]NG &amp; Oil Devlop Cty Report'!$R$6:$Y$60,E$2,FALSE)),VLOOKUP($A93,'[8]NG &amp; Oil Devlop Cty Report'!$R$6:$Y$60,E$2,FALSE),'[8]NG Prod &amp; Cons (Eliz)'!W93)</f>
        <v>0</v>
      </c>
      <c r="F93" s="53">
        <f>IF(ISNUMBER(VLOOKUP($A93,'[8]NG &amp; Oil Devlop Cty Report'!$R$6:$Y$60,F$2,FALSE)),VLOOKUP($A93,'[8]NG &amp; Oil Devlop Cty Report'!$R$6:$Y$60,F$2,FALSE),'[8]NG Prod &amp; Cons (Eliz)'!X93)</f>
        <v>0</v>
      </c>
      <c r="G93" s="53">
        <f>IF(ISNUMBER(VLOOKUP($A93,'[8]NG &amp; Oil Devlop Cty Report'!$R$6:$Y$60,G$2,FALSE)),VLOOKUP($A93,'[8]NG &amp; Oil Devlop Cty Report'!$R$6:$Y$60,G$2,FALSE),'[8]NG Prod &amp; Cons (Eliz)'!Y93)</f>
        <v>0</v>
      </c>
      <c r="H93" s="53">
        <f>IF(ISNUMBER(VLOOKUP($A93,'[8]NG &amp; Oil Devlop Cty Report'!$R$6:$Y$60,H$2,FALSE)),VLOOKUP($A93,'[8]NG &amp; Oil Devlop Cty Report'!$R$6:$Y$60,H$2,FALSE),'[8]NG Prod &amp; Cons (Eliz)'!Z93)</f>
        <v>0</v>
      </c>
      <c r="J93" s="55" t="str">
        <f>IF(ISNUMBER(VLOOKUP($A93,'[8]NG &amp; Oil Devlop Cty Report'!$R$6:$Y$60,2,FALSE)),"Draft Developing Countries Report.doc","natural gas&amp;oil_out.xls")</f>
        <v>natural gas&amp;oil_out.xls</v>
      </c>
      <c r="K93" s="6" t="s">
        <v>31</v>
      </c>
      <c r="L93" s="6"/>
      <c r="M93" s="6"/>
    </row>
    <row r="94" spans="1:13" ht="12.75">
      <c r="A94" s="6" t="s">
        <v>28</v>
      </c>
      <c r="B94" s="53">
        <f>IF(ISNUMBER(VLOOKUP($A94,'[8]NG &amp; Oil Devlop Cty Report'!$R$6:$Y$60,B$2,FALSE)),VLOOKUP($A94,'[8]NG &amp; Oil Devlop Cty Report'!$R$6:$Y$60,B$2,FALSE),'[8]NG Prod &amp; Cons (Eliz)'!T94)</f>
        <v>68.83944432416675</v>
      </c>
      <c r="C94" s="53">
        <f>IF(ISNUMBER(VLOOKUP($A94,'[8]NG &amp; Oil Devlop Cty Report'!$R$6:$Y$60,C$2,FALSE)),VLOOKUP($A94,'[8]NG &amp; Oil Devlop Cty Report'!$R$6:$Y$60,C$2,FALSE),'[8]NG Prod &amp; Cons (Eliz)'!U94)</f>
        <v>68.2234433272869</v>
      </c>
      <c r="D94" s="53">
        <f>IF(ISNUMBER(VLOOKUP($A94,'[8]NG &amp; Oil Devlop Cty Report'!$R$6:$Y$60,D$2,FALSE)),VLOOKUP($A94,'[8]NG &amp; Oil Devlop Cty Report'!$R$6:$Y$60,D$2,FALSE),'[8]NG Prod &amp; Cons (Eliz)'!V94)</f>
        <v>54.19722470191174</v>
      </c>
      <c r="E94" s="53">
        <f>IF(ISNUMBER(VLOOKUP($A94,'[8]NG &amp; Oil Devlop Cty Report'!$R$6:$Y$60,E$2,FALSE)),VLOOKUP($A94,'[8]NG &amp; Oil Devlop Cty Report'!$R$6:$Y$60,E$2,FALSE),'[8]NG Prod &amp; Cons (Eliz)'!W94)</f>
        <v>70.16911552733832</v>
      </c>
      <c r="F94" s="53">
        <f>IF(ISNUMBER(VLOOKUP($A94,'[8]NG &amp; Oil Devlop Cty Report'!$R$6:$Y$60,F$2,FALSE)),VLOOKUP($A94,'[8]NG &amp; Oil Devlop Cty Report'!$R$6:$Y$60,F$2,FALSE),'[8]NG Prod &amp; Cons (Eliz)'!X94)</f>
        <v>104.16928475073244</v>
      </c>
      <c r="G94" s="53">
        <f>IF(ISNUMBER(VLOOKUP($A94,'[8]NG &amp; Oil Devlop Cty Report'!$R$6:$Y$60,G$2,FALSE)),VLOOKUP($A94,'[8]NG &amp; Oil Devlop Cty Report'!$R$6:$Y$60,G$2,FALSE),'[8]NG Prod &amp; Cons (Eliz)'!Y94)</f>
        <v>143.13128065646995</v>
      </c>
      <c r="H94" s="53">
        <f>IF(ISNUMBER(VLOOKUP($A94,'[8]NG &amp; Oil Devlop Cty Report'!$R$6:$Y$60,H$2,FALSE)),VLOOKUP($A94,'[8]NG &amp; Oil Devlop Cty Report'!$R$6:$Y$60,H$2,FALSE),'[8]NG Prod &amp; Cons (Eliz)'!Z94)</f>
        <v>170.03895442883214</v>
      </c>
      <c r="J94" s="55" t="str">
        <f>IF(ISNUMBER(VLOOKUP($A94,'[8]NG &amp; Oil Devlop Cty Report'!$R$6:$Y$60,2,FALSE)),"Draft Developing Countries Report.doc","natural gas&amp;oil_out.xls")</f>
        <v>Draft Developing Countries Report.doc</v>
      </c>
      <c r="K94" s="6" t="s">
        <v>28</v>
      </c>
      <c r="M94" s="4"/>
    </row>
    <row r="95" spans="1:13" ht="12.75">
      <c r="A95" s="6" t="s">
        <v>111</v>
      </c>
      <c r="B95" s="53">
        <f>IF(ISNUMBER(VLOOKUP($A95,'[8]NG &amp; Oil Devlop Cty Report'!$R$6:$Y$60,B$2,FALSE)),VLOOKUP($A95,'[8]NG &amp; Oil Devlop Cty Report'!$R$6:$Y$60,B$2,FALSE),'[8]NG Prod &amp; Cons (Eliz)'!T95)</f>
        <v>15.91767711187305</v>
      </c>
      <c r="C95" s="53">
        <f>IF(ISNUMBER(VLOOKUP($A95,'[8]NG &amp; Oil Devlop Cty Report'!$R$6:$Y$60,C$2,FALSE)),VLOOKUP($A95,'[8]NG &amp; Oil Devlop Cty Report'!$R$6:$Y$60,C$2,FALSE),'[8]NG Prod &amp; Cons (Eliz)'!U95)</f>
        <v>13.945644308935135</v>
      </c>
      <c r="D95" s="53">
        <f>IF(ISNUMBER(VLOOKUP($A95,'[8]NG &amp; Oil Devlop Cty Report'!$R$6:$Y$60,D$2,FALSE)),VLOOKUP($A95,'[8]NG &amp; Oil Devlop Cty Report'!$R$6:$Y$60,D$2,FALSE),'[8]NG Prod &amp; Cons (Eliz)'!V95)</f>
        <v>26.908340696648278</v>
      </c>
      <c r="E95" s="53">
        <f>IF(ISNUMBER(VLOOKUP($A95,'[8]NG &amp; Oil Devlop Cty Report'!$R$6:$Y$60,E$2,FALSE)),VLOOKUP($A95,'[8]NG &amp; Oil Devlop Cty Report'!$R$6:$Y$60,E$2,FALSE),'[8]NG Prod &amp; Cons (Eliz)'!W95)</f>
        <v>27.880995296379712</v>
      </c>
      <c r="F95" s="53">
        <f>IF(ISNUMBER(VLOOKUP($A95,'[8]NG &amp; Oil Devlop Cty Report'!$R$6:$Y$60,F$2,FALSE)),VLOOKUP($A95,'[8]NG &amp; Oil Devlop Cty Report'!$R$6:$Y$60,F$2,FALSE),'[8]NG Prod &amp; Cons (Eliz)'!X95)</f>
        <v>30.86032651274643</v>
      </c>
      <c r="G95" s="53">
        <f>IF(ISNUMBER(VLOOKUP($A95,'[8]NG &amp; Oil Devlop Cty Report'!$R$6:$Y$60,G$2,FALSE)),VLOOKUP($A95,'[8]NG &amp; Oil Devlop Cty Report'!$R$6:$Y$60,G$2,FALSE),'[8]NG Prod &amp; Cons (Eliz)'!Y95)</f>
        <v>34.831928465558086</v>
      </c>
      <c r="H95" s="53">
        <f>IF(ISNUMBER(VLOOKUP($A95,'[8]NG &amp; Oil Devlop Cty Report'!$R$6:$Y$60,H$2,FALSE)),VLOOKUP($A95,'[8]NG &amp; Oil Devlop Cty Report'!$R$6:$Y$60,H$2,FALSE),'[8]NG Prod &amp; Cons (Eliz)'!Z95)</f>
        <v>38.80852711970235</v>
      </c>
      <c r="J95" s="55" t="str">
        <f>IF(ISNUMBER(VLOOKUP($A95,'[8]NG &amp; Oil Devlop Cty Report'!$R$6:$Y$60,2,FALSE)),"Draft Developing Countries Report.doc","natural gas&amp;oil_out.xls")</f>
        <v>Draft Developing Countries Report.doc</v>
      </c>
      <c r="K95" s="6" t="s">
        <v>12</v>
      </c>
      <c r="M95" s="4"/>
    </row>
    <row r="96" spans="1:13" ht="12.75">
      <c r="A96" s="6" t="s">
        <v>112</v>
      </c>
      <c r="B96" s="53">
        <f>IF(ISNUMBER(VLOOKUP($A96,'[8]NG &amp; Oil Devlop Cty Report'!$R$6:$Y$60,B$2,FALSE)),VLOOKUP($A96,'[8]NG &amp; Oil Devlop Cty Report'!$R$6:$Y$60,B$2,FALSE),'[8]NG Prod &amp; Cons (Eliz)'!T96)</f>
        <v>56.3287498881055</v>
      </c>
      <c r="C96" s="53">
        <f>IF(ISNUMBER(VLOOKUP($A96,'[8]NG &amp; Oil Devlop Cty Report'!$R$6:$Y$60,C$2,FALSE)),VLOOKUP($A96,'[8]NG &amp; Oil Devlop Cty Report'!$R$6:$Y$60,C$2,FALSE),'[8]NG Prod &amp; Cons (Eliz)'!U96)</f>
        <v>84.17096225050513</v>
      </c>
      <c r="D96" s="53">
        <f>IF(ISNUMBER(VLOOKUP($A96,'[8]NG &amp; Oil Devlop Cty Report'!$R$6:$Y$60,D$2,FALSE)),VLOOKUP($A96,'[8]NG &amp; Oil Devlop Cty Report'!$R$6:$Y$60,D$2,FALSE),'[8]NG Prod &amp; Cons (Eliz)'!V96)</f>
        <v>116.73067818525854</v>
      </c>
      <c r="E96" s="53">
        <f>IF(ISNUMBER(VLOOKUP($A96,'[8]NG &amp; Oil Devlop Cty Report'!$R$6:$Y$60,E$2,FALSE)),VLOOKUP($A96,'[8]NG &amp; Oil Devlop Cty Report'!$R$6:$Y$60,E$2,FALSE),'[8]NG Prod &amp; Cons (Eliz)'!W96)</f>
        <v>175.53841432371178</v>
      </c>
      <c r="F96" s="53">
        <f>IF(ISNUMBER(VLOOKUP($A96,'[8]NG &amp; Oil Devlop Cty Report'!$R$6:$Y$60,F$2,FALSE)),VLOOKUP($A96,'[8]NG &amp; Oil Devlop Cty Report'!$R$6:$Y$60,F$2,FALSE),'[8]NG Prod &amp; Cons (Eliz)'!X96)</f>
        <v>247.63452308796917</v>
      </c>
      <c r="G96" s="53">
        <f>IF(ISNUMBER(VLOOKUP($A96,'[8]NG &amp; Oil Devlop Cty Report'!$R$6:$Y$60,G$2,FALSE)),VLOOKUP($A96,'[8]NG &amp; Oil Devlop Cty Report'!$R$6:$Y$60,G$2,FALSE),'[8]NG Prod &amp; Cons (Eliz)'!Y96)</f>
        <v>344.3875708907682</v>
      </c>
      <c r="H96" s="53">
        <f>IF(ISNUMBER(VLOOKUP($A96,'[8]NG &amp; Oil Devlop Cty Report'!$R$6:$Y$60,H$2,FALSE)),VLOOKUP($A96,'[8]NG &amp; Oil Devlop Cty Report'!$R$6:$Y$60,H$2,FALSE),'[8]NG Prod &amp; Cons (Eliz)'!Z96)</f>
        <v>455.7286529129076</v>
      </c>
      <c r="J96" s="55" t="str">
        <f>IF(ISNUMBER(VLOOKUP($A96,'[8]NG &amp; Oil Devlop Cty Report'!$R$6:$Y$60,2,FALSE)),"Draft Developing Countries Report.doc","natural gas&amp;oil_out.xls")</f>
        <v>Draft Developing Countries Report.doc</v>
      </c>
      <c r="K96" s="6" t="s">
        <v>10</v>
      </c>
      <c r="M96" s="4"/>
    </row>
    <row r="97" spans="1:13" ht="12.75">
      <c r="A97" s="6" t="s">
        <v>52</v>
      </c>
      <c r="B97" s="53">
        <f>IF(ISNUMBER(VLOOKUP($A97,'[8]NG &amp; Oil Devlop Cty Report'!$R$6:$Y$60,B$2,FALSE)),VLOOKUP($A97,'[8]NG &amp; Oil Devlop Cty Report'!$R$6:$Y$60,B$2,FALSE),'[8]NG Prod &amp; Cons (Eliz)'!T97)</f>
        <v>212.9900682167228</v>
      </c>
      <c r="C97" s="53">
        <f>IF(ISNUMBER(VLOOKUP($A97,'[8]NG &amp; Oil Devlop Cty Report'!$R$6:$Y$60,C$2,FALSE)),VLOOKUP($A97,'[8]NG &amp; Oil Devlop Cty Report'!$R$6:$Y$60,C$2,FALSE),'[8]NG Prod &amp; Cons (Eliz)'!U97)</f>
        <v>294.8638476094107</v>
      </c>
      <c r="D97" s="53">
        <f>IF(ISNUMBER(VLOOKUP($A97,'[8]NG &amp; Oil Devlop Cty Report'!$R$6:$Y$60,D$2,FALSE)),VLOOKUP($A97,'[8]NG &amp; Oil Devlop Cty Report'!$R$6:$Y$60,D$2,FALSE),'[8]NG Prod &amp; Cons (Eliz)'!V97)</f>
        <v>413.0005719187541</v>
      </c>
      <c r="E97" s="53">
        <f>IF(ISNUMBER(VLOOKUP($A97,'[8]NG &amp; Oil Devlop Cty Report'!$R$6:$Y$60,E$2,FALSE)),VLOOKUP($A97,'[8]NG &amp; Oil Devlop Cty Report'!$R$6:$Y$60,E$2,FALSE),'[8]NG Prod &amp; Cons (Eliz)'!W97)</f>
        <v>493.6993548052332</v>
      </c>
      <c r="F97" s="53">
        <f>IF(ISNUMBER(VLOOKUP($A97,'[8]NG &amp; Oil Devlop Cty Report'!$R$6:$Y$60,F$2,FALSE)),VLOOKUP($A97,'[8]NG &amp; Oil Devlop Cty Report'!$R$6:$Y$60,F$2,FALSE),'[8]NG Prod &amp; Cons (Eliz)'!X97)</f>
        <v>594.9813071727634</v>
      </c>
      <c r="G97" s="53">
        <f>IF(ISNUMBER(VLOOKUP($A97,'[8]NG &amp; Oil Devlop Cty Report'!$R$6:$Y$60,G$2,FALSE)),VLOOKUP($A97,'[8]NG &amp; Oil Devlop Cty Report'!$R$6:$Y$60,G$2,FALSE),'[8]NG Prod &amp; Cons (Eliz)'!Y97)</f>
        <v>658.8977847429</v>
      </c>
      <c r="H97" s="53">
        <f>IF(ISNUMBER(VLOOKUP($A97,'[8]NG &amp; Oil Devlop Cty Report'!$R$6:$Y$60,H$2,FALSE)),VLOOKUP($A97,'[8]NG &amp; Oil Devlop Cty Report'!$R$6:$Y$60,H$2,FALSE),'[8]NG Prod &amp; Cons (Eliz)'!Z97)</f>
        <v>703.1426798893032</v>
      </c>
      <c r="J97" s="55" t="str">
        <f>IF(ISNUMBER(VLOOKUP($A97,'[8]NG &amp; Oil Devlop Cty Report'!$R$6:$Y$60,2,FALSE)),"Draft Developing Countries Report.doc","natural gas&amp;oil_out.xls")</f>
        <v>Draft Developing Countries Report.doc</v>
      </c>
      <c r="K97" s="6" t="s">
        <v>52</v>
      </c>
      <c r="M97" s="4"/>
    </row>
    <row r="98" spans="1:13" ht="12.75">
      <c r="A98" s="6" t="s">
        <v>113</v>
      </c>
      <c r="B98" s="53">
        <f>IF(ISNUMBER(VLOOKUP($A98,'[8]NG &amp; Oil Devlop Cty Report'!$R$6:$Y$60,B$2,FALSE)),VLOOKUP($A98,'[8]NG &amp; Oil Devlop Cty Report'!$R$6:$Y$60,B$2,FALSE),'[8]NG Prod &amp; Cons (Eliz)'!T98)</f>
        <v>0</v>
      </c>
      <c r="C98" s="53">
        <f>IF(ISNUMBER(VLOOKUP($A98,'[8]NG &amp; Oil Devlop Cty Report'!$R$6:$Y$60,C$2,FALSE)),VLOOKUP($A98,'[8]NG &amp; Oil Devlop Cty Report'!$R$6:$Y$60,C$2,FALSE),'[8]NG Prod &amp; Cons (Eliz)'!U98)</f>
        <v>0</v>
      </c>
      <c r="D98" s="53">
        <f>IF(ISNUMBER(VLOOKUP($A98,'[8]NG &amp; Oil Devlop Cty Report'!$R$6:$Y$60,D$2,FALSE)),VLOOKUP($A98,'[8]NG &amp; Oil Devlop Cty Report'!$R$6:$Y$60,D$2,FALSE),'[8]NG Prod &amp; Cons (Eliz)'!V98)</f>
        <v>0</v>
      </c>
      <c r="E98" s="53">
        <f>IF(ISNUMBER(VLOOKUP($A98,'[8]NG &amp; Oil Devlop Cty Report'!$R$6:$Y$60,E$2,FALSE)),VLOOKUP($A98,'[8]NG &amp; Oil Devlop Cty Report'!$R$6:$Y$60,E$2,FALSE),'[8]NG Prod &amp; Cons (Eliz)'!W98)</f>
        <v>0</v>
      </c>
      <c r="F98" s="53">
        <f>IF(ISNUMBER(VLOOKUP($A98,'[8]NG &amp; Oil Devlop Cty Report'!$R$6:$Y$60,F$2,FALSE)),VLOOKUP($A98,'[8]NG &amp; Oil Devlop Cty Report'!$R$6:$Y$60,F$2,FALSE),'[8]NG Prod &amp; Cons (Eliz)'!X98)</f>
        <v>0</v>
      </c>
      <c r="G98" s="53">
        <f>IF(ISNUMBER(VLOOKUP($A98,'[8]NG &amp; Oil Devlop Cty Report'!$R$6:$Y$60,G$2,FALSE)),VLOOKUP($A98,'[8]NG &amp; Oil Devlop Cty Report'!$R$6:$Y$60,G$2,FALSE),'[8]NG Prod &amp; Cons (Eliz)'!Y98)</f>
        <v>0</v>
      </c>
      <c r="H98" s="53">
        <f>IF(ISNUMBER(VLOOKUP($A98,'[8]NG &amp; Oil Devlop Cty Report'!$R$6:$Y$60,H$2,FALSE)),VLOOKUP($A98,'[8]NG &amp; Oil Devlop Cty Report'!$R$6:$Y$60,H$2,FALSE),'[8]NG Prod &amp; Cons (Eliz)'!Z98)</f>
        <v>0</v>
      </c>
      <c r="J98" s="55" t="str">
        <f>IF(ISNUMBER(VLOOKUP($A98,'[8]NG &amp; Oil Devlop Cty Report'!$R$6:$Y$60,2,FALSE)),"Draft Developing Countries Report.doc","natural gas&amp;oil_out.xls")</f>
        <v>natural gas&amp;oil_out.xls</v>
      </c>
      <c r="K98" s="6" t="s">
        <v>48</v>
      </c>
      <c r="L98" s="4" t="s">
        <v>15</v>
      </c>
      <c r="M98" s="4"/>
    </row>
    <row r="99" spans="1:13" ht="12.75">
      <c r="A99" s="6" t="s">
        <v>114</v>
      </c>
      <c r="B99" s="53">
        <f>IF(ISNUMBER(VLOOKUP($A99,'[8]NG &amp; Oil Devlop Cty Report'!$R$6:$Y$60,B$2,FALSE)),VLOOKUP($A99,'[8]NG &amp; Oil Devlop Cty Report'!$R$6:$Y$60,B$2,FALSE),'[8]NG Prod &amp; Cons (Eliz)'!T99)</f>
        <v>192.42465429997105</v>
      </c>
      <c r="C99" s="53">
        <f>IF(ISNUMBER(VLOOKUP($A99,'[8]NG &amp; Oil Devlop Cty Report'!$R$6:$Y$60,C$2,FALSE)),VLOOKUP($A99,'[8]NG &amp; Oil Devlop Cty Report'!$R$6:$Y$60,C$2,FALSE),'[8]NG Prod &amp; Cons (Eliz)'!U99)</f>
        <v>257.7782416234979</v>
      </c>
      <c r="D99" s="53">
        <f>IF(ISNUMBER(VLOOKUP($A99,'[8]NG &amp; Oil Devlop Cty Report'!$R$6:$Y$60,D$2,FALSE)),VLOOKUP($A99,'[8]NG &amp; Oil Devlop Cty Report'!$R$6:$Y$60,D$2,FALSE),'[8]NG Prod &amp; Cons (Eliz)'!V99)</f>
        <v>335.88740833029163</v>
      </c>
      <c r="E99" s="53">
        <f>IF(ISNUMBER(VLOOKUP($A99,'[8]NG &amp; Oil Devlop Cty Report'!$R$6:$Y$60,E$2,FALSE)),VLOOKUP($A99,'[8]NG &amp; Oil Devlop Cty Report'!$R$6:$Y$60,E$2,FALSE),'[8]NG Prod &amp; Cons (Eliz)'!W99)</f>
        <v>457.6841245522266</v>
      </c>
      <c r="F99" s="53">
        <f>IF(ISNUMBER(VLOOKUP($A99,'[8]NG &amp; Oil Devlop Cty Report'!$R$6:$Y$60,F$2,FALSE)),VLOOKUP($A99,'[8]NG &amp; Oil Devlop Cty Report'!$R$6:$Y$60,F$2,FALSE),'[8]NG Prod &amp; Cons (Eliz)'!X99)</f>
        <v>573.5376577258329</v>
      </c>
      <c r="G99" s="53">
        <f>IF(ISNUMBER(VLOOKUP($A99,'[8]NG &amp; Oil Devlop Cty Report'!$R$6:$Y$60,G$2,FALSE)),VLOOKUP($A99,'[8]NG &amp; Oil Devlop Cty Report'!$R$6:$Y$60,G$2,FALSE),'[8]NG Prod &amp; Cons (Eliz)'!Y99)</f>
        <v>682.3608737797192</v>
      </c>
      <c r="H99" s="53">
        <f>IF(ISNUMBER(VLOOKUP($A99,'[8]NG &amp; Oil Devlop Cty Report'!$R$6:$Y$60,H$2,FALSE)),VLOOKUP($A99,'[8]NG &amp; Oil Devlop Cty Report'!$R$6:$Y$60,H$2,FALSE),'[8]NG Prod &amp; Cons (Eliz)'!Z99)</f>
        <v>798.4641005842014</v>
      </c>
      <c r="J99" s="55" t="str">
        <f>IF(ISNUMBER(VLOOKUP($A99,'[8]NG &amp; Oil Devlop Cty Report'!$R$6:$Y$60,2,FALSE)),"Draft Developing Countries Report.doc","natural gas&amp;oil_out.xls")</f>
        <v>Draft Developing Countries Report.doc</v>
      </c>
      <c r="K99" s="6" t="s">
        <v>21</v>
      </c>
      <c r="M99" s="4"/>
    </row>
    <row r="100" spans="1:11" s="5" customFormat="1" ht="12.75">
      <c r="A100" s="45" t="s">
        <v>136</v>
      </c>
      <c r="B100" s="58">
        <f aca="true" t="shared" si="0" ref="B100:H100">SUM(B4:B99)</f>
        <v>42133.371835847174</v>
      </c>
      <c r="C100" s="58">
        <f t="shared" si="0"/>
        <v>38920.64393639136</v>
      </c>
      <c r="D100" s="58">
        <f t="shared" si="0"/>
        <v>42639.7424600677</v>
      </c>
      <c r="E100" s="58">
        <f t="shared" si="0"/>
        <v>49165.706018775294</v>
      </c>
      <c r="F100" s="58">
        <f t="shared" si="0"/>
        <v>55221.1033261233</v>
      </c>
      <c r="G100" s="58">
        <f t="shared" si="0"/>
        <v>61273.049615335935</v>
      </c>
      <c r="H100" s="58">
        <f t="shared" si="0"/>
        <v>66965.86023841813</v>
      </c>
      <c r="K100" s="16" t="s">
        <v>61</v>
      </c>
    </row>
    <row r="101" spans="1:8" ht="12.75">
      <c r="A101" s="3"/>
      <c r="B101" s="59"/>
      <c r="C101" s="59"/>
      <c r="D101" s="59"/>
      <c r="E101" s="59"/>
      <c r="F101" s="59"/>
      <c r="G101" s="59"/>
      <c r="H101" s="59"/>
    </row>
    <row r="102" spans="1:8" ht="12.75">
      <c r="A102" s="25" t="s">
        <v>7</v>
      </c>
      <c r="B102" s="10">
        <f aca="true" t="shared" si="1" ref="B102:H115">SUMIF($K:$K,$A102,B$1:B$65536)</f>
        <v>894.8583114722561</v>
      </c>
      <c r="C102" s="10">
        <f t="shared" si="1"/>
        <v>837.3144112797497</v>
      </c>
      <c r="D102" s="10">
        <f t="shared" si="1"/>
        <v>1031.0476521711062</v>
      </c>
      <c r="E102" s="10">
        <f t="shared" si="1"/>
        <v>1227.9136419060135</v>
      </c>
      <c r="F102" s="10">
        <f t="shared" si="1"/>
        <v>1381.3126894840632</v>
      </c>
      <c r="G102" s="10">
        <f t="shared" si="1"/>
        <v>1689.1429386289772</v>
      </c>
      <c r="H102" s="10">
        <f t="shared" si="1"/>
        <v>1893.6491658757361</v>
      </c>
    </row>
    <row r="103" spans="1:8" ht="12.75">
      <c r="A103" s="25" t="s">
        <v>14</v>
      </c>
      <c r="B103" s="10">
        <f t="shared" si="1"/>
        <v>329.85954348736936</v>
      </c>
      <c r="C103" s="10">
        <f t="shared" si="1"/>
        <v>336.7395392893019</v>
      </c>
      <c r="D103" s="10">
        <f t="shared" si="1"/>
        <v>326.92769271575287</v>
      </c>
      <c r="E103" s="10">
        <f t="shared" si="1"/>
        <v>421.4120817745517</v>
      </c>
      <c r="F103" s="10">
        <f t="shared" si="1"/>
        <v>512.7285530168616</v>
      </c>
      <c r="G103" s="10">
        <f t="shared" si="1"/>
        <v>660.8092353630817</v>
      </c>
      <c r="H103" s="10">
        <f t="shared" si="1"/>
        <v>815.0443592750784</v>
      </c>
    </row>
    <row r="104" spans="1:8" ht="12.75">
      <c r="A104" s="25" t="s">
        <v>26</v>
      </c>
      <c r="B104" s="10">
        <f t="shared" si="1"/>
        <v>45.92117570629619</v>
      </c>
      <c r="C104" s="10">
        <f t="shared" si="1"/>
        <v>76.2805680349737</v>
      </c>
      <c r="D104" s="10">
        <f t="shared" si="1"/>
        <v>110.32134609061606</v>
      </c>
      <c r="E104" s="10">
        <f t="shared" si="1"/>
        <v>387.5616277873929</v>
      </c>
      <c r="F104" s="10">
        <f t="shared" si="1"/>
        <v>665.0103524630672</v>
      </c>
      <c r="G104" s="10">
        <f t="shared" si="1"/>
        <v>829.9317433728324</v>
      </c>
      <c r="H104" s="10">
        <f t="shared" si="1"/>
        <v>1105.6670528505533</v>
      </c>
    </row>
    <row r="105" spans="1:8" ht="12.75">
      <c r="A105" s="25" t="s">
        <v>29</v>
      </c>
      <c r="B105" s="10">
        <f t="shared" si="1"/>
        <v>816.28</v>
      </c>
      <c r="C105" s="10">
        <f t="shared" si="1"/>
        <v>1043.23</v>
      </c>
      <c r="D105" s="10">
        <f t="shared" si="1"/>
        <v>1109.432136158277</v>
      </c>
      <c r="E105" s="10">
        <f t="shared" si="1"/>
        <v>1109.432136158277</v>
      </c>
      <c r="F105" s="10">
        <f t="shared" si="1"/>
        <v>1134.0861836284612</v>
      </c>
      <c r="G105" s="10">
        <f t="shared" si="1"/>
        <v>1183.394278568829</v>
      </c>
      <c r="H105" s="10">
        <f t="shared" si="1"/>
        <v>1220.3753497741047</v>
      </c>
    </row>
    <row r="106" spans="1:8" ht="12.75">
      <c r="A106" s="25" t="s">
        <v>31</v>
      </c>
      <c r="B106" s="10">
        <f t="shared" si="1"/>
        <v>43.10729613733906</v>
      </c>
      <c r="C106" s="10">
        <f t="shared" si="1"/>
        <v>51.35821338772108</v>
      </c>
      <c r="D106" s="10">
        <f t="shared" si="1"/>
        <v>72.48960260565981</v>
      </c>
      <c r="E106" s="10">
        <f t="shared" si="1"/>
        <v>150.38487768537985</v>
      </c>
      <c r="F106" s="10">
        <f t="shared" si="1"/>
        <v>233.77285403536848</v>
      </c>
      <c r="G106" s="10">
        <f t="shared" si="1"/>
        <v>351.7035823127236</v>
      </c>
      <c r="H106" s="10">
        <f t="shared" si="1"/>
        <v>481.970837589818</v>
      </c>
    </row>
    <row r="107" spans="1:8" ht="12.75">
      <c r="A107" s="25" t="s">
        <v>12</v>
      </c>
      <c r="B107" s="10">
        <f t="shared" si="1"/>
        <v>3299.5110107302194</v>
      </c>
      <c r="C107" s="10">
        <f t="shared" si="1"/>
        <v>3112.6857989562873</v>
      </c>
      <c r="D107" s="10">
        <f t="shared" si="1"/>
        <v>2906.425614340141</v>
      </c>
      <c r="E107" s="10">
        <f t="shared" si="1"/>
        <v>3647.2522715801624</v>
      </c>
      <c r="F107" s="10">
        <f t="shared" si="1"/>
        <v>4492.343958894434</v>
      </c>
      <c r="G107" s="10">
        <f t="shared" si="1"/>
        <v>5052.612242295702</v>
      </c>
      <c r="H107" s="10">
        <f t="shared" si="1"/>
        <v>5558.869459841263</v>
      </c>
    </row>
    <row r="108" spans="1:8" ht="12.75">
      <c r="A108" s="25" t="s">
        <v>28</v>
      </c>
      <c r="B108" s="10">
        <f t="shared" si="1"/>
        <v>1687.4017389527626</v>
      </c>
      <c r="C108" s="10">
        <f t="shared" si="1"/>
        <v>1358.3946601916612</v>
      </c>
      <c r="D108" s="10">
        <f t="shared" si="1"/>
        <v>1318.765433634948</v>
      </c>
      <c r="E108" s="10">
        <f t="shared" si="1"/>
        <v>1378.985099439767</v>
      </c>
      <c r="F108" s="10">
        <f t="shared" si="1"/>
        <v>1597.40348263714</v>
      </c>
      <c r="G108" s="10">
        <f t="shared" si="1"/>
        <v>1827.3955260956532</v>
      </c>
      <c r="H108" s="10">
        <f t="shared" si="1"/>
        <v>2075.2872923331884</v>
      </c>
    </row>
    <row r="109" spans="1:8" ht="12.75">
      <c r="A109" s="25" t="s">
        <v>18</v>
      </c>
      <c r="B109" s="10">
        <f t="shared" si="1"/>
        <v>1523.9810405266962</v>
      </c>
      <c r="C109" s="10">
        <f t="shared" si="1"/>
        <v>1477.4209776789924</v>
      </c>
      <c r="D109" s="10">
        <f t="shared" si="1"/>
        <v>1501.1045985980893</v>
      </c>
      <c r="E109" s="10">
        <f t="shared" si="1"/>
        <v>1517.2716834869732</v>
      </c>
      <c r="F109" s="10">
        <f t="shared" si="1"/>
        <v>1517.4065158382843</v>
      </c>
      <c r="G109" s="10">
        <f t="shared" si="1"/>
        <v>1542.0417861274536</v>
      </c>
      <c r="H109" s="10">
        <f t="shared" si="1"/>
        <v>1566.6770564166227</v>
      </c>
    </row>
    <row r="110" spans="1:8" ht="12.75">
      <c r="A110" s="25" t="s">
        <v>49</v>
      </c>
      <c r="B110" s="10">
        <f t="shared" si="1"/>
        <v>616.5</v>
      </c>
      <c r="C110" s="10">
        <f t="shared" si="1"/>
        <v>969.4267969793378</v>
      </c>
      <c r="D110" s="10">
        <f t="shared" si="1"/>
        <v>1161.7633178552142</v>
      </c>
      <c r="E110" s="10">
        <f t="shared" si="1"/>
        <v>1889.4432324986697</v>
      </c>
      <c r="F110" s="10">
        <f t="shared" si="1"/>
        <v>2616.571588437354</v>
      </c>
      <c r="G110" s="10">
        <f t="shared" si="1"/>
        <v>3487.833522425164</v>
      </c>
      <c r="H110" s="10">
        <f t="shared" si="1"/>
        <v>4069.1721766252986</v>
      </c>
    </row>
    <row r="111" spans="1:8" ht="12.75">
      <c r="A111" s="25" t="s">
        <v>57</v>
      </c>
      <c r="B111" s="10">
        <f t="shared" si="1"/>
        <v>50.51396416241877</v>
      </c>
      <c r="C111" s="10">
        <f t="shared" si="1"/>
        <v>69.04026861878384</v>
      </c>
      <c r="D111" s="10">
        <f t="shared" si="1"/>
        <v>80.92286736899904</v>
      </c>
      <c r="E111" s="10">
        <f t="shared" si="1"/>
        <v>79.87185192787996</v>
      </c>
      <c r="F111" s="10">
        <f t="shared" si="1"/>
        <v>78.82083648676088</v>
      </c>
      <c r="G111" s="10">
        <f t="shared" si="1"/>
        <v>77.76982104564179</v>
      </c>
      <c r="H111" s="10">
        <f t="shared" si="1"/>
        <v>76.71880560452271</v>
      </c>
    </row>
    <row r="112" spans="1:8" ht="12.75">
      <c r="A112" s="25" t="s">
        <v>10</v>
      </c>
      <c r="B112" s="10">
        <f t="shared" si="1"/>
        <v>2570.763256895074</v>
      </c>
      <c r="C112" s="10">
        <f t="shared" si="1"/>
        <v>2860.1069946839248</v>
      </c>
      <c r="D112" s="10">
        <f t="shared" si="1"/>
        <v>3505.681678611839</v>
      </c>
      <c r="E112" s="10">
        <f t="shared" si="1"/>
        <v>4462.494310553789</v>
      </c>
      <c r="F112" s="10">
        <f t="shared" si="1"/>
        <v>5484.416322283679</v>
      </c>
      <c r="G112" s="10">
        <f t="shared" si="1"/>
        <v>6842.25404992104</v>
      </c>
      <c r="H112" s="10">
        <f t="shared" si="1"/>
        <v>8358.489780701595</v>
      </c>
    </row>
    <row r="113" spans="1:8" ht="12.75">
      <c r="A113" s="25" t="s">
        <v>66</v>
      </c>
      <c r="B113" s="10">
        <f t="shared" si="1"/>
        <v>530.0504276237737</v>
      </c>
      <c r="C113" s="10">
        <f t="shared" si="1"/>
        <v>592.9592413219584</v>
      </c>
      <c r="D113" s="10">
        <f t="shared" si="1"/>
        <v>734.8320174891201</v>
      </c>
      <c r="E113" s="10">
        <f t="shared" si="1"/>
        <v>960.5254417343162</v>
      </c>
      <c r="F113" s="10">
        <f t="shared" si="1"/>
        <v>1052.9835711127207</v>
      </c>
      <c r="G113" s="10">
        <f t="shared" si="1"/>
        <v>1149.962930296087</v>
      </c>
      <c r="H113" s="10">
        <f t="shared" si="1"/>
        <v>1212.6297304507898</v>
      </c>
    </row>
    <row r="114" spans="1:8" ht="12.75">
      <c r="A114" s="25" t="s">
        <v>52</v>
      </c>
      <c r="B114" s="10">
        <f t="shared" si="1"/>
        <v>3696.4330076496435</v>
      </c>
      <c r="C114" s="10">
        <f t="shared" si="1"/>
        <v>4875.78531188713</v>
      </c>
      <c r="D114" s="10">
        <f t="shared" si="1"/>
        <v>6507.381465168927</v>
      </c>
      <c r="E114" s="10">
        <f t="shared" si="1"/>
        <v>8070.423398250381</v>
      </c>
      <c r="F114" s="10">
        <f t="shared" si="1"/>
        <v>9719.020935800394</v>
      </c>
      <c r="G114" s="10">
        <f t="shared" si="1"/>
        <v>10688.078734782746</v>
      </c>
      <c r="H114" s="10">
        <f t="shared" si="1"/>
        <v>11385.102498637672</v>
      </c>
    </row>
    <row r="115" spans="1:8" ht="12.75">
      <c r="A115" s="25" t="s">
        <v>48</v>
      </c>
      <c r="B115" s="10">
        <f t="shared" si="1"/>
        <v>24.87080688936085</v>
      </c>
      <c r="C115" s="10">
        <f t="shared" si="1"/>
        <v>30.419393744701384</v>
      </c>
      <c r="D115" s="10">
        <f t="shared" si="1"/>
        <v>30.413708140557837</v>
      </c>
      <c r="E115" s="10">
        <f t="shared" si="1"/>
        <v>30.09948708874007</v>
      </c>
      <c r="F115" s="10">
        <f t="shared" si="1"/>
        <v>29.785266036922295</v>
      </c>
      <c r="G115" s="10">
        <f t="shared" si="1"/>
        <v>30.11328828776033</v>
      </c>
      <c r="H115" s="10">
        <f t="shared" si="1"/>
        <v>30.437723698983763</v>
      </c>
    </row>
    <row r="116" spans="1:8" ht="12.75">
      <c r="A116" s="26" t="s">
        <v>23</v>
      </c>
      <c r="B116" s="10">
        <f aca="true" t="shared" si="2" ref="B116:H118">SUMIF($L:$L,$A116,B$1:B$65536)</f>
        <v>20855.070284218044</v>
      </c>
      <c r="C116" s="10">
        <f t="shared" si="2"/>
        <v>14933.690817437026</v>
      </c>
      <c r="D116" s="10">
        <f t="shared" si="2"/>
        <v>16001.048807134943</v>
      </c>
      <c r="E116" s="10">
        <f t="shared" si="2"/>
        <v>16110.085836580693</v>
      </c>
      <c r="F116" s="10">
        <f t="shared" si="2"/>
        <v>16352.376405856343</v>
      </c>
      <c r="G116" s="10">
        <f t="shared" si="2"/>
        <v>16824.08084580911</v>
      </c>
      <c r="H116" s="10">
        <f t="shared" si="2"/>
        <v>17312.69528366149</v>
      </c>
    </row>
    <row r="117" spans="1:8" ht="12.75">
      <c r="A117" s="25" t="s">
        <v>15</v>
      </c>
      <c r="B117" s="10">
        <f t="shared" si="2"/>
        <v>9533.913404850295</v>
      </c>
      <c r="C117" s="10">
        <f t="shared" si="2"/>
        <v>10188.364508142538</v>
      </c>
      <c r="D117" s="10">
        <f t="shared" si="2"/>
        <v>10098.10366600661</v>
      </c>
      <c r="E117" s="10">
        <f t="shared" si="2"/>
        <v>11373.36333436133</v>
      </c>
      <c r="F117" s="10">
        <f t="shared" si="2"/>
        <v>11858.44005035503</v>
      </c>
      <c r="G117" s="10">
        <f t="shared" si="2"/>
        <v>12531.189402937835</v>
      </c>
      <c r="H117" s="10">
        <f t="shared" si="2"/>
        <v>13183.958516983395</v>
      </c>
    </row>
    <row r="118" spans="1:8" ht="12.75">
      <c r="A118" s="25" t="s">
        <v>8</v>
      </c>
      <c r="B118" s="10">
        <f t="shared" si="2"/>
        <v>6226.094267787057</v>
      </c>
      <c r="C118" s="10">
        <f t="shared" si="2"/>
        <v>7421.572763906146</v>
      </c>
      <c r="D118" s="10">
        <f t="shared" si="2"/>
        <v>9500.84656238457</v>
      </c>
      <c r="E118" s="10">
        <f t="shared" si="2"/>
        <v>11587.221519773677</v>
      </c>
      <c r="F118" s="10">
        <f t="shared" si="2"/>
        <v>13706.343024274318</v>
      </c>
      <c r="G118" s="10">
        <f t="shared" si="2"/>
        <v>15399.927638507903</v>
      </c>
      <c r="H118" s="10">
        <f t="shared" si="2"/>
        <v>16790.658331990177</v>
      </c>
    </row>
    <row r="119" spans="1:8" ht="12.75">
      <c r="A119" s="25" t="s">
        <v>83</v>
      </c>
      <c r="B119" s="10">
        <f aca="true" t="shared" si="3" ref="B119:H124">SUMIF($K:$K,$A119,B$1:B$65536)</f>
        <v>15964.266280029628</v>
      </c>
      <c r="C119" s="10">
        <f t="shared" si="3"/>
        <v>11274.763060270927</v>
      </c>
      <c r="D119" s="10">
        <f t="shared" si="3"/>
        <v>12044.78922530566</v>
      </c>
      <c r="E119" s="10">
        <f t="shared" si="3"/>
        <v>12534.98413563787</v>
      </c>
      <c r="F119" s="10">
        <f t="shared" si="3"/>
        <v>13025.179045970077</v>
      </c>
      <c r="G119" s="10">
        <f t="shared" si="3"/>
        <v>13555.273542026998</v>
      </c>
      <c r="H119" s="10">
        <f t="shared" si="3"/>
        <v>14085.368038083921</v>
      </c>
    </row>
    <row r="120" spans="1:8" ht="12.75">
      <c r="A120" s="25" t="s">
        <v>21</v>
      </c>
      <c r="B120" s="10">
        <f t="shared" si="3"/>
        <v>797.5677761400094</v>
      </c>
      <c r="C120" s="10">
        <f t="shared" si="3"/>
        <v>1203.7842074574849</v>
      </c>
      <c r="D120" s="10">
        <f t="shared" si="3"/>
        <v>1532.7400157690208</v>
      </c>
      <c r="E120" s="10">
        <f t="shared" si="3"/>
        <v>2141.8947052328404</v>
      </c>
      <c r="F120" s="10">
        <f t="shared" si="3"/>
        <v>2710.822742691545</v>
      </c>
      <c r="G120" s="10">
        <f t="shared" si="3"/>
        <v>3288.076467712154</v>
      </c>
      <c r="H120" s="10">
        <f t="shared" si="3"/>
        <v>3947.1143909530833</v>
      </c>
    </row>
    <row r="121" spans="1:8" ht="12.75">
      <c r="A121" s="25" t="s">
        <v>91</v>
      </c>
      <c r="B121" s="10">
        <f t="shared" si="3"/>
        <v>26.0794459542098</v>
      </c>
      <c r="C121" s="10">
        <f t="shared" si="3"/>
        <v>79.0536915887651</v>
      </c>
      <c r="D121" s="10">
        <f t="shared" si="3"/>
        <v>142.8805473093598</v>
      </c>
      <c r="E121" s="10">
        <f t="shared" si="3"/>
        <v>215.83822207602927</v>
      </c>
      <c r="F121" s="10">
        <f t="shared" si="3"/>
        <v>290.2202073559632</v>
      </c>
      <c r="G121" s="10">
        <f t="shared" si="3"/>
        <v>410.65348455752</v>
      </c>
      <c r="H121" s="10">
        <f t="shared" si="3"/>
        <v>531.2890037151478</v>
      </c>
    </row>
    <row r="122" spans="1:8" ht="12.75">
      <c r="A122" s="25" t="s">
        <v>96</v>
      </c>
      <c r="B122" s="10">
        <f t="shared" si="3"/>
        <v>31.650459555611278</v>
      </c>
      <c r="C122" s="10">
        <f t="shared" si="3"/>
        <v>63.43711882500335</v>
      </c>
      <c r="D122" s="10">
        <f t="shared" si="3"/>
        <v>113.45179638131164</v>
      </c>
      <c r="E122" s="10">
        <f t="shared" si="3"/>
        <v>141.99308303383225</v>
      </c>
      <c r="F122" s="10">
        <f t="shared" si="3"/>
        <v>198.55717011531289</v>
      </c>
      <c r="G122" s="10">
        <f t="shared" si="3"/>
        <v>256.3271985487896</v>
      </c>
      <c r="H122" s="10">
        <f t="shared" si="3"/>
        <v>341.93973629699246</v>
      </c>
    </row>
    <row r="123" spans="1:8" ht="12.75">
      <c r="A123" s="25" t="s">
        <v>99</v>
      </c>
      <c r="B123" s="10">
        <f t="shared" si="3"/>
        <v>3411.3641507138314</v>
      </c>
      <c r="C123" s="10">
        <f t="shared" si="3"/>
        <v>2622.7293964803675</v>
      </c>
      <c r="D123" s="10">
        <f t="shared" si="3"/>
        <v>2865.5146014959537</v>
      </c>
      <c r="E123" s="10">
        <f t="shared" si="3"/>
        <v>2374.625609874781</v>
      </c>
      <c r="F123" s="10">
        <f t="shared" si="3"/>
        <v>1876.7025381907433</v>
      </c>
      <c r="G123" s="10">
        <f t="shared" si="3"/>
        <v>1553.1149004619244</v>
      </c>
      <c r="H123" s="10">
        <f t="shared" si="3"/>
        <v>1229.5272627331053</v>
      </c>
    </row>
    <row r="124" spans="1:8" ht="12.75">
      <c r="A124" s="25" t="s">
        <v>105</v>
      </c>
      <c r="B124" s="10">
        <f t="shared" si="3"/>
        <v>5772.3921432206835</v>
      </c>
      <c r="C124" s="10">
        <f t="shared" si="3"/>
        <v>5985.714285714285</v>
      </c>
      <c r="D124" s="10">
        <f t="shared" si="3"/>
        <v>5542.857142857143</v>
      </c>
      <c r="E124" s="10">
        <f t="shared" si="3"/>
        <v>6423.299121047644</v>
      </c>
      <c r="F124" s="10">
        <f t="shared" si="3"/>
        <v>6603.9585116441895</v>
      </c>
      <c r="G124" s="10">
        <f t="shared" si="3"/>
        <v>6796.560342504857</v>
      </c>
      <c r="H124" s="10">
        <f t="shared" si="3"/>
        <v>6980.530516960656</v>
      </c>
    </row>
    <row r="125" spans="1:8" ht="12.75">
      <c r="A125" s="27" t="s">
        <v>16</v>
      </c>
      <c r="B125" s="10">
        <f aca="true" t="shared" si="4" ref="B125:H125">SUMIF($M:$M,$A125,B$1:B$65536)</f>
        <v>29832.853815490354</v>
      </c>
      <c r="C125" s="10">
        <f t="shared" si="4"/>
        <v>24450.042392668838</v>
      </c>
      <c r="D125" s="10">
        <f t="shared" si="4"/>
        <v>25221.43990834307</v>
      </c>
      <c r="E125" s="10">
        <f t="shared" si="4"/>
        <v>26307.085507131676</v>
      </c>
      <c r="F125" s="10">
        <f t="shared" si="4"/>
        <v>26867.61267774269</v>
      </c>
      <c r="G125" s="10">
        <f t="shared" si="4"/>
        <v>27794.653833893335</v>
      </c>
      <c r="H125" s="10">
        <f t="shared" si="4"/>
        <v>28752.73506647895</v>
      </c>
    </row>
    <row r="126" spans="1:13" s="5" customFormat="1" ht="12.75">
      <c r="A126" s="2" t="s">
        <v>136</v>
      </c>
      <c r="B126" s="11">
        <f aca="true" t="shared" si="5" ref="B126:H126">SUM(B102:B115)+SUM(B119:B124)</f>
        <v>42133.37183584718</v>
      </c>
      <c r="C126" s="11">
        <f t="shared" si="5"/>
        <v>38920.64393639136</v>
      </c>
      <c r="D126" s="11">
        <f t="shared" si="5"/>
        <v>42639.74246006769</v>
      </c>
      <c r="E126" s="11">
        <f t="shared" si="5"/>
        <v>49165.706018775294</v>
      </c>
      <c r="F126" s="11">
        <f t="shared" si="5"/>
        <v>55221.10332612334</v>
      </c>
      <c r="G126" s="11">
        <f t="shared" si="5"/>
        <v>61273.04961533593</v>
      </c>
      <c r="H126" s="11">
        <f t="shared" si="5"/>
        <v>66965.86023841813</v>
      </c>
      <c r="K126" s="16"/>
      <c r="M126" s="60"/>
    </row>
    <row r="127" spans="1:8" ht="12.75">
      <c r="A127" s="1"/>
      <c r="B127" s="10"/>
      <c r="C127" s="10"/>
      <c r="D127" s="10"/>
      <c r="E127" s="10"/>
      <c r="F127" s="10"/>
      <c r="G127" s="10"/>
      <c r="H127" s="10"/>
    </row>
    <row r="128" spans="1:8" ht="12.75">
      <c r="A128" s="1" t="s">
        <v>116</v>
      </c>
      <c r="B128" s="10"/>
      <c r="C128" s="10"/>
      <c r="D128" s="10"/>
      <c r="E128" s="10"/>
      <c r="F128" s="10"/>
      <c r="G128" s="10"/>
      <c r="H128" s="10"/>
    </row>
    <row r="129" spans="1:8" ht="12.75">
      <c r="A129" s="25" t="s">
        <v>7</v>
      </c>
      <c r="B129" s="10">
        <f aca="true" t="shared" si="6" ref="B129:H138">(B102)*(1000)*(1/1000000)*21*(12/44)</f>
        <v>5.125097602068376</v>
      </c>
      <c r="C129" s="10">
        <f t="shared" si="6"/>
        <v>4.79552799187493</v>
      </c>
      <c r="D129" s="10">
        <f t="shared" si="6"/>
        <v>5.905091098798152</v>
      </c>
      <c r="E129" s="10">
        <f t="shared" si="6"/>
        <v>7.032596312734441</v>
      </c>
      <c r="F129" s="10">
        <f t="shared" si="6"/>
        <v>7.911154494317815</v>
      </c>
      <c r="G129" s="10">
        <f t="shared" si="6"/>
        <v>9.67418228487505</v>
      </c>
      <c r="H129" s="10">
        <f t="shared" si="6"/>
        <v>10.845445222742851</v>
      </c>
    </row>
    <row r="130" spans="1:8" ht="12.75">
      <c r="A130" s="25" t="s">
        <v>14</v>
      </c>
      <c r="B130" s="10">
        <f t="shared" si="6"/>
        <v>1.8891955672458425</v>
      </c>
      <c r="C130" s="10">
        <f t="shared" si="6"/>
        <v>1.9285991795660018</v>
      </c>
      <c r="D130" s="10">
        <f t="shared" si="6"/>
        <v>1.8724040582811299</v>
      </c>
      <c r="E130" s="10">
        <f t="shared" si="6"/>
        <v>2.413541922890614</v>
      </c>
      <c r="F130" s="10">
        <f t="shared" si="6"/>
        <v>2.93653625818748</v>
      </c>
      <c r="G130" s="10">
        <f t="shared" si="6"/>
        <v>3.784634711624922</v>
      </c>
      <c r="H130" s="10">
        <f t="shared" si="6"/>
        <v>4.667981330393631</v>
      </c>
    </row>
    <row r="131" spans="1:9" ht="12.75">
      <c r="A131" s="25" t="s">
        <v>26</v>
      </c>
      <c r="B131" s="10">
        <f t="shared" si="6"/>
        <v>0.2630030972269691</v>
      </c>
      <c r="C131" s="10">
        <f t="shared" si="6"/>
        <v>0.4368796169275765</v>
      </c>
      <c r="D131" s="10">
        <f t="shared" si="6"/>
        <v>0.631840436700801</v>
      </c>
      <c r="E131" s="10">
        <f t="shared" si="6"/>
        <v>2.219671140964159</v>
      </c>
      <c r="F131" s="10">
        <f t="shared" si="6"/>
        <v>3.808695655015748</v>
      </c>
      <c r="G131" s="10">
        <f t="shared" si="6"/>
        <v>4.753245439317131</v>
      </c>
      <c r="H131" s="10">
        <f t="shared" si="6"/>
        <v>6.332456757234986</v>
      </c>
      <c r="I131" s="18"/>
    </row>
    <row r="132" spans="1:8" ht="12.75">
      <c r="A132" s="25" t="s">
        <v>29</v>
      </c>
      <c r="B132" s="10">
        <f t="shared" si="6"/>
        <v>4.675058181818182</v>
      </c>
      <c r="C132" s="10">
        <f t="shared" si="6"/>
        <v>5.974862727272726</v>
      </c>
      <c r="D132" s="10">
        <f t="shared" si="6"/>
        <v>6.354020416179223</v>
      </c>
      <c r="E132" s="10">
        <f t="shared" si="6"/>
        <v>6.354020416179223</v>
      </c>
      <c r="F132" s="10">
        <f t="shared" si="6"/>
        <v>6.495220869872094</v>
      </c>
      <c r="G132" s="10">
        <f t="shared" si="6"/>
        <v>6.7776217772578375</v>
      </c>
      <c r="H132" s="10">
        <f t="shared" si="6"/>
        <v>6.989422457797145</v>
      </c>
    </row>
    <row r="133" spans="1:8" ht="12.75">
      <c r="A133" s="25" t="s">
        <v>31</v>
      </c>
      <c r="B133" s="10">
        <f t="shared" si="6"/>
        <v>0.24688724151385097</v>
      </c>
      <c r="C133" s="10">
        <f t="shared" si="6"/>
        <v>0.29414249485694793</v>
      </c>
      <c r="D133" s="10">
        <f t="shared" si="6"/>
        <v>0.41516772401423335</v>
      </c>
      <c r="E133" s="10">
        <f t="shared" si="6"/>
        <v>0.8612952085617208</v>
      </c>
      <c r="F133" s="10">
        <f t="shared" si="6"/>
        <v>1.3388808912934738</v>
      </c>
      <c r="G133" s="10">
        <f t="shared" si="6"/>
        <v>2.0143023350637805</v>
      </c>
      <c r="H133" s="10">
        <f t="shared" si="6"/>
        <v>2.7603784334689574</v>
      </c>
    </row>
    <row r="134" spans="1:8" ht="12.75">
      <c r="A134" s="25" t="s">
        <v>12</v>
      </c>
      <c r="B134" s="10">
        <f t="shared" si="6"/>
        <v>18.897199425091255</v>
      </c>
      <c r="C134" s="10">
        <f t="shared" si="6"/>
        <v>17.82720048493146</v>
      </c>
      <c r="D134" s="10">
        <f t="shared" si="6"/>
        <v>16.64589215485717</v>
      </c>
      <c r="E134" s="10">
        <f t="shared" si="6"/>
        <v>20.888808464504564</v>
      </c>
      <c r="F134" s="10">
        <f t="shared" si="6"/>
        <v>25.728879037304477</v>
      </c>
      <c r="G134" s="10">
        <f t="shared" si="6"/>
        <v>28.937688296784472</v>
      </c>
      <c r="H134" s="10">
        <f t="shared" si="6"/>
        <v>31.837161451818144</v>
      </c>
    </row>
    <row r="135" spans="1:8" ht="12.75">
      <c r="A135" s="25" t="s">
        <v>28</v>
      </c>
      <c r="B135" s="10">
        <f t="shared" si="6"/>
        <v>9.664209959456732</v>
      </c>
      <c r="C135" s="10">
        <f t="shared" si="6"/>
        <v>7.779896690188605</v>
      </c>
      <c r="D135" s="10">
        <f t="shared" si="6"/>
        <v>7.552929301727429</v>
      </c>
      <c r="E135" s="10">
        <f t="shared" si="6"/>
        <v>7.897823751336847</v>
      </c>
      <c r="F135" s="10">
        <f t="shared" si="6"/>
        <v>9.148765400558165</v>
      </c>
      <c r="G135" s="10">
        <f t="shared" si="6"/>
        <v>10.465992558547832</v>
      </c>
      <c r="H135" s="10">
        <f t="shared" si="6"/>
        <v>11.885736310635531</v>
      </c>
    </row>
    <row r="136" spans="1:8" ht="12.75">
      <c r="A136" s="25" t="s">
        <v>18</v>
      </c>
      <c r="B136" s="10">
        <f t="shared" si="6"/>
        <v>8.72825505028926</v>
      </c>
      <c r="C136" s="10">
        <f t="shared" si="6"/>
        <v>8.4615928721615</v>
      </c>
      <c r="D136" s="10">
        <f t="shared" si="6"/>
        <v>8.59723542833451</v>
      </c>
      <c r="E136" s="10">
        <f t="shared" si="6"/>
        <v>8.689828732698118</v>
      </c>
      <c r="F136" s="10">
        <f t="shared" si="6"/>
        <v>8.690600954346536</v>
      </c>
      <c r="G136" s="10">
        <f t="shared" si="6"/>
        <v>8.831693866002688</v>
      </c>
      <c r="H136" s="10">
        <f t="shared" si="6"/>
        <v>8.972786777658838</v>
      </c>
    </row>
    <row r="137" spans="1:8" ht="12.75">
      <c r="A137" s="25" t="s">
        <v>49</v>
      </c>
      <c r="B137" s="10">
        <f t="shared" si="6"/>
        <v>3.5308636363636356</v>
      </c>
      <c r="C137" s="10">
        <f t="shared" si="6"/>
        <v>5.5521716554271165</v>
      </c>
      <c r="D137" s="10">
        <f t="shared" si="6"/>
        <v>6.6537353658980445</v>
      </c>
      <c r="E137" s="10">
        <f t="shared" si="6"/>
        <v>10.821356695219652</v>
      </c>
      <c r="F137" s="10">
        <f t="shared" si="6"/>
        <v>14.985819097413936</v>
      </c>
      <c r="G137" s="10">
        <f t="shared" si="6"/>
        <v>19.97577381025321</v>
      </c>
      <c r="H137" s="10">
        <f t="shared" si="6"/>
        <v>23.30525882976307</v>
      </c>
    </row>
    <row r="138" spans="1:8" ht="12.75">
      <c r="A138" s="25" t="s">
        <v>57</v>
      </c>
      <c r="B138" s="10">
        <f t="shared" si="6"/>
        <v>0.28930724929385293</v>
      </c>
      <c r="C138" s="10">
        <f t="shared" si="6"/>
        <v>0.3954124475439437</v>
      </c>
      <c r="D138" s="10">
        <f t="shared" si="6"/>
        <v>0.46346733129517625</v>
      </c>
      <c r="E138" s="10">
        <f t="shared" si="6"/>
        <v>0.4574478792233125</v>
      </c>
      <c r="F138" s="10">
        <f t="shared" si="6"/>
        <v>0.4514284271514486</v>
      </c>
      <c r="G138" s="10">
        <f t="shared" si="6"/>
        <v>0.4454089750795847</v>
      </c>
      <c r="H138" s="10">
        <f t="shared" si="6"/>
        <v>0.43938952300772094</v>
      </c>
    </row>
    <row r="139" spans="1:8" ht="12.75">
      <c r="A139" s="25" t="s">
        <v>10</v>
      </c>
      <c r="B139" s="10">
        <f aca="true" t="shared" si="7" ref="B139:H148">(B112)*(1000)*(1/1000000)*21*(12/44)</f>
        <v>14.72346228948997</v>
      </c>
      <c r="C139" s="10">
        <f t="shared" si="7"/>
        <v>16.380612787735203</v>
      </c>
      <c r="D139" s="10">
        <f t="shared" si="7"/>
        <v>20.07799506841326</v>
      </c>
      <c r="E139" s="10">
        <f t="shared" si="7"/>
        <v>25.55792196044442</v>
      </c>
      <c r="F139" s="10">
        <f t="shared" si="7"/>
        <v>31.410748027624702</v>
      </c>
      <c r="G139" s="10">
        <f t="shared" si="7"/>
        <v>39.18745501318413</v>
      </c>
      <c r="H139" s="10">
        <f t="shared" si="7"/>
        <v>47.871350562200035</v>
      </c>
    </row>
    <row r="140" spans="1:8" ht="12.75">
      <c r="A140" s="25" t="s">
        <v>66</v>
      </c>
      <c r="B140" s="10">
        <f t="shared" si="7"/>
        <v>3.035743358208885</v>
      </c>
      <c r="C140" s="10">
        <f t="shared" si="7"/>
        <v>3.3960392912075794</v>
      </c>
      <c r="D140" s="10">
        <f t="shared" si="7"/>
        <v>4.208583372892233</v>
      </c>
      <c r="E140" s="10">
        <f t="shared" si="7"/>
        <v>5.501191166296538</v>
      </c>
      <c r="F140" s="10">
        <f t="shared" si="7"/>
        <v>6.030724089100127</v>
      </c>
      <c r="G140" s="10">
        <f t="shared" si="7"/>
        <v>6.586151328059406</v>
      </c>
      <c r="H140" s="10">
        <f t="shared" si="7"/>
        <v>6.945061183490887</v>
      </c>
    </row>
    <row r="141" spans="1:8" ht="12.75">
      <c r="A141" s="25" t="s">
        <v>52</v>
      </c>
      <c r="B141" s="10">
        <f t="shared" si="7"/>
        <v>21.1704799529025</v>
      </c>
      <c r="C141" s="10">
        <f t="shared" si="7"/>
        <v>27.924952240808107</v>
      </c>
      <c r="D141" s="10">
        <f t="shared" si="7"/>
        <v>37.26954839142203</v>
      </c>
      <c r="E141" s="10">
        <f t="shared" si="7"/>
        <v>46.221515826343094</v>
      </c>
      <c r="F141" s="10">
        <f t="shared" si="7"/>
        <v>55.66348354140225</v>
      </c>
      <c r="G141" s="10">
        <f t="shared" si="7"/>
        <v>61.21354184466481</v>
      </c>
      <c r="H141" s="10">
        <f t="shared" si="7"/>
        <v>65.20558703765211</v>
      </c>
    </row>
    <row r="142" spans="1:8" ht="12.75">
      <c r="A142" s="25" t="s">
        <v>138</v>
      </c>
      <c r="B142" s="10">
        <f t="shared" si="7"/>
        <v>0.14244189400270305</v>
      </c>
      <c r="C142" s="10">
        <f t="shared" si="7"/>
        <v>0.17422016417419883</v>
      </c>
      <c r="D142" s="10">
        <f t="shared" si="7"/>
        <v>0.1741876011686494</v>
      </c>
      <c r="E142" s="10">
        <f t="shared" si="7"/>
        <v>0.17238797150823856</v>
      </c>
      <c r="F142" s="10">
        <f t="shared" si="7"/>
        <v>0.17058834184782767</v>
      </c>
      <c r="G142" s="10">
        <f t="shared" si="7"/>
        <v>0.17246701473899095</v>
      </c>
      <c r="H142" s="10">
        <f t="shared" si="7"/>
        <v>0.17432514482145245</v>
      </c>
    </row>
    <row r="143" spans="1:8" ht="12.75">
      <c r="A143" s="26" t="s">
        <v>23</v>
      </c>
      <c r="B143" s="10">
        <f t="shared" si="7"/>
        <v>119.44267526415786</v>
      </c>
      <c r="C143" s="10">
        <f t="shared" si="7"/>
        <v>85.52932013623021</v>
      </c>
      <c r="D143" s="10">
        <f t="shared" si="7"/>
        <v>91.64237044086376</v>
      </c>
      <c r="E143" s="10">
        <f t="shared" si="7"/>
        <v>92.26685524587121</v>
      </c>
      <c r="F143" s="10">
        <f t="shared" si="7"/>
        <v>93.65451941535905</v>
      </c>
      <c r="G143" s="10">
        <f t="shared" si="7"/>
        <v>96.356099389634</v>
      </c>
      <c r="H143" s="10">
        <f t="shared" si="7"/>
        <v>99.15452753369762</v>
      </c>
    </row>
    <row r="144" spans="1:8" ht="12.75">
      <c r="A144" s="25" t="s">
        <v>15</v>
      </c>
      <c r="B144" s="10">
        <f t="shared" si="7"/>
        <v>54.60332222777895</v>
      </c>
      <c r="C144" s="10">
        <f t="shared" si="7"/>
        <v>58.351542182998166</v>
      </c>
      <c r="D144" s="10">
        <f t="shared" si="7"/>
        <v>57.8345937234924</v>
      </c>
      <c r="E144" s="10">
        <f t="shared" si="7"/>
        <v>65.13835364225125</v>
      </c>
      <c r="F144" s="10">
        <f t="shared" si="7"/>
        <v>67.91652028839698</v>
      </c>
      <c r="G144" s="10">
        <f t="shared" si="7"/>
        <v>71.76953930773486</v>
      </c>
      <c r="H144" s="10">
        <f t="shared" si="7"/>
        <v>75.50812605181399</v>
      </c>
    </row>
    <row r="145" spans="1:8" ht="12.75">
      <c r="A145" s="25" t="s">
        <v>8</v>
      </c>
      <c r="B145" s="10">
        <f t="shared" si="7"/>
        <v>35.658539897325866</v>
      </c>
      <c r="C145" s="10">
        <f t="shared" si="7"/>
        <v>42.505371284189735</v>
      </c>
      <c r="D145" s="10">
        <f t="shared" si="7"/>
        <v>54.41393940274799</v>
      </c>
      <c r="E145" s="10">
        <f t="shared" si="7"/>
        <v>66.36317779506741</v>
      </c>
      <c r="F145" s="10">
        <f t="shared" si="7"/>
        <v>78.49996459357108</v>
      </c>
      <c r="G145" s="10">
        <f t="shared" si="7"/>
        <v>88.1995855659998</v>
      </c>
      <c r="H145" s="10">
        <f t="shared" si="7"/>
        <v>96.1646795377619</v>
      </c>
    </row>
    <row r="146" spans="1:8" ht="12.75">
      <c r="A146" s="25" t="s">
        <v>83</v>
      </c>
      <c r="B146" s="10">
        <f t="shared" si="7"/>
        <v>91.43170687653331</v>
      </c>
      <c r="C146" s="10">
        <f t="shared" si="7"/>
        <v>64.57364298155166</v>
      </c>
      <c r="D146" s="10">
        <f t="shared" si="7"/>
        <v>68.9837928358415</v>
      </c>
      <c r="E146" s="10">
        <f t="shared" si="7"/>
        <v>71.79127277683506</v>
      </c>
      <c r="F146" s="10">
        <f t="shared" si="7"/>
        <v>74.59875271782862</v>
      </c>
      <c r="G146" s="10">
        <f t="shared" si="7"/>
        <v>77.63474846797278</v>
      </c>
      <c r="H146" s="10">
        <f t="shared" si="7"/>
        <v>80.670744218117</v>
      </c>
    </row>
    <row r="147" spans="1:8" ht="12.75">
      <c r="A147" s="25" t="s">
        <v>21</v>
      </c>
      <c r="B147" s="10">
        <f t="shared" si="7"/>
        <v>4.567888172438235</v>
      </c>
      <c r="C147" s="10">
        <f t="shared" si="7"/>
        <v>6.894400460892867</v>
      </c>
      <c r="D147" s="10">
        <f t="shared" si="7"/>
        <v>8.778420090313482</v>
      </c>
      <c r="E147" s="10">
        <f t="shared" si="7"/>
        <v>12.267215129969903</v>
      </c>
      <c r="F147" s="10">
        <f t="shared" si="7"/>
        <v>15.525621162687937</v>
      </c>
      <c r="G147" s="10">
        <f t="shared" si="7"/>
        <v>18.831710678715066</v>
      </c>
      <c r="H147" s="10">
        <f t="shared" si="7"/>
        <v>22.606200602731295</v>
      </c>
    </row>
    <row r="148" spans="1:8" ht="12.75">
      <c r="A148" s="25" t="s">
        <v>91</v>
      </c>
      <c r="B148" s="10">
        <f t="shared" si="7"/>
        <v>0.14936409955592883</v>
      </c>
      <c r="C148" s="10">
        <f t="shared" si="7"/>
        <v>0.45276205182656365</v>
      </c>
      <c r="D148" s="10">
        <f t="shared" si="7"/>
        <v>0.8183158618626969</v>
      </c>
      <c r="E148" s="10">
        <f t="shared" si="7"/>
        <v>1.2361643627990764</v>
      </c>
      <c r="F148" s="10">
        <f t="shared" si="7"/>
        <v>1.6621702784932437</v>
      </c>
      <c r="G148" s="10">
        <f t="shared" si="7"/>
        <v>2.351924502465796</v>
      </c>
      <c r="H148" s="10">
        <f t="shared" si="7"/>
        <v>3.042837021277665</v>
      </c>
    </row>
    <row r="149" spans="1:8" ht="12.75">
      <c r="A149" s="25" t="s">
        <v>96</v>
      </c>
      <c r="B149" s="10">
        <f aca="true" t="shared" si="8" ref="B149:H152">(B122)*(1000)*(1/1000000)*21*(12/44)</f>
        <v>0.18127081381850094</v>
      </c>
      <c r="C149" s="10">
        <f t="shared" si="8"/>
        <v>0.36332168054320096</v>
      </c>
      <c r="D149" s="10">
        <f t="shared" si="8"/>
        <v>0.6497693792747847</v>
      </c>
      <c r="E149" s="10">
        <f t="shared" si="8"/>
        <v>0.8132331119210392</v>
      </c>
      <c r="F149" s="10">
        <f t="shared" si="8"/>
        <v>1.1371910652058828</v>
      </c>
      <c r="G149" s="10">
        <f t="shared" si="8"/>
        <v>1.468055773506704</v>
      </c>
      <c r="H149" s="10">
        <f t="shared" si="8"/>
        <v>1.9583821260645928</v>
      </c>
    </row>
    <row r="150" spans="1:8" ht="12.75">
      <c r="A150" s="25" t="s">
        <v>99</v>
      </c>
      <c r="B150" s="10">
        <f t="shared" si="8"/>
        <v>19.537812863179212</v>
      </c>
      <c r="C150" s="10">
        <f t="shared" si="8"/>
        <v>15.021086543478466</v>
      </c>
      <c r="D150" s="10">
        <f t="shared" si="8"/>
        <v>16.41158362674955</v>
      </c>
      <c r="E150" s="10">
        <f t="shared" si="8"/>
        <v>13.600128492919197</v>
      </c>
      <c r="F150" s="10">
        <f t="shared" si="8"/>
        <v>10.748387264183346</v>
      </c>
      <c r="G150" s="10">
        <f t="shared" si="8"/>
        <v>8.895112611736474</v>
      </c>
      <c r="H150" s="10">
        <f t="shared" si="8"/>
        <v>7.0418379592896025</v>
      </c>
    </row>
    <row r="151" spans="1:8" ht="12.75">
      <c r="A151" s="25" t="s">
        <v>105</v>
      </c>
      <c r="B151" s="10">
        <f t="shared" si="8"/>
        <v>33.06006409299118</v>
      </c>
      <c r="C151" s="10">
        <f t="shared" si="8"/>
        <v>34.281818181818174</v>
      </c>
      <c r="D151" s="10">
        <f t="shared" si="8"/>
        <v>31.745454545454542</v>
      </c>
      <c r="E151" s="10">
        <f t="shared" si="8"/>
        <v>36.78798587509105</v>
      </c>
      <c r="F151" s="10">
        <f t="shared" si="8"/>
        <v>37.82267147578035</v>
      </c>
      <c r="G151" s="10">
        <f t="shared" si="8"/>
        <v>38.92575468889145</v>
      </c>
      <c r="H151" s="10">
        <f t="shared" si="8"/>
        <v>39.97940205168375</v>
      </c>
    </row>
    <row r="152" spans="1:8" ht="12.75">
      <c r="A152" s="27" t="s">
        <v>16</v>
      </c>
      <c r="B152" s="10">
        <f t="shared" si="8"/>
        <v>170.860890034172</v>
      </c>
      <c r="C152" s="10">
        <f t="shared" si="8"/>
        <v>140.03206097619423</v>
      </c>
      <c r="D152" s="10">
        <f t="shared" si="8"/>
        <v>144.4500649296012</v>
      </c>
      <c r="E152" s="10">
        <f t="shared" si="8"/>
        <v>150.66785335902685</v>
      </c>
      <c r="F152" s="10">
        <f t="shared" si="8"/>
        <v>153.87814533616267</v>
      </c>
      <c r="G152" s="10">
        <f t="shared" si="8"/>
        <v>159.18756286684362</v>
      </c>
      <c r="H152" s="10">
        <f t="shared" si="8"/>
        <v>164.67475538074305</v>
      </c>
    </row>
    <row r="153" spans="2:8" ht="12.75">
      <c r="B153" s="54"/>
      <c r="C153" s="54"/>
      <c r="D153" s="54"/>
      <c r="E153" s="54"/>
      <c r="F153" s="54"/>
      <c r="G153" s="54"/>
      <c r="H153" s="54"/>
    </row>
    <row r="154" spans="2:8" ht="12.75">
      <c r="B154" s="54"/>
      <c r="C154" s="54"/>
      <c r="D154" s="54"/>
      <c r="E154" s="54"/>
      <c r="F154" s="54"/>
      <c r="G154" s="54"/>
      <c r="H154" s="54"/>
    </row>
    <row r="155" spans="2:8" ht="12.75">
      <c r="B155" s="54"/>
      <c r="C155" s="54"/>
      <c r="D155" s="54"/>
      <c r="E155" s="54"/>
      <c r="F155" s="54"/>
      <c r="G155" s="54"/>
      <c r="H155" s="54"/>
    </row>
    <row r="156" spans="2:8" ht="12.75">
      <c r="B156" s="54"/>
      <c r="C156" s="54"/>
      <c r="D156" s="54"/>
      <c r="E156" s="54"/>
      <c r="F156" s="54"/>
      <c r="G156" s="54"/>
      <c r="H156" s="54"/>
    </row>
    <row r="157" spans="2:8" ht="12.75">
      <c r="B157" s="54"/>
      <c r="C157" s="54"/>
      <c r="D157" s="54"/>
      <c r="E157" s="54"/>
      <c r="F157" s="54"/>
      <c r="G157" s="54"/>
      <c r="H157" s="54"/>
    </row>
    <row r="158" spans="2:8" ht="12.75">
      <c r="B158" s="54"/>
      <c r="C158" s="54"/>
      <c r="D158" s="54"/>
      <c r="E158" s="54"/>
      <c r="F158" s="54"/>
      <c r="G158" s="54"/>
      <c r="H158" s="54"/>
    </row>
    <row r="159" spans="2:8" ht="12.75">
      <c r="B159" s="54"/>
      <c r="C159" s="54"/>
      <c r="D159" s="54"/>
      <c r="E159" s="54"/>
      <c r="F159" s="54"/>
      <c r="G159" s="54"/>
      <c r="H159" s="54"/>
    </row>
    <row r="160" spans="2:8" ht="12.75">
      <c r="B160" s="54"/>
      <c r="C160" s="54"/>
      <c r="D160" s="54"/>
      <c r="E160" s="54"/>
      <c r="F160" s="54"/>
      <c r="G160" s="54"/>
      <c r="H160" s="54"/>
    </row>
    <row r="161" spans="2:8" ht="12.75">
      <c r="B161" s="54"/>
      <c r="C161" s="54"/>
      <c r="D161" s="54"/>
      <c r="E161" s="54"/>
      <c r="F161" s="54"/>
      <c r="G161" s="54"/>
      <c r="H161" s="54"/>
    </row>
    <row r="162" spans="2:8" ht="12.75">
      <c r="B162" s="54"/>
      <c r="C162" s="54"/>
      <c r="D162" s="54"/>
      <c r="E162" s="54"/>
      <c r="F162" s="54"/>
      <c r="G162" s="54"/>
      <c r="H162" s="54"/>
    </row>
    <row r="163" spans="2:8" ht="12.75">
      <c r="B163" s="54"/>
      <c r="C163" s="54"/>
      <c r="D163" s="54"/>
      <c r="E163" s="54"/>
      <c r="F163" s="54"/>
      <c r="G163" s="54"/>
      <c r="H163" s="54"/>
    </row>
    <row r="164" spans="2:8" ht="12.75">
      <c r="B164" s="54"/>
      <c r="C164" s="54"/>
      <c r="D164" s="54"/>
      <c r="E164" s="54"/>
      <c r="F164" s="54"/>
      <c r="G164" s="54"/>
      <c r="H164" s="54"/>
    </row>
    <row r="165" spans="2:8" ht="12.75">
      <c r="B165" s="54"/>
      <c r="C165" s="54"/>
      <c r="D165" s="54"/>
      <c r="E165" s="54"/>
      <c r="F165" s="54"/>
      <c r="G165" s="54"/>
      <c r="H165" s="54"/>
    </row>
    <row r="166" spans="2:8" ht="12.75">
      <c r="B166" s="54"/>
      <c r="C166" s="54"/>
      <c r="D166" s="54"/>
      <c r="E166" s="54"/>
      <c r="F166" s="54"/>
      <c r="G166" s="54"/>
      <c r="H166" s="54"/>
    </row>
    <row r="167" spans="2:8" ht="12.75">
      <c r="B167" s="54"/>
      <c r="C167" s="54"/>
      <c r="D167" s="54"/>
      <c r="E167" s="54"/>
      <c r="F167" s="54"/>
      <c r="G167" s="54"/>
      <c r="H167" s="54"/>
    </row>
    <row r="168" spans="2:8" ht="12.75">
      <c r="B168" s="54"/>
      <c r="C168" s="54"/>
      <c r="D168" s="54"/>
      <c r="E168" s="54"/>
      <c r="F168" s="54"/>
      <c r="G168" s="54"/>
      <c r="H168" s="54"/>
    </row>
    <row r="169" spans="2:8" ht="12.75">
      <c r="B169" s="54"/>
      <c r="C169" s="54"/>
      <c r="D169" s="54"/>
      <c r="E169" s="54"/>
      <c r="F169" s="54"/>
      <c r="G169" s="54"/>
      <c r="H169" s="54"/>
    </row>
    <row r="170" spans="2:8" ht="12.75">
      <c r="B170" s="54"/>
      <c r="C170" s="54"/>
      <c r="D170" s="54"/>
      <c r="E170" s="54"/>
      <c r="F170" s="54"/>
      <c r="G170" s="54"/>
      <c r="H170" s="54"/>
    </row>
    <row r="171" spans="2:8" ht="12.75">
      <c r="B171" s="54"/>
      <c r="C171" s="54"/>
      <c r="D171" s="54"/>
      <c r="E171" s="54"/>
      <c r="F171" s="54"/>
      <c r="G171" s="54"/>
      <c r="H171" s="54"/>
    </row>
    <row r="172" spans="2:8" ht="12.75">
      <c r="B172" s="54"/>
      <c r="C172" s="54"/>
      <c r="D172" s="54"/>
      <c r="E172" s="54"/>
      <c r="F172" s="54"/>
      <c r="G172" s="54"/>
      <c r="H172" s="54"/>
    </row>
    <row r="173" spans="2:8" ht="12.75">
      <c r="B173" s="54"/>
      <c r="C173" s="54"/>
      <c r="D173" s="54"/>
      <c r="E173" s="54"/>
      <c r="F173" s="54"/>
      <c r="G173" s="54"/>
      <c r="H173" s="54"/>
    </row>
    <row r="174" spans="2:8" ht="12.75">
      <c r="B174" s="54"/>
      <c r="C174" s="54"/>
      <c r="D174" s="54"/>
      <c r="E174" s="54"/>
      <c r="F174" s="54"/>
      <c r="G174" s="54"/>
      <c r="H174" s="54"/>
    </row>
    <row r="175" spans="2:8" ht="12.75">
      <c r="B175" s="54"/>
      <c r="C175" s="54"/>
      <c r="D175" s="54"/>
      <c r="E175" s="54"/>
      <c r="F175" s="54"/>
      <c r="G175" s="54"/>
      <c r="H175" s="54"/>
    </row>
    <row r="176" spans="2:8" ht="12.75">
      <c r="B176" s="54"/>
      <c r="C176" s="54"/>
      <c r="D176" s="54"/>
      <c r="E176" s="54"/>
      <c r="F176" s="54"/>
      <c r="G176" s="54"/>
      <c r="H176" s="54"/>
    </row>
    <row r="177" spans="2:8" ht="12.75">
      <c r="B177" s="54"/>
      <c r="C177" s="54"/>
      <c r="D177" s="54"/>
      <c r="E177" s="54"/>
      <c r="F177" s="54"/>
      <c r="G177" s="54"/>
      <c r="H177" s="54"/>
    </row>
    <row r="178" spans="2:8" ht="12.75">
      <c r="B178" s="54"/>
      <c r="C178" s="54"/>
      <c r="D178" s="54"/>
      <c r="E178" s="54"/>
      <c r="F178" s="54"/>
      <c r="G178" s="54"/>
      <c r="H178" s="54"/>
    </row>
    <row r="179" spans="2:8" ht="12.75">
      <c r="B179" s="54"/>
      <c r="C179" s="54"/>
      <c r="D179" s="54"/>
      <c r="E179" s="54"/>
      <c r="F179" s="54"/>
      <c r="G179" s="54"/>
      <c r="H179" s="54"/>
    </row>
    <row r="180" spans="2:8" ht="12.75">
      <c r="B180" s="54"/>
      <c r="C180" s="54"/>
      <c r="D180" s="54"/>
      <c r="E180" s="54"/>
      <c r="F180" s="54"/>
      <c r="G180" s="54"/>
      <c r="H180" s="54"/>
    </row>
    <row r="181" spans="2:8" ht="12.75">
      <c r="B181" s="54"/>
      <c r="C181" s="54"/>
      <c r="D181" s="54"/>
      <c r="E181" s="54"/>
      <c r="F181" s="54"/>
      <c r="G181" s="54"/>
      <c r="H181" s="54"/>
    </row>
    <row r="182" spans="2:8" ht="12.75">
      <c r="B182" s="54"/>
      <c r="C182" s="54"/>
      <c r="D182" s="54"/>
      <c r="E182" s="54"/>
      <c r="F182" s="54"/>
      <c r="G182" s="54"/>
      <c r="H182" s="54"/>
    </row>
    <row r="183" spans="2:8" ht="12.75">
      <c r="B183" s="54"/>
      <c r="C183" s="54"/>
      <c r="D183" s="54"/>
      <c r="E183" s="54"/>
      <c r="F183" s="54"/>
      <c r="G183" s="54"/>
      <c r="H183" s="54"/>
    </row>
    <row r="184" spans="2:8" ht="12.75">
      <c r="B184" s="54"/>
      <c r="C184" s="54"/>
      <c r="D184" s="54"/>
      <c r="E184" s="54"/>
      <c r="F184" s="54"/>
      <c r="G184" s="54"/>
      <c r="H184" s="54"/>
    </row>
    <row r="185" spans="2:8" ht="12.75">
      <c r="B185" s="54"/>
      <c r="C185" s="54"/>
      <c r="D185" s="54"/>
      <c r="E185" s="54"/>
      <c r="F185" s="54"/>
      <c r="G185" s="54"/>
      <c r="H185" s="54"/>
    </row>
    <row r="186" spans="2:8" ht="12.75">
      <c r="B186" s="54"/>
      <c r="C186" s="54"/>
      <c r="D186" s="54"/>
      <c r="E186" s="54"/>
      <c r="F186" s="54"/>
      <c r="G186" s="54"/>
      <c r="H186" s="54"/>
    </row>
    <row r="187" spans="2:8" ht="12.75">
      <c r="B187" s="54"/>
      <c r="C187" s="54"/>
      <c r="D187" s="54"/>
      <c r="E187" s="54"/>
      <c r="F187" s="54"/>
      <c r="G187" s="54"/>
      <c r="H187" s="54"/>
    </row>
    <row r="188" spans="2:8" ht="12.75">
      <c r="B188" s="54"/>
      <c r="C188" s="54"/>
      <c r="D188" s="54"/>
      <c r="E188" s="54"/>
      <c r="F188" s="54"/>
      <c r="G188" s="54"/>
      <c r="H188" s="54"/>
    </row>
    <row r="189" spans="2:8" ht="12.75">
      <c r="B189" s="54"/>
      <c r="C189" s="54"/>
      <c r="D189" s="54"/>
      <c r="E189" s="54"/>
      <c r="F189" s="54"/>
      <c r="G189" s="54"/>
      <c r="H189" s="54"/>
    </row>
    <row r="190" spans="2:8" ht="12.75">
      <c r="B190" s="54"/>
      <c r="C190" s="54"/>
      <c r="D190" s="54"/>
      <c r="E190" s="54"/>
      <c r="F190" s="54"/>
      <c r="G190" s="54"/>
      <c r="H190" s="54"/>
    </row>
    <row r="191" spans="2:8" ht="12.75">
      <c r="B191" s="54"/>
      <c r="C191" s="54"/>
      <c r="D191" s="54"/>
      <c r="E191" s="54"/>
      <c r="F191" s="54"/>
      <c r="G191" s="54"/>
      <c r="H191" s="54"/>
    </row>
    <row r="192" spans="2:8" ht="12.75">
      <c r="B192" s="54"/>
      <c r="C192" s="54"/>
      <c r="D192" s="54"/>
      <c r="E192" s="54"/>
      <c r="F192" s="54"/>
      <c r="G192" s="54"/>
      <c r="H192" s="54"/>
    </row>
    <row r="193" spans="2:8" ht="12.75">
      <c r="B193" s="54"/>
      <c r="C193" s="54"/>
      <c r="D193" s="54"/>
      <c r="E193" s="54"/>
      <c r="F193" s="54"/>
      <c r="G193" s="54"/>
      <c r="H193" s="54"/>
    </row>
    <row r="194" spans="2:8" ht="12.75">
      <c r="B194" s="54"/>
      <c r="C194" s="54"/>
      <c r="D194" s="54"/>
      <c r="E194" s="54"/>
      <c r="F194" s="54"/>
      <c r="G194" s="54"/>
      <c r="H194" s="54"/>
    </row>
    <row r="195" spans="2:8" ht="12.75">
      <c r="B195" s="54"/>
      <c r="C195" s="54"/>
      <c r="D195" s="54"/>
      <c r="E195" s="54"/>
      <c r="F195" s="54"/>
      <c r="G195" s="54"/>
      <c r="H195" s="54"/>
    </row>
    <row r="196" spans="2:8" ht="12.75">
      <c r="B196" s="54"/>
      <c r="C196" s="54"/>
      <c r="D196" s="54"/>
      <c r="E196" s="54"/>
      <c r="F196" s="54"/>
      <c r="G196" s="54"/>
      <c r="H196" s="54"/>
    </row>
    <row r="197" spans="2:8" ht="12.75">
      <c r="B197" s="54"/>
      <c r="C197" s="54"/>
      <c r="D197" s="54"/>
      <c r="E197" s="54"/>
      <c r="F197" s="54"/>
      <c r="G197" s="54"/>
      <c r="H197" s="54"/>
    </row>
    <row r="198" spans="2:8" ht="12.75">
      <c r="B198" s="54"/>
      <c r="C198" s="54"/>
      <c r="D198" s="54"/>
      <c r="E198" s="54"/>
      <c r="F198" s="54"/>
      <c r="G198" s="54"/>
      <c r="H198" s="54"/>
    </row>
    <row r="199" spans="2:8" ht="12.75">
      <c r="B199" s="54"/>
      <c r="C199" s="54"/>
      <c r="D199" s="54"/>
      <c r="E199" s="54"/>
      <c r="F199" s="54"/>
      <c r="G199" s="54"/>
      <c r="H199" s="54"/>
    </row>
    <row r="200" spans="2:8" ht="12.75">
      <c r="B200" s="54"/>
      <c r="C200" s="54"/>
      <c r="D200" s="54"/>
      <c r="E200" s="54"/>
      <c r="F200" s="54"/>
      <c r="G200" s="54"/>
      <c r="H200" s="54"/>
    </row>
    <row r="201" spans="2:8" ht="12.75">
      <c r="B201" s="54"/>
      <c r="C201" s="54"/>
      <c r="D201" s="54"/>
      <c r="E201" s="54"/>
      <c r="F201" s="54"/>
      <c r="G201" s="54"/>
      <c r="H201" s="54"/>
    </row>
    <row r="202" spans="2:8" ht="12.75">
      <c r="B202" s="54"/>
      <c r="C202" s="54"/>
      <c r="D202" s="54"/>
      <c r="E202" s="54"/>
      <c r="F202" s="54"/>
      <c r="G202" s="54"/>
      <c r="H202" s="54"/>
    </row>
    <row r="203" spans="2:8" ht="12.75">
      <c r="B203" s="54"/>
      <c r="C203" s="54"/>
      <c r="D203" s="54"/>
      <c r="E203" s="54"/>
      <c r="F203" s="54"/>
      <c r="G203" s="54"/>
      <c r="H203" s="54"/>
    </row>
    <row r="204" spans="2:8" ht="12.75">
      <c r="B204" s="54"/>
      <c r="C204" s="54"/>
      <c r="D204" s="54"/>
      <c r="E204" s="54"/>
      <c r="F204" s="54"/>
      <c r="G204" s="54"/>
      <c r="H204" s="54"/>
    </row>
    <row r="205" spans="2:8" ht="12.75">
      <c r="B205" s="54"/>
      <c r="C205" s="54"/>
      <c r="D205" s="54"/>
      <c r="E205" s="54"/>
      <c r="F205" s="54"/>
      <c r="G205" s="54"/>
      <c r="H205" s="54"/>
    </row>
    <row r="206" spans="2:8" ht="12.75">
      <c r="B206" s="54"/>
      <c r="C206" s="54"/>
      <c r="D206" s="54"/>
      <c r="E206" s="54"/>
      <c r="F206" s="54"/>
      <c r="G206" s="54"/>
      <c r="H206" s="54"/>
    </row>
    <row r="207" spans="2:8" ht="12.75">
      <c r="B207" s="54"/>
      <c r="C207" s="54"/>
      <c r="D207" s="54"/>
      <c r="E207" s="54"/>
      <c r="F207" s="54"/>
      <c r="G207" s="54"/>
      <c r="H207" s="54"/>
    </row>
    <row r="208" spans="2:8" ht="12.75">
      <c r="B208" s="54"/>
      <c r="C208" s="54"/>
      <c r="D208" s="54"/>
      <c r="E208" s="54"/>
      <c r="F208" s="54"/>
      <c r="G208" s="54"/>
      <c r="H208" s="54"/>
    </row>
    <row r="209" spans="2:8" ht="12.75">
      <c r="B209" s="54"/>
      <c r="C209" s="54"/>
      <c r="D209" s="54"/>
      <c r="E209" s="54"/>
      <c r="F209" s="54"/>
      <c r="G209" s="54"/>
      <c r="H209" s="54"/>
    </row>
    <row r="210" spans="2:8" ht="12.75">
      <c r="B210" s="54"/>
      <c r="C210" s="54"/>
      <c r="D210" s="54"/>
      <c r="E210" s="54"/>
      <c r="F210" s="54"/>
      <c r="G210" s="54"/>
      <c r="H210" s="54"/>
    </row>
    <row r="211" spans="2:8" ht="12.75">
      <c r="B211" s="54"/>
      <c r="C211" s="54"/>
      <c r="D211" s="54"/>
      <c r="E211" s="54"/>
      <c r="F211" s="54"/>
      <c r="G211" s="54"/>
      <c r="H211" s="54"/>
    </row>
    <row r="212" spans="2:8" ht="12.75">
      <c r="B212" s="54"/>
      <c r="C212" s="54"/>
      <c r="D212" s="54"/>
      <c r="E212" s="54"/>
      <c r="F212" s="54"/>
      <c r="G212" s="54"/>
      <c r="H212" s="54"/>
    </row>
    <row r="213" spans="2:8" ht="12.75">
      <c r="B213" s="54"/>
      <c r="C213" s="54"/>
      <c r="D213" s="54"/>
      <c r="E213" s="54"/>
      <c r="F213" s="54"/>
      <c r="G213" s="54"/>
      <c r="H213" s="54"/>
    </row>
    <row r="214" spans="2:8" ht="12.75">
      <c r="B214" s="54"/>
      <c r="C214" s="54"/>
      <c r="D214" s="54"/>
      <c r="E214" s="54"/>
      <c r="F214" s="54"/>
      <c r="G214" s="54"/>
      <c r="H214" s="54"/>
    </row>
    <row r="215" spans="2:8" ht="12.75">
      <c r="B215" s="54"/>
      <c r="C215" s="54"/>
      <c r="D215" s="54"/>
      <c r="E215" s="54"/>
      <c r="F215" s="54"/>
      <c r="G215" s="54"/>
      <c r="H215" s="54"/>
    </row>
    <row r="216" spans="2:8" ht="12.75">
      <c r="B216" s="54"/>
      <c r="C216" s="54"/>
      <c r="D216" s="54"/>
      <c r="E216" s="54"/>
      <c r="F216" s="54"/>
      <c r="G216" s="54"/>
      <c r="H216" s="54"/>
    </row>
    <row r="217" spans="2:8" ht="12.75">
      <c r="B217" s="54"/>
      <c r="C217" s="54"/>
      <c r="D217" s="54"/>
      <c r="E217" s="54"/>
      <c r="F217" s="54"/>
      <c r="G217" s="54"/>
      <c r="H217" s="54"/>
    </row>
    <row r="218" spans="2:8" ht="12.75">
      <c r="B218" s="54"/>
      <c r="C218" s="54"/>
      <c r="D218" s="54"/>
      <c r="E218" s="54"/>
      <c r="F218" s="54"/>
      <c r="G218" s="54"/>
      <c r="H218" s="54"/>
    </row>
    <row r="219" spans="2:8" ht="12.75">
      <c r="B219" s="54"/>
      <c r="C219" s="54"/>
      <c r="D219" s="54"/>
      <c r="E219" s="54"/>
      <c r="F219" s="54"/>
      <c r="G219" s="54"/>
      <c r="H219" s="54"/>
    </row>
    <row r="220" spans="2:8" ht="12.75">
      <c r="B220" s="54"/>
      <c r="C220" s="54"/>
      <c r="D220" s="54"/>
      <c r="E220" s="54"/>
      <c r="F220" s="54"/>
      <c r="G220" s="54"/>
      <c r="H220" s="54"/>
    </row>
    <row r="221" spans="2:8" ht="12.75">
      <c r="B221" s="54"/>
      <c r="C221" s="54"/>
      <c r="D221" s="54"/>
      <c r="E221" s="54"/>
      <c r="F221" s="54"/>
      <c r="G221" s="54"/>
      <c r="H221" s="54"/>
    </row>
    <row r="222" spans="2:8" ht="12.75">
      <c r="B222" s="54"/>
      <c r="C222" s="54"/>
      <c r="D222" s="54"/>
      <c r="E222" s="54"/>
      <c r="F222" s="54"/>
      <c r="G222" s="54"/>
      <c r="H222" s="54"/>
    </row>
    <row r="223" spans="2:8" ht="12.75">
      <c r="B223" s="54"/>
      <c r="C223" s="54"/>
      <c r="D223" s="54"/>
      <c r="E223" s="54"/>
      <c r="F223" s="54"/>
      <c r="G223" s="54"/>
      <c r="H223" s="54"/>
    </row>
    <row r="224" spans="2:8" ht="12.75">
      <c r="B224" s="54"/>
      <c r="C224" s="54"/>
      <c r="D224" s="54"/>
      <c r="E224" s="54"/>
      <c r="F224" s="54"/>
      <c r="G224" s="54"/>
      <c r="H224" s="54"/>
    </row>
    <row r="225" spans="2:8" ht="12.75">
      <c r="B225" s="54"/>
      <c r="C225" s="54"/>
      <c r="D225" s="54"/>
      <c r="E225" s="54"/>
      <c r="F225" s="54"/>
      <c r="G225" s="54"/>
      <c r="H225" s="54"/>
    </row>
    <row r="226" spans="2:8" ht="12.75">
      <c r="B226" s="54"/>
      <c r="C226" s="54"/>
      <c r="D226" s="54"/>
      <c r="E226" s="54"/>
      <c r="F226" s="54"/>
      <c r="G226" s="54"/>
      <c r="H226" s="54"/>
    </row>
    <row r="227" spans="2:8" ht="12.75">
      <c r="B227" s="54"/>
      <c r="C227" s="54"/>
      <c r="D227" s="54"/>
      <c r="E227" s="54"/>
      <c r="F227" s="54"/>
      <c r="G227" s="54"/>
      <c r="H227" s="54"/>
    </row>
    <row r="228" spans="2:8" ht="12.75">
      <c r="B228" s="54"/>
      <c r="C228" s="54"/>
      <c r="D228" s="54"/>
      <c r="E228" s="54"/>
      <c r="F228" s="54"/>
      <c r="G228" s="54"/>
      <c r="H228" s="54"/>
    </row>
    <row r="229" spans="2:8" ht="12.75">
      <c r="B229" s="54"/>
      <c r="C229" s="54"/>
      <c r="D229" s="54"/>
      <c r="E229" s="54"/>
      <c r="F229" s="54"/>
      <c r="G229" s="54"/>
      <c r="H229" s="54"/>
    </row>
    <row r="230" spans="2:8" ht="12.75">
      <c r="B230" s="54"/>
      <c r="C230" s="54"/>
      <c r="D230" s="54"/>
      <c r="E230" s="54"/>
      <c r="F230" s="54"/>
      <c r="G230" s="54"/>
      <c r="H230" s="54"/>
    </row>
    <row r="231" spans="2:8" ht="12.75">
      <c r="B231" s="54"/>
      <c r="C231" s="54"/>
      <c r="D231" s="54"/>
      <c r="E231" s="54"/>
      <c r="F231" s="54"/>
      <c r="G231" s="54"/>
      <c r="H231" s="54"/>
    </row>
    <row r="232" spans="2:8" ht="12.75">
      <c r="B232" s="54"/>
      <c r="C232" s="54"/>
      <c r="D232" s="54"/>
      <c r="E232" s="54"/>
      <c r="F232" s="54"/>
      <c r="G232" s="54"/>
      <c r="H232" s="54"/>
    </row>
    <row r="233" spans="2:8" ht="12.75">
      <c r="B233" s="54"/>
      <c r="C233" s="54"/>
      <c r="D233" s="54"/>
      <c r="E233" s="54"/>
      <c r="F233" s="54"/>
      <c r="G233" s="54"/>
      <c r="H233" s="54"/>
    </row>
    <row r="234" spans="2:8" ht="12.75">
      <c r="B234" s="54"/>
      <c r="C234" s="54"/>
      <c r="D234" s="54"/>
      <c r="E234" s="54"/>
      <c r="F234" s="54"/>
      <c r="G234" s="54"/>
      <c r="H234" s="54"/>
    </row>
    <row r="235" spans="2:8" ht="12.75">
      <c r="B235" s="54"/>
      <c r="C235" s="54"/>
      <c r="D235" s="54"/>
      <c r="E235" s="54"/>
      <c r="F235" s="54"/>
      <c r="G235" s="54"/>
      <c r="H235" s="54"/>
    </row>
    <row r="236" spans="2:8" ht="12.75">
      <c r="B236" s="54"/>
      <c r="C236" s="54"/>
      <c r="D236" s="54"/>
      <c r="E236" s="54"/>
      <c r="F236" s="54"/>
      <c r="G236" s="54"/>
      <c r="H236" s="54"/>
    </row>
    <row r="237" spans="2:8" ht="12.75">
      <c r="B237" s="54"/>
      <c r="C237" s="54"/>
      <c r="D237" s="54"/>
      <c r="E237" s="54"/>
      <c r="F237" s="54"/>
      <c r="G237" s="54"/>
      <c r="H237" s="54"/>
    </row>
    <row r="238" spans="2:8" ht="12.75">
      <c r="B238" s="54"/>
      <c r="C238" s="54"/>
      <c r="D238" s="54"/>
      <c r="E238" s="54"/>
      <c r="F238" s="54"/>
      <c r="G238" s="54"/>
      <c r="H238" s="54"/>
    </row>
    <row r="239" spans="2:8" ht="12.75">
      <c r="B239" s="54"/>
      <c r="C239" s="54"/>
      <c r="D239" s="54"/>
      <c r="E239" s="54"/>
      <c r="F239" s="54"/>
      <c r="G239" s="54"/>
      <c r="H239" s="54"/>
    </row>
    <row r="240" spans="2:8" ht="12.75">
      <c r="B240" s="54"/>
      <c r="C240" s="54"/>
      <c r="D240" s="54"/>
      <c r="E240" s="54"/>
      <c r="F240" s="54"/>
      <c r="G240" s="54"/>
      <c r="H240" s="54"/>
    </row>
    <row r="241" spans="2:8" ht="12.75">
      <c r="B241" s="54"/>
      <c r="C241" s="54"/>
      <c r="D241" s="54"/>
      <c r="E241" s="54"/>
      <c r="F241" s="54"/>
      <c r="G241" s="54"/>
      <c r="H241" s="54"/>
    </row>
    <row r="242" spans="2:8" ht="12.75">
      <c r="B242" s="54"/>
      <c r="C242" s="54"/>
      <c r="D242" s="54"/>
      <c r="E242" s="54"/>
      <c r="F242" s="54"/>
      <c r="G242" s="54"/>
      <c r="H242" s="54"/>
    </row>
    <row r="243" spans="2:8" ht="12.75">
      <c r="B243" s="54"/>
      <c r="C243" s="54"/>
      <c r="D243" s="54"/>
      <c r="E243" s="54"/>
      <c r="F243" s="54"/>
      <c r="G243" s="54"/>
      <c r="H243" s="54"/>
    </row>
    <row r="244" spans="2:8" ht="12.75">
      <c r="B244" s="54"/>
      <c r="C244" s="54"/>
      <c r="D244" s="54"/>
      <c r="E244" s="54"/>
      <c r="F244" s="54"/>
      <c r="G244" s="54"/>
      <c r="H244" s="54"/>
    </row>
    <row r="245" spans="2:8" ht="12.75">
      <c r="B245" s="54"/>
      <c r="C245" s="54"/>
      <c r="D245" s="54"/>
      <c r="E245" s="54"/>
      <c r="F245" s="54"/>
      <c r="G245" s="54"/>
      <c r="H245" s="54"/>
    </row>
    <row r="246" spans="2:8" ht="12.75">
      <c r="B246" s="54"/>
      <c r="C246" s="54"/>
      <c r="D246" s="54"/>
      <c r="E246" s="54"/>
      <c r="F246" s="54"/>
      <c r="G246" s="54"/>
      <c r="H246" s="54"/>
    </row>
    <row r="247" spans="2:8" ht="12.75">
      <c r="B247" s="54"/>
      <c r="C247" s="54"/>
      <c r="D247" s="54"/>
      <c r="E247" s="54"/>
      <c r="F247" s="54"/>
      <c r="G247" s="54"/>
      <c r="H247" s="54"/>
    </row>
    <row r="248" spans="2:8" ht="12.75">
      <c r="B248" s="54"/>
      <c r="C248" s="54"/>
      <c r="D248" s="54"/>
      <c r="E248" s="54"/>
      <c r="F248" s="54"/>
      <c r="G248" s="54"/>
      <c r="H248" s="54"/>
    </row>
    <row r="249" spans="2:8" ht="12.75">
      <c r="B249" s="54"/>
      <c r="C249" s="54"/>
      <c r="D249" s="54"/>
      <c r="E249" s="54"/>
      <c r="F249" s="54"/>
      <c r="G249" s="54"/>
      <c r="H249" s="54"/>
    </row>
    <row r="250" spans="2:8" ht="12.75">
      <c r="B250" s="54"/>
      <c r="C250" s="54"/>
      <c r="D250" s="54"/>
      <c r="E250" s="54"/>
      <c r="F250" s="54"/>
      <c r="G250" s="54"/>
      <c r="H250" s="54"/>
    </row>
    <row r="251" spans="2:8" ht="12.75">
      <c r="B251" s="54"/>
      <c r="C251" s="54"/>
      <c r="D251" s="54"/>
      <c r="E251" s="54"/>
      <c r="F251" s="54"/>
      <c r="G251" s="54"/>
      <c r="H251" s="54"/>
    </row>
    <row r="252" spans="2:8" ht="12.75">
      <c r="B252" s="54"/>
      <c r="C252" s="54"/>
      <c r="D252" s="54"/>
      <c r="E252" s="54"/>
      <c r="F252" s="54"/>
      <c r="G252" s="54"/>
      <c r="H252" s="54"/>
    </row>
    <row r="253" spans="2:8" ht="12.75">
      <c r="B253" s="54"/>
      <c r="C253" s="54"/>
      <c r="D253" s="54"/>
      <c r="E253" s="54"/>
      <c r="F253" s="54"/>
      <c r="G253" s="54"/>
      <c r="H253" s="54"/>
    </row>
    <row r="254" spans="2:8" ht="12.75">
      <c r="B254" s="54"/>
      <c r="C254" s="54"/>
      <c r="D254" s="54"/>
      <c r="E254" s="54"/>
      <c r="F254" s="54"/>
      <c r="G254" s="54"/>
      <c r="H254" s="54"/>
    </row>
    <row r="255" spans="2:8" ht="12.75">
      <c r="B255" s="54"/>
      <c r="C255" s="54"/>
      <c r="D255" s="54"/>
      <c r="E255" s="54"/>
      <c r="F255" s="54"/>
      <c r="G255" s="54"/>
      <c r="H255" s="54"/>
    </row>
    <row r="256" spans="2:8" ht="12.75">
      <c r="B256" s="54"/>
      <c r="C256" s="54"/>
      <c r="D256" s="54"/>
      <c r="E256" s="54"/>
      <c r="F256" s="54"/>
      <c r="G256" s="54"/>
      <c r="H256" s="54"/>
    </row>
    <row r="257" spans="2:8" ht="12.75">
      <c r="B257" s="54"/>
      <c r="C257" s="54"/>
      <c r="D257" s="54"/>
      <c r="E257" s="54"/>
      <c r="F257" s="54"/>
      <c r="G257" s="54"/>
      <c r="H257" s="54"/>
    </row>
    <row r="258" spans="2:8" ht="12.75">
      <c r="B258" s="54"/>
      <c r="C258" s="54"/>
      <c r="D258" s="54"/>
      <c r="E258" s="54"/>
      <c r="F258" s="54"/>
      <c r="G258" s="54"/>
      <c r="H258" s="54"/>
    </row>
    <row r="259" spans="2:8" ht="12.75">
      <c r="B259" s="54"/>
      <c r="C259" s="54"/>
      <c r="D259" s="54"/>
      <c r="E259" s="54"/>
      <c r="F259" s="54"/>
      <c r="G259" s="54"/>
      <c r="H259" s="54"/>
    </row>
    <row r="260" spans="2:8" ht="12.75">
      <c r="B260" s="54"/>
      <c r="C260" s="54"/>
      <c r="D260" s="54"/>
      <c r="E260" s="54"/>
      <c r="F260" s="54"/>
      <c r="G260" s="54"/>
      <c r="H260" s="54"/>
    </row>
    <row r="261" spans="2:8" ht="12.75">
      <c r="B261" s="54"/>
      <c r="C261" s="54"/>
      <c r="D261" s="54"/>
      <c r="E261" s="54"/>
      <c r="F261" s="54"/>
      <c r="G261" s="54"/>
      <c r="H261" s="54"/>
    </row>
    <row r="262" spans="2:8" ht="12.75">
      <c r="B262" s="54"/>
      <c r="C262" s="54"/>
      <c r="D262" s="54"/>
      <c r="E262" s="54"/>
      <c r="F262" s="54"/>
      <c r="G262" s="54"/>
      <c r="H262" s="54"/>
    </row>
    <row r="263" spans="2:8" ht="12.75">
      <c r="B263" s="54"/>
      <c r="C263" s="54"/>
      <c r="D263" s="54"/>
      <c r="E263" s="54"/>
      <c r="F263" s="54"/>
      <c r="G263" s="54"/>
      <c r="H263" s="54"/>
    </row>
    <row r="264" spans="2:8" ht="12.75">
      <c r="B264" s="54"/>
      <c r="C264" s="54"/>
      <c r="D264" s="54"/>
      <c r="E264" s="54"/>
      <c r="F264" s="54"/>
      <c r="G264" s="54"/>
      <c r="H264" s="54"/>
    </row>
    <row r="265" spans="2:8" ht="12.75">
      <c r="B265" s="54"/>
      <c r="C265" s="54"/>
      <c r="D265" s="54"/>
      <c r="E265" s="54"/>
      <c r="F265" s="54"/>
      <c r="G265" s="54"/>
      <c r="H265" s="54"/>
    </row>
    <row r="266" spans="2:8" ht="12.75">
      <c r="B266" s="54"/>
      <c r="C266" s="54"/>
      <c r="D266" s="54"/>
      <c r="E266" s="54"/>
      <c r="F266" s="54"/>
      <c r="G266" s="54"/>
      <c r="H266" s="54"/>
    </row>
    <row r="267" spans="2:8" ht="12.75">
      <c r="B267" s="54"/>
      <c r="C267" s="54"/>
      <c r="D267" s="54"/>
      <c r="E267" s="54"/>
      <c r="F267" s="54"/>
      <c r="G267" s="54"/>
      <c r="H267" s="54"/>
    </row>
    <row r="268" spans="2:8" ht="12.75">
      <c r="B268" s="54"/>
      <c r="C268" s="54"/>
      <c r="D268" s="54"/>
      <c r="E268" s="54"/>
      <c r="F268" s="54"/>
      <c r="G268" s="54"/>
      <c r="H268" s="54"/>
    </row>
    <row r="269" spans="2:8" ht="12.75">
      <c r="B269" s="54"/>
      <c r="C269" s="54"/>
      <c r="D269" s="54"/>
      <c r="E269" s="54"/>
      <c r="F269" s="54"/>
      <c r="G269" s="54"/>
      <c r="H269" s="54"/>
    </row>
    <row r="270" spans="2:8" ht="12.75">
      <c r="B270" s="54"/>
      <c r="C270" s="54"/>
      <c r="D270" s="54"/>
      <c r="E270" s="54"/>
      <c r="F270" s="54"/>
      <c r="G270" s="54"/>
      <c r="H270" s="54"/>
    </row>
    <row r="271" spans="2:8" ht="12.75">
      <c r="B271" s="54"/>
      <c r="C271" s="54"/>
      <c r="D271" s="54"/>
      <c r="E271" s="54"/>
      <c r="F271" s="54"/>
      <c r="G271" s="54"/>
      <c r="H271" s="54"/>
    </row>
    <row r="272" spans="2:8" ht="12.75">
      <c r="B272" s="54"/>
      <c r="C272" s="54"/>
      <c r="D272" s="54"/>
      <c r="E272" s="54"/>
      <c r="F272" s="54"/>
      <c r="G272" s="54"/>
      <c r="H272" s="54"/>
    </row>
    <row r="273" spans="2:8" ht="12.75">
      <c r="B273" s="54"/>
      <c r="C273" s="54"/>
      <c r="D273" s="54"/>
      <c r="E273" s="54"/>
      <c r="F273" s="54"/>
      <c r="G273" s="54"/>
      <c r="H273" s="54"/>
    </row>
    <row r="274" spans="2:8" ht="12.75">
      <c r="B274" s="54"/>
      <c r="C274" s="54"/>
      <c r="D274" s="54"/>
      <c r="E274" s="54"/>
      <c r="F274" s="54"/>
      <c r="G274" s="54"/>
      <c r="H274" s="54"/>
    </row>
    <row r="275" spans="2:8" ht="12.75">
      <c r="B275" s="54"/>
      <c r="C275" s="54"/>
      <c r="D275" s="54"/>
      <c r="E275" s="54"/>
      <c r="F275" s="54"/>
      <c r="G275" s="54"/>
      <c r="H275" s="54"/>
    </row>
    <row r="276" spans="2:8" ht="12.75">
      <c r="B276" s="54"/>
      <c r="C276" s="54"/>
      <c r="D276" s="54"/>
      <c r="E276" s="54"/>
      <c r="F276" s="54"/>
      <c r="G276" s="54"/>
      <c r="H276" s="54"/>
    </row>
    <row r="277" spans="2:8" ht="12.75">
      <c r="B277" s="54"/>
      <c r="C277" s="54"/>
      <c r="D277" s="54"/>
      <c r="E277" s="54"/>
      <c r="F277" s="54"/>
      <c r="G277" s="54"/>
      <c r="H277" s="54"/>
    </row>
    <row r="278" spans="2:8" ht="12.75">
      <c r="B278" s="54"/>
      <c r="C278" s="54"/>
      <c r="D278" s="54"/>
      <c r="E278" s="54"/>
      <c r="F278" s="54"/>
      <c r="G278" s="54"/>
      <c r="H278" s="54"/>
    </row>
    <row r="279" spans="2:8" ht="12.75">
      <c r="B279" s="54"/>
      <c r="C279" s="54"/>
      <c r="D279" s="54"/>
      <c r="E279" s="54"/>
      <c r="F279" s="54"/>
      <c r="G279" s="54"/>
      <c r="H279" s="54"/>
    </row>
    <row r="280" spans="2:8" ht="12.75">
      <c r="B280" s="54"/>
      <c r="C280" s="54"/>
      <c r="D280" s="54"/>
      <c r="E280" s="54"/>
      <c r="F280" s="54"/>
      <c r="G280" s="54"/>
      <c r="H280" s="54"/>
    </row>
    <row r="281" spans="2:8" ht="12.75">
      <c r="B281" s="54"/>
      <c r="C281" s="54"/>
      <c r="D281" s="54"/>
      <c r="E281" s="54"/>
      <c r="F281" s="54"/>
      <c r="G281" s="54"/>
      <c r="H281" s="54"/>
    </row>
    <row r="282" spans="2:8" ht="12.75">
      <c r="B282" s="54"/>
      <c r="C282" s="54"/>
      <c r="D282" s="54"/>
      <c r="E282" s="54"/>
      <c r="F282" s="54"/>
      <c r="G282" s="54"/>
      <c r="H282" s="54"/>
    </row>
    <row r="283" spans="2:8" ht="12.75">
      <c r="B283" s="54"/>
      <c r="C283" s="54"/>
      <c r="D283" s="54"/>
      <c r="E283" s="54"/>
      <c r="F283" s="54"/>
      <c r="G283" s="54"/>
      <c r="H283" s="54"/>
    </row>
    <row r="284" spans="2:8" ht="12.75">
      <c r="B284" s="54"/>
      <c r="C284" s="54"/>
      <c r="D284" s="54"/>
      <c r="E284" s="54"/>
      <c r="F284" s="54"/>
      <c r="G284" s="54"/>
      <c r="H284" s="54"/>
    </row>
    <row r="285" spans="2:8" ht="12.75">
      <c r="B285" s="54"/>
      <c r="C285" s="54"/>
      <c r="D285" s="54"/>
      <c r="E285" s="54"/>
      <c r="F285" s="54"/>
      <c r="G285" s="54"/>
      <c r="H285" s="54"/>
    </row>
    <row r="286" spans="2:8" ht="12.75">
      <c r="B286" s="54"/>
      <c r="C286" s="54"/>
      <c r="D286" s="54"/>
      <c r="E286" s="54"/>
      <c r="F286" s="54"/>
      <c r="G286" s="54"/>
      <c r="H286" s="54"/>
    </row>
    <row r="287" spans="2:8" ht="12.75">
      <c r="B287" s="54"/>
      <c r="C287" s="54"/>
      <c r="D287" s="54"/>
      <c r="E287" s="54"/>
      <c r="F287" s="54"/>
      <c r="G287" s="54"/>
      <c r="H287" s="54"/>
    </row>
    <row r="288" spans="2:8" ht="12.75">
      <c r="B288" s="54"/>
      <c r="C288" s="54"/>
      <c r="D288" s="54"/>
      <c r="E288" s="54"/>
      <c r="F288" s="54"/>
      <c r="G288" s="54"/>
      <c r="H288" s="54"/>
    </row>
    <row r="289" spans="2:8" ht="12.75">
      <c r="B289" s="54"/>
      <c r="C289" s="54"/>
      <c r="D289" s="54"/>
      <c r="E289" s="54"/>
      <c r="F289" s="54"/>
      <c r="G289" s="54"/>
      <c r="H289" s="54"/>
    </row>
    <row r="290" spans="2:8" ht="12.75">
      <c r="B290" s="54"/>
      <c r="C290" s="54"/>
      <c r="D290" s="54"/>
      <c r="E290" s="54"/>
      <c r="F290" s="54"/>
      <c r="G290" s="54"/>
      <c r="H290" s="54"/>
    </row>
    <row r="291" spans="2:8" ht="12.75">
      <c r="B291" s="54"/>
      <c r="C291" s="54"/>
      <c r="D291" s="54"/>
      <c r="E291" s="54"/>
      <c r="F291" s="54"/>
      <c r="G291" s="54"/>
      <c r="H291" s="54"/>
    </row>
    <row r="292" spans="2:8" ht="12.75">
      <c r="B292" s="54"/>
      <c r="C292" s="54"/>
      <c r="D292" s="54"/>
      <c r="E292" s="54"/>
      <c r="F292" s="54"/>
      <c r="G292" s="54"/>
      <c r="H292" s="54"/>
    </row>
    <row r="293" spans="2:8" ht="12.75">
      <c r="B293" s="54"/>
      <c r="C293" s="54"/>
      <c r="D293" s="54"/>
      <c r="E293" s="54"/>
      <c r="F293" s="54"/>
      <c r="G293" s="54"/>
      <c r="H293" s="54"/>
    </row>
    <row r="294" spans="2:8" ht="12.75">
      <c r="B294" s="54"/>
      <c r="C294" s="54"/>
      <c r="D294" s="54"/>
      <c r="E294" s="54"/>
      <c r="F294" s="54"/>
      <c r="G294" s="54"/>
      <c r="H294" s="54"/>
    </row>
    <row r="295" spans="2:8" ht="12.75">
      <c r="B295" s="54"/>
      <c r="C295" s="54"/>
      <c r="D295" s="54"/>
      <c r="E295" s="54"/>
      <c r="F295" s="54"/>
      <c r="G295" s="54"/>
      <c r="H295" s="54"/>
    </row>
    <row r="296" spans="2:8" ht="12.75">
      <c r="B296" s="54"/>
      <c r="C296" s="54"/>
      <c r="D296" s="54"/>
      <c r="E296" s="54"/>
      <c r="F296" s="54"/>
      <c r="G296" s="54"/>
      <c r="H296" s="54"/>
    </row>
    <row r="297" spans="2:8" ht="12.75">
      <c r="B297" s="54"/>
      <c r="C297" s="54"/>
      <c r="D297" s="54"/>
      <c r="E297" s="54"/>
      <c r="F297" s="54"/>
      <c r="G297" s="54"/>
      <c r="H297" s="54"/>
    </row>
    <row r="298" spans="2:8" ht="12.75">
      <c r="B298" s="54"/>
      <c r="C298" s="54"/>
      <c r="D298" s="54"/>
      <c r="E298" s="54"/>
      <c r="F298" s="54"/>
      <c r="G298" s="54"/>
      <c r="H298" s="54"/>
    </row>
    <row r="299" spans="2:8" ht="12.75">
      <c r="B299" s="54"/>
      <c r="C299" s="54"/>
      <c r="D299" s="54"/>
      <c r="E299" s="54"/>
      <c r="F299" s="54"/>
      <c r="G299" s="54"/>
      <c r="H299" s="54"/>
    </row>
    <row r="300" spans="2:8" ht="12.75">
      <c r="B300" s="54"/>
      <c r="C300" s="54"/>
      <c r="D300" s="54"/>
      <c r="E300" s="54"/>
      <c r="F300" s="54"/>
      <c r="G300" s="54"/>
      <c r="H300" s="54"/>
    </row>
    <row r="301" spans="2:8" ht="12.75">
      <c r="B301" s="54"/>
      <c r="C301" s="54"/>
      <c r="D301" s="54"/>
      <c r="E301" s="54"/>
      <c r="F301" s="54"/>
      <c r="G301" s="54"/>
      <c r="H301" s="54"/>
    </row>
    <row r="302" spans="2:8" ht="12.75">
      <c r="B302" s="54"/>
      <c r="C302" s="54"/>
      <c r="D302" s="54"/>
      <c r="E302" s="54"/>
      <c r="F302" s="54"/>
      <c r="G302" s="54"/>
      <c r="H302" s="54"/>
    </row>
    <row r="303" spans="2:8" ht="12.75">
      <c r="B303" s="54"/>
      <c r="C303" s="54"/>
      <c r="D303" s="54"/>
      <c r="E303" s="54"/>
      <c r="F303" s="54"/>
      <c r="G303" s="54"/>
      <c r="H303" s="54"/>
    </row>
    <row r="304" spans="2:8" ht="12.75">
      <c r="B304" s="54"/>
      <c r="C304" s="54"/>
      <c r="D304" s="54"/>
      <c r="E304" s="54"/>
      <c r="F304" s="54"/>
      <c r="G304" s="54"/>
      <c r="H304" s="54"/>
    </row>
    <row r="305" spans="2:8" ht="12.75">
      <c r="B305" s="54"/>
      <c r="C305" s="54"/>
      <c r="D305" s="54"/>
      <c r="E305" s="54"/>
      <c r="F305" s="54"/>
      <c r="G305" s="54"/>
      <c r="H305" s="54"/>
    </row>
    <row r="306" spans="2:8" ht="12.75">
      <c r="B306" s="54"/>
      <c r="C306" s="54"/>
      <c r="D306" s="54"/>
      <c r="E306" s="54"/>
      <c r="F306" s="54"/>
      <c r="G306" s="54"/>
      <c r="H306" s="54"/>
    </row>
    <row r="307" spans="2:8" ht="12.75">
      <c r="B307" s="54"/>
      <c r="C307" s="54"/>
      <c r="D307" s="54"/>
      <c r="E307" s="54"/>
      <c r="F307" s="54"/>
      <c r="G307" s="54"/>
      <c r="H307" s="54"/>
    </row>
    <row r="308" spans="2:8" ht="12.75">
      <c r="B308" s="54"/>
      <c r="C308" s="54"/>
      <c r="D308" s="54"/>
      <c r="E308" s="54"/>
      <c r="F308" s="54"/>
      <c r="G308" s="54"/>
      <c r="H308" s="54"/>
    </row>
    <row r="309" spans="2:8" ht="12.75">
      <c r="B309" s="54"/>
      <c r="C309" s="54"/>
      <c r="D309" s="54"/>
      <c r="E309" s="54"/>
      <c r="F309" s="54"/>
      <c r="G309" s="54"/>
      <c r="H309" s="54"/>
    </row>
    <row r="310" spans="2:8" ht="12.75">
      <c r="B310" s="54"/>
      <c r="C310" s="54"/>
      <c r="D310" s="54"/>
      <c r="E310" s="54"/>
      <c r="F310" s="54"/>
      <c r="G310" s="54"/>
      <c r="H310" s="54"/>
    </row>
    <row r="311" spans="2:8" ht="12.75">
      <c r="B311" s="54"/>
      <c r="C311" s="54"/>
      <c r="D311" s="54"/>
      <c r="E311" s="54"/>
      <c r="F311" s="54"/>
      <c r="G311" s="54"/>
      <c r="H311" s="54"/>
    </row>
    <row r="312" spans="2:8" ht="12.75">
      <c r="B312" s="54"/>
      <c r="C312" s="54"/>
      <c r="D312" s="54"/>
      <c r="E312" s="54"/>
      <c r="F312" s="54"/>
      <c r="G312" s="54"/>
      <c r="H312" s="54"/>
    </row>
    <row r="313" spans="2:8" ht="12.75">
      <c r="B313" s="54"/>
      <c r="C313" s="54"/>
      <c r="D313" s="54"/>
      <c r="E313" s="54"/>
      <c r="F313" s="54"/>
      <c r="G313" s="54"/>
      <c r="H313" s="54"/>
    </row>
    <row r="314" spans="2:8" ht="12.75">
      <c r="B314" s="54"/>
      <c r="C314" s="54"/>
      <c r="D314" s="54"/>
      <c r="E314" s="54"/>
      <c r="F314" s="54"/>
      <c r="G314" s="54"/>
      <c r="H314" s="54"/>
    </row>
    <row r="315" spans="2:8" ht="12.75">
      <c r="B315" s="54"/>
      <c r="C315" s="54"/>
      <c r="D315" s="54"/>
      <c r="E315" s="54"/>
      <c r="F315" s="54"/>
      <c r="G315" s="54"/>
      <c r="H315" s="54"/>
    </row>
    <row r="316" spans="2:8" ht="12.75">
      <c r="B316" s="54"/>
      <c r="C316" s="54"/>
      <c r="D316" s="54"/>
      <c r="E316" s="54"/>
      <c r="F316" s="54"/>
      <c r="G316" s="54"/>
      <c r="H316" s="54"/>
    </row>
    <row r="317" spans="2:8" ht="12.75">
      <c r="B317" s="54"/>
      <c r="C317" s="54"/>
      <c r="D317" s="54"/>
      <c r="E317" s="54"/>
      <c r="F317" s="54"/>
      <c r="G317" s="54"/>
      <c r="H317" s="54"/>
    </row>
    <row r="318" spans="2:8" ht="12.75">
      <c r="B318" s="54"/>
      <c r="C318" s="54"/>
      <c r="D318" s="54"/>
      <c r="E318" s="54"/>
      <c r="F318" s="54"/>
      <c r="G318" s="54"/>
      <c r="H318" s="54"/>
    </row>
    <row r="319" spans="2:8" ht="12.75">
      <c r="B319" s="54"/>
      <c r="C319" s="54"/>
      <c r="D319" s="54"/>
      <c r="E319" s="54"/>
      <c r="F319" s="54"/>
      <c r="G319" s="54"/>
      <c r="H319" s="54"/>
    </row>
    <row r="320" spans="2:8" ht="12.75">
      <c r="B320" s="54"/>
      <c r="C320" s="54"/>
      <c r="D320" s="54"/>
      <c r="E320" s="54"/>
      <c r="F320" s="54"/>
      <c r="G320" s="54"/>
      <c r="H320" s="54"/>
    </row>
    <row r="321" spans="2:8" ht="12.75">
      <c r="B321" s="54"/>
      <c r="C321" s="54"/>
      <c r="D321" s="54"/>
      <c r="E321" s="54"/>
      <c r="F321" s="54"/>
      <c r="G321" s="54"/>
      <c r="H321" s="54"/>
    </row>
    <row r="322" spans="2:8" ht="12.75">
      <c r="B322" s="54"/>
      <c r="C322" s="54"/>
      <c r="D322" s="54"/>
      <c r="E322" s="54"/>
      <c r="F322" s="54"/>
      <c r="G322" s="54"/>
      <c r="H322" s="54"/>
    </row>
    <row r="323" spans="2:8" ht="12.75">
      <c r="B323" s="54"/>
      <c r="C323" s="54"/>
      <c r="D323" s="54"/>
      <c r="E323" s="54"/>
      <c r="F323" s="54"/>
      <c r="G323" s="54"/>
      <c r="H323" s="54"/>
    </row>
    <row r="324" spans="2:8" ht="12.75">
      <c r="B324" s="54"/>
      <c r="C324" s="54"/>
      <c r="D324" s="54"/>
      <c r="E324" s="54"/>
      <c r="F324" s="54"/>
      <c r="G324" s="54"/>
      <c r="H324" s="54"/>
    </row>
    <row r="325" spans="2:8" ht="12.75">
      <c r="B325" s="54"/>
      <c r="C325" s="54"/>
      <c r="D325" s="54"/>
      <c r="E325" s="54"/>
      <c r="F325" s="54"/>
      <c r="G325" s="54"/>
      <c r="H325" s="54"/>
    </row>
    <row r="326" spans="2:8" ht="12.75">
      <c r="B326" s="54"/>
      <c r="C326" s="54"/>
      <c r="D326" s="54"/>
      <c r="E326" s="54"/>
      <c r="F326" s="54"/>
      <c r="G326" s="54"/>
      <c r="H326" s="54"/>
    </row>
    <row r="327" spans="2:8" ht="12.75">
      <c r="B327" s="54"/>
      <c r="C327" s="54"/>
      <c r="D327" s="54"/>
      <c r="E327" s="54"/>
      <c r="F327" s="54"/>
      <c r="G327" s="54"/>
      <c r="H327" s="54"/>
    </row>
    <row r="328" spans="2:8" ht="12.75">
      <c r="B328" s="54"/>
      <c r="C328" s="54"/>
      <c r="D328" s="54"/>
      <c r="E328" s="54"/>
      <c r="F328" s="54"/>
      <c r="G328" s="54"/>
      <c r="H328" s="54"/>
    </row>
    <row r="329" spans="2:8" ht="12.75">
      <c r="B329" s="54"/>
      <c r="C329" s="54"/>
      <c r="D329" s="54"/>
      <c r="E329" s="54"/>
      <c r="F329" s="54"/>
      <c r="G329" s="54"/>
      <c r="H329" s="54"/>
    </row>
    <row r="330" spans="2:8" ht="12.75">
      <c r="B330" s="54"/>
      <c r="C330" s="54"/>
      <c r="D330" s="54"/>
      <c r="E330" s="54"/>
      <c r="F330" s="54"/>
      <c r="G330" s="54"/>
      <c r="H330" s="54"/>
    </row>
    <row r="331" spans="2:8" ht="12.75">
      <c r="B331" s="54"/>
      <c r="C331" s="54"/>
      <c r="D331" s="54"/>
      <c r="E331" s="54"/>
      <c r="F331" s="54"/>
      <c r="G331" s="54"/>
      <c r="H331" s="54"/>
    </row>
    <row r="332" spans="2:8" ht="12.75">
      <c r="B332" s="54"/>
      <c r="C332" s="54"/>
      <c r="D332" s="54"/>
      <c r="E332" s="54"/>
      <c r="F332" s="54"/>
      <c r="G332" s="54"/>
      <c r="H332" s="54"/>
    </row>
    <row r="333" spans="2:8" ht="12.75">
      <c r="B333" s="54"/>
      <c r="C333" s="54"/>
      <c r="D333" s="54"/>
      <c r="E333" s="54"/>
      <c r="F333" s="54"/>
      <c r="G333" s="54"/>
      <c r="H333" s="54"/>
    </row>
    <row r="334" spans="2:8" ht="12.75">
      <c r="B334" s="54"/>
      <c r="C334" s="54"/>
      <c r="D334" s="54"/>
      <c r="E334" s="54"/>
      <c r="F334" s="54"/>
      <c r="G334" s="54"/>
      <c r="H334" s="54"/>
    </row>
    <row r="335" spans="2:8" ht="12.75">
      <c r="B335" s="54"/>
      <c r="C335" s="54"/>
      <c r="D335" s="54"/>
      <c r="E335" s="54"/>
      <c r="F335" s="54"/>
      <c r="G335" s="54"/>
      <c r="H335" s="54"/>
    </row>
    <row r="336" spans="2:8" ht="12.75">
      <c r="B336" s="54"/>
      <c r="C336" s="54"/>
      <c r="D336" s="54"/>
      <c r="E336" s="54"/>
      <c r="F336" s="54"/>
      <c r="G336" s="54"/>
      <c r="H336" s="54"/>
    </row>
    <row r="337" spans="2:8" ht="12.75">
      <c r="B337" s="54"/>
      <c r="C337" s="54"/>
      <c r="D337" s="54"/>
      <c r="E337" s="54"/>
      <c r="F337" s="54"/>
      <c r="G337" s="54"/>
      <c r="H337" s="54"/>
    </row>
    <row r="338" spans="2:8" ht="12.75">
      <c r="B338" s="54"/>
      <c r="C338" s="54"/>
      <c r="D338" s="54"/>
      <c r="E338" s="54"/>
      <c r="F338" s="54"/>
      <c r="G338" s="54"/>
      <c r="H338" s="54"/>
    </row>
    <row r="339" spans="2:8" ht="12.75">
      <c r="B339" s="54"/>
      <c r="C339" s="54"/>
      <c r="D339" s="54"/>
      <c r="E339" s="54"/>
      <c r="F339" s="54"/>
      <c r="G339" s="54"/>
      <c r="H339" s="54"/>
    </row>
    <row r="340" spans="2:8" ht="12.75">
      <c r="B340" s="54"/>
      <c r="C340" s="54"/>
      <c r="D340" s="54"/>
      <c r="E340" s="54"/>
      <c r="F340" s="54"/>
      <c r="G340" s="54"/>
      <c r="H340" s="54"/>
    </row>
    <row r="341" spans="2:8" ht="12.75">
      <c r="B341" s="54"/>
      <c r="C341" s="54"/>
      <c r="D341" s="54"/>
      <c r="E341" s="54"/>
      <c r="F341" s="54"/>
      <c r="G341" s="54"/>
      <c r="H341" s="54"/>
    </row>
    <row r="342" spans="2:8" ht="12.75">
      <c r="B342" s="54"/>
      <c r="C342" s="54"/>
      <c r="D342" s="54"/>
      <c r="E342" s="54"/>
      <c r="F342" s="54"/>
      <c r="G342" s="54"/>
      <c r="H342" s="54"/>
    </row>
    <row r="343" spans="2:8" ht="12.75">
      <c r="B343" s="54"/>
      <c r="C343" s="54"/>
      <c r="D343" s="54"/>
      <c r="E343" s="54"/>
      <c r="F343" s="54"/>
      <c r="G343" s="54"/>
      <c r="H343" s="54"/>
    </row>
    <row r="344" spans="2:8" ht="12.75">
      <c r="B344" s="54"/>
      <c r="C344" s="54"/>
      <c r="D344" s="54"/>
      <c r="E344" s="54"/>
      <c r="F344" s="54"/>
      <c r="G344" s="54"/>
      <c r="H344" s="54"/>
    </row>
    <row r="345" spans="2:8" ht="12.75">
      <c r="B345" s="54"/>
      <c r="C345" s="54"/>
      <c r="D345" s="54"/>
      <c r="E345" s="54"/>
      <c r="F345" s="54"/>
      <c r="G345" s="54"/>
      <c r="H345" s="54"/>
    </row>
    <row r="346" spans="2:8" ht="12.75">
      <c r="B346" s="54"/>
      <c r="C346" s="54"/>
      <c r="D346" s="54"/>
      <c r="E346" s="54"/>
      <c r="F346" s="54"/>
      <c r="G346" s="54"/>
      <c r="H346" s="54"/>
    </row>
    <row r="347" spans="2:8" ht="12.75">
      <c r="B347" s="54"/>
      <c r="C347" s="54"/>
      <c r="D347" s="54"/>
      <c r="E347" s="54"/>
      <c r="F347" s="54"/>
      <c r="G347" s="54"/>
      <c r="H347" s="54"/>
    </row>
    <row r="348" spans="2:8" ht="12.75">
      <c r="B348" s="54"/>
      <c r="C348" s="54"/>
      <c r="D348" s="54"/>
      <c r="E348" s="54"/>
      <c r="F348" s="54"/>
      <c r="G348" s="54"/>
      <c r="H348" s="54"/>
    </row>
    <row r="349" spans="2:8" ht="12.75">
      <c r="B349" s="54"/>
      <c r="C349" s="54"/>
      <c r="D349" s="54"/>
      <c r="E349" s="54"/>
      <c r="F349" s="54"/>
      <c r="G349" s="54"/>
      <c r="H349" s="54"/>
    </row>
    <row r="350" spans="2:8" ht="12.75">
      <c r="B350" s="54"/>
      <c r="C350" s="54"/>
      <c r="D350" s="54"/>
      <c r="E350" s="54"/>
      <c r="F350" s="54"/>
      <c r="G350" s="54"/>
      <c r="H350" s="54"/>
    </row>
    <row r="351" spans="2:8" ht="12.75">
      <c r="B351" s="54"/>
      <c r="C351" s="54"/>
      <c r="D351" s="54"/>
      <c r="E351" s="54"/>
      <c r="F351" s="54"/>
      <c r="G351" s="54"/>
      <c r="H351" s="54"/>
    </row>
    <row r="352" spans="2:8" ht="12.75">
      <c r="B352" s="54"/>
      <c r="C352" s="54"/>
      <c r="D352" s="54"/>
      <c r="E352" s="54"/>
      <c r="F352" s="54"/>
      <c r="G352" s="54"/>
      <c r="H352" s="54"/>
    </row>
    <row r="353" spans="2:8" ht="12.75">
      <c r="B353" s="54"/>
      <c r="C353" s="54"/>
      <c r="D353" s="54"/>
      <c r="E353" s="54"/>
      <c r="F353" s="54"/>
      <c r="G353" s="54"/>
      <c r="H353" s="54"/>
    </row>
    <row r="354" spans="2:8" ht="12.75">
      <c r="B354" s="54"/>
      <c r="C354" s="54"/>
      <c r="D354" s="54"/>
      <c r="E354" s="54"/>
      <c r="F354" s="54"/>
      <c r="G354" s="54"/>
      <c r="H354" s="54"/>
    </row>
    <row r="355" spans="2:8" ht="12.75">
      <c r="B355" s="54"/>
      <c r="C355" s="54"/>
      <c r="D355" s="54"/>
      <c r="E355" s="54"/>
      <c r="F355" s="54"/>
      <c r="G355" s="54"/>
      <c r="H355" s="54"/>
    </row>
    <row r="356" spans="2:8" ht="12.75">
      <c r="B356" s="54"/>
      <c r="C356" s="54"/>
      <c r="D356" s="54"/>
      <c r="E356" s="54"/>
      <c r="F356" s="54"/>
      <c r="G356" s="54"/>
      <c r="H356" s="54"/>
    </row>
    <row r="357" spans="2:8" ht="12.75">
      <c r="B357" s="54"/>
      <c r="C357" s="54"/>
      <c r="D357" s="54"/>
      <c r="E357" s="54"/>
      <c r="F357" s="54"/>
      <c r="G357" s="54"/>
      <c r="H357" s="54"/>
    </row>
    <row r="358" spans="2:8" ht="12.75">
      <c r="B358" s="54"/>
      <c r="C358" s="54"/>
      <c r="D358" s="54"/>
      <c r="E358" s="54"/>
      <c r="F358" s="54"/>
      <c r="G358" s="54"/>
      <c r="H358" s="54"/>
    </row>
    <row r="359" spans="2:8" ht="12.75">
      <c r="B359" s="54"/>
      <c r="C359" s="54"/>
      <c r="D359" s="54"/>
      <c r="E359" s="54"/>
      <c r="F359" s="54"/>
      <c r="G359" s="54"/>
      <c r="H359" s="54"/>
    </row>
    <row r="360" spans="2:8" ht="12.75">
      <c r="B360" s="54"/>
      <c r="C360" s="54"/>
      <c r="D360" s="54"/>
      <c r="E360" s="54"/>
      <c r="F360" s="54"/>
      <c r="G360" s="54"/>
      <c r="H360" s="54"/>
    </row>
    <row r="361" spans="2:8" ht="12.75">
      <c r="B361" s="54"/>
      <c r="C361" s="54"/>
      <c r="D361" s="54"/>
      <c r="E361" s="54"/>
      <c r="F361" s="54"/>
      <c r="G361" s="54"/>
      <c r="H361" s="54"/>
    </row>
    <row r="362" spans="2:8" ht="12.75">
      <c r="B362" s="54"/>
      <c r="C362" s="54"/>
      <c r="D362" s="54"/>
      <c r="E362" s="54"/>
      <c r="F362" s="54"/>
      <c r="G362" s="54"/>
      <c r="H362" s="54"/>
    </row>
    <row r="363" spans="2:8" ht="12.75">
      <c r="B363" s="54"/>
      <c r="C363" s="54"/>
      <c r="D363" s="54"/>
      <c r="E363" s="54"/>
      <c r="F363" s="54"/>
      <c r="G363" s="54"/>
      <c r="H363" s="54"/>
    </row>
    <row r="364" spans="2:8" ht="12.75">
      <c r="B364" s="54"/>
      <c r="C364" s="54"/>
      <c r="D364" s="54"/>
      <c r="E364" s="54"/>
      <c r="F364" s="54"/>
      <c r="G364" s="54"/>
      <c r="H364" s="54"/>
    </row>
    <row r="365" spans="2:8" ht="12.75">
      <c r="B365" s="54"/>
      <c r="C365" s="54"/>
      <c r="D365" s="54"/>
      <c r="E365" s="54"/>
      <c r="F365" s="54"/>
      <c r="G365" s="54"/>
      <c r="H365" s="54"/>
    </row>
    <row r="366" spans="2:8" ht="12.75">
      <c r="B366" s="54"/>
      <c r="C366" s="54"/>
      <c r="D366" s="54"/>
      <c r="E366" s="54"/>
      <c r="F366" s="54"/>
      <c r="G366" s="54"/>
      <c r="H366" s="54"/>
    </row>
    <row r="367" spans="2:8" ht="12.75">
      <c r="B367" s="54"/>
      <c r="C367" s="54"/>
      <c r="D367" s="54"/>
      <c r="E367" s="54"/>
      <c r="F367" s="54"/>
      <c r="G367" s="54"/>
      <c r="H367" s="54"/>
    </row>
    <row r="368" spans="2:8" ht="12.75">
      <c r="B368" s="54"/>
      <c r="C368" s="54"/>
      <c r="D368" s="54"/>
      <c r="E368" s="54"/>
      <c r="F368" s="54"/>
      <c r="G368" s="54"/>
      <c r="H368" s="54"/>
    </row>
    <row r="369" spans="2:8" ht="12.75">
      <c r="B369" s="54"/>
      <c r="C369" s="54"/>
      <c r="D369" s="54"/>
      <c r="E369" s="54"/>
      <c r="F369" s="54"/>
      <c r="G369" s="54"/>
      <c r="H369" s="54"/>
    </row>
    <row r="370" spans="2:8" ht="12.75">
      <c r="B370" s="54"/>
      <c r="C370" s="54"/>
      <c r="D370" s="54"/>
      <c r="E370" s="54"/>
      <c r="F370" s="54"/>
      <c r="G370" s="54"/>
      <c r="H370" s="54"/>
    </row>
    <row r="371" spans="2:8" ht="12.75">
      <c r="B371" s="54"/>
      <c r="C371" s="54"/>
      <c r="D371" s="54"/>
      <c r="E371" s="54"/>
      <c r="F371" s="54"/>
      <c r="G371" s="54"/>
      <c r="H371" s="54"/>
    </row>
    <row r="372" spans="2:8" ht="12.75">
      <c r="B372" s="54"/>
      <c r="C372" s="54"/>
      <c r="D372" s="54"/>
      <c r="E372" s="54"/>
      <c r="F372" s="54"/>
      <c r="G372" s="54"/>
      <c r="H372" s="54"/>
    </row>
    <row r="373" spans="2:8" ht="12.75">
      <c r="B373" s="54"/>
      <c r="C373" s="54"/>
      <c r="D373" s="54"/>
      <c r="E373" s="54"/>
      <c r="F373" s="54"/>
      <c r="G373" s="54"/>
      <c r="H373" s="54"/>
    </row>
    <row r="374" spans="2:8" ht="12.75">
      <c r="B374" s="54"/>
      <c r="C374" s="54"/>
      <c r="D374" s="54"/>
      <c r="E374" s="54"/>
      <c r="F374" s="54"/>
      <c r="G374" s="54"/>
      <c r="H374" s="54"/>
    </row>
    <row r="375" spans="2:8" ht="12.75">
      <c r="B375" s="54"/>
      <c r="C375" s="54"/>
      <c r="D375" s="54"/>
      <c r="E375" s="54"/>
      <c r="F375" s="54"/>
      <c r="G375" s="54"/>
      <c r="H375" s="54"/>
    </row>
    <row r="376" spans="2:8" ht="12.75">
      <c r="B376" s="54"/>
      <c r="C376" s="54"/>
      <c r="D376" s="54"/>
      <c r="E376" s="54"/>
      <c r="F376" s="54"/>
      <c r="G376" s="54"/>
      <c r="H376" s="54"/>
    </row>
    <row r="377" spans="2:8" ht="12.75">
      <c r="B377" s="54"/>
      <c r="C377" s="54"/>
      <c r="D377" s="54"/>
      <c r="E377" s="54"/>
      <c r="F377" s="54"/>
      <c r="G377" s="54"/>
      <c r="H377" s="54"/>
    </row>
    <row r="378" spans="2:8" ht="12.75">
      <c r="B378" s="54"/>
      <c r="C378" s="54"/>
      <c r="D378" s="54"/>
      <c r="E378" s="54"/>
      <c r="F378" s="54"/>
      <c r="G378" s="54"/>
      <c r="H378" s="54"/>
    </row>
    <row r="379" spans="2:8" ht="12.75">
      <c r="B379" s="54"/>
      <c r="C379" s="54"/>
      <c r="D379" s="54"/>
      <c r="E379" s="54"/>
      <c r="F379" s="54"/>
      <c r="G379" s="54"/>
      <c r="H379" s="54"/>
    </row>
    <row r="380" spans="2:8" ht="12.75">
      <c r="B380" s="54"/>
      <c r="C380" s="54"/>
      <c r="D380" s="54"/>
      <c r="E380" s="54"/>
      <c r="F380" s="54"/>
      <c r="G380" s="54"/>
      <c r="H380" s="54"/>
    </row>
    <row r="381" spans="2:8" ht="12.75">
      <c r="B381" s="54"/>
      <c r="C381" s="54"/>
      <c r="D381" s="54"/>
      <c r="E381" s="54"/>
      <c r="F381" s="54"/>
      <c r="G381" s="54"/>
      <c r="H381" s="54"/>
    </row>
    <row r="382" spans="2:8" ht="12.75">
      <c r="B382" s="54"/>
      <c r="C382" s="54"/>
      <c r="D382" s="54"/>
      <c r="E382" s="54"/>
      <c r="F382" s="54"/>
      <c r="G382" s="54"/>
      <c r="H382" s="54"/>
    </row>
    <row r="383" spans="2:8" ht="12.75">
      <c r="B383" s="54"/>
      <c r="C383" s="54"/>
      <c r="D383" s="54"/>
      <c r="E383" s="54"/>
      <c r="F383" s="54"/>
      <c r="G383" s="54"/>
      <c r="H383" s="54"/>
    </row>
    <row r="384" spans="2:8" ht="12.75">
      <c r="B384" s="54"/>
      <c r="C384" s="54"/>
      <c r="D384" s="54"/>
      <c r="E384" s="54"/>
      <c r="F384" s="54"/>
      <c r="G384" s="54"/>
      <c r="H384" s="54"/>
    </row>
    <row r="385" spans="2:8" ht="12.75">
      <c r="B385" s="54"/>
      <c r="C385" s="54"/>
      <c r="D385" s="54"/>
      <c r="E385" s="54"/>
      <c r="F385" s="54"/>
      <c r="G385" s="54"/>
      <c r="H385" s="54"/>
    </row>
    <row r="386" spans="2:8" ht="12.75">
      <c r="B386" s="54"/>
      <c r="C386" s="54"/>
      <c r="D386" s="54"/>
      <c r="E386" s="54"/>
      <c r="F386" s="54"/>
      <c r="G386" s="54"/>
      <c r="H386" s="54"/>
    </row>
    <row r="387" spans="2:8" ht="12.75">
      <c r="B387" s="54"/>
      <c r="C387" s="54"/>
      <c r="D387" s="54"/>
      <c r="E387" s="54"/>
      <c r="F387" s="54"/>
      <c r="G387" s="54"/>
      <c r="H387" s="54"/>
    </row>
    <row r="388" spans="2:8" ht="12.75">
      <c r="B388" s="54"/>
      <c r="C388" s="54"/>
      <c r="D388" s="54"/>
      <c r="E388" s="54"/>
      <c r="F388" s="54"/>
      <c r="G388" s="54"/>
      <c r="H388" s="54"/>
    </row>
    <row r="389" spans="2:8" ht="12.75">
      <c r="B389" s="54"/>
      <c r="C389" s="54"/>
      <c r="D389" s="54"/>
      <c r="E389" s="54"/>
      <c r="F389" s="54"/>
      <c r="G389" s="54"/>
      <c r="H389" s="54"/>
    </row>
    <row r="390" spans="2:8" ht="12.75">
      <c r="B390" s="54"/>
      <c r="C390" s="54"/>
      <c r="D390" s="54"/>
      <c r="E390" s="54"/>
      <c r="F390" s="54"/>
      <c r="G390" s="54"/>
      <c r="H390" s="54"/>
    </row>
    <row r="391" spans="2:8" ht="12.75">
      <c r="B391" s="54"/>
      <c r="C391" s="54"/>
      <c r="D391" s="54"/>
      <c r="E391" s="54"/>
      <c r="F391" s="54"/>
      <c r="G391" s="54"/>
      <c r="H391" s="54"/>
    </row>
    <row r="392" spans="2:8" ht="12.75">
      <c r="B392" s="54"/>
      <c r="C392" s="54"/>
      <c r="D392" s="54"/>
      <c r="E392" s="54"/>
      <c r="F392" s="54"/>
      <c r="G392" s="54"/>
      <c r="H392" s="54"/>
    </row>
    <row r="393" spans="2:8" ht="12.75">
      <c r="B393" s="54"/>
      <c r="C393" s="54"/>
      <c r="D393" s="54"/>
      <c r="E393" s="54"/>
      <c r="F393" s="54"/>
      <c r="G393" s="54"/>
      <c r="H393" s="54"/>
    </row>
    <row r="394" spans="2:8" ht="12.75">
      <c r="B394" s="54"/>
      <c r="C394" s="54"/>
      <c r="D394" s="54"/>
      <c r="E394" s="54"/>
      <c r="F394" s="54"/>
      <c r="G394" s="54"/>
      <c r="H394" s="54"/>
    </row>
    <row r="395" spans="2:8" ht="12.75">
      <c r="B395" s="54"/>
      <c r="C395" s="54"/>
      <c r="D395" s="54"/>
      <c r="E395" s="54"/>
      <c r="F395" s="54"/>
      <c r="G395" s="54"/>
      <c r="H395" s="54"/>
    </row>
    <row r="396" spans="2:8" ht="12.75">
      <c r="B396" s="54"/>
      <c r="C396" s="54"/>
      <c r="D396" s="54"/>
      <c r="E396" s="54"/>
      <c r="F396" s="54"/>
      <c r="G396" s="54"/>
      <c r="H396" s="54"/>
    </row>
    <row r="397" spans="2:8" ht="12.75">
      <c r="B397" s="54"/>
      <c r="C397" s="54"/>
      <c r="D397" s="54"/>
      <c r="E397" s="54"/>
      <c r="F397" s="54"/>
      <c r="G397" s="54"/>
      <c r="H397" s="54"/>
    </row>
    <row r="398" spans="2:8" ht="12.75">
      <c r="B398" s="54"/>
      <c r="C398" s="54"/>
      <c r="D398" s="54"/>
      <c r="E398" s="54"/>
      <c r="F398" s="54"/>
      <c r="G398" s="54"/>
      <c r="H398" s="54"/>
    </row>
    <row r="399" spans="2:8" ht="12.75">
      <c r="B399" s="54"/>
      <c r="C399" s="54"/>
      <c r="D399" s="54"/>
      <c r="E399" s="54"/>
      <c r="F399" s="54"/>
      <c r="G399" s="54"/>
      <c r="H399" s="54"/>
    </row>
    <row r="400" spans="2:8" ht="12.75">
      <c r="B400" s="54"/>
      <c r="C400" s="54"/>
      <c r="D400" s="54"/>
      <c r="E400" s="54"/>
      <c r="F400" s="54"/>
      <c r="G400" s="54"/>
      <c r="H400" s="54"/>
    </row>
    <row r="401" spans="2:8" ht="12.75">
      <c r="B401" s="54"/>
      <c r="C401" s="54"/>
      <c r="D401" s="54"/>
      <c r="E401" s="54"/>
      <c r="F401" s="54"/>
      <c r="G401" s="54"/>
      <c r="H401" s="54"/>
    </row>
    <row r="402" spans="2:8" ht="12.75">
      <c r="B402" s="54"/>
      <c r="C402" s="54"/>
      <c r="D402" s="54"/>
      <c r="E402" s="54"/>
      <c r="F402" s="54"/>
      <c r="G402" s="54"/>
      <c r="H402" s="54"/>
    </row>
    <row r="403" spans="2:8" ht="12.75">
      <c r="B403" s="54"/>
      <c r="C403" s="54"/>
      <c r="D403" s="54"/>
      <c r="E403" s="54"/>
      <c r="F403" s="54"/>
      <c r="G403" s="54"/>
      <c r="H403" s="54"/>
    </row>
    <row r="404" spans="2:8" ht="12.75">
      <c r="B404" s="54"/>
      <c r="C404" s="54"/>
      <c r="D404" s="54"/>
      <c r="E404" s="54"/>
      <c r="F404" s="54"/>
      <c r="G404" s="54"/>
      <c r="H404" s="54"/>
    </row>
    <row r="405" spans="2:8" ht="12.75">
      <c r="B405" s="54"/>
      <c r="C405" s="54"/>
      <c r="D405" s="54"/>
      <c r="E405" s="54"/>
      <c r="F405" s="54"/>
      <c r="G405" s="54"/>
      <c r="H405" s="54"/>
    </row>
    <row r="406" spans="2:8" ht="12.75">
      <c r="B406" s="54"/>
      <c r="C406" s="54"/>
      <c r="D406" s="54"/>
      <c r="E406" s="54"/>
      <c r="F406" s="54"/>
      <c r="G406" s="54"/>
      <c r="H406" s="54"/>
    </row>
    <row r="407" spans="2:8" ht="12.75">
      <c r="B407" s="54"/>
      <c r="C407" s="54"/>
      <c r="D407" s="54"/>
      <c r="E407" s="54"/>
      <c r="F407" s="54"/>
      <c r="G407" s="54"/>
      <c r="H407" s="54"/>
    </row>
    <row r="408" spans="2:8" ht="12.75">
      <c r="B408" s="54"/>
      <c r="C408" s="54"/>
      <c r="D408" s="54"/>
      <c r="E408" s="54"/>
      <c r="F408" s="54"/>
      <c r="G408" s="54"/>
      <c r="H408" s="54"/>
    </row>
    <row r="409" spans="2:8" ht="12.75">
      <c r="B409" s="54"/>
      <c r="C409" s="54"/>
      <c r="D409" s="54"/>
      <c r="E409" s="54"/>
      <c r="F409" s="54"/>
      <c r="G409" s="54"/>
      <c r="H409" s="54"/>
    </row>
    <row r="410" spans="2:8" ht="12.75">
      <c r="B410" s="54"/>
      <c r="C410" s="54"/>
      <c r="D410" s="54"/>
      <c r="E410" s="54"/>
      <c r="F410" s="54"/>
      <c r="G410" s="54"/>
      <c r="H410" s="54"/>
    </row>
    <row r="411" spans="2:8" ht="12.75">
      <c r="B411" s="54"/>
      <c r="C411" s="54"/>
      <c r="D411" s="54"/>
      <c r="E411" s="54"/>
      <c r="F411" s="54"/>
      <c r="G411" s="54"/>
      <c r="H411" s="54"/>
    </row>
    <row r="412" spans="2:8" ht="12.75">
      <c r="B412" s="54"/>
      <c r="C412" s="54"/>
      <c r="D412" s="54"/>
      <c r="E412" s="54"/>
      <c r="F412" s="54"/>
      <c r="G412" s="54"/>
      <c r="H412" s="54"/>
    </row>
    <row r="413" spans="2:8" ht="12.75">
      <c r="B413" s="54"/>
      <c r="C413" s="54"/>
      <c r="D413" s="54"/>
      <c r="E413" s="54"/>
      <c r="F413" s="54"/>
      <c r="G413" s="54"/>
      <c r="H413" s="54"/>
    </row>
    <row r="414" spans="2:8" ht="12.75">
      <c r="B414" s="54"/>
      <c r="C414" s="54"/>
      <c r="D414" s="54"/>
      <c r="E414" s="54"/>
      <c r="F414" s="54"/>
      <c r="G414" s="54"/>
      <c r="H414" s="54"/>
    </row>
    <row r="415" spans="2:8" ht="12.75">
      <c r="B415" s="54"/>
      <c r="C415" s="54"/>
      <c r="D415" s="54"/>
      <c r="E415" s="54"/>
      <c r="F415" s="54"/>
      <c r="G415" s="54"/>
      <c r="H415" s="54"/>
    </row>
    <row r="416" spans="2:8" ht="12.75">
      <c r="B416" s="54"/>
      <c r="C416" s="54"/>
      <c r="D416" s="54"/>
      <c r="E416" s="54"/>
      <c r="F416" s="54"/>
      <c r="G416" s="54"/>
      <c r="H416" s="54"/>
    </row>
    <row r="417" spans="2:8" ht="12.75">
      <c r="B417" s="54"/>
      <c r="C417" s="54"/>
      <c r="D417" s="54"/>
      <c r="E417" s="54"/>
      <c r="F417" s="54"/>
      <c r="G417" s="54"/>
      <c r="H417" s="54"/>
    </row>
    <row r="418" spans="2:8" ht="12.75">
      <c r="B418" s="54"/>
      <c r="C418" s="54"/>
      <c r="D418" s="54"/>
      <c r="E418" s="54"/>
      <c r="F418" s="54"/>
      <c r="G418" s="54"/>
      <c r="H418" s="54"/>
    </row>
    <row r="419" spans="2:8" ht="12.75">
      <c r="B419" s="54"/>
      <c r="C419" s="54"/>
      <c r="D419" s="54"/>
      <c r="E419" s="54"/>
      <c r="F419" s="54"/>
      <c r="G419" s="54"/>
      <c r="H419" s="54"/>
    </row>
    <row r="420" spans="2:8" ht="12.75">
      <c r="B420" s="54"/>
      <c r="C420" s="54"/>
      <c r="D420" s="54"/>
      <c r="E420" s="54"/>
      <c r="F420" s="54"/>
      <c r="G420" s="54"/>
      <c r="H420" s="54"/>
    </row>
    <row r="421" spans="2:8" ht="12.75">
      <c r="B421" s="54"/>
      <c r="C421" s="54"/>
      <c r="D421" s="54"/>
      <c r="E421" s="54"/>
      <c r="F421" s="54"/>
      <c r="G421" s="54"/>
      <c r="H421" s="54"/>
    </row>
    <row r="422" spans="2:8" ht="12.75">
      <c r="B422" s="54"/>
      <c r="C422" s="54"/>
      <c r="D422" s="54"/>
      <c r="E422" s="54"/>
      <c r="F422" s="54"/>
      <c r="G422" s="54"/>
      <c r="H422" s="54"/>
    </row>
    <row r="423" spans="2:8" ht="12.75">
      <c r="B423" s="54"/>
      <c r="C423" s="54"/>
      <c r="D423" s="54"/>
      <c r="E423" s="54"/>
      <c r="F423" s="54"/>
      <c r="G423" s="54"/>
      <c r="H423" s="54"/>
    </row>
    <row r="424" spans="2:8" ht="12.75">
      <c r="B424" s="54"/>
      <c r="C424" s="54"/>
      <c r="D424" s="54"/>
      <c r="E424" s="54"/>
      <c r="F424" s="54"/>
      <c r="G424" s="54"/>
      <c r="H424" s="54"/>
    </row>
    <row r="425" spans="2:8" ht="12.75">
      <c r="B425" s="54"/>
      <c r="C425" s="54"/>
      <c r="D425" s="54"/>
      <c r="E425" s="54"/>
      <c r="F425" s="54"/>
      <c r="G425" s="54"/>
      <c r="H425" s="54"/>
    </row>
    <row r="426" spans="2:8" ht="12.75">
      <c r="B426" s="54"/>
      <c r="C426" s="54"/>
      <c r="D426" s="54"/>
      <c r="E426" s="54"/>
      <c r="F426" s="54"/>
      <c r="G426" s="54"/>
      <c r="H426" s="54"/>
    </row>
    <row r="427" spans="2:8" ht="12.75">
      <c r="B427" s="54"/>
      <c r="C427" s="54"/>
      <c r="D427" s="54"/>
      <c r="E427" s="54"/>
      <c r="F427" s="54"/>
      <c r="G427" s="54"/>
      <c r="H427" s="54"/>
    </row>
    <row r="428" spans="2:8" ht="12.75">
      <c r="B428" s="54"/>
      <c r="C428" s="54"/>
      <c r="D428" s="54"/>
      <c r="E428" s="54"/>
      <c r="F428" s="54"/>
      <c r="G428" s="54"/>
      <c r="H428" s="54"/>
    </row>
    <row r="429" spans="2:8" ht="12.75">
      <c r="B429" s="54"/>
      <c r="C429" s="54"/>
      <c r="D429" s="54"/>
      <c r="E429" s="54"/>
      <c r="F429" s="54"/>
      <c r="G429" s="54"/>
      <c r="H429" s="54"/>
    </row>
    <row r="430" spans="2:8" ht="12.75">
      <c r="B430" s="54"/>
      <c r="C430" s="54"/>
      <c r="D430" s="54"/>
      <c r="E430" s="54"/>
      <c r="F430" s="54"/>
      <c r="G430" s="54"/>
      <c r="H430" s="54"/>
    </row>
    <row r="431" spans="2:8" ht="12.75">
      <c r="B431" s="54"/>
      <c r="C431" s="54"/>
      <c r="D431" s="54"/>
      <c r="E431" s="54"/>
      <c r="F431" s="54"/>
      <c r="G431" s="54"/>
      <c r="H431" s="54"/>
    </row>
    <row r="432" spans="2:8" ht="12.75">
      <c r="B432" s="54"/>
      <c r="C432" s="54"/>
      <c r="D432" s="54"/>
      <c r="E432" s="54"/>
      <c r="F432" s="54"/>
      <c r="G432" s="54"/>
      <c r="H432" s="54"/>
    </row>
    <row r="433" spans="2:8" ht="12.75">
      <c r="B433" s="54"/>
      <c r="C433" s="54"/>
      <c r="D433" s="54"/>
      <c r="E433" s="54"/>
      <c r="F433" s="54"/>
      <c r="G433" s="54"/>
      <c r="H433" s="54"/>
    </row>
    <row r="434" spans="2:8" ht="12.75">
      <c r="B434" s="54"/>
      <c r="C434" s="54"/>
      <c r="D434" s="54"/>
      <c r="E434" s="54"/>
      <c r="F434" s="54"/>
      <c r="G434" s="54"/>
      <c r="H434" s="54"/>
    </row>
    <row r="435" spans="2:8" ht="12.75">
      <c r="B435" s="54"/>
      <c r="C435" s="54"/>
      <c r="D435" s="54"/>
      <c r="E435" s="54"/>
      <c r="F435" s="54"/>
      <c r="G435" s="54"/>
      <c r="H435" s="54"/>
    </row>
    <row r="436" spans="2:8" ht="12.75">
      <c r="B436" s="54"/>
      <c r="C436" s="54"/>
      <c r="D436" s="54"/>
      <c r="E436" s="54"/>
      <c r="F436" s="54"/>
      <c r="G436" s="54"/>
      <c r="H436" s="54"/>
    </row>
    <row r="437" spans="2:8" ht="12.75">
      <c r="B437" s="54"/>
      <c r="C437" s="54"/>
      <c r="D437" s="54"/>
      <c r="E437" s="54"/>
      <c r="F437" s="54"/>
      <c r="G437" s="54"/>
      <c r="H437" s="54"/>
    </row>
    <row r="438" spans="2:8" ht="12.75">
      <c r="B438" s="54"/>
      <c r="C438" s="54"/>
      <c r="D438" s="54"/>
      <c r="E438" s="54"/>
      <c r="F438" s="54"/>
      <c r="G438" s="54"/>
      <c r="H438" s="54"/>
    </row>
    <row r="439" spans="2:8" ht="12.75">
      <c r="B439" s="54"/>
      <c r="C439" s="54"/>
      <c r="D439" s="54"/>
      <c r="E439" s="54"/>
      <c r="F439" s="54"/>
      <c r="G439" s="54"/>
      <c r="H439" s="54"/>
    </row>
    <row r="440" spans="2:8" ht="12.75">
      <c r="B440" s="54"/>
      <c r="C440" s="54"/>
      <c r="D440" s="54"/>
      <c r="E440" s="54"/>
      <c r="F440" s="54"/>
      <c r="G440" s="54"/>
      <c r="H440" s="54"/>
    </row>
    <row r="441" spans="2:8" ht="12.75">
      <c r="B441" s="54"/>
      <c r="C441" s="54"/>
      <c r="D441" s="54"/>
      <c r="E441" s="54"/>
      <c r="F441" s="54"/>
      <c r="G441" s="54"/>
      <c r="H441" s="54"/>
    </row>
    <row r="442" spans="2:8" ht="12.75">
      <c r="B442" s="54"/>
      <c r="C442" s="54"/>
      <c r="D442" s="54"/>
      <c r="E442" s="54"/>
      <c r="F442" s="54"/>
      <c r="G442" s="54"/>
      <c r="H442" s="54"/>
    </row>
    <row r="443" spans="2:8" ht="12.75">
      <c r="B443" s="54"/>
      <c r="C443" s="54"/>
      <c r="D443" s="54"/>
      <c r="E443" s="54"/>
      <c r="F443" s="54"/>
      <c r="G443" s="54"/>
      <c r="H443" s="54"/>
    </row>
    <row r="444" spans="2:8" ht="12.75">
      <c r="B444" s="54"/>
      <c r="C444" s="54"/>
      <c r="D444" s="54"/>
      <c r="E444" s="54"/>
      <c r="F444" s="54"/>
      <c r="G444" s="54"/>
      <c r="H444" s="54"/>
    </row>
    <row r="445" spans="2:8" ht="12.75">
      <c r="B445" s="54"/>
      <c r="C445" s="54"/>
      <c r="D445" s="54"/>
      <c r="E445" s="54"/>
      <c r="F445" s="54"/>
      <c r="G445" s="54"/>
      <c r="H445" s="54"/>
    </row>
    <row r="446" spans="2:8" ht="12.75">
      <c r="B446" s="54"/>
      <c r="C446" s="54"/>
      <c r="D446" s="54"/>
      <c r="E446" s="54"/>
      <c r="F446" s="54"/>
      <c r="G446" s="54"/>
      <c r="H446" s="54"/>
    </row>
    <row r="447" spans="2:8" ht="12.75">
      <c r="B447" s="54"/>
      <c r="C447" s="54"/>
      <c r="D447" s="54"/>
      <c r="E447" s="54"/>
      <c r="F447" s="54"/>
      <c r="G447" s="54"/>
      <c r="H447" s="54"/>
    </row>
    <row r="448" spans="2:8" ht="12.75">
      <c r="B448" s="54"/>
      <c r="C448" s="54"/>
      <c r="D448" s="54"/>
      <c r="E448" s="54"/>
      <c r="F448" s="54"/>
      <c r="G448" s="54"/>
      <c r="H448" s="54"/>
    </row>
    <row r="449" spans="2:8" ht="12.75">
      <c r="B449" s="54"/>
      <c r="C449" s="54"/>
      <c r="D449" s="54"/>
      <c r="E449" s="54"/>
      <c r="F449" s="54"/>
      <c r="G449" s="54"/>
      <c r="H449" s="54"/>
    </row>
    <row r="450" spans="2:8" ht="12.75">
      <c r="B450" s="54"/>
      <c r="C450" s="54"/>
      <c r="D450" s="54"/>
      <c r="E450" s="54"/>
      <c r="F450" s="54"/>
      <c r="G450" s="54"/>
      <c r="H450" s="54"/>
    </row>
    <row r="451" spans="2:8" ht="12.75">
      <c r="B451" s="54"/>
      <c r="C451" s="54"/>
      <c r="D451" s="54"/>
      <c r="E451" s="54"/>
      <c r="F451" s="54"/>
      <c r="G451" s="54"/>
      <c r="H451" s="54"/>
    </row>
    <row r="452" spans="2:8" ht="12.75">
      <c r="B452" s="54"/>
      <c r="C452" s="54"/>
      <c r="D452" s="54"/>
      <c r="E452" s="54"/>
      <c r="F452" s="54"/>
      <c r="G452" s="54"/>
      <c r="H452" s="54"/>
    </row>
    <row r="453" spans="2:8" ht="12.75">
      <c r="B453" s="54"/>
      <c r="C453" s="54"/>
      <c r="D453" s="54"/>
      <c r="E453" s="54"/>
      <c r="F453" s="54"/>
      <c r="G453" s="54"/>
      <c r="H453" s="54"/>
    </row>
    <row r="454" spans="2:8" ht="12.75">
      <c r="B454" s="54"/>
      <c r="C454" s="54"/>
      <c r="D454" s="54"/>
      <c r="E454" s="54"/>
      <c r="F454" s="54"/>
      <c r="G454" s="54"/>
      <c r="H454" s="54"/>
    </row>
    <row r="455" spans="2:8" ht="12.75">
      <c r="B455" s="54"/>
      <c r="C455" s="54"/>
      <c r="D455" s="54"/>
      <c r="E455" s="54"/>
      <c r="F455" s="54"/>
      <c r="G455" s="54"/>
      <c r="H455" s="54"/>
    </row>
    <row r="456" spans="2:8" ht="12.75">
      <c r="B456" s="54"/>
      <c r="C456" s="54"/>
      <c r="D456" s="54"/>
      <c r="E456" s="54"/>
      <c r="F456" s="54"/>
      <c r="G456" s="54"/>
      <c r="H456" s="54"/>
    </row>
    <row r="457" spans="2:8" ht="12.75">
      <c r="B457" s="54"/>
      <c r="C457" s="54"/>
      <c r="D457" s="54"/>
      <c r="E457" s="54"/>
      <c r="F457" s="54"/>
      <c r="G457" s="54"/>
      <c r="H457" s="54"/>
    </row>
    <row r="458" spans="2:8" ht="12.75">
      <c r="B458" s="54"/>
      <c r="C458" s="54"/>
      <c r="D458" s="54"/>
      <c r="E458" s="54"/>
      <c r="F458" s="54"/>
      <c r="G458" s="54"/>
      <c r="H458" s="54"/>
    </row>
    <row r="459" spans="2:8" ht="12.75">
      <c r="B459" s="54"/>
      <c r="C459" s="54"/>
      <c r="D459" s="54"/>
      <c r="E459" s="54"/>
      <c r="F459" s="54"/>
      <c r="G459" s="54"/>
      <c r="H459" s="54"/>
    </row>
    <row r="460" spans="2:8" ht="12.75">
      <c r="B460" s="54"/>
      <c r="C460" s="54"/>
      <c r="D460" s="54"/>
      <c r="E460" s="54"/>
      <c r="F460" s="54"/>
      <c r="G460" s="54"/>
      <c r="H460" s="54"/>
    </row>
    <row r="461" spans="2:8" ht="12.75">
      <c r="B461" s="54"/>
      <c r="C461" s="54"/>
      <c r="D461" s="54"/>
      <c r="E461" s="54"/>
      <c r="F461" s="54"/>
      <c r="G461" s="54"/>
      <c r="H461" s="54"/>
    </row>
    <row r="462" spans="2:8" ht="12.75">
      <c r="B462" s="54"/>
      <c r="C462" s="54"/>
      <c r="D462" s="54"/>
      <c r="E462" s="54"/>
      <c r="F462" s="54"/>
      <c r="G462" s="54"/>
      <c r="H462" s="54"/>
    </row>
    <row r="463" spans="2:8" ht="12.75">
      <c r="B463" s="54"/>
      <c r="C463" s="54"/>
      <c r="D463" s="54"/>
      <c r="E463" s="54"/>
      <c r="F463" s="54"/>
      <c r="G463" s="54"/>
      <c r="H463" s="54"/>
    </row>
    <row r="464" spans="2:8" ht="12.75">
      <c r="B464" s="54"/>
      <c r="C464" s="54"/>
      <c r="D464" s="54"/>
      <c r="E464" s="54"/>
      <c r="F464" s="54"/>
      <c r="G464" s="54"/>
      <c r="H464" s="54"/>
    </row>
    <row r="465" spans="2:8" ht="12.75">
      <c r="B465" s="54"/>
      <c r="C465" s="54"/>
      <c r="D465" s="54"/>
      <c r="E465" s="54"/>
      <c r="F465" s="54"/>
      <c r="G465" s="54"/>
      <c r="H465" s="54"/>
    </row>
    <row r="466" spans="2:8" ht="12.75">
      <c r="B466" s="54"/>
      <c r="C466" s="54"/>
      <c r="D466" s="54"/>
      <c r="E466" s="54"/>
      <c r="F466" s="54"/>
      <c r="G466" s="54"/>
      <c r="H466" s="54"/>
    </row>
    <row r="467" spans="2:8" ht="12.75">
      <c r="B467" s="54"/>
      <c r="C467" s="54"/>
      <c r="D467" s="54"/>
      <c r="E467" s="54"/>
      <c r="F467" s="54"/>
      <c r="G467" s="54"/>
      <c r="H467" s="54"/>
    </row>
    <row r="468" spans="2:8" ht="12.75">
      <c r="B468" s="54"/>
      <c r="C468" s="54"/>
      <c r="D468" s="54"/>
      <c r="E468" s="54"/>
      <c r="F468" s="54"/>
      <c r="G468" s="54"/>
      <c r="H468" s="54"/>
    </row>
    <row r="469" spans="2:8" ht="12.75">
      <c r="B469" s="54"/>
      <c r="C469" s="54"/>
      <c r="D469" s="54"/>
      <c r="E469" s="54"/>
      <c r="F469" s="54"/>
      <c r="G469" s="54"/>
      <c r="H469" s="54"/>
    </row>
    <row r="470" spans="2:8" ht="12.75">
      <c r="B470" s="54"/>
      <c r="C470" s="54"/>
      <c r="D470" s="54"/>
      <c r="E470" s="54"/>
      <c r="F470" s="54"/>
      <c r="G470" s="54"/>
      <c r="H470" s="54"/>
    </row>
    <row r="471" spans="2:8" ht="12.75">
      <c r="B471" s="54"/>
      <c r="C471" s="54"/>
      <c r="D471" s="54"/>
      <c r="E471" s="54"/>
      <c r="F471" s="54"/>
      <c r="G471" s="54"/>
      <c r="H471" s="54"/>
    </row>
    <row r="472" spans="2:8" ht="12.75">
      <c r="B472" s="54"/>
      <c r="C472" s="54"/>
      <c r="D472" s="54"/>
      <c r="E472" s="54"/>
      <c r="F472" s="54"/>
      <c r="G472" s="54"/>
      <c r="H472" s="54"/>
    </row>
    <row r="473" spans="2:8" ht="12.75">
      <c r="B473" s="54"/>
      <c r="C473" s="54"/>
      <c r="D473" s="54"/>
      <c r="E473" s="54"/>
      <c r="F473" s="54"/>
      <c r="G473" s="54"/>
      <c r="H473" s="54"/>
    </row>
    <row r="474" spans="2:8" ht="12.75">
      <c r="B474" s="54"/>
      <c r="C474" s="54"/>
      <c r="D474" s="54"/>
      <c r="E474" s="54"/>
      <c r="F474" s="54"/>
      <c r="G474" s="54"/>
      <c r="H474" s="54"/>
    </row>
    <row r="475" spans="2:8" ht="12.75">
      <c r="B475" s="54"/>
      <c r="C475" s="54"/>
      <c r="D475" s="54"/>
      <c r="E475" s="54"/>
      <c r="F475" s="54"/>
      <c r="G475" s="54"/>
      <c r="H475" s="54"/>
    </row>
    <row r="476" spans="2:8" ht="12.75">
      <c r="B476" s="54"/>
      <c r="C476" s="54"/>
      <c r="D476" s="54"/>
      <c r="E476" s="54"/>
      <c r="F476" s="54"/>
      <c r="G476" s="54"/>
      <c r="H476" s="54"/>
    </row>
    <row r="477" spans="2:8" ht="12.75">
      <c r="B477" s="54"/>
      <c r="C477" s="54"/>
      <c r="D477" s="54"/>
      <c r="E477" s="54"/>
      <c r="F477" s="54"/>
      <c r="G477" s="54"/>
      <c r="H477" s="54"/>
    </row>
    <row r="478" spans="2:8" ht="12.75">
      <c r="B478" s="54"/>
      <c r="C478" s="54"/>
      <c r="D478" s="54"/>
      <c r="E478" s="54"/>
      <c r="F478" s="54"/>
      <c r="G478" s="54"/>
      <c r="H478" s="54"/>
    </row>
    <row r="479" spans="2:8" ht="12.75">
      <c r="B479" s="54"/>
      <c r="C479" s="54"/>
      <c r="D479" s="54"/>
      <c r="E479" s="54"/>
      <c r="F479" s="54"/>
      <c r="G479" s="54"/>
      <c r="H479" s="54"/>
    </row>
    <row r="480" spans="2:8" ht="12.75">
      <c r="B480" s="54"/>
      <c r="C480" s="54"/>
      <c r="D480" s="54"/>
      <c r="E480" s="54"/>
      <c r="F480" s="54"/>
      <c r="G480" s="54"/>
      <c r="H480" s="54"/>
    </row>
    <row r="481" spans="2:8" ht="12.75">
      <c r="B481" s="54"/>
      <c r="C481" s="54"/>
      <c r="D481" s="54"/>
      <c r="E481" s="54"/>
      <c r="F481" s="54"/>
      <c r="G481" s="54"/>
      <c r="H481" s="54"/>
    </row>
    <row r="482" spans="2:8" ht="12.75">
      <c r="B482" s="54"/>
      <c r="C482" s="54"/>
      <c r="D482" s="54"/>
      <c r="E482" s="54"/>
      <c r="F482" s="54"/>
      <c r="G482" s="54"/>
      <c r="H482" s="54"/>
    </row>
    <row r="483" spans="2:8" ht="12.75">
      <c r="B483" s="54"/>
      <c r="C483" s="54"/>
      <c r="D483" s="54"/>
      <c r="E483" s="54"/>
      <c r="F483" s="54"/>
      <c r="G483" s="54"/>
      <c r="H483" s="54"/>
    </row>
    <row r="484" spans="2:8" ht="12.75">
      <c r="B484" s="54"/>
      <c r="C484" s="54"/>
      <c r="D484" s="54"/>
      <c r="E484" s="54"/>
      <c r="F484" s="54"/>
      <c r="G484" s="54"/>
      <c r="H484" s="54"/>
    </row>
    <row r="485" spans="2:8" ht="12.75">
      <c r="B485" s="54"/>
      <c r="C485" s="54"/>
      <c r="D485" s="54"/>
      <c r="E485" s="54"/>
      <c r="F485" s="54"/>
      <c r="G485" s="54"/>
      <c r="H485" s="54"/>
    </row>
    <row r="486" spans="2:8" ht="12.75">
      <c r="B486" s="54"/>
      <c r="C486" s="54"/>
      <c r="D486" s="54"/>
      <c r="E486" s="54"/>
      <c r="F486" s="54"/>
      <c r="G486" s="54"/>
      <c r="H486" s="54"/>
    </row>
    <row r="487" spans="2:8" ht="12.75">
      <c r="B487" s="54"/>
      <c r="C487" s="54"/>
      <c r="D487" s="54"/>
      <c r="E487" s="54"/>
      <c r="F487" s="54"/>
      <c r="G487" s="54"/>
      <c r="H487" s="54"/>
    </row>
    <row r="488" spans="2:8" ht="12.75">
      <c r="B488" s="54"/>
      <c r="C488" s="54"/>
      <c r="D488" s="54"/>
      <c r="E488" s="54"/>
      <c r="F488" s="54"/>
      <c r="G488" s="54"/>
      <c r="H488" s="54"/>
    </row>
    <row r="489" spans="2:8" ht="12.75">
      <c r="B489" s="54"/>
      <c r="C489" s="54"/>
      <c r="D489" s="54"/>
      <c r="E489" s="54"/>
      <c r="F489" s="54"/>
      <c r="G489" s="54"/>
      <c r="H489" s="54"/>
    </row>
    <row r="490" spans="2:8" ht="12.75">
      <c r="B490" s="54"/>
      <c r="C490" s="54"/>
      <c r="D490" s="54"/>
      <c r="E490" s="54"/>
      <c r="F490" s="54"/>
      <c r="G490" s="54"/>
      <c r="H490" s="54"/>
    </row>
    <row r="491" spans="2:8" ht="12.75">
      <c r="B491" s="54"/>
      <c r="C491" s="54"/>
      <c r="D491" s="54"/>
      <c r="E491" s="54"/>
      <c r="F491" s="54"/>
      <c r="G491" s="54"/>
      <c r="H491" s="54"/>
    </row>
    <row r="492" spans="2:8" ht="12.75">
      <c r="B492" s="54"/>
      <c r="C492" s="54"/>
      <c r="D492" s="54"/>
      <c r="E492" s="54"/>
      <c r="F492" s="54"/>
      <c r="G492" s="54"/>
      <c r="H492" s="54"/>
    </row>
    <row r="493" spans="2:8" ht="12.75">
      <c r="B493" s="54"/>
      <c r="C493" s="54"/>
      <c r="D493" s="54"/>
      <c r="E493" s="54"/>
      <c r="F493" s="54"/>
      <c r="G493" s="54"/>
      <c r="H493" s="54"/>
    </row>
    <row r="494" spans="2:8" ht="12.75">
      <c r="B494" s="54"/>
      <c r="C494" s="54"/>
      <c r="D494" s="54"/>
      <c r="E494" s="54"/>
      <c r="F494" s="54"/>
      <c r="G494" s="54"/>
      <c r="H494" s="54"/>
    </row>
    <row r="495" spans="2:8" ht="12.75">
      <c r="B495" s="54"/>
      <c r="C495" s="54"/>
      <c r="D495" s="54"/>
      <c r="E495" s="54"/>
      <c r="F495" s="54"/>
      <c r="G495" s="54"/>
      <c r="H495" s="54"/>
    </row>
    <row r="496" spans="2:8" ht="12.75">
      <c r="B496" s="54"/>
      <c r="C496" s="54"/>
      <c r="D496" s="54"/>
      <c r="E496" s="54"/>
      <c r="F496" s="54"/>
      <c r="G496" s="54"/>
      <c r="H496" s="54"/>
    </row>
    <row r="497" spans="2:8" ht="12.75">
      <c r="B497" s="54"/>
      <c r="C497" s="54"/>
      <c r="D497" s="54"/>
      <c r="E497" s="54"/>
      <c r="F497" s="54"/>
      <c r="G497" s="54"/>
      <c r="H497" s="54"/>
    </row>
    <row r="498" spans="2:8" ht="12.75">
      <c r="B498" s="54"/>
      <c r="C498" s="54"/>
      <c r="D498" s="54"/>
      <c r="E498" s="54"/>
      <c r="F498" s="54"/>
      <c r="G498" s="54"/>
      <c r="H498" s="54"/>
    </row>
    <row r="499" spans="2:8" ht="12.75">
      <c r="B499" s="54"/>
      <c r="C499" s="54"/>
      <c r="D499" s="54"/>
      <c r="E499" s="54"/>
      <c r="F499" s="54"/>
      <c r="G499" s="54"/>
      <c r="H499" s="54"/>
    </row>
    <row r="500" spans="2:8" ht="12.75">
      <c r="B500" s="54"/>
      <c r="C500" s="54"/>
      <c r="D500" s="54"/>
      <c r="E500" s="54"/>
      <c r="F500" s="54"/>
      <c r="G500" s="54"/>
      <c r="H500" s="54"/>
    </row>
    <row r="501" spans="2:8" ht="12.75">
      <c r="B501" s="54"/>
      <c r="C501" s="54"/>
      <c r="D501" s="54"/>
      <c r="E501" s="54"/>
      <c r="F501" s="54"/>
      <c r="G501" s="54"/>
      <c r="H501" s="54"/>
    </row>
    <row r="502" spans="2:8" ht="12.75">
      <c r="B502" s="54"/>
      <c r="C502" s="54"/>
      <c r="D502" s="54"/>
      <c r="E502" s="54"/>
      <c r="F502" s="54"/>
      <c r="G502" s="54"/>
      <c r="H502" s="54"/>
    </row>
    <row r="503" spans="2:8" ht="12.75">
      <c r="B503" s="54"/>
      <c r="C503" s="54"/>
      <c r="D503" s="54"/>
      <c r="E503" s="54"/>
      <c r="F503" s="54"/>
      <c r="G503" s="54"/>
      <c r="H503" s="54"/>
    </row>
    <row r="504" spans="2:8" ht="12.75">
      <c r="B504" s="54"/>
      <c r="C504" s="54"/>
      <c r="D504" s="54"/>
      <c r="E504" s="54"/>
      <c r="F504" s="54"/>
      <c r="G504" s="54"/>
      <c r="H504" s="54"/>
    </row>
    <row r="505" spans="2:8" ht="12.75">
      <c r="B505" s="54"/>
      <c r="C505" s="54"/>
      <c r="D505" s="54"/>
      <c r="E505" s="54"/>
      <c r="F505" s="54"/>
      <c r="G505" s="54"/>
      <c r="H505" s="54"/>
    </row>
    <row r="506" spans="2:8" ht="12.75">
      <c r="B506" s="54"/>
      <c r="C506" s="54"/>
      <c r="D506" s="54"/>
      <c r="E506" s="54"/>
      <c r="F506" s="54"/>
      <c r="G506" s="54"/>
      <c r="H506" s="54"/>
    </row>
    <row r="507" spans="2:8" ht="12.75">
      <c r="B507" s="54"/>
      <c r="C507" s="54"/>
      <c r="D507" s="54"/>
      <c r="E507" s="54"/>
      <c r="F507" s="54"/>
      <c r="G507" s="54"/>
      <c r="H507" s="54"/>
    </row>
    <row r="508" spans="2:8" ht="12.75">
      <c r="B508" s="54"/>
      <c r="C508" s="54"/>
      <c r="D508" s="54"/>
      <c r="E508" s="54"/>
      <c r="F508" s="54"/>
      <c r="G508" s="54"/>
      <c r="H508" s="54"/>
    </row>
    <row r="509" spans="2:8" ht="12.75">
      <c r="B509" s="54"/>
      <c r="C509" s="54"/>
      <c r="D509" s="54"/>
      <c r="E509" s="54"/>
      <c r="F509" s="54"/>
      <c r="G509" s="54"/>
      <c r="H509" s="54"/>
    </row>
    <row r="510" spans="2:8" ht="12.75">
      <c r="B510" s="54"/>
      <c r="C510" s="54"/>
      <c r="D510" s="54"/>
      <c r="E510" s="54"/>
      <c r="F510" s="54"/>
      <c r="G510" s="54"/>
      <c r="H510" s="54"/>
    </row>
    <row r="511" spans="2:8" ht="12.75">
      <c r="B511" s="54"/>
      <c r="C511" s="54"/>
      <c r="D511" s="54"/>
      <c r="E511" s="54"/>
      <c r="F511" s="54"/>
      <c r="G511" s="54"/>
      <c r="H511" s="54"/>
    </row>
    <row r="512" spans="2:8" ht="12.75">
      <c r="B512" s="54"/>
      <c r="C512" s="54"/>
      <c r="D512" s="54"/>
      <c r="E512" s="54"/>
      <c r="F512" s="54"/>
      <c r="G512" s="54"/>
      <c r="H512" s="54"/>
    </row>
    <row r="513" spans="2:8" ht="12.75">
      <c r="B513" s="54"/>
      <c r="C513" s="54"/>
      <c r="D513" s="54"/>
      <c r="E513" s="54"/>
      <c r="F513" s="54"/>
      <c r="G513" s="54"/>
      <c r="H513" s="54"/>
    </row>
    <row r="514" spans="2:8" ht="12.75">
      <c r="B514" s="54"/>
      <c r="C514" s="54"/>
      <c r="D514" s="54"/>
      <c r="E514" s="54"/>
      <c r="F514" s="54"/>
      <c r="G514" s="54"/>
      <c r="H514" s="54"/>
    </row>
    <row r="515" spans="2:8" ht="12.75">
      <c r="B515" s="54"/>
      <c r="C515" s="54"/>
      <c r="D515" s="54"/>
      <c r="E515" s="54"/>
      <c r="F515" s="54"/>
      <c r="G515" s="54"/>
      <c r="H515" s="54"/>
    </row>
    <row r="516" spans="2:8" ht="12.75">
      <c r="B516" s="54"/>
      <c r="C516" s="54"/>
      <c r="D516" s="54"/>
      <c r="E516" s="54"/>
      <c r="F516" s="54"/>
      <c r="G516" s="54"/>
      <c r="H516" s="54"/>
    </row>
    <row r="517" spans="2:8" ht="12.75">
      <c r="B517" s="54"/>
      <c r="C517" s="54"/>
      <c r="D517" s="54"/>
      <c r="E517" s="54"/>
      <c r="F517" s="54"/>
      <c r="G517" s="54"/>
      <c r="H517" s="54"/>
    </row>
    <row r="518" spans="2:8" ht="12.75">
      <c r="B518" s="54"/>
      <c r="C518" s="54"/>
      <c r="D518" s="54"/>
      <c r="E518" s="54"/>
      <c r="F518" s="54"/>
      <c r="G518" s="54"/>
      <c r="H518" s="54"/>
    </row>
    <row r="519" spans="2:8" ht="12.75">
      <c r="B519" s="54"/>
      <c r="C519" s="54"/>
      <c r="D519" s="54"/>
      <c r="E519" s="54"/>
      <c r="F519" s="54"/>
      <c r="G519" s="54"/>
      <c r="H519" s="54"/>
    </row>
    <row r="520" spans="2:8" ht="12.75">
      <c r="B520" s="54"/>
      <c r="C520" s="54"/>
      <c r="D520" s="54"/>
      <c r="E520" s="54"/>
      <c r="F520" s="54"/>
      <c r="G520" s="54"/>
      <c r="H520" s="54"/>
    </row>
    <row r="521" spans="2:8" ht="12.75">
      <c r="B521" s="54"/>
      <c r="C521" s="54"/>
      <c r="D521" s="54"/>
      <c r="E521" s="54"/>
      <c r="F521" s="54"/>
      <c r="G521" s="54"/>
      <c r="H521" s="54"/>
    </row>
    <row r="522" spans="2:8" ht="12.75">
      <c r="B522" s="54"/>
      <c r="C522" s="54"/>
      <c r="D522" s="54"/>
      <c r="E522" s="54"/>
      <c r="F522" s="54"/>
      <c r="G522" s="54"/>
      <c r="H522" s="54"/>
    </row>
    <row r="523" spans="2:8" ht="12.75">
      <c r="B523" s="54"/>
      <c r="C523" s="54"/>
      <c r="D523" s="54"/>
      <c r="E523" s="54"/>
      <c r="F523" s="54"/>
      <c r="G523" s="54"/>
      <c r="H523" s="54"/>
    </row>
    <row r="524" spans="2:8" ht="12.75">
      <c r="B524" s="54"/>
      <c r="C524" s="54"/>
      <c r="D524" s="54"/>
      <c r="E524" s="54"/>
      <c r="F524" s="54"/>
      <c r="G524" s="54"/>
      <c r="H524" s="54"/>
    </row>
    <row r="525" spans="2:8" ht="12.75">
      <c r="B525" s="54"/>
      <c r="C525" s="54"/>
      <c r="D525" s="54"/>
      <c r="E525" s="54"/>
      <c r="F525" s="54"/>
      <c r="G525" s="54"/>
      <c r="H525" s="54"/>
    </row>
    <row r="526" spans="2:8" ht="12.75">
      <c r="B526" s="54"/>
      <c r="C526" s="54"/>
      <c r="D526" s="54"/>
      <c r="E526" s="54"/>
      <c r="F526" s="54"/>
      <c r="G526" s="54"/>
      <c r="H526" s="54"/>
    </row>
    <row r="527" spans="2:8" ht="12.75">
      <c r="B527" s="54"/>
      <c r="C527" s="54"/>
      <c r="D527" s="54"/>
      <c r="E527" s="54"/>
      <c r="F527" s="54"/>
      <c r="G527" s="54"/>
      <c r="H527" s="54"/>
    </row>
    <row r="528" spans="2:8" ht="12.75">
      <c r="B528" s="54"/>
      <c r="C528" s="54"/>
      <c r="D528" s="54"/>
      <c r="E528" s="54"/>
      <c r="F528" s="54"/>
      <c r="G528" s="54"/>
      <c r="H528" s="54"/>
    </row>
    <row r="529" spans="2:8" ht="12.75">
      <c r="B529" s="54"/>
      <c r="C529" s="54"/>
      <c r="D529" s="54"/>
      <c r="E529" s="54"/>
      <c r="F529" s="54"/>
      <c r="G529" s="54"/>
      <c r="H529" s="54"/>
    </row>
    <row r="530" spans="2:8" ht="12.75">
      <c r="B530" s="54"/>
      <c r="C530" s="54"/>
      <c r="D530" s="54"/>
      <c r="E530" s="54"/>
      <c r="F530" s="54"/>
      <c r="G530" s="54"/>
      <c r="H530" s="54"/>
    </row>
    <row r="531" spans="2:8" ht="12.75">
      <c r="B531" s="54"/>
      <c r="C531" s="54"/>
      <c r="D531" s="54"/>
      <c r="E531" s="54"/>
      <c r="F531" s="54"/>
      <c r="G531" s="54"/>
      <c r="H531" s="54"/>
    </row>
    <row r="532" spans="2:8" ht="12.75">
      <c r="B532" s="54"/>
      <c r="C532" s="54"/>
      <c r="D532" s="54"/>
      <c r="E532" s="54"/>
      <c r="F532" s="54"/>
      <c r="G532" s="54"/>
      <c r="H532" s="54"/>
    </row>
    <row r="533" spans="2:8" ht="12.75">
      <c r="B533" s="54"/>
      <c r="C533" s="54"/>
      <c r="D533" s="54"/>
      <c r="E533" s="54"/>
      <c r="F533" s="54"/>
      <c r="G533" s="54"/>
      <c r="H533" s="54"/>
    </row>
    <row r="534" spans="2:8" ht="12.75">
      <c r="B534" s="54"/>
      <c r="C534" s="54"/>
      <c r="D534" s="54"/>
      <c r="E534" s="54"/>
      <c r="F534" s="54"/>
      <c r="G534" s="54"/>
      <c r="H534" s="54"/>
    </row>
    <row r="535" spans="2:8" ht="12.75">
      <c r="B535" s="54"/>
      <c r="C535" s="54"/>
      <c r="D535" s="54"/>
      <c r="E535" s="54"/>
      <c r="F535" s="54"/>
      <c r="G535" s="54"/>
      <c r="H535" s="54"/>
    </row>
    <row r="536" spans="2:8" ht="12.75">
      <c r="B536" s="54"/>
      <c r="C536" s="54"/>
      <c r="D536" s="54"/>
      <c r="E536" s="54"/>
      <c r="F536" s="54"/>
      <c r="G536" s="54"/>
      <c r="H536" s="54"/>
    </row>
    <row r="537" spans="2:8" ht="12.75">
      <c r="B537" s="54"/>
      <c r="C537" s="54"/>
      <c r="D537" s="54"/>
      <c r="E537" s="54"/>
      <c r="F537" s="54"/>
      <c r="G537" s="54"/>
      <c r="H537" s="54"/>
    </row>
    <row r="538" spans="2:8" ht="12.75">
      <c r="B538" s="54"/>
      <c r="C538" s="54"/>
      <c r="D538" s="54"/>
      <c r="E538" s="54"/>
      <c r="F538" s="54"/>
      <c r="G538" s="54"/>
      <c r="H538" s="54"/>
    </row>
    <row r="539" spans="2:8" ht="12.75">
      <c r="B539" s="54"/>
      <c r="C539" s="54"/>
      <c r="D539" s="54"/>
      <c r="E539" s="54"/>
      <c r="F539" s="54"/>
      <c r="G539" s="54"/>
      <c r="H539" s="54"/>
    </row>
    <row r="540" spans="2:8" ht="12.75">
      <c r="B540" s="54"/>
      <c r="C540" s="54"/>
      <c r="D540" s="54"/>
      <c r="E540" s="54"/>
      <c r="F540" s="54"/>
      <c r="G540" s="54"/>
      <c r="H540" s="54"/>
    </row>
    <row r="541" spans="2:8" ht="12.75">
      <c r="B541" s="54"/>
      <c r="C541" s="54"/>
      <c r="D541" s="54"/>
      <c r="E541" s="54"/>
      <c r="F541" s="54"/>
      <c r="G541" s="54"/>
      <c r="H541" s="54"/>
    </row>
    <row r="542" spans="2:8" ht="12.75">
      <c r="B542" s="54"/>
      <c r="C542" s="54"/>
      <c r="D542" s="54"/>
      <c r="E542" s="54"/>
      <c r="F542" s="54"/>
      <c r="G542" s="54"/>
      <c r="H542" s="54"/>
    </row>
    <row r="543" spans="2:8" ht="12.75">
      <c r="B543" s="54"/>
      <c r="C543" s="54"/>
      <c r="D543" s="54"/>
      <c r="E543" s="54"/>
      <c r="F543" s="54"/>
      <c r="G543" s="54"/>
      <c r="H543" s="54"/>
    </row>
    <row r="544" spans="2:8" ht="12.75">
      <c r="B544" s="54"/>
      <c r="C544" s="54"/>
      <c r="D544" s="54"/>
      <c r="E544" s="54"/>
      <c r="F544" s="54"/>
      <c r="G544" s="54"/>
      <c r="H544" s="54"/>
    </row>
    <row r="545" spans="2:8" ht="12.75">
      <c r="B545" s="54"/>
      <c r="C545" s="54"/>
      <c r="D545" s="54"/>
      <c r="E545" s="54"/>
      <c r="F545" s="54"/>
      <c r="G545" s="54"/>
      <c r="H545" s="54"/>
    </row>
    <row r="546" spans="2:8" ht="12.75">
      <c r="B546" s="54"/>
      <c r="C546" s="54"/>
      <c r="D546" s="54"/>
      <c r="E546" s="54"/>
      <c r="F546" s="54"/>
      <c r="G546" s="54"/>
      <c r="H546" s="54"/>
    </row>
    <row r="547" spans="2:8" ht="12.75">
      <c r="B547" s="54"/>
      <c r="C547" s="54"/>
      <c r="D547" s="54"/>
      <c r="E547" s="54"/>
      <c r="F547" s="54"/>
      <c r="G547" s="54"/>
      <c r="H547" s="54"/>
    </row>
    <row r="548" spans="2:8" ht="12.75">
      <c r="B548" s="54"/>
      <c r="C548" s="54"/>
      <c r="D548" s="54"/>
      <c r="E548" s="54"/>
      <c r="F548" s="54"/>
      <c r="G548" s="54"/>
      <c r="H548" s="54"/>
    </row>
    <row r="549" spans="2:8" ht="12.75">
      <c r="B549" s="54"/>
      <c r="C549" s="54"/>
      <c r="D549" s="54"/>
      <c r="E549" s="54"/>
      <c r="F549" s="54"/>
      <c r="G549" s="54"/>
      <c r="H549" s="54"/>
    </row>
    <row r="550" spans="2:8" ht="12.75">
      <c r="B550" s="54"/>
      <c r="C550" s="54"/>
      <c r="D550" s="54"/>
      <c r="E550" s="54"/>
      <c r="F550" s="54"/>
      <c r="G550" s="54"/>
      <c r="H550" s="54"/>
    </row>
    <row r="551" spans="2:8" ht="12.75">
      <c r="B551" s="54"/>
      <c r="C551" s="54"/>
      <c r="D551" s="54"/>
      <c r="E551" s="54"/>
      <c r="F551" s="54"/>
      <c r="G551" s="54"/>
      <c r="H551" s="54"/>
    </row>
    <row r="552" spans="2:8" ht="12.75">
      <c r="B552" s="54"/>
      <c r="C552" s="54"/>
      <c r="D552" s="54"/>
      <c r="E552" s="54"/>
      <c r="F552" s="54"/>
      <c r="G552" s="54"/>
      <c r="H552" s="54"/>
    </row>
    <row r="553" spans="2:8" ht="12.75">
      <c r="B553" s="54"/>
      <c r="C553" s="54"/>
      <c r="D553" s="54"/>
      <c r="E553" s="54"/>
      <c r="F553" s="54"/>
      <c r="G553" s="54"/>
      <c r="H553" s="54"/>
    </row>
    <row r="554" spans="2:8" ht="12.75">
      <c r="B554" s="54"/>
      <c r="C554" s="54"/>
      <c r="D554" s="54"/>
      <c r="E554" s="54"/>
      <c r="F554" s="54"/>
      <c r="G554" s="54"/>
      <c r="H554" s="54"/>
    </row>
    <row r="555" spans="2:8" ht="12.75">
      <c r="B555" s="54"/>
      <c r="C555" s="54"/>
      <c r="D555" s="54"/>
      <c r="E555" s="54"/>
      <c r="F555" s="54"/>
      <c r="G555" s="54"/>
      <c r="H555" s="54"/>
    </row>
    <row r="556" spans="2:8" ht="12.75">
      <c r="B556" s="54"/>
      <c r="C556" s="54"/>
      <c r="D556" s="54"/>
      <c r="E556" s="54"/>
      <c r="F556" s="54"/>
      <c r="G556" s="54"/>
      <c r="H556" s="54"/>
    </row>
    <row r="557" spans="2:8" ht="12.75">
      <c r="B557" s="54"/>
      <c r="C557" s="54"/>
      <c r="D557" s="54"/>
      <c r="E557" s="54"/>
      <c r="F557" s="54"/>
      <c r="G557" s="54"/>
      <c r="H557" s="54"/>
    </row>
    <row r="558" spans="2:8" ht="12.75">
      <c r="B558" s="54"/>
      <c r="C558" s="54"/>
      <c r="D558" s="54"/>
      <c r="E558" s="54"/>
      <c r="F558" s="54"/>
      <c r="G558" s="54"/>
      <c r="H558" s="54"/>
    </row>
    <row r="559" spans="2:8" ht="12.75">
      <c r="B559" s="54"/>
      <c r="C559" s="54"/>
      <c r="D559" s="54"/>
      <c r="E559" s="54"/>
      <c r="F559" s="54"/>
      <c r="G559" s="54"/>
      <c r="H559" s="54"/>
    </row>
    <row r="560" spans="2:8" ht="12.75">
      <c r="B560" s="54"/>
      <c r="C560" s="54"/>
      <c r="D560" s="54"/>
      <c r="E560" s="54"/>
      <c r="F560" s="54"/>
      <c r="G560" s="54"/>
      <c r="H560" s="54"/>
    </row>
    <row r="561" spans="2:8" ht="12.75">
      <c r="B561" s="54"/>
      <c r="C561" s="54"/>
      <c r="D561" s="54"/>
      <c r="E561" s="54"/>
      <c r="F561" s="54"/>
      <c r="G561" s="54"/>
      <c r="H561" s="54"/>
    </row>
    <row r="562" spans="2:8" ht="12.75">
      <c r="B562" s="54"/>
      <c r="C562" s="54"/>
      <c r="D562" s="54"/>
      <c r="E562" s="54"/>
      <c r="F562" s="54"/>
      <c r="G562" s="54"/>
      <c r="H562" s="54"/>
    </row>
    <row r="563" spans="2:8" ht="12.75">
      <c r="B563" s="54"/>
      <c r="C563" s="54"/>
      <c r="D563" s="54"/>
      <c r="E563" s="54"/>
      <c r="F563" s="54"/>
      <c r="G563" s="54"/>
      <c r="H563" s="54"/>
    </row>
    <row r="564" spans="2:8" ht="12.75">
      <c r="B564" s="54"/>
      <c r="C564" s="54"/>
      <c r="D564" s="54"/>
      <c r="E564" s="54"/>
      <c r="F564" s="54"/>
      <c r="G564" s="54"/>
      <c r="H564" s="54"/>
    </row>
    <row r="565" spans="2:8" ht="12.75">
      <c r="B565" s="54"/>
      <c r="C565" s="54"/>
      <c r="D565" s="54"/>
      <c r="E565" s="54"/>
      <c r="F565" s="54"/>
      <c r="G565" s="54"/>
      <c r="H565" s="54"/>
    </row>
    <row r="566" spans="2:8" ht="12.75">
      <c r="B566" s="54"/>
      <c r="C566" s="54"/>
      <c r="D566" s="54"/>
      <c r="E566" s="54"/>
      <c r="F566" s="54"/>
      <c r="G566" s="54"/>
      <c r="H566" s="54"/>
    </row>
    <row r="567" spans="2:8" ht="12.75">
      <c r="B567" s="54"/>
      <c r="C567" s="54"/>
      <c r="D567" s="54"/>
      <c r="E567" s="54"/>
      <c r="F567" s="54"/>
      <c r="G567" s="54"/>
      <c r="H567" s="54"/>
    </row>
    <row r="568" spans="2:8" ht="12.75">
      <c r="B568" s="54"/>
      <c r="C568" s="54"/>
      <c r="D568" s="54"/>
      <c r="E568" s="54"/>
      <c r="F568" s="54"/>
      <c r="G568" s="54"/>
      <c r="H568" s="54"/>
    </row>
    <row r="569" spans="2:8" ht="12.75">
      <c r="B569" s="54"/>
      <c r="C569" s="54"/>
      <c r="D569" s="54"/>
      <c r="E569" s="54"/>
      <c r="F569" s="54"/>
      <c r="G569" s="54"/>
      <c r="H569" s="54"/>
    </row>
    <row r="570" spans="2:8" ht="12.75">
      <c r="B570" s="54"/>
      <c r="C570" s="54"/>
      <c r="D570" s="54"/>
      <c r="E570" s="54"/>
      <c r="F570" s="54"/>
      <c r="G570" s="54"/>
      <c r="H570" s="54"/>
    </row>
    <row r="571" spans="2:8" ht="12.75">
      <c r="B571" s="54"/>
      <c r="C571" s="54"/>
      <c r="D571" s="54"/>
      <c r="E571" s="54"/>
      <c r="F571" s="54"/>
      <c r="G571" s="54"/>
      <c r="H571" s="54"/>
    </row>
    <row r="572" spans="2:8" ht="12.75">
      <c r="B572" s="54"/>
      <c r="C572" s="54"/>
      <c r="D572" s="54"/>
      <c r="E572" s="54"/>
      <c r="F572" s="54"/>
      <c r="G572" s="54"/>
      <c r="H572" s="54"/>
    </row>
    <row r="573" spans="2:8" ht="12.75">
      <c r="B573" s="54"/>
      <c r="C573" s="54"/>
      <c r="D573" s="54"/>
      <c r="E573" s="54"/>
      <c r="F573" s="54"/>
      <c r="G573" s="54"/>
      <c r="H573" s="54"/>
    </row>
    <row r="574" spans="2:8" ht="12.75">
      <c r="B574" s="54"/>
      <c r="C574" s="54"/>
      <c r="D574" s="54"/>
      <c r="E574" s="54"/>
      <c r="F574" s="54"/>
      <c r="G574" s="54"/>
      <c r="H574" s="54"/>
    </row>
    <row r="575" spans="2:8" ht="12.75">
      <c r="B575" s="54"/>
      <c r="C575" s="54"/>
      <c r="D575" s="54"/>
      <c r="E575" s="54"/>
      <c r="F575" s="54"/>
      <c r="G575" s="54"/>
      <c r="H575" s="54"/>
    </row>
    <row r="576" spans="2:8" ht="12.75">
      <c r="B576" s="54"/>
      <c r="C576" s="54"/>
      <c r="D576" s="54"/>
      <c r="E576" s="54"/>
      <c r="F576" s="54"/>
      <c r="G576" s="54"/>
      <c r="H576" s="54"/>
    </row>
    <row r="577" spans="2:8" ht="12.75">
      <c r="B577" s="54"/>
      <c r="C577" s="54"/>
      <c r="D577" s="54"/>
      <c r="E577" s="54"/>
      <c r="F577" s="54"/>
      <c r="G577" s="54"/>
      <c r="H577" s="54"/>
    </row>
    <row r="578" spans="2:8" ht="12.75">
      <c r="B578" s="54"/>
      <c r="C578" s="54"/>
      <c r="D578" s="54"/>
      <c r="E578" s="54"/>
      <c r="F578" s="54"/>
      <c r="G578" s="54"/>
      <c r="H578" s="54"/>
    </row>
    <row r="579" spans="2:8" ht="12.75">
      <c r="B579" s="54"/>
      <c r="C579" s="54"/>
      <c r="D579" s="54"/>
      <c r="E579" s="54"/>
      <c r="F579" s="54"/>
      <c r="G579" s="54"/>
      <c r="H579" s="54"/>
    </row>
    <row r="580" spans="2:8" ht="12.75">
      <c r="B580" s="54"/>
      <c r="C580" s="54"/>
      <c r="D580" s="54"/>
      <c r="E580" s="54"/>
      <c r="F580" s="54"/>
      <c r="G580" s="54"/>
      <c r="H580" s="54"/>
    </row>
    <row r="581" spans="2:8" ht="12.75">
      <c r="B581" s="54"/>
      <c r="C581" s="54"/>
      <c r="D581" s="54"/>
      <c r="E581" s="54"/>
      <c r="F581" s="54"/>
      <c r="G581" s="54"/>
      <c r="H581" s="54"/>
    </row>
    <row r="582" spans="2:8" ht="12.75">
      <c r="B582" s="54"/>
      <c r="C582" s="54"/>
      <c r="D582" s="54"/>
      <c r="E582" s="54"/>
      <c r="F582" s="54"/>
      <c r="G582" s="54"/>
      <c r="H582" s="54"/>
    </row>
    <row r="583" spans="2:8" ht="12.75">
      <c r="B583" s="54"/>
      <c r="C583" s="54"/>
      <c r="D583" s="54"/>
      <c r="E583" s="54"/>
      <c r="F583" s="54"/>
      <c r="G583" s="54"/>
      <c r="H583" s="54"/>
    </row>
    <row r="584" spans="2:8" ht="12.75">
      <c r="B584" s="54"/>
      <c r="C584" s="54"/>
      <c r="D584" s="54"/>
      <c r="E584" s="54"/>
      <c r="F584" s="54"/>
      <c r="G584" s="54"/>
      <c r="H584" s="54"/>
    </row>
    <row r="585" spans="2:8" ht="12.75">
      <c r="B585" s="54"/>
      <c r="C585" s="54"/>
      <c r="D585" s="54"/>
      <c r="E585" s="54"/>
      <c r="F585" s="54"/>
      <c r="G585" s="54"/>
      <c r="H585" s="54"/>
    </row>
    <row r="586" spans="2:8" ht="12.75">
      <c r="B586" s="54"/>
      <c r="C586" s="54"/>
      <c r="D586" s="54"/>
      <c r="E586" s="54"/>
      <c r="F586" s="54"/>
      <c r="G586" s="54"/>
      <c r="H586" s="54"/>
    </row>
    <row r="587" spans="2:8" ht="12.75">
      <c r="B587" s="54"/>
      <c r="C587" s="54"/>
      <c r="D587" s="54"/>
      <c r="E587" s="54"/>
      <c r="F587" s="54"/>
      <c r="G587" s="54"/>
      <c r="H587" s="54"/>
    </row>
    <row r="588" spans="2:8" ht="12.75">
      <c r="B588" s="54"/>
      <c r="C588" s="54"/>
      <c r="D588" s="54"/>
      <c r="E588" s="54"/>
      <c r="F588" s="54"/>
      <c r="G588" s="54"/>
      <c r="H588" s="54"/>
    </row>
    <row r="589" spans="2:8" ht="12.75">
      <c r="B589" s="54"/>
      <c r="C589" s="54"/>
      <c r="D589" s="54"/>
      <c r="E589" s="54"/>
      <c r="F589" s="54"/>
      <c r="G589" s="54"/>
      <c r="H589" s="54"/>
    </row>
    <row r="590" spans="2:8" ht="12.75">
      <c r="B590" s="54"/>
      <c r="C590" s="54"/>
      <c r="D590" s="54"/>
      <c r="E590" s="54"/>
      <c r="F590" s="54"/>
      <c r="G590" s="54"/>
      <c r="H590" s="54"/>
    </row>
    <row r="591" spans="2:8" ht="12.75">
      <c r="B591" s="54"/>
      <c r="C591" s="54"/>
      <c r="D591" s="54"/>
      <c r="E591" s="54"/>
      <c r="F591" s="54"/>
      <c r="G591" s="54"/>
      <c r="H591" s="54"/>
    </row>
    <row r="592" spans="2:8" ht="12.75">
      <c r="B592" s="54"/>
      <c r="C592" s="54"/>
      <c r="D592" s="54"/>
      <c r="E592" s="54"/>
      <c r="F592" s="54"/>
      <c r="G592" s="54"/>
      <c r="H592" s="54"/>
    </row>
    <row r="593" spans="2:8" ht="12.75">
      <c r="B593" s="54"/>
      <c r="C593" s="54"/>
      <c r="D593" s="54"/>
      <c r="E593" s="54"/>
      <c r="F593" s="54"/>
      <c r="G593" s="54"/>
      <c r="H593" s="54"/>
    </row>
    <row r="594" spans="2:8" ht="12.75">
      <c r="B594" s="54"/>
      <c r="C594" s="54"/>
      <c r="D594" s="54"/>
      <c r="E594" s="54"/>
      <c r="F594" s="54"/>
      <c r="G594" s="54"/>
      <c r="H594" s="54"/>
    </row>
    <row r="595" spans="2:8" ht="12.75">
      <c r="B595" s="54"/>
      <c r="C595" s="54"/>
      <c r="D595" s="54"/>
      <c r="E595" s="54"/>
      <c r="F595" s="54"/>
      <c r="G595" s="54"/>
      <c r="H595" s="54"/>
    </row>
    <row r="596" spans="2:8" ht="12.75">
      <c r="B596" s="54"/>
      <c r="C596" s="54"/>
      <c r="D596" s="54"/>
      <c r="E596" s="54"/>
      <c r="F596" s="54"/>
      <c r="G596" s="54"/>
      <c r="H596" s="54"/>
    </row>
    <row r="597" spans="2:8" ht="12.75">
      <c r="B597" s="54"/>
      <c r="C597" s="54"/>
      <c r="D597" s="54"/>
      <c r="E597" s="54"/>
      <c r="F597" s="54"/>
      <c r="G597" s="54"/>
      <c r="H597" s="54"/>
    </row>
    <row r="598" spans="2:8" ht="12.75">
      <c r="B598" s="54"/>
      <c r="C598" s="54"/>
      <c r="D598" s="54"/>
      <c r="E598" s="54"/>
      <c r="F598" s="54"/>
      <c r="G598" s="54"/>
      <c r="H598" s="54"/>
    </row>
    <row r="599" spans="2:8" ht="12.75">
      <c r="B599" s="54"/>
      <c r="C599" s="54"/>
      <c r="D599" s="54"/>
      <c r="E599" s="54"/>
      <c r="F599" s="54"/>
      <c r="G599" s="54"/>
      <c r="H599" s="54"/>
    </row>
    <row r="600" spans="2:8" ht="12.75">
      <c r="B600" s="54"/>
      <c r="C600" s="54"/>
      <c r="D600" s="54"/>
      <c r="E600" s="54"/>
      <c r="F600" s="54"/>
      <c r="G600" s="54"/>
      <c r="H600" s="54"/>
    </row>
    <row r="601" spans="2:8" ht="12.75">
      <c r="B601" s="54"/>
      <c r="C601" s="54"/>
      <c r="D601" s="54"/>
      <c r="E601" s="54"/>
      <c r="F601" s="54"/>
      <c r="G601" s="54"/>
      <c r="H601" s="54"/>
    </row>
    <row r="602" spans="2:8" ht="12.75">
      <c r="B602" s="54"/>
      <c r="C602" s="54"/>
      <c r="D602" s="54"/>
      <c r="E602" s="54"/>
      <c r="F602" s="54"/>
      <c r="G602" s="54"/>
      <c r="H602" s="54"/>
    </row>
    <row r="603" spans="2:8" ht="12.75">
      <c r="B603" s="54"/>
      <c r="C603" s="54"/>
      <c r="D603" s="54"/>
      <c r="E603" s="54"/>
      <c r="F603" s="54"/>
      <c r="G603" s="54"/>
      <c r="H603" s="54"/>
    </row>
    <row r="604" spans="2:8" ht="12.75">
      <c r="B604" s="54"/>
      <c r="C604" s="54"/>
      <c r="D604" s="54"/>
      <c r="E604" s="54"/>
      <c r="F604" s="54"/>
      <c r="G604" s="54"/>
      <c r="H604" s="54"/>
    </row>
    <row r="605" spans="2:8" ht="12.75">
      <c r="B605" s="54"/>
      <c r="C605" s="54"/>
      <c r="D605" s="54"/>
      <c r="E605" s="54"/>
      <c r="F605" s="54"/>
      <c r="G605" s="54"/>
      <c r="H605" s="54"/>
    </row>
    <row r="606" spans="2:8" ht="12.75">
      <c r="B606" s="54"/>
      <c r="C606" s="54"/>
      <c r="D606" s="54"/>
      <c r="E606" s="54"/>
      <c r="F606" s="54"/>
      <c r="G606" s="54"/>
      <c r="H606" s="54"/>
    </row>
    <row r="607" spans="2:8" ht="12.75">
      <c r="B607" s="54"/>
      <c r="C607" s="54"/>
      <c r="D607" s="54"/>
      <c r="E607" s="54"/>
      <c r="F607" s="54"/>
      <c r="G607" s="54"/>
      <c r="H607" s="54"/>
    </row>
    <row r="608" spans="2:8" ht="12.75">
      <c r="B608" s="54"/>
      <c r="C608" s="54"/>
      <c r="D608" s="54"/>
      <c r="E608" s="54"/>
      <c r="F608" s="54"/>
      <c r="G608" s="54"/>
      <c r="H608" s="54"/>
    </row>
    <row r="609" spans="2:8" ht="12.75">
      <c r="B609" s="54"/>
      <c r="C609" s="54"/>
      <c r="D609" s="54"/>
      <c r="E609" s="54"/>
      <c r="F609" s="54"/>
      <c r="G609" s="54"/>
      <c r="H609" s="54"/>
    </row>
    <row r="610" spans="2:8" ht="12.75">
      <c r="B610" s="54"/>
      <c r="C610" s="54"/>
      <c r="D610" s="54"/>
      <c r="E610" s="54"/>
      <c r="F610" s="54"/>
      <c r="G610" s="54"/>
      <c r="H610" s="54"/>
    </row>
    <row r="611" spans="2:8" ht="12.75">
      <c r="B611" s="54"/>
      <c r="C611" s="54"/>
      <c r="D611" s="54"/>
      <c r="E611" s="54"/>
      <c r="F611" s="54"/>
      <c r="G611" s="54"/>
      <c r="H611" s="54"/>
    </row>
    <row r="612" spans="2:8" ht="12.75">
      <c r="B612" s="54"/>
      <c r="C612" s="54"/>
      <c r="D612" s="54"/>
      <c r="E612" s="54"/>
      <c r="F612" s="54"/>
      <c r="G612" s="54"/>
      <c r="H612" s="54"/>
    </row>
    <row r="613" spans="2:8" ht="12.75">
      <c r="B613" s="54"/>
      <c r="C613" s="54"/>
      <c r="D613" s="54"/>
      <c r="E613" s="54"/>
      <c r="F613" s="54"/>
      <c r="G613" s="54"/>
      <c r="H613" s="54"/>
    </row>
    <row r="614" spans="2:8" ht="12.75">
      <c r="B614" s="54"/>
      <c r="C614" s="54"/>
      <c r="D614" s="54"/>
      <c r="E614" s="54"/>
      <c r="F614" s="54"/>
      <c r="G614" s="54"/>
      <c r="H614" s="54"/>
    </row>
    <row r="615" spans="2:8" ht="12.75">
      <c r="B615" s="54"/>
      <c r="C615" s="54"/>
      <c r="D615" s="54"/>
      <c r="E615" s="54"/>
      <c r="F615" s="54"/>
      <c r="G615" s="54"/>
      <c r="H615" s="54"/>
    </row>
    <row r="616" spans="2:8" ht="12.75">
      <c r="B616" s="54"/>
      <c r="C616" s="54"/>
      <c r="D616" s="54"/>
      <c r="E616" s="54"/>
      <c r="F616" s="54"/>
      <c r="G616" s="54"/>
      <c r="H616" s="54"/>
    </row>
    <row r="617" spans="2:8" ht="12.75">
      <c r="B617" s="54"/>
      <c r="C617" s="54"/>
      <c r="D617" s="54"/>
      <c r="E617" s="54"/>
      <c r="F617" s="54"/>
      <c r="G617" s="54"/>
      <c r="H617" s="54"/>
    </row>
    <row r="618" spans="2:8" ht="12.75">
      <c r="B618" s="54"/>
      <c r="C618" s="54"/>
      <c r="D618" s="54"/>
      <c r="E618" s="54"/>
      <c r="F618" s="54"/>
      <c r="G618" s="54"/>
      <c r="H618" s="54"/>
    </row>
    <row r="619" spans="2:8" ht="12.75">
      <c r="B619" s="54"/>
      <c r="C619" s="54"/>
      <c r="D619" s="54"/>
      <c r="E619" s="54"/>
      <c r="F619" s="54"/>
      <c r="G619" s="54"/>
      <c r="H619" s="54"/>
    </row>
    <row r="620" spans="2:8" ht="12.75">
      <c r="B620" s="54"/>
      <c r="C620" s="54"/>
      <c r="D620" s="54"/>
      <c r="E620" s="54"/>
      <c r="F620" s="54"/>
      <c r="G620" s="54"/>
      <c r="H620" s="54"/>
    </row>
    <row r="621" spans="2:8" ht="12.75">
      <c r="B621" s="54"/>
      <c r="C621" s="54"/>
      <c r="D621" s="54"/>
      <c r="E621" s="54"/>
      <c r="F621" s="54"/>
      <c r="G621" s="54"/>
      <c r="H621" s="54"/>
    </row>
    <row r="622" spans="2:8" ht="12.75">
      <c r="B622" s="54"/>
      <c r="C622" s="54"/>
      <c r="D622" s="54"/>
      <c r="E622" s="54"/>
      <c r="F622" s="54"/>
      <c r="G622" s="54"/>
      <c r="H622" s="54"/>
    </row>
    <row r="623" spans="2:8" ht="12.75">
      <c r="B623" s="54"/>
      <c r="C623" s="54"/>
      <c r="D623" s="54"/>
      <c r="E623" s="54"/>
      <c r="F623" s="54"/>
      <c r="G623" s="54"/>
      <c r="H623" s="54"/>
    </row>
    <row r="624" spans="2:8" ht="12.75">
      <c r="B624" s="54"/>
      <c r="C624" s="54"/>
      <c r="D624" s="54"/>
      <c r="E624" s="54"/>
      <c r="F624" s="54"/>
      <c r="G624" s="54"/>
      <c r="H624" s="54"/>
    </row>
    <row r="625" spans="2:8" ht="12.75">
      <c r="B625" s="54"/>
      <c r="C625" s="54"/>
      <c r="D625" s="54"/>
      <c r="E625" s="54"/>
      <c r="F625" s="54"/>
      <c r="G625" s="54"/>
      <c r="H625" s="54"/>
    </row>
    <row r="626" spans="2:8" ht="12.75">
      <c r="B626" s="54"/>
      <c r="C626" s="54"/>
      <c r="D626" s="54"/>
      <c r="E626" s="54"/>
      <c r="F626" s="54"/>
      <c r="G626" s="54"/>
      <c r="H626" s="54"/>
    </row>
    <row r="627" spans="2:8" ht="12.75">
      <c r="B627" s="54"/>
      <c r="C627" s="54"/>
      <c r="D627" s="54"/>
      <c r="E627" s="54"/>
      <c r="F627" s="54"/>
      <c r="G627" s="54"/>
      <c r="H627" s="54"/>
    </row>
    <row r="628" spans="2:8" ht="12.75">
      <c r="B628" s="54"/>
      <c r="C628" s="54"/>
      <c r="D628" s="54"/>
      <c r="E628" s="54"/>
      <c r="F628" s="54"/>
      <c r="G628" s="54"/>
      <c r="H628" s="54"/>
    </row>
    <row r="629" spans="2:8" ht="12.75">
      <c r="B629" s="54"/>
      <c r="C629" s="54"/>
      <c r="D629" s="54"/>
      <c r="E629" s="54"/>
      <c r="F629" s="54"/>
      <c r="G629" s="54"/>
      <c r="H629" s="54"/>
    </row>
    <row r="630" spans="2:8" ht="12.75">
      <c r="B630" s="54"/>
      <c r="C630" s="54"/>
      <c r="D630" s="54"/>
      <c r="E630" s="54"/>
      <c r="F630" s="54"/>
      <c r="G630" s="54"/>
      <c r="H630" s="54"/>
    </row>
    <row r="631" spans="2:8" ht="12.75">
      <c r="B631" s="54"/>
      <c r="C631" s="54"/>
      <c r="D631" s="54"/>
      <c r="E631" s="54"/>
      <c r="F631" s="54"/>
      <c r="G631" s="54"/>
      <c r="H631" s="54"/>
    </row>
    <row r="632" spans="2:8" ht="12.75">
      <c r="B632" s="54"/>
      <c r="C632" s="54"/>
      <c r="D632" s="54"/>
      <c r="E632" s="54"/>
      <c r="F632" s="54"/>
      <c r="G632" s="54"/>
      <c r="H632" s="54"/>
    </row>
    <row r="633" spans="2:8" ht="12.75">
      <c r="B633" s="54"/>
      <c r="C633" s="54"/>
      <c r="D633" s="54"/>
      <c r="E633" s="54"/>
      <c r="F633" s="54"/>
      <c r="G633" s="54"/>
      <c r="H633" s="54"/>
    </row>
    <row r="634" spans="2:8" ht="12.75">
      <c r="B634" s="54"/>
      <c r="C634" s="54"/>
      <c r="D634" s="54"/>
      <c r="E634" s="54"/>
      <c r="F634" s="54"/>
      <c r="G634" s="54"/>
      <c r="H634" s="54"/>
    </row>
    <row r="635" spans="2:8" ht="12.75">
      <c r="B635" s="54"/>
      <c r="C635" s="54"/>
      <c r="D635" s="54"/>
      <c r="E635" s="54"/>
      <c r="F635" s="54"/>
      <c r="G635" s="54"/>
      <c r="H635" s="54"/>
    </row>
    <row r="636" spans="2:8" ht="12.75">
      <c r="B636" s="54"/>
      <c r="C636" s="54"/>
      <c r="D636" s="54"/>
      <c r="E636" s="54"/>
      <c r="F636" s="54"/>
      <c r="G636" s="54"/>
      <c r="H636" s="54"/>
    </row>
    <row r="637" spans="2:8" ht="12.75">
      <c r="B637" s="54"/>
      <c r="C637" s="54"/>
      <c r="D637" s="54"/>
      <c r="E637" s="54"/>
      <c r="F637" s="54"/>
      <c r="G637" s="54"/>
      <c r="H637" s="54"/>
    </row>
    <row r="638" spans="2:8" ht="12.75">
      <c r="B638" s="54"/>
      <c r="C638" s="54"/>
      <c r="D638" s="54"/>
      <c r="E638" s="54"/>
      <c r="F638" s="54"/>
      <c r="G638" s="54"/>
      <c r="H638" s="54"/>
    </row>
    <row r="639" spans="2:8" ht="12.75">
      <c r="B639" s="54"/>
      <c r="C639" s="54"/>
      <c r="D639" s="54"/>
      <c r="E639" s="54"/>
      <c r="F639" s="54"/>
      <c r="G639" s="54"/>
      <c r="H639" s="54"/>
    </row>
    <row r="640" spans="2:8" ht="12.75">
      <c r="B640" s="54"/>
      <c r="C640" s="54"/>
      <c r="D640" s="54"/>
      <c r="E640" s="54"/>
      <c r="F640" s="54"/>
      <c r="G640" s="54"/>
      <c r="H640" s="54"/>
    </row>
    <row r="641" spans="2:8" ht="12.75">
      <c r="B641" s="54"/>
      <c r="C641" s="54"/>
      <c r="D641" s="54"/>
      <c r="E641" s="54"/>
      <c r="F641" s="54"/>
      <c r="G641" s="54"/>
      <c r="H641" s="54"/>
    </row>
    <row r="642" spans="2:8" ht="12.75">
      <c r="B642" s="54"/>
      <c r="C642" s="54"/>
      <c r="D642" s="54"/>
      <c r="E642" s="54"/>
      <c r="F642" s="54"/>
      <c r="G642" s="54"/>
      <c r="H642" s="54"/>
    </row>
    <row r="643" spans="2:8" ht="12.75">
      <c r="B643" s="54"/>
      <c r="C643" s="54"/>
      <c r="D643" s="54"/>
      <c r="E643" s="54"/>
      <c r="F643" s="54"/>
      <c r="G643" s="54"/>
      <c r="H643" s="54"/>
    </row>
    <row r="644" spans="2:8" ht="12.75">
      <c r="B644" s="54"/>
      <c r="C644" s="54"/>
      <c r="D644" s="54"/>
      <c r="E644" s="54"/>
      <c r="F644" s="54"/>
      <c r="G644" s="54"/>
      <c r="H644" s="54"/>
    </row>
    <row r="645" spans="2:8" ht="12.75">
      <c r="B645" s="54"/>
      <c r="C645" s="54"/>
      <c r="D645" s="54"/>
      <c r="E645" s="54"/>
      <c r="F645" s="54"/>
      <c r="G645" s="54"/>
      <c r="H645" s="54"/>
    </row>
    <row r="646" spans="2:8" ht="12.75">
      <c r="B646" s="54"/>
      <c r="C646" s="54"/>
      <c r="D646" s="54"/>
      <c r="E646" s="54"/>
      <c r="F646" s="54"/>
      <c r="G646" s="54"/>
      <c r="H646" s="54"/>
    </row>
    <row r="647" spans="2:8" ht="12.75">
      <c r="B647" s="54"/>
      <c r="C647" s="54"/>
      <c r="D647" s="54"/>
      <c r="E647" s="54"/>
      <c r="F647" s="54"/>
      <c r="G647" s="54"/>
      <c r="H647" s="54"/>
    </row>
    <row r="648" spans="2:8" ht="12.75">
      <c r="B648" s="54"/>
      <c r="C648" s="54"/>
      <c r="D648" s="54"/>
      <c r="E648" s="54"/>
      <c r="F648" s="54"/>
      <c r="G648" s="54"/>
      <c r="H648" s="54"/>
    </row>
    <row r="649" spans="2:8" ht="12.75">
      <c r="B649" s="54"/>
      <c r="C649" s="54"/>
      <c r="D649" s="54"/>
      <c r="E649" s="54"/>
      <c r="F649" s="54"/>
      <c r="G649" s="54"/>
      <c r="H649" s="54"/>
    </row>
    <row r="650" spans="2:8" ht="12.75">
      <c r="B650" s="54"/>
      <c r="C650" s="54"/>
      <c r="D650" s="54"/>
      <c r="E650" s="54"/>
      <c r="F650" s="54"/>
      <c r="G650" s="54"/>
      <c r="H650" s="54"/>
    </row>
    <row r="651" spans="2:8" ht="12.75">
      <c r="B651" s="54"/>
      <c r="C651" s="54"/>
      <c r="D651" s="54"/>
      <c r="E651" s="54"/>
      <c r="F651" s="54"/>
      <c r="G651" s="54"/>
      <c r="H651" s="54"/>
    </row>
    <row r="652" spans="2:8" ht="12.75">
      <c r="B652" s="54"/>
      <c r="C652" s="54"/>
      <c r="D652" s="54"/>
      <c r="E652" s="54"/>
      <c r="F652" s="54"/>
      <c r="G652" s="54"/>
      <c r="H652" s="54"/>
    </row>
    <row r="653" spans="2:8" ht="12.75">
      <c r="B653" s="54"/>
      <c r="C653" s="54"/>
      <c r="D653" s="54"/>
      <c r="E653" s="54"/>
      <c r="F653" s="54"/>
      <c r="G653" s="54"/>
      <c r="H653" s="54"/>
    </row>
    <row r="654" spans="2:8" ht="12.75">
      <c r="B654" s="54"/>
      <c r="C654" s="54"/>
      <c r="D654" s="54"/>
      <c r="E654" s="54"/>
      <c r="F654" s="54"/>
      <c r="G654" s="54"/>
      <c r="H654" s="54"/>
    </row>
    <row r="655" spans="2:8" ht="12.75">
      <c r="B655" s="54"/>
      <c r="C655" s="54"/>
      <c r="D655" s="54"/>
      <c r="E655" s="54"/>
      <c r="F655" s="54"/>
      <c r="G655" s="54"/>
      <c r="H655" s="54"/>
    </row>
    <row r="656" spans="2:8" ht="12.75">
      <c r="B656" s="54"/>
      <c r="C656" s="54"/>
      <c r="D656" s="54"/>
      <c r="E656" s="54"/>
      <c r="F656" s="54"/>
      <c r="G656" s="54"/>
      <c r="H656" s="54"/>
    </row>
    <row r="657" spans="2:8" ht="12.75">
      <c r="B657" s="54"/>
      <c r="C657" s="54"/>
      <c r="D657" s="54"/>
      <c r="E657" s="54"/>
      <c r="F657" s="54"/>
      <c r="G657" s="54"/>
      <c r="H657" s="54"/>
    </row>
    <row r="658" spans="2:8" ht="12.75">
      <c r="B658" s="54"/>
      <c r="C658" s="54"/>
      <c r="D658" s="54"/>
      <c r="E658" s="54"/>
      <c r="F658" s="54"/>
      <c r="G658" s="54"/>
      <c r="H658" s="54"/>
    </row>
    <row r="659" spans="2:8" ht="12.75">
      <c r="B659" s="54"/>
      <c r="C659" s="54"/>
      <c r="D659" s="54"/>
      <c r="E659" s="54"/>
      <c r="F659" s="54"/>
      <c r="G659" s="54"/>
      <c r="H659" s="54"/>
    </row>
    <row r="660" spans="2:8" ht="12.75">
      <c r="B660" s="54"/>
      <c r="C660" s="54"/>
      <c r="D660" s="54"/>
      <c r="E660" s="54"/>
      <c r="F660" s="54"/>
      <c r="G660" s="54"/>
      <c r="H660" s="54"/>
    </row>
    <row r="661" spans="2:8" ht="12.75">
      <c r="B661" s="54"/>
      <c r="C661" s="54"/>
      <c r="D661" s="54"/>
      <c r="E661" s="54"/>
      <c r="F661" s="54"/>
      <c r="G661" s="54"/>
      <c r="H661" s="54"/>
    </row>
    <row r="662" spans="2:8" ht="12.75">
      <c r="B662" s="54"/>
      <c r="C662" s="54"/>
      <c r="D662" s="54"/>
      <c r="E662" s="54"/>
      <c r="F662" s="54"/>
      <c r="G662" s="54"/>
      <c r="H662" s="54"/>
    </row>
    <row r="663" spans="2:8" ht="12.75">
      <c r="B663" s="54"/>
      <c r="C663" s="54"/>
      <c r="D663" s="54"/>
      <c r="E663" s="54"/>
      <c r="F663" s="54"/>
      <c r="G663" s="54"/>
      <c r="H663" s="54"/>
    </row>
    <row r="664" spans="2:8" ht="12.75">
      <c r="B664" s="54"/>
      <c r="C664" s="54"/>
      <c r="D664" s="54"/>
      <c r="E664" s="54"/>
      <c r="F664" s="54"/>
      <c r="G664" s="54"/>
      <c r="H664" s="54"/>
    </row>
    <row r="665" spans="2:8" ht="12.75">
      <c r="B665" s="54"/>
      <c r="C665" s="54"/>
      <c r="D665" s="54"/>
      <c r="E665" s="54"/>
      <c r="F665" s="54"/>
      <c r="G665" s="54"/>
      <c r="H665" s="54"/>
    </row>
    <row r="666" spans="2:8" ht="12.75">
      <c r="B666" s="54"/>
      <c r="C666" s="54"/>
      <c r="D666" s="54"/>
      <c r="E666" s="54"/>
      <c r="F666" s="54"/>
      <c r="G666" s="54"/>
      <c r="H666" s="54"/>
    </row>
    <row r="667" spans="2:8" ht="12.75">
      <c r="B667" s="54"/>
      <c r="C667" s="54"/>
      <c r="D667" s="54"/>
      <c r="E667" s="54"/>
      <c r="F667" s="54"/>
      <c r="G667" s="54"/>
      <c r="H667" s="54"/>
    </row>
    <row r="668" spans="2:8" ht="12.75">
      <c r="B668" s="54"/>
      <c r="C668" s="54"/>
      <c r="D668" s="54"/>
      <c r="E668" s="54"/>
      <c r="F668" s="54"/>
      <c r="G668" s="54"/>
      <c r="H668" s="54"/>
    </row>
    <row r="669" spans="2:8" ht="12.75">
      <c r="B669" s="54"/>
      <c r="C669" s="54"/>
      <c r="D669" s="54"/>
      <c r="E669" s="54"/>
      <c r="F669" s="54"/>
      <c r="G669" s="54"/>
      <c r="H669" s="54"/>
    </row>
    <row r="670" spans="2:8" ht="12.75">
      <c r="B670" s="54"/>
      <c r="C670" s="54"/>
      <c r="D670" s="54"/>
      <c r="E670" s="54"/>
      <c r="F670" s="54"/>
      <c r="G670" s="54"/>
      <c r="H670" s="54"/>
    </row>
    <row r="671" spans="2:8" ht="12.75">
      <c r="B671" s="54"/>
      <c r="C671" s="54"/>
      <c r="D671" s="54"/>
      <c r="E671" s="54"/>
      <c r="F671" s="54"/>
      <c r="G671" s="54"/>
      <c r="H671" s="54"/>
    </row>
    <row r="672" spans="2:8" ht="12.75">
      <c r="B672" s="54"/>
      <c r="C672" s="54"/>
      <c r="D672" s="54"/>
      <c r="E672" s="54"/>
      <c r="F672" s="54"/>
      <c r="G672" s="54"/>
      <c r="H672" s="54"/>
    </row>
    <row r="673" spans="2:8" ht="12.75">
      <c r="B673" s="54"/>
      <c r="C673" s="54"/>
      <c r="D673" s="54"/>
      <c r="E673" s="54"/>
      <c r="F673" s="54"/>
      <c r="G673" s="54"/>
      <c r="H673" s="54"/>
    </row>
    <row r="674" spans="2:8" ht="12.75">
      <c r="B674" s="54"/>
      <c r="C674" s="54"/>
      <c r="D674" s="54"/>
      <c r="E674" s="54"/>
      <c r="F674" s="54"/>
      <c r="G674" s="54"/>
      <c r="H674" s="54"/>
    </row>
    <row r="675" spans="2:8" ht="12.75">
      <c r="B675" s="54"/>
      <c r="C675" s="54"/>
      <c r="D675" s="54"/>
      <c r="E675" s="54"/>
      <c r="F675" s="54"/>
      <c r="G675" s="54"/>
      <c r="H675" s="54"/>
    </row>
    <row r="676" spans="2:8" ht="12.75">
      <c r="B676" s="54"/>
      <c r="C676" s="54"/>
      <c r="D676" s="54"/>
      <c r="E676" s="54"/>
      <c r="F676" s="54"/>
      <c r="G676" s="54"/>
      <c r="H676" s="54"/>
    </row>
    <row r="677" spans="2:8" ht="12.75">
      <c r="B677" s="54"/>
      <c r="C677" s="54"/>
      <c r="D677" s="54"/>
      <c r="E677" s="54"/>
      <c r="F677" s="54"/>
      <c r="G677" s="54"/>
      <c r="H677" s="54"/>
    </row>
    <row r="678" spans="2:8" ht="12.75">
      <c r="B678" s="54"/>
      <c r="C678" s="54"/>
      <c r="D678" s="54"/>
      <c r="E678" s="54"/>
      <c r="F678" s="54"/>
      <c r="G678" s="54"/>
      <c r="H678" s="54"/>
    </row>
    <row r="679" spans="2:8" ht="12.75">
      <c r="B679" s="54"/>
      <c r="C679" s="54"/>
      <c r="D679" s="54"/>
      <c r="E679" s="54"/>
      <c r="F679" s="54"/>
      <c r="G679" s="54"/>
      <c r="H679" s="54"/>
    </row>
    <row r="680" spans="2:8" ht="12.75">
      <c r="B680" s="54"/>
      <c r="C680" s="54"/>
      <c r="D680" s="54"/>
      <c r="E680" s="54"/>
      <c r="F680" s="54"/>
      <c r="G680" s="54"/>
      <c r="H680" s="54"/>
    </row>
    <row r="681" spans="2:8" ht="12.75">
      <c r="B681" s="54"/>
      <c r="C681" s="54"/>
      <c r="D681" s="54"/>
      <c r="E681" s="54"/>
      <c r="F681" s="54"/>
      <c r="G681" s="54"/>
      <c r="H681" s="54"/>
    </row>
    <row r="682" spans="2:8" ht="12.75">
      <c r="B682" s="54"/>
      <c r="C682" s="54"/>
      <c r="D682" s="54"/>
      <c r="E682" s="54"/>
      <c r="F682" s="54"/>
      <c r="G682" s="54"/>
      <c r="H682" s="54"/>
    </row>
    <row r="683" spans="2:8" ht="12.75">
      <c r="B683" s="54"/>
      <c r="C683" s="54"/>
      <c r="D683" s="54"/>
      <c r="E683" s="54"/>
      <c r="F683" s="54"/>
      <c r="G683" s="54"/>
      <c r="H683" s="54"/>
    </row>
    <row r="684" spans="2:8" ht="12.75">
      <c r="B684" s="54"/>
      <c r="C684" s="54"/>
      <c r="D684" s="54"/>
      <c r="E684" s="54"/>
      <c r="F684" s="54"/>
      <c r="G684" s="54"/>
      <c r="H684" s="54"/>
    </row>
    <row r="685" spans="2:8" ht="12.75">
      <c r="B685" s="54"/>
      <c r="C685" s="54"/>
      <c r="D685" s="54"/>
      <c r="E685" s="54"/>
      <c r="F685" s="54"/>
      <c r="G685" s="54"/>
      <c r="H685" s="54"/>
    </row>
    <row r="686" spans="2:8" ht="12.75">
      <c r="B686" s="54"/>
      <c r="C686" s="54"/>
      <c r="D686" s="54"/>
      <c r="E686" s="54"/>
      <c r="F686" s="54"/>
      <c r="G686" s="54"/>
      <c r="H686" s="54"/>
    </row>
    <row r="687" spans="2:8" ht="12.75">
      <c r="B687" s="54"/>
      <c r="C687" s="54"/>
      <c r="D687" s="54"/>
      <c r="E687" s="54"/>
      <c r="F687" s="54"/>
      <c r="G687" s="54"/>
      <c r="H687" s="54"/>
    </row>
    <row r="688" spans="2:8" ht="12.75">
      <c r="B688" s="54"/>
      <c r="C688" s="54"/>
      <c r="D688" s="54"/>
      <c r="E688" s="54"/>
      <c r="F688" s="54"/>
      <c r="G688" s="54"/>
      <c r="H688" s="54"/>
    </row>
    <row r="689" spans="2:8" ht="12.75">
      <c r="B689" s="54"/>
      <c r="C689" s="54"/>
      <c r="D689" s="54"/>
      <c r="E689" s="54"/>
      <c r="F689" s="54"/>
      <c r="G689" s="54"/>
      <c r="H689" s="54"/>
    </row>
    <row r="690" spans="2:8" ht="12.75">
      <c r="B690" s="54"/>
      <c r="C690" s="54"/>
      <c r="D690" s="54"/>
      <c r="E690" s="54"/>
      <c r="F690" s="54"/>
      <c r="G690" s="54"/>
      <c r="H690" s="54"/>
    </row>
    <row r="691" spans="2:8" ht="12.75">
      <c r="B691" s="54"/>
      <c r="C691" s="54"/>
      <c r="D691" s="54"/>
      <c r="E691" s="54"/>
      <c r="F691" s="54"/>
      <c r="G691" s="54"/>
      <c r="H691" s="54"/>
    </row>
    <row r="692" spans="2:8" ht="12.75">
      <c r="B692" s="54"/>
      <c r="C692" s="54"/>
      <c r="D692" s="54"/>
      <c r="E692" s="54"/>
      <c r="F692" s="54"/>
      <c r="G692" s="54"/>
      <c r="H692" s="54"/>
    </row>
    <row r="693" spans="2:8" ht="12.75">
      <c r="B693" s="54"/>
      <c r="C693" s="54"/>
      <c r="D693" s="54"/>
      <c r="E693" s="54"/>
      <c r="F693" s="54"/>
      <c r="G693" s="54"/>
      <c r="H693" s="54"/>
    </row>
    <row r="694" spans="2:8" ht="12.75">
      <c r="B694" s="54"/>
      <c r="C694" s="54"/>
      <c r="D694" s="54"/>
      <c r="E694" s="54"/>
      <c r="F694" s="54"/>
      <c r="G694" s="54"/>
      <c r="H694" s="54"/>
    </row>
    <row r="695" spans="2:8" ht="12.75">
      <c r="B695" s="54"/>
      <c r="C695" s="54"/>
      <c r="D695" s="54"/>
      <c r="E695" s="54"/>
      <c r="F695" s="54"/>
      <c r="G695" s="54"/>
      <c r="H695" s="54"/>
    </row>
    <row r="696" spans="2:8" ht="12.75">
      <c r="B696" s="54"/>
      <c r="C696" s="54"/>
      <c r="D696" s="54"/>
      <c r="E696" s="54"/>
      <c r="F696" s="54"/>
      <c r="G696" s="54"/>
      <c r="H696" s="54"/>
    </row>
    <row r="697" spans="2:8" ht="12.75">
      <c r="B697" s="54"/>
      <c r="C697" s="54"/>
      <c r="D697" s="54"/>
      <c r="E697" s="54"/>
      <c r="F697" s="54"/>
      <c r="G697" s="54"/>
      <c r="H697" s="54"/>
    </row>
    <row r="698" spans="2:8" ht="12.75">
      <c r="B698" s="54"/>
      <c r="C698" s="54"/>
      <c r="D698" s="54"/>
      <c r="E698" s="54"/>
      <c r="F698" s="54"/>
      <c r="G698" s="54"/>
      <c r="H698" s="54"/>
    </row>
    <row r="699" spans="2:8" ht="12.75">
      <c r="B699" s="54"/>
      <c r="C699" s="54"/>
      <c r="D699" s="54"/>
      <c r="E699" s="54"/>
      <c r="F699" s="54"/>
      <c r="G699" s="54"/>
      <c r="H699" s="54"/>
    </row>
    <row r="700" spans="2:8" ht="12.75">
      <c r="B700" s="54"/>
      <c r="C700" s="54"/>
      <c r="D700" s="54"/>
      <c r="E700" s="54"/>
      <c r="F700" s="54"/>
      <c r="G700" s="54"/>
      <c r="H700" s="54"/>
    </row>
    <row r="701" spans="2:8" ht="12.75">
      <c r="B701" s="54"/>
      <c r="C701" s="54"/>
      <c r="D701" s="54"/>
      <c r="E701" s="54"/>
      <c r="F701" s="54"/>
      <c r="G701" s="54"/>
      <c r="H701" s="54"/>
    </row>
    <row r="702" spans="2:8" ht="12.75">
      <c r="B702" s="54"/>
      <c r="C702" s="54"/>
      <c r="D702" s="54"/>
      <c r="E702" s="54"/>
      <c r="F702" s="54"/>
      <c r="G702" s="54"/>
      <c r="H702" s="54"/>
    </row>
    <row r="703" spans="2:8" ht="12.75">
      <c r="B703" s="54"/>
      <c r="C703" s="54"/>
      <c r="D703" s="54"/>
      <c r="E703" s="54"/>
      <c r="F703" s="54"/>
      <c r="G703" s="54"/>
      <c r="H703" s="54"/>
    </row>
    <row r="704" spans="2:8" ht="12.75">
      <c r="B704" s="54"/>
      <c r="C704" s="54"/>
      <c r="D704" s="54"/>
      <c r="E704" s="54"/>
      <c r="F704" s="54"/>
      <c r="G704" s="54"/>
      <c r="H704" s="54"/>
    </row>
    <row r="705" spans="2:8" ht="12.75">
      <c r="B705" s="54"/>
      <c r="C705" s="54"/>
      <c r="D705" s="54"/>
      <c r="E705" s="54"/>
      <c r="F705" s="54"/>
      <c r="G705" s="54"/>
      <c r="H705" s="54"/>
    </row>
    <row r="706" spans="2:8" ht="12.75">
      <c r="B706" s="54"/>
      <c r="C706" s="54"/>
      <c r="D706" s="54"/>
      <c r="E706" s="54"/>
      <c r="F706" s="54"/>
      <c r="G706" s="54"/>
      <c r="H706" s="54"/>
    </row>
    <row r="707" spans="2:8" ht="12.75">
      <c r="B707" s="54"/>
      <c r="C707" s="54"/>
      <c r="D707" s="54"/>
      <c r="E707" s="54"/>
      <c r="F707" s="54"/>
      <c r="G707" s="54"/>
      <c r="H707" s="54"/>
    </row>
    <row r="708" spans="2:8" ht="12.75">
      <c r="B708" s="54"/>
      <c r="C708" s="54"/>
      <c r="D708" s="54"/>
      <c r="E708" s="54"/>
      <c r="F708" s="54"/>
      <c r="G708" s="54"/>
      <c r="H708" s="54"/>
    </row>
    <row r="709" spans="2:8" ht="12.75">
      <c r="B709" s="54"/>
      <c r="C709" s="54"/>
      <c r="D709" s="54"/>
      <c r="E709" s="54"/>
      <c r="F709" s="54"/>
      <c r="G709" s="54"/>
      <c r="H709" s="54"/>
    </row>
    <row r="710" spans="2:8" ht="12.75">
      <c r="B710" s="54"/>
      <c r="C710" s="54"/>
      <c r="D710" s="54"/>
      <c r="E710" s="54"/>
      <c r="F710" s="54"/>
      <c r="G710" s="54"/>
      <c r="H710" s="54"/>
    </row>
    <row r="711" spans="2:8" ht="12.75">
      <c r="B711" s="54"/>
      <c r="C711" s="54"/>
      <c r="D711" s="54"/>
      <c r="E711" s="54"/>
      <c r="F711" s="54"/>
      <c r="G711" s="54"/>
      <c r="H711" s="54"/>
    </row>
    <row r="712" spans="2:8" ht="12.75">
      <c r="B712" s="54"/>
      <c r="C712" s="54"/>
      <c r="D712" s="54"/>
      <c r="E712" s="54"/>
      <c r="F712" s="54"/>
      <c r="G712" s="54"/>
      <c r="H712" s="54"/>
    </row>
    <row r="713" spans="2:8" ht="12.75">
      <c r="B713" s="54"/>
      <c r="C713" s="54"/>
      <c r="D713" s="54"/>
      <c r="E713" s="54"/>
      <c r="F713" s="54"/>
      <c r="G713" s="54"/>
      <c r="H713" s="54"/>
    </row>
    <row r="714" spans="2:8" ht="12.75">
      <c r="B714" s="54"/>
      <c r="C714" s="54"/>
      <c r="D714" s="54"/>
      <c r="E714" s="54"/>
      <c r="F714" s="54"/>
      <c r="G714" s="54"/>
      <c r="H714" s="54"/>
    </row>
    <row r="715" spans="2:8" ht="12.75">
      <c r="B715" s="54"/>
      <c r="C715" s="54"/>
      <c r="D715" s="54"/>
      <c r="E715" s="54"/>
      <c r="F715" s="54"/>
      <c r="G715" s="54"/>
      <c r="H715" s="54"/>
    </row>
    <row r="716" spans="2:8" ht="12.75">
      <c r="B716" s="54"/>
      <c r="C716" s="54"/>
      <c r="D716" s="54"/>
      <c r="E716" s="54"/>
      <c r="F716" s="54"/>
      <c r="G716" s="54"/>
      <c r="H716" s="54"/>
    </row>
    <row r="717" spans="2:8" ht="12.75">
      <c r="B717" s="54"/>
      <c r="C717" s="54"/>
      <c r="D717" s="54"/>
      <c r="E717" s="54"/>
      <c r="F717" s="54"/>
      <c r="G717" s="54"/>
      <c r="H717" s="54"/>
    </row>
    <row r="718" spans="2:8" ht="12.75">
      <c r="B718" s="54"/>
      <c r="C718" s="54"/>
      <c r="D718" s="54"/>
      <c r="E718" s="54"/>
      <c r="F718" s="54"/>
      <c r="G718" s="54"/>
      <c r="H718" s="54"/>
    </row>
    <row r="719" spans="2:8" ht="12.75">
      <c r="B719" s="54"/>
      <c r="C719" s="54"/>
      <c r="D719" s="54"/>
      <c r="E719" s="54"/>
      <c r="F719" s="54"/>
      <c r="G719" s="54"/>
      <c r="H719" s="54"/>
    </row>
    <row r="720" spans="2:8" ht="12.75">
      <c r="B720" s="54"/>
      <c r="C720" s="54"/>
      <c r="D720" s="54"/>
      <c r="E720" s="54"/>
      <c r="F720" s="54"/>
      <c r="G720" s="54"/>
      <c r="H720" s="54"/>
    </row>
    <row r="721" spans="2:8" ht="12.75">
      <c r="B721" s="54"/>
      <c r="C721" s="54"/>
      <c r="D721" s="54"/>
      <c r="E721" s="54"/>
      <c r="F721" s="54"/>
      <c r="G721" s="54"/>
      <c r="H721" s="54"/>
    </row>
    <row r="722" spans="2:8" ht="12.75">
      <c r="B722" s="54"/>
      <c r="C722" s="54"/>
      <c r="D722" s="54"/>
      <c r="E722" s="54"/>
      <c r="F722" s="54"/>
      <c r="G722" s="54"/>
      <c r="H722" s="54"/>
    </row>
    <row r="723" spans="2:8" ht="12.75">
      <c r="B723" s="54"/>
      <c r="C723" s="54"/>
      <c r="D723" s="54"/>
      <c r="E723" s="54"/>
      <c r="F723" s="54"/>
      <c r="G723" s="54"/>
      <c r="H723" s="54"/>
    </row>
    <row r="724" spans="2:8" ht="12.75">
      <c r="B724" s="54"/>
      <c r="C724" s="54"/>
      <c r="D724" s="54"/>
      <c r="E724" s="54"/>
      <c r="F724" s="54"/>
      <c r="G724" s="54"/>
      <c r="H724" s="54"/>
    </row>
    <row r="725" spans="2:8" ht="12.75">
      <c r="B725" s="54"/>
      <c r="C725" s="54"/>
      <c r="D725" s="54"/>
      <c r="E725" s="54"/>
      <c r="F725" s="54"/>
      <c r="G725" s="54"/>
      <c r="H725" s="54"/>
    </row>
    <row r="726" spans="2:8" ht="12.75">
      <c r="B726" s="54"/>
      <c r="C726" s="54"/>
      <c r="D726" s="54"/>
      <c r="E726" s="54"/>
      <c r="F726" s="54"/>
      <c r="G726" s="54"/>
      <c r="H726" s="54"/>
    </row>
    <row r="727" spans="2:8" ht="12.75">
      <c r="B727" s="54"/>
      <c r="C727" s="54"/>
      <c r="D727" s="54"/>
      <c r="E727" s="54"/>
      <c r="F727" s="54"/>
      <c r="G727" s="54"/>
      <c r="H727" s="54"/>
    </row>
    <row r="728" spans="2:8" ht="12.75">
      <c r="B728" s="54"/>
      <c r="C728" s="54"/>
      <c r="D728" s="54"/>
      <c r="E728" s="54"/>
      <c r="F728" s="54"/>
      <c r="G728" s="54"/>
      <c r="H728" s="54"/>
    </row>
    <row r="729" spans="2:8" ht="12.75">
      <c r="B729" s="54"/>
      <c r="C729" s="54"/>
      <c r="D729" s="54"/>
      <c r="E729" s="54"/>
      <c r="F729" s="54"/>
      <c r="G729" s="54"/>
      <c r="H729" s="54"/>
    </row>
    <row r="730" spans="2:8" ht="12.75">
      <c r="B730" s="54"/>
      <c r="C730" s="54"/>
      <c r="D730" s="54"/>
      <c r="E730" s="54"/>
      <c r="F730" s="54"/>
      <c r="G730" s="54"/>
      <c r="H730" s="54"/>
    </row>
    <row r="731" spans="2:8" ht="12.75">
      <c r="B731" s="54"/>
      <c r="C731" s="54"/>
      <c r="D731" s="54"/>
      <c r="E731" s="54"/>
      <c r="F731" s="54"/>
      <c r="G731" s="54"/>
      <c r="H731" s="54"/>
    </row>
    <row r="732" spans="2:8" ht="12.75">
      <c r="B732" s="54"/>
      <c r="C732" s="54"/>
      <c r="D732" s="54"/>
      <c r="E732" s="54"/>
      <c r="F732" s="54"/>
      <c r="G732" s="54"/>
      <c r="H732" s="54"/>
    </row>
    <row r="733" spans="2:8" ht="12.75">
      <c r="B733" s="54"/>
      <c r="C733" s="54"/>
      <c r="D733" s="54"/>
      <c r="E733" s="54"/>
      <c r="F733" s="54"/>
      <c r="G733" s="54"/>
      <c r="H733" s="54"/>
    </row>
    <row r="734" spans="2:8" ht="12.75">
      <c r="B734" s="54"/>
      <c r="C734" s="54"/>
      <c r="D734" s="54"/>
      <c r="E734" s="54"/>
      <c r="F734" s="54"/>
      <c r="G734" s="54"/>
      <c r="H734" s="54"/>
    </row>
    <row r="735" spans="2:8" ht="12.75">
      <c r="B735" s="54"/>
      <c r="C735" s="54"/>
      <c r="D735" s="54"/>
      <c r="E735" s="54"/>
      <c r="F735" s="54"/>
      <c r="G735" s="54"/>
      <c r="H735" s="54"/>
    </row>
    <row r="736" spans="2:8" ht="12.75">
      <c r="B736" s="54"/>
      <c r="C736" s="54"/>
      <c r="D736" s="54"/>
      <c r="E736" s="54"/>
      <c r="F736" s="54"/>
      <c r="G736" s="54"/>
      <c r="H736" s="54"/>
    </row>
    <row r="737" spans="2:8" ht="12.75">
      <c r="B737" s="54"/>
      <c r="C737" s="54"/>
      <c r="D737" s="54"/>
      <c r="E737" s="54"/>
      <c r="F737" s="54"/>
      <c r="G737" s="54"/>
      <c r="H737" s="54"/>
    </row>
    <row r="738" spans="2:8" ht="12.75">
      <c r="B738" s="54"/>
      <c r="C738" s="54"/>
      <c r="D738" s="54"/>
      <c r="E738" s="54"/>
      <c r="F738" s="54"/>
      <c r="G738" s="54"/>
      <c r="H738" s="54"/>
    </row>
    <row r="739" spans="2:8" ht="12.75">
      <c r="B739" s="54"/>
      <c r="C739" s="54"/>
      <c r="D739" s="54"/>
      <c r="E739" s="54"/>
      <c r="F739" s="54"/>
      <c r="G739" s="54"/>
      <c r="H739" s="54"/>
    </row>
    <row r="740" spans="2:8" ht="12.75">
      <c r="B740" s="54"/>
      <c r="C740" s="54"/>
      <c r="D740" s="54"/>
      <c r="E740" s="54"/>
      <c r="F740" s="54"/>
      <c r="G740" s="54"/>
      <c r="H740" s="54"/>
    </row>
    <row r="741" spans="2:8" ht="12.75">
      <c r="B741" s="54"/>
      <c r="C741" s="54"/>
      <c r="D741" s="54"/>
      <c r="E741" s="54"/>
      <c r="F741" s="54"/>
      <c r="G741" s="54"/>
      <c r="H741" s="54"/>
    </row>
    <row r="742" spans="2:8" ht="12.75">
      <c r="B742" s="54"/>
      <c r="C742" s="54"/>
      <c r="D742" s="54"/>
      <c r="E742" s="54"/>
      <c r="F742" s="54"/>
      <c r="G742" s="54"/>
      <c r="H742" s="54"/>
    </row>
    <row r="743" spans="2:8" ht="12.75">
      <c r="B743" s="54"/>
      <c r="C743" s="54"/>
      <c r="D743" s="54"/>
      <c r="E743" s="54"/>
      <c r="F743" s="54"/>
      <c r="G743" s="54"/>
      <c r="H743" s="54"/>
    </row>
    <row r="744" spans="2:8" ht="12.75">
      <c r="B744" s="54"/>
      <c r="C744" s="54"/>
      <c r="D744" s="54"/>
      <c r="E744" s="54"/>
      <c r="F744" s="54"/>
      <c r="G744" s="54"/>
      <c r="H744" s="54"/>
    </row>
    <row r="745" spans="2:8" ht="12.75">
      <c r="B745" s="54"/>
      <c r="C745" s="54"/>
      <c r="D745" s="54"/>
      <c r="E745" s="54"/>
      <c r="F745" s="54"/>
      <c r="G745" s="54"/>
      <c r="H745" s="54"/>
    </row>
    <row r="746" spans="2:8" ht="12.75">
      <c r="B746" s="54"/>
      <c r="C746" s="54"/>
      <c r="D746" s="54"/>
      <c r="E746" s="54"/>
      <c r="F746" s="54"/>
      <c r="G746" s="54"/>
      <c r="H746" s="54"/>
    </row>
    <row r="747" spans="2:8" ht="12.75">
      <c r="B747" s="54"/>
      <c r="C747" s="54"/>
      <c r="D747" s="54"/>
      <c r="E747" s="54"/>
      <c r="F747" s="54"/>
      <c r="G747" s="54"/>
      <c r="H747" s="54"/>
    </row>
    <row r="748" spans="2:8" ht="12.75">
      <c r="B748" s="54"/>
      <c r="C748" s="54"/>
      <c r="D748" s="54"/>
      <c r="E748" s="54"/>
      <c r="F748" s="54"/>
      <c r="G748" s="54"/>
      <c r="H748" s="54"/>
    </row>
    <row r="749" spans="2:8" ht="12.75">
      <c r="B749" s="54"/>
      <c r="C749" s="54"/>
      <c r="D749" s="54"/>
      <c r="E749" s="54"/>
      <c r="F749" s="54"/>
      <c r="G749" s="54"/>
      <c r="H749" s="54"/>
    </row>
    <row r="750" spans="2:8" ht="12.75">
      <c r="B750" s="54"/>
      <c r="C750" s="54"/>
      <c r="D750" s="54"/>
      <c r="E750" s="54"/>
      <c r="F750" s="54"/>
      <c r="G750" s="54"/>
      <c r="H750" s="54"/>
    </row>
    <row r="751" spans="2:8" ht="12.75">
      <c r="B751" s="54"/>
      <c r="C751" s="54"/>
      <c r="D751" s="54"/>
      <c r="E751" s="54"/>
      <c r="F751" s="54"/>
      <c r="G751" s="54"/>
      <c r="H751" s="54"/>
    </row>
    <row r="752" spans="2:8" ht="12.75">
      <c r="B752" s="54"/>
      <c r="C752" s="54"/>
      <c r="D752" s="54"/>
      <c r="E752" s="54"/>
      <c r="F752" s="54"/>
      <c r="G752" s="54"/>
      <c r="H752" s="54"/>
    </row>
    <row r="753" spans="2:8" ht="12.75">
      <c r="B753" s="54"/>
      <c r="C753" s="54"/>
      <c r="D753" s="54"/>
      <c r="E753" s="54"/>
      <c r="F753" s="54"/>
      <c r="G753" s="54"/>
      <c r="H753" s="54"/>
    </row>
    <row r="754" spans="2:8" ht="12.75">
      <c r="B754" s="54"/>
      <c r="C754" s="54"/>
      <c r="D754" s="54"/>
      <c r="E754" s="54"/>
      <c r="F754" s="54"/>
      <c r="G754" s="54"/>
      <c r="H754" s="54"/>
    </row>
    <row r="755" spans="2:8" ht="12.75">
      <c r="B755" s="54"/>
      <c r="C755" s="54"/>
      <c r="D755" s="54"/>
      <c r="E755" s="54"/>
      <c r="F755" s="54"/>
      <c r="G755" s="54"/>
      <c r="H755" s="54"/>
    </row>
    <row r="756" spans="2:8" ht="12.75">
      <c r="B756" s="54"/>
      <c r="C756" s="54"/>
      <c r="D756" s="54"/>
      <c r="E756" s="54"/>
      <c r="F756" s="54"/>
      <c r="G756" s="54"/>
      <c r="H756" s="54"/>
    </row>
    <row r="757" spans="2:8" ht="12.75">
      <c r="B757" s="54"/>
      <c r="C757" s="54"/>
      <c r="D757" s="54"/>
      <c r="E757" s="54"/>
      <c r="F757" s="54"/>
      <c r="G757" s="54"/>
      <c r="H757" s="54"/>
    </row>
    <row r="758" spans="2:8" ht="12.75">
      <c r="B758" s="54"/>
      <c r="C758" s="54"/>
      <c r="D758" s="54"/>
      <c r="E758" s="54"/>
      <c r="F758" s="54"/>
      <c r="G758" s="54"/>
      <c r="H758" s="54"/>
    </row>
    <row r="759" spans="2:8" ht="12.75">
      <c r="B759" s="54"/>
      <c r="C759" s="54"/>
      <c r="D759" s="54"/>
      <c r="E759" s="54"/>
      <c r="F759" s="54"/>
      <c r="G759" s="54"/>
      <c r="H759" s="54"/>
    </row>
    <row r="760" spans="2:8" ht="12.75">
      <c r="B760" s="54"/>
      <c r="C760" s="54"/>
      <c r="D760" s="54"/>
      <c r="E760" s="54"/>
      <c r="F760" s="54"/>
      <c r="G760" s="54"/>
      <c r="H760" s="54"/>
    </row>
    <row r="761" spans="2:8" ht="12.75">
      <c r="B761" s="54"/>
      <c r="C761" s="54"/>
      <c r="D761" s="54"/>
      <c r="E761" s="54"/>
      <c r="F761" s="54"/>
      <c r="G761" s="54"/>
      <c r="H761" s="54"/>
    </row>
    <row r="762" spans="2:8" ht="12.75">
      <c r="B762" s="54"/>
      <c r="C762" s="54"/>
      <c r="D762" s="54"/>
      <c r="E762" s="54"/>
      <c r="F762" s="54"/>
      <c r="G762" s="54"/>
      <c r="H762" s="54"/>
    </row>
    <row r="763" spans="2:8" ht="12.75">
      <c r="B763" s="54"/>
      <c r="C763" s="54"/>
      <c r="D763" s="54"/>
      <c r="E763" s="54"/>
      <c r="F763" s="54"/>
      <c r="G763" s="54"/>
      <c r="H763" s="54"/>
    </row>
    <row r="764" spans="2:8" ht="12.75">
      <c r="B764" s="54"/>
      <c r="C764" s="54"/>
      <c r="D764" s="54"/>
      <c r="E764" s="54"/>
      <c r="F764" s="54"/>
      <c r="G764" s="54"/>
      <c r="H764" s="54"/>
    </row>
    <row r="765" spans="2:8" ht="12.75">
      <c r="B765" s="54"/>
      <c r="C765" s="54"/>
      <c r="D765" s="54"/>
      <c r="E765" s="54"/>
      <c r="F765" s="54"/>
      <c r="G765" s="54"/>
      <c r="H765" s="54"/>
    </row>
    <row r="766" spans="2:8" ht="12.75">
      <c r="B766" s="54"/>
      <c r="C766" s="54"/>
      <c r="D766" s="54"/>
      <c r="E766" s="54"/>
      <c r="F766" s="54"/>
      <c r="G766" s="54"/>
      <c r="H766" s="54"/>
    </row>
    <row r="767" spans="2:8" ht="12.75">
      <c r="B767" s="54"/>
      <c r="C767" s="54"/>
      <c r="D767" s="54"/>
      <c r="E767" s="54"/>
      <c r="F767" s="54"/>
      <c r="G767" s="54"/>
      <c r="H767" s="54"/>
    </row>
    <row r="768" spans="2:8" ht="12.75">
      <c r="B768" s="54"/>
      <c r="C768" s="54"/>
      <c r="D768" s="54"/>
      <c r="E768" s="54"/>
      <c r="F768" s="54"/>
      <c r="G768" s="54"/>
      <c r="H768" s="54"/>
    </row>
    <row r="769" spans="2:8" ht="12.75">
      <c r="B769" s="54"/>
      <c r="C769" s="54"/>
      <c r="D769" s="54"/>
      <c r="E769" s="54"/>
      <c r="F769" s="54"/>
      <c r="G769" s="54"/>
      <c r="H769" s="54"/>
    </row>
    <row r="770" spans="2:8" ht="12.75">
      <c r="B770" s="54"/>
      <c r="C770" s="54"/>
      <c r="D770" s="54"/>
      <c r="E770" s="54"/>
      <c r="F770" s="54"/>
      <c r="G770" s="54"/>
      <c r="H770" s="54"/>
    </row>
    <row r="771" spans="2:8" ht="12.75">
      <c r="B771" s="54"/>
      <c r="C771" s="54"/>
      <c r="D771" s="54"/>
      <c r="E771" s="54"/>
      <c r="F771" s="54"/>
      <c r="G771" s="54"/>
      <c r="H771" s="54"/>
    </row>
    <row r="772" spans="2:8" ht="12.75">
      <c r="B772" s="54"/>
      <c r="C772" s="54"/>
      <c r="D772" s="54"/>
      <c r="E772" s="54"/>
      <c r="F772" s="54"/>
      <c r="G772" s="54"/>
      <c r="H772" s="54"/>
    </row>
    <row r="773" spans="2:8" ht="12.75">
      <c r="B773" s="54"/>
      <c r="C773" s="54"/>
      <c r="D773" s="54"/>
      <c r="E773" s="54"/>
      <c r="F773" s="54"/>
      <c r="G773" s="54"/>
      <c r="H773" s="54"/>
    </row>
    <row r="774" spans="2:8" ht="12.75">
      <c r="B774" s="54"/>
      <c r="C774" s="54"/>
      <c r="D774" s="54"/>
      <c r="E774" s="54"/>
      <c r="F774" s="54"/>
      <c r="G774" s="54"/>
      <c r="H774" s="54"/>
    </row>
    <row r="775" spans="2:8" ht="12.75">
      <c r="B775" s="54"/>
      <c r="C775" s="54"/>
      <c r="D775" s="54"/>
      <c r="E775" s="54"/>
      <c r="F775" s="54"/>
      <c r="G775" s="54"/>
      <c r="H775" s="54"/>
    </row>
    <row r="776" spans="2:8" ht="12.75">
      <c r="B776" s="54"/>
      <c r="C776" s="54"/>
      <c r="D776" s="54"/>
      <c r="E776" s="54"/>
      <c r="F776" s="54"/>
      <c r="G776" s="54"/>
      <c r="H776" s="54"/>
    </row>
    <row r="777" spans="2:8" ht="12.75">
      <c r="B777" s="54"/>
      <c r="C777" s="54"/>
      <c r="D777" s="54"/>
      <c r="E777" s="54"/>
      <c r="F777" s="54"/>
      <c r="G777" s="54"/>
      <c r="H777" s="54"/>
    </row>
    <row r="778" spans="2:8" ht="12.75">
      <c r="B778" s="54"/>
      <c r="C778" s="54"/>
      <c r="D778" s="54"/>
      <c r="E778" s="54"/>
      <c r="F778" s="54"/>
      <c r="G778" s="54"/>
      <c r="H778" s="54"/>
    </row>
    <row r="779" spans="2:8" ht="12.75">
      <c r="B779" s="54"/>
      <c r="C779" s="54"/>
      <c r="D779" s="54"/>
      <c r="E779" s="54"/>
      <c r="F779" s="54"/>
      <c r="G779" s="54"/>
      <c r="H779" s="54"/>
    </row>
    <row r="780" spans="2:8" ht="12.75">
      <c r="B780" s="54"/>
      <c r="C780" s="54"/>
      <c r="D780" s="54"/>
      <c r="E780" s="54"/>
      <c r="F780" s="54"/>
      <c r="G780" s="54"/>
      <c r="H780" s="54"/>
    </row>
    <row r="781" spans="2:8" ht="12.75">
      <c r="B781" s="54"/>
      <c r="C781" s="54"/>
      <c r="D781" s="54"/>
      <c r="E781" s="54"/>
      <c r="F781" s="54"/>
      <c r="G781" s="54"/>
      <c r="H781" s="54"/>
    </row>
    <row r="782" spans="2:8" ht="12.75">
      <c r="B782" s="54"/>
      <c r="C782" s="54"/>
      <c r="D782" s="54"/>
      <c r="E782" s="54"/>
      <c r="F782" s="54"/>
      <c r="G782" s="54"/>
      <c r="H782" s="54"/>
    </row>
    <row r="783" spans="2:8" ht="12.75">
      <c r="B783" s="54"/>
      <c r="C783" s="54"/>
      <c r="D783" s="54"/>
      <c r="E783" s="54"/>
      <c r="F783" s="54"/>
      <c r="G783" s="54"/>
      <c r="H783" s="54"/>
    </row>
    <row r="784" spans="2:8" ht="12.75">
      <c r="B784" s="54"/>
      <c r="C784" s="54"/>
      <c r="D784" s="54"/>
      <c r="E784" s="54"/>
      <c r="F784" s="54"/>
      <c r="G784" s="54"/>
      <c r="H784" s="54"/>
    </row>
    <row r="785" spans="2:8" ht="12.75">
      <c r="B785" s="54"/>
      <c r="C785" s="54"/>
      <c r="D785" s="54"/>
      <c r="E785" s="54"/>
      <c r="F785" s="54"/>
      <c r="G785" s="54"/>
      <c r="H785" s="54"/>
    </row>
    <row r="786" spans="2:8" ht="12.75">
      <c r="B786" s="54"/>
      <c r="C786" s="54"/>
      <c r="D786" s="54"/>
      <c r="E786" s="54"/>
      <c r="F786" s="54"/>
      <c r="G786" s="54"/>
      <c r="H786" s="54"/>
    </row>
    <row r="787" spans="2:8" ht="12.75">
      <c r="B787" s="54"/>
      <c r="C787" s="54"/>
      <c r="D787" s="54"/>
      <c r="E787" s="54"/>
      <c r="F787" s="54"/>
      <c r="G787" s="54"/>
      <c r="H787" s="54"/>
    </row>
    <row r="788" spans="2:8" ht="12.75">
      <c r="B788" s="54"/>
      <c r="C788" s="54"/>
      <c r="D788" s="54"/>
      <c r="E788" s="54"/>
      <c r="F788" s="54"/>
      <c r="G788" s="54"/>
      <c r="H788" s="54"/>
    </row>
    <row r="789" spans="2:8" ht="12.75">
      <c r="B789" s="54"/>
      <c r="C789" s="54"/>
      <c r="D789" s="54"/>
      <c r="E789" s="54"/>
      <c r="F789" s="54"/>
      <c r="G789" s="54"/>
      <c r="H789" s="54"/>
    </row>
    <row r="790" spans="2:8" ht="12.75">
      <c r="B790" s="54"/>
      <c r="C790" s="54"/>
      <c r="D790" s="54"/>
      <c r="E790" s="54"/>
      <c r="F790" s="54"/>
      <c r="G790" s="54"/>
      <c r="H790" s="54"/>
    </row>
    <row r="791" spans="2:8" ht="12.75">
      <c r="B791" s="54"/>
      <c r="C791" s="54"/>
      <c r="D791" s="54"/>
      <c r="E791" s="54"/>
      <c r="F791" s="54"/>
      <c r="G791" s="54"/>
      <c r="H791" s="54"/>
    </row>
    <row r="792" spans="2:8" ht="12.75">
      <c r="B792" s="54"/>
      <c r="C792" s="54"/>
      <c r="D792" s="54"/>
      <c r="E792" s="54"/>
      <c r="F792" s="54"/>
      <c r="G792" s="54"/>
      <c r="H792" s="54"/>
    </row>
    <row r="793" spans="2:8" ht="12.75">
      <c r="B793" s="54"/>
      <c r="C793" s="54"/>
      <c r="D793" s="54"/>
      <c r="E793" s="54"/>
      <c r="F793" s="54"/>
      <c r="G793" s="54"/>
      <c r="H793" s="54"/>
    </row>
    <row r="794" spans="2:8" ht="12.75">
      <c r="B794" s="54"/>
      <c r="C794" s="54"/>
      <c r="D794" s="54"/>
      <c r="E794" s="54"/>
      <c r="F794" s="54"/>
      <c r="G794" s="54"/>
      <c r="H794" s="54"/>
    </row>
    <row r="795" spans="2:8" ht="12.75">
      <c r="B795" s="54"/>
      <c r="C795" s="54"/>
      <c r="D795" s="54"/>
      <c r="E795" s="54"/>
      <c r="F795" s="54"/>
      <c r="G795" s="54"/>
      <c r="H795" s="54"/>
    </row>
    <row r="796" spans="2:8" ht="12.75">
      <c r="B796" s="54"/>
      <c r="C796" s="54"/>
      <c r="D796" s="54"/>
      <c r="E796" s="54"/>
      <c r="F796" s="54"/>
      <c r="G796" s="54"/>
      <c r="H796" s="54"/>
    </row>
    <row r="797" spans="2:8" ht="12.75">
      <c r="B797" s="54"/>
      <c r="C797" s="54"/>
      <c r="D797" s="54"/>
      <c r="E797" s="54"/>
      <c r="F797" s="54"/>
      <c r="G797" s="54"/>
      <c r="H797" s="54"/>
    </row>
    <row r="798" spans="2:8" ht="12.75">
      <c r="B798" s="54"/>
      <c r="C798" s="54"/>
      <c r="D798" s="54"/>
      <c r="E798" s="54"/>
      <c r="F798" s="54"/>
      <c r="G798" s="54"/>
      <c r="H798" s="54"/>
    </row>
    <row r="799" spans="2:8" ht="12.75">
      <c r="B799" s="54"/>
      <c r="C799" s="54"/>
      <c r="D799" s="54"/>
      <c r="E799" s="54"/>
      <c r="F799" s="54"/>
      <c r="G799" s="54"/>
      <c r="H799" s="54"/>
    </row>
    <row r="800" spans="2:8" ht="12.75">
      <c r="B800" s="54"/>
      <c r="C800" s="54"/>
      <c r="D800" s="54"/>
      <c r="E800" s="54"/>
      <c r="F800" s="54"/>
      <c r="G800" s="54"/>
      <c r="H800" s="54"/>
    </row>
    <row r="801" spans="2:8" ht="12.75">
      <c r="B801" s="54"/>
      <c r="C801" s="54"/>
      <c r="D801" s="54"/>
      <c r="E801" s="54"/>
      <c r="F801" s="54"/>
      <c r="G801" s="54"/>
      <c r="H801" s="54"/>
    </row>
    <row r="802" spans="2:8" ht="12.75">
      <c r="B802" s="54"/>
      <c r="C802" s="54"/>
      <c r="D802" s="54"/>
      <c r="E802" s="54"/>
      <c r="F802" s="54"/>
      <c r="G802" s="54"/>
      <c r="H802" s="54"/>
    </row>
    <row r="803" spans="2:8" ht="12.75">
      <c r="B803" s="54"/>
      <c r="C803" s="54"/>
      <c r="D803" s="54"/>
      <c r="E803" s="54"/>
      <c r="F803" s="54"/>
      <c r="G803" s="54"/>
      <c r="H803" s="54"/>
    </row>
    <row r="804" spans="2:8" ht="12.75">
      <c r="B804" s="54"/>
      <c r="C804" s="54"/>
      <c r="D804" s="54"/>
      <c r="E804" s="54"/>
      <c r="F804" s="54"/>
      <c r="G804" s="54"/>
      <c r="H804" s="54"/>
    </row>
    <row r="805" spans="2:8" ht="12.75">
      <c r="B805" s="54"/>
      <c r="C805" s="54"/>
      <c r="D805" s="54"/>
      <c r="E805" s="54"/>
      <c r="F805" s="54"/>
      <c r="G805" s="54"/>
      <c r="H805" s="54"/>
    </row>
    <row r="806" spans="2:8" ht="12.75">
      <c r="B806" s="54"/>
      <c r="C806" s="54"/>
      <c r="D806" s="54"/>
      <c r="E806" s="54"/>
      <c r="F806" s="54"/>
      <c r="G806" s="54"/>
      <c r="H806" s="54"/>
    </row>
    <row r="807" spans="2:8" ht="12.75">
      <c r="B807" s="54"/>
      <c r="C807" s="54"/>
      <c r="D807" s="54"/>
      <c r="E807" s="54"/>
      <c r="F807" s="54"/>
      <c r="G807" s="54"/>
      <c r="H807" s="54"/>
    </row>
    <row r="808" spans="2:8" ht="12.75">
      <c r="B808" s="54"/>
      <c r="C808" s="54"/>
      <c r="D808" s="54"/>
      <c r="E808" s="54"/>
      <c r="F808" s="54"/>
      <c r="G808" s="54"/>
      <c r="H808" s="54"/>
    </row>
    <row r="809" spans="2:8" ht="12.75">
      <c r="B809" s="54"/>
      <c r="C809" s="54"/>
      <c r="D809" s="54"/>
      <c r="E809" s="54"/>
      <c r="F809" s="54"/>
      <c r="G809" s="54"/>
      <c r="H809" s="54"/>
    </row>
    <row r="810" spans="2:8" ht="12.75">
      <c r="B810" s="54"/>
      <c r="C810" s="54"/>
      <c r="D810" s="54"/>
      <c r="E810" s="54"/>
      <c r="F810" s="54"/>
      <c r="G810" s="54"/>
      <c r="H810" s="54"/>
    </row>
    <row r="811" spans="2:8" ht="12.75">
      <c r="B811" s="54"/>
      <c r="C811" s="54"/>
      <c r="D811" s="54"/>
      <c r="E811" s="54"/>
      <c r="F811" s="54"/>
      <c r="G811" s="54"/>
      <c r="H811" s="54"/>
    </row>
    <row r="812" spans="2:8" ht="12.75">
      <c r="B812" s="54"/>
      <c r="C812" s="54"/>
      <c r="D812" s="54"/>
      <c r="E812" s="54"/>
      <c r="F812" s="54"/>
      <c r="G812" s="54"/>
      <c r="H812" s="54"/>
    </row>
    <row r="813" spans="2:8" ht="12.75">
      <c r="B813" s="54"/>
      <c r="C813" s="54"/>
      <c r="D813" s="54"/>
      <c r="E813" s="54"/>
      <c r="F813" s="54"/>
      <c r="G813" s="54"/>
      <c r="H813" s="54"/>
    </row>
    <row r="814" spans="2:8" ht="12.75">
      <c r="B814" s="54"/>
      <c r="C814" s="54"/>
      <c r="D814" s="54"/>
      <c r="E814" s="54"/>
      <c r="F814" s="54"/>
      <c r="G814" s="54"/>
      <c r="H814" s="54"/>
    </row>
    <row r="815" spans="2:8" ht="12.75">
      <c r="B815" s="54"/>
      <c r="C815" s="54"/>
      <c r="D815" s="54"/>
      <c r="E815" s="54"/>
      <c r="F815" s="54"/>
      <c r="G815" s="54"/>
      <c r="H815" s="54"/>
    </row>
    <row r="816" spans="2:8" ht="12.75">
      <c r="B816" s="54"/>
      <c r="C816" s="54"/>
      <c r="D816" s="54"/>
      <c r="E816" s="54"/>
      <c r="F816" s="54"/>
      <c r="G816" s="54"/>
      <c r="H816" s="54"/>
    </row>
    <row r="817" spans="2:8" ht="12.75">
      <c r="B817" s="54"/>
      <c r="C817" s="54"/>
      <c r="D817" s="54"/>
      <c r="E817" s="54"/>
      <c r="F817" s="54"/>
      <c r="G817" s="54"/>
      <c r="H817" s="54"/>
    </row>
    <row r="818" spans="2:8" ht="12.75">
      <c r="B818" s="54"/>
      <c r="C818" s="54"/>
      <c r="D818" s="54"/>
      <c r="E818" s="54"/>
      <c r="F818" s="54"/>
      <c r="G818" s="54"/>
      <c r="H818" s="54"/>
    </row>
    <row r="819" spans="2:8" ht="12.75">
      <c r="B819" s="54"/>
      <c r="C819" s="54"/>
      <c r="D819" s="54"/>
      <c r="E819" s="54"/>
      <c r="F819" s="54"/>
      <c r="G819" s="54"/>
      <c r="H819" s="54"/>
    </row>
    <row r="820" spans="2:8" ht="12.75">
      <c r="B820" s="54"/>
      <c r="C820" s="54"/>
      <c r="D820" s="54"/>
      <c r="E820" s="54"/>
      <c r="F820" s="54"/>
      <c r="G820" s="54"/>
      <c r="H820" s="54"/>
    </row>
    <row r="821" spans="2:8" ht="12.75">
      <c r="B821" s="54"/>
      <c r="C821" s="54"/>
      <c r="D821" s="54"/>
      <c r="E821" s="54"/>
      <c r="F821" s="54"/>
      <c r="G821" s="54"/>
      <c r="H821" s="54"/>
    </row>
    <row r="822" spans="2:8" ht="12.75">
      <c r="B822" s="54"/>
      <c r="C822" s="54"/>
      <c r="D822" s="54"/>
      <c r="E822" s="54"/>
      <c r="F822" s="54"/>
      <c r="G822" s="54"/>
      <c r="H822" s="54"/>
    </row>
    <row r="823" spans="2:8" ht="12.75">
      <c r="B823" s="54"/>
      <c r="C823" s="54"/>
      <c r="D823" s="54"/>
      <c r="E823" s="54"/>
      <c r="F823" s="54"/>
      <c r="G823" s="54"/>
      <c r="H823" s="54"/>
    </row>
    <row r="824" spans="2:8" ht="12.75">
      <c r="B824" s="54"/>
      <c r="C824" s="54"/>
      <c r="D824" s="54"/>
      <c r="E824" s="54"/>
      <c r="F824" s="54"/>
      <c r="G824" s="54"/>
      <c r="H824" s="54"/>
    </row>
    <row r="825" spans="2:8" ht="12.75">
      <c r="B825" s="54"/>
      <c r="C825" s="54"/>
      <c r="D825" s="54"/>
      <c r="E825" s="54"/>
      <c r="F825" s="54"/>
      <c r="G825" s="54"/>
      <c r="H825" s="54"/>
    </row>
    <row r="826" spans="2:8" ht="12.75">
      <c r="B826" s="54"/>
      <c r="C826" s="54"/>
      <c r="D826" s="54"/>
      <c r="E826" s="54"/>
      <c r="F826" s="54"/>
      <c r="G826" s="54"/>
      <c r="H826" s="54"/>
    </row>
    <row r="827" spans="2:8" ht="12.75">
      <c r="B827" s="54"/>
      <c r="C827" s="54"/>
      <c r="D827" s="54"/>
      <c r="E827" s="54"/>
      <c r="F827" s="54"/>
      <c r="G827" s="54"/>
      <c r="H827" s="54"/>
    </row>
    <row r="828" spans="2:8" ht="12.75">
      <c r="B828" s="54"/>
      <c r="C828" s="54"/>
      <c r="D828" s="54"/>
      <c r="E828" s="54"/>
      <c r="F828" s="54"/>
      <c r="G828" s="54"/>
      <c r="H828" s="54"/>
    </row>
    <row r="829" spans="2:8" ht="12.75">
      <c r="B829" s="54"/>
      <c r="C829" s="54"/>
      <c r="D829" s="54"/>
      <c r="E829" s="54"/>
      <c r="F829" s="54"/>
      <c r="G829" s="54"/>
      <c r="H829" s="54"/>
    </row>
    <row r="830" spans="2:8" ht="12.75">
      <c r="B830" s="54"/>
      <c r="C830" s="54"/>
      <c r="D830" s="54"/>
      <c r="E830" s="54"/>
      <c r="F830" s="54"/>
      <c r="G830" s="54"/>
      <c r="H830" s="54"/>
    </row>
    <row r="831" spans="2:8" ht="12.75">
      <c r="B831" s="54"/>
      <c r="C831" s="54"/>
      <c r="D831" s="54"/>
      <c r="E831" s="54"/>
      <c r="F831" s="54"/>
      <c r="G831" s="54"/>
      <c r="H831" s="54"/>
    </row>
    <row r="832" spans="2:8" ht="12.75">
      <c r="B832" s="54"/>
      <c r="C832" s="54"/>
      <c r="D832" s="54"/>
      <c r="E832" s="54"/>
      <c r="F832" s="54"/>
      <c r="G832" s="54"/>
      <c r="H832" s="54"/>
    </row>
    <row r="833" spans="2:8" ht="12.75">
      <c r="B833" s="54"/>
      <c r="C833" s="54"/>
      <c r="D833" s="54"/>
      <c r="E833" s="54"/>
      <c r="F833" s="54"/>
      <c r="G833" s="54"/>
      <c r="H833" s="54"/>
    </row>
    <row r="834" spans="2:8" ht="12.75">
      <c r="B834" s="54"/>
      <c r="C834" s="54"/>
      <c r="D834" s="54"/>
      <c r="E834" s="54"/>
      <c r="F834" s="54"/>
      <c r="G834" s="54"/>
      <c r="H834" s="54"/>
    </row>
    <row r="835" spans="2:8" ht="12.75">
      <c r="B835" s="54"/>
      <c r="C835" s="54"/>
      <c r="D835" s="54"/>
      <c r="E835" s="54"/>
      <c r="F835" s="54"/>
      <c r="G835" s="54"/>
      <c r="H835" s="54"/>
    </row>
    <row r="836" spans="2:8" ht="12.75">
      <c r="B836" s="54"/>
      <c r="C836" s="54"/>
      <c r="D836" s="54"/>
      <c r="E836" s="54"/>
      <c r="F836" s="54"/>
      <c r="G836" s="54"/>
      <c r="H836" s="54"/>
    </row>
    <row r="837" spans="2:8" ht="12.75">
      <c r="B837" s="54"/>
      <c r="C837" s="54"/>
      <c r="D837" s="54"/>
      <c r="E837" s="54"/>
      <c r="F837" s="54"/>
      <c r="G837" s="54"/>
      <c r="H837" s="54"/>
    </row>
    <row r="838" spans="2:8" ht="12.75">
      <c r="B838" s="54"/>
      <c r="C838" s="54"/>
      <c r="D838" s="54"/>
      <c r="E838" s="54"/>
      <c r="F838" s="54"/>
      <c r="G838" s="54"/>
      <c r="H838" s="54"/>
    </row>
    <row r="839" spans="2:8" ht="12.75">
      <c r="B839" s="54"/>
      <c r="C839" s="54"/>
      <c r="D839" s="54"/>
      <c r="E839" s="54"/>
      <c r="F839" s="54"/>
      <c r="G839" s="54"/>
      <c r="H839" s="54"/>
    </row>
    <row r="840" spans="2:8" ht="12.75">
      <c r="B840" s="54"/>
      <c r="C840" s="54"/>
      <c r="D840" s="54"/>
      <c r="E840" s="54"/>
      <c r="F840" s="54"/>
      <c r="G840" s="54"/>
      <c r="H840" s="54"/>
    </row>
    <row r="841" spans="2:8" ht="12.75">
      <c r="B841" s="54"/>
      <c r="C841" s="54"/>
      <c r="D841" s="54"/>
      <c r="E841" s="54"/>
      <c r="F841" s="54"/>
      <c r="G841" s="54"/>
      <c r="H841" s="54"/>
    </row>
    <row r="842" spans="2:8" ht="12.75">
      <c r="B842" s="54"/>
      <c r="C842" s="54"/>
      <c r="D842" s="54"/>
      <c r="E842" s="54"/>
      <c r="F842" s="54"/>
      <c r="G842" s="54"/>
      <c r="H842" s="54"/>
    </row>
    <row r="843" spans="2:8" ht="12.75">
      <c r="B843" s="54"/>
      <c r="C843" s="54"/>
      <c r="D843" s="54"/>
      <c r="E843" s="54"/>
      <c r="F843" s="54"/>
      <c r="G843" s="54"/>
      <c r="H843" s="54"/>
    </row>
    <row r="844" spans="2:8" ht="12.75">
      <c r="B844" s="54"/>
      <c r="C844" s="54"/>
      <c r="D844" s="54"/>
      <c r="E844" s="54"/>
      <c r="F844" s="54"/>
      <c r="G844" s="54"/>
      <c r="H844" s="54"/>
    </row>
    <row r="845" spans="2:8" ht="12.75">
      <c r="B845" s="54"/>
      <c r="C845" s="54"/>
      <c r="D845" s="54"/>
      <c r="E845" s="54"/>
      <c r="F845" s="54"/>
      <c r="G845" s="54"/>
      <c r="H845" s="54"/>
    </row>
    <row r="846" spans="2:8" ht="12.75">
      <c r="B846" s="54"/>
      <c r="C846" s="54"/>
      <c r="D846" s="54"/>
      <c r="E846" s="54"/>
      <c r="F846" s="54"/>
      <c r="G846" s="54"/>
      <c r="H846" s="54"/>
    </row>
    <row r="847" spans="2:8" ht="12.75">
      <c r="B847" s="54"/>
      <c r="C847" s="54"/>
      <c r="D847" s="54"/>
      <c r="E847" s="54"/>
      <c r="F847" s="54"/>
      <c r="G847" s="54"/>
      <c r="H847" s="54"/>
    </row>
    <row r="848" spans="2:8" ht="12.75">
      <c r="B848" s="54"/>
      <c r="C848" s="54"/>
      <c r="D848" s="54"/>
      <c r="E848" s="54"/>
      <c r="F848" s="54"/>
      <c r="G848" s="54"/>
      <c r="H848" s="54"/>
    </row>
    <row r="849" spans="2:8" ht="12.75">
      <c r="B849" s="54"/>
      <c r="C849" s="54"/>
      <c r="D849" s="54"/>
      <c r="E849" s="54"/>
      <c r="F849" s="54"/>
      <c r="G849" s="54"/>
      <c r="H849" s="54"/>
    </row>
    <row r="850" spans="2:8" ht="12.75">
      <c r="B850" s="54"/>
      <c r="C850" s="54"/>
      <c r="D850" s="54"/>
      <c r="E850" s="54"/>
      <c r="F850" s="54"/>
      <c r="G850" s="54"/>
      <c r="H850" s="54"/>
    </row>
    <row r="851" spans="2:8" ht="12.75">
      <c r="B851" s="54"/>
      <c r="C851" s="54"/>
      <c r="D851" s="54"/>
      <c r="E851" s="54"/>
      <c r="F851" s="54"/>
      <c r="G851" s="54"/>
      <c r="H851" s="54"/>
    </row>
    <row r="852" spans="2:8" ht="12.75">
      <c r="B852" s="54"/>
      <c r="C852" s="54"/>
      <c r="D852" s="54"/>
      <c r="E852" s="54"/>
      <c r="F852" s="54"/>
      <c r="G852" s="54"/>
      <c r="H852" s="54"/>
    </row>
    <row r="853" spans="2:8" ht="12.75">
      <c r="B853" s="54"/>
      <c r="C853" s="54"/>
      <c r="D853" s="54"/>
      <c r="E853" s="54"/>
      <c r="F853" s="54"/>
      <c r="G853" s="54"/>
      <c r="H853" s="54"/>
    </row>
    <row r="854" spans="2:8" ht="12.75">
      <c r="B854" s="54"/>
      <c r="C854" s="54"/>
      <c r="D854" s="54"/>
      <c r="E854" s="54"/>
      <c r="F854" s="54"/>
      <c r="G854" s="54"/>
      <c r="H854" s="54"/>
    </row>
    <row r="855" spans="2:8" ht="12.75">
      <c r="B855" s="54"/>
      <c r="C855" s="54"/>
      <c r="D855" s="54"/>
      <c r="E855" s="54"/>
      <c r="F855" s="54"/>
      <c r="G855" s="54"/>
      <c r="H855" s="54"/>
    </row>
    <row r="856" spans="2:8" ht="12.75">
      <c r="B856" s="54"/>
      <c r="C856" s="54"/>
      <c r="D856" s="54"/>
      <c r="E856" s="54"/>
      <c r="F856" s="54"/>
      <c r="G856" s="54"/>
      <c r="H856" s="54"/>
    </row>
    <row r="857" spans="2:8" ht="12.75">
      <c r="B857" s="54"/>
      <c r="C857" s="54"/>
      <c r="D857" s="54"/>
      <c r="E857" s="54"/>
      <c r="F857" s="54"/>
      <c r="G857" s="54"/>
      <c r="H857" s="54"/>
    </row>
    <row r="858" spans="2:8" ht="12.75">
      <c r="B858" s="54"/>
      <c r="C858" s="54"/>
      <c r="D858" s="54"/>
      <c r="E858" s="54"/>
      <c r="F858" s="54"/>
      <c r="G858" s="54"/>
      <c r="H858" s="54"/>
    </row>
    <row r="859" spans="2:8" ht="12.75">
      <c r="B859" s="54"/>
      <c r="C859" s="54"/>
      <c r="D859" s="54"/>
      <c r="E859" s="54"/>
      <c r="F859" s="54"/>
      <c r="G859" s="54"/>
      <c r="H859" s="54"/>
    </row>
    <row r="860" spans="2:8" ht="12.75">
      <c r="B860" s="54"/>
      <c r="C860" s="54"/>
      <c r="D860" s="54"/>
      <c r="E860" s="54"/>
      <c r="F860" s="54"/>
      <c r="G860" s="54"/>
      <c r="H860" s="54"/>
    </row>
    <row r="861" spans="2:8" ht="12.75">
      <c r="B861" s="54"/>
      <c r="C861" s="54"/>
      <c r="D861" s="54"/>
      <c r="E861" s="54"/>
      <c r="F861" s="54"/>
      <c r="G861" s="54"/>
      <c r="H861" s="54"/>
    </row>
    <row r="862" spans="2:8" ht="12.75">
      <c r="B862" s="54"/>
      <c r="C862" s="54"/>
      <c r="D862" s="54"/>
      <c r="E862" s="54"/>
      <c r="F862" s="54"/>
      <c r="G862" s="54"/>
      <c r="H862" s="54"/>
    </row>
    <row r="863" spans="2:8" ht="12.75">
      <c r="B863" s="54"/>
      <c r="C863" s="54"/>
      <c r="D863" s="54"/>
      <c r="E863" s="54"/>
      <c r="F863" s="54"/>
      <c r="G863" s="54"/>
      <c r="H863" s="54"/>
    </row>
    <row r="864" spans="2:8" ht="12.75">
      <c r="B864" s="54"/>
      <c r="C864" s="54"/>
      <c r="D864" s="54"/>
      <c r="E864" s="54"/>
      <c r="F864" s="54"/>
      <c r="G864" s="54"/>
      <c r="H864" s="54"/>
    </row>
    <row r="865" spans="2:8" ht="12.75">
      <c r="B865" s="54"/>
      <c r="C865" s="54"/>
      <c r="D865" s="54"/>
      <c r="E865" s="54"/>
      <c r="F865" s="54"/>
      <c r="G865" s="54"/>
      <c r="H865" s="54"/>
    </row>
    <row r="866" spans="2:8" ht="12.75">
      <c r="B866" s="54"/>
      <c r="C866" s="54"/>
      <c r="D866" s="54"/>
      <c r="E866" s="54"/>
      <c r="F866" s="54"/>
      <c r="G866" s="54"/>
      <c r="H866" s="54"/>
    </row>
    <row r="867" spans="2:8" ht="12.75">
      <c r="B867" s="54"/>
      <c r="C867" s="54"/>
      <c r="D867" s="54"/>
      <c r="E867" s="54"/>
      <c r="F867" s="54"/>
      <c r="G867" s="54"/>
      <c r="H867" s="54"/>
    </row>
    <row r="868" spans="2:8" ht="12.75">
      <c r="B868" s="54"/>
      <c r="C868" s="54"/>
      <c r="D868" s="54"/>
      <c r="E868" s="54"/>
      <c r="F868" s="54"/>
      <c r="G868" s="54"/>
      <c r="H868" s="54"/>
    </row>
    <row r="869" spans="2:8" ht="12.75">
      <c r="B869" s="54"/>
      <c r="C869" s="54"/>
      <c r="D869" s="54"/>
      <c r="E869" s="54"/>
      <c r="F869" s="54"/>
      <c r="G869" s="54"/>
      <c r="H869" s="54"/>
    </row>
    <row r="870" spans="2:8" ht="12.75">
      <c r="B870" s="54"/>
      <c r="C870" s="54"/>
      <c r="D870" s="54"/>
      <c r="E870" s="54"/>
      <c r="F870" s="54"/>
      <c r="G870" s="54"/>
      <c r="H870" s="54"/>
    </row>
    <row r="871" spans="2:8" ht="12.75">
      <c r="B871" s="54"/>
      <c r="C871" s="54"/>
      <c r="D871" s="54"/>
      <c r="E871" s="54"/>
      <c r="F871" s="54"/>
      <c r="G871" s="54"/>
      <c r="H871" s="54"/>
    </row>
    <row r="872" spans="2:8" ht="12.75">
      <c r="B872" s="54"/>
      <c r="C872" s="54"/>
      <c r="D872" s="54"/>
      <c r="E872" s="54"/>
      <c r="F872" s="54"/>
      <c r="G872" s="54"/>
      <c r="H872" s="54"/>
    </row>
    <row r="873" spans="2:8" ht="12.75">
      <c r="B873" s="54"/>
      <c r="C873" s="54"/>
      <c r="D873" s="54"/>
      <c r="E873" s="54"/>
      <c r="F873" s="54"/>
      <c r="G873" s="54"/>
      <c r="H873" s="54"/>
    </row>
    <row r="874" spans="2:8" ht="12.75">
      <c r="B874" s="54"/>
      <c r="C874" s="54"/>
      <c r="D874" s="54"/>
      <c r="E874" s="54"/>
      <c r="F874" s="54"/>
      <c r="G874" s="54"/>
      <c r="H874" s="54"/>
    </row>
    <row r="875" spans="2:8" ht="12.75">
      <c r="B875" s="54"/>
      <c r="C875" s="54"/>
      <c r="D875" s="54"/>
      <c r="E875" s="54"/>
      <c r="F875" s="54"/>
      <c r="G875" s="54"/>
      <c r="H875" s="54"/>
    </row>
    <row r="876" spans="2:8" ht="12.75">
      <c r="B876" s="54"/>
      <c r="C876" s="54"/>
      <c r="D876" s="54"/>
      <c r="E876" s="54"/>
      <c r="F876" s="54"/>
      <c r="G876" s="54"/>
      <c r="H876" s="54"/>
    </row>
    <row r="877" spans="2:8" ht="12.75">
      <c r="B877" s="54"/>
      <c r="C877" s="54"/>
      <c r="D877" s="54"/>
      <c r="E877" s="54"/>
      <c r="F877" s="54"/>
      <c r="G877" s="54"/>
      <c r="H877" s="54"/>
    </row>
    <row r="878" spans="2:8" ht="12.75">
      <c r="B878" s="54"/>
      <c r="C878" s="54"/>
      <c r="D878" s="54"/>
      <c r="E878" s="54"/>
      <c r="F878" s="54"/>
      <c r="G878" s="54"/>
      <c r="H878" s="54"/>
    </row>
    <row r="879" spans="2:8" ht="12.75">
      <c r="B879" s="54"/>
      <c r="C879" s="54"/>
      <c r="D879" s="54"/>
      <c r="E879" s="54"/>
      <c r="F879" s="54"/>
      <c r="G879" s="54"/>
      <c r="H879" s="54"/>
    </row>
    <row r="880" spans="2:8" ht="12.75">
      <c r="B880" s="54"/>
      <c r="C880" s="54"/>
      <c r="D880" s="54"/>
      <c r="E880" s="54"/>
      <c r="F880" s="54"/>
      <c r="G880" s="54"/>
      <c r="H880" s="54"/>
    </row>
    <row r="881" spans="2:8" ht="12.75">
      <c r="B881" s="54"/>
      <c r="C881" s="54"/>
      <c r="D881" s="54"/>
      <c r="E881" s="54"/>
      <c r="F881" s="54"/>
      <c r="G881" s="54"/>
      <c r="H881" s="54"/>
    </row>
    <row r="882" spans="2:8" ht="12.75">
      <c r="B882" s="54"/>
      <c r="C882" s="54"/>
      <c r="D882" s="54"/>
      <c r="E882" s="54"/>
      <c r="F882" s="54"/>
      <c r="G882" s="54"/>
      <c r="H882" s="54"/>
    </row>
    <row r="883" spans="2:8" ht="12.75">
      <c r="B883" s="54"/>
      <c r="C883" s="54"/>
      <c r="D883" s="54"/>
      <c r="E883" s="54"/>
      <c r="F883" s="54"/>
      <c r="G883" s="54"/>
      <c r="H883" s="54"/>
    </row>
    <row r="884" spans="2:8" ht="12.75">
      <c r="B884" s="54"/>
      <c r="C884" s="54"/>
      <c r="D884" s="54"/>
      <c r="E884" s="54"/>
      <c r="F884" s="54"/>
      <c r="G884" s="54"/>
      <c r="H884" s="54"/>
    </row>
    <row r="885" spans="2:8" ht="12.75">
      <c r="B885" s="54"/>
      <c r="C885" s="54"/>
      <c r="D885" s="54"/>
      <c r="E885" s="54"/>
      <c r="F885" s="54"/>
      <c r="G885" s="54"/>
      <c r="H885" s="54"/>
    </row>
    <row r="886" spans="2:8" ht="12.75">
      <c r="B886" s="54"/>
      <c r="C886" s="54"/>
      <c r="D886" s="54"/>
      <c r="E886" s="54"/>
      <c r="F886" s="54"/>
      <c r="G886" s="54"/>
      <c r="H886" s="54"/>
    </row>
    <row r="887" spans="2:8" ht="12.75">
      <c r="B887" s="54"/>
      <c r="C887" s="54"/>
      <c r="D887" s="54"/>
      <c r="E887" s="54"/>
      <c r="F887" s="54"/>
      <c r="G887" s="54"/>
      <c r="H887" s="54"/>
    </row>
    <row r="888" spans="2:8" ht="12.75">
      <c r="B888" s="54"/>
      <c r="C888" s="54"/>
      <c r="D888" s="54"/>
      <c r="E888" s="54"/>
      <c r="F888" s="54"/>
      <c r="G888" s="54"/>
      <c r="H888" s="54"/>
    </row>
    <row r="889" spans="2:8" ht="12.75">
      <c r="B889" s="54"/>
      <c r="C889" s="54"/>
      <c r="D889" s="54"/>
      <c r="E889" s="54"/>
      <c r="F889" s="54"/>
      <c r="G889" s="54"/>
      <c r="H889" s="54"/>
    </row>
    <row r="890" spans="2:8" ht="12.75">
      <c r="B890" s="54"/>
      <c r="C890" s="54"/>
      <c r="D890" s="54"/>
      <c r="E890" s="54"/>
      <c r="F890" s="54"/>
      <c r="G890" s="54"/>
      <c r="H890" s="54"/>
    </row>
    <row r="891" spans="2:8" ht="12.75">
      <c r="B891" s="54"/>
      <c r="C891" s="54"/>
      <c r="D891" s="54"/>
      <c r="E891" s="54"/>
      <c r="F891" s="54"/>
      <c r="G891" s="54"/>
      <c r="H891" s="54"/>
    </row>
    <row r="892" spans="2:8" ht="12.75">
      <c r="B892" s="54"/>
      <c r="C892" s="54"/>
      <c r="D892" s="54"/>
      <c r="E892" s="54"/>
      <c r="F892" s="54"/>
      <c r="G892" s="54"/>
      <c r="H892" s="54"/>
    </row>
    <row r="893" spans="2:8" ht="12.75">
      <c r="B893" s="54"/>
      <c r="C893" s="54"/>
      <c r="D893" s="54"/>
      <c r="E893" s="54"/>
      <c r="F893" s="54"/>
      <c r="G893" s="54"/>
      <c r="H893" s="54"/>
    </row>
    <row r="894" spans="2:8" ht="12.75">
      <c r="B894" s="54"/>
      <c r="C894" s="54"/>
      <c r="D894" s="54"/>
      <c r="E894" s="54"/>
      <c r="F894" s="54"/>
      <c r="G894" s="54"/>
      <c r="H894" s="54"/>
    </row>
    <row r="895" spans="2:8" ht="12.75">
      <c r="B895" s="54"/>
      <c r="C895" s="54"/>
      <c r="D895" s="54"/>
      <c r="E895" s="54"/>
      <c r="F895" s="54"/>
      <c r="G895" s="54"/>
      <c r="H895" s="54"/>
    </row>
    <row r="896" spans="2:8" ht="12.75">
      <c r="B896" s="54"/>
      <c r="C896" s="54"/>
      <c r="D896" s="54"/>
      <c r="E896" s="54"/>
      <c r="F896" s="54"/>
      <c r="G896" s="54"/>
      <c r="H896" s="54"/>
    </row>
    <row r="897" spans="2:8" ht="12.75">
      <c r="B897" s="54"/>
      <c r="C897" s="54"/>
      <c r="D897" s="54"/>
      <c r="E897" s="54"/>
      <c r="F897" s="54"/>
      <c r="G897" s="54"/>
      <c r="H897" s="54"/>
    </row>
    <row r="898" spans="2:8" ht="12.75">
      <c r="B898" s="54"/>
      <c r="C898" s="54"/>
      <c r="D898" s="54"/>
      <c r="E898" s="54"/>
      <c r="F898" s="54"/>
      <c r="G898" s="54"/>
      <c r="H898" s="54"/>
    </row>
    <row r="899" spans="2:8" ht="12.75">
      <c r="B899" s="54"/>
      <c r="C899" s="54"/>
      <c r="D899" s="54"/>
      <c r="E899" s="54"/>
      <c r="F899" s="54"/>
      <c r="G899" s="54"/>
      <c r="H899" s="54"/>
    </row>
    <row r="900" spans="2:8" ht="12.75">
      <c r="B900" s="54"/>
      <c r="C900" s="54"/>
      <c r="D900" s="54"/>
      <c r="E900" s="54"/>
      <c r="F900" s="54"/>
      <c r="G900" s="54"/>
      <c r="H900" s="54"/>
    </row>
    <row r="901" spans="2:8" ht="12.75">
      <c r="B901" s="54"/>
      <c r="C901" s="54"/>
      <c r="D901" s="54"/>
      <c r="E901" s="54"/>
      <c r="F901" s="54"/>
      <c r="G901" s="54"/>
      <c r="H901" s="54"/>
    </row>
    <row r="902" spans="2:8" ht="12.75">
      <c r="B902" s="54"/>
      <c r="C902" s="54"/>
      <c r="D902" s="54"/>
      <c r="E902" s="54"/>
      <c r="F902" s="54"/>
      <c r="G902" s="54"/>
      <c r="H902" s="54"/>
    </row>
    <row r="903" spans="2:8" ht="12.75">
      <c r="B903" s="54"/>
      <c r="C903" s="54"/>
      <c r="D903" s="54"/>
      <c r="E903" s="54"/>
      <c r="F903" s="54"/>
      <c r="G903" s="54"/>
      <c r="H903" s="54"/>
    </row>
    <row r="904" spans="2:8" ht="12.75">
      <c r="B904" s="54"/>
      <c r="C904" s="54"/>
      <c r="D904" s="54"/>
      <c r="E904" s="54"/>
      <c r="F904" s="54"/>
      <c r="G904" s="54"/>
      <c r="H904" s="54"/>
    </row>
    <row r="905" spans="2:8" ht="12.75">
      <c r="B905" s="54"/>
      <c r="C905" s="54"/>
      <c r="D905" s="54"/>
      <c r="E905" s="54"/>
      <c r="F905" s="54"/>
      <c r="G905" s="54"/>
      <c r="H905" s="54"/>
    </row>
    <row r="906" spans="2:8" ht="12.75">
      <c r="B906" s="54"/>
      <c r="C906" s="54"/>
      <c r="D906" s="54"/>
      <c r="E906" s="54"/>
      <c r="F906" s="54"/>
      <c r="G906" s="54"/>
      <c r="H906" s="54"/>
    </row>
    <row r="907" spans="2:8" ht="12.75">
      <c r="B907" s="54"/>
      <c r="C907" s="54"/>
      <c r="D907" s="54"/>
      <c r="E907" s="54"/>
      <c r="F907" s="54"/>
      <c r="G907" s="54"/>
      <c r="H907" s="54"/>
    </row>
    <row r="908" spans="2:8" ht="12.75">
      <c r="B908" s="54"/>
      <c r="C908" s="54"/>
      <c r="D908" s="54"/>
      <c r="E908" s="54"/>
      <c r="F908" s="54"/>
      <c r="G908" s="54"/>
      <c r="H908" s="54"/>
    </row>
    <row r="909" spans="2:8" ht="12.75">
      <c r="B909" s="54"/>
      <c r="C909" s="54"/>
      <c r="D909" s="54"/>
      <c r="E909" s="54"/>
      <c r="F909" s="54"/>
      <c r="G909" s="54"/>
      <c r="H909" s="54"/>
    </row>
    <row r="910" spans="2:8" ht="12.75">
      <c r="B910" s="54"/>
      <c r="C910" s="54"/>
      <c r="D910" s="54"/>
      <c r="E910" s="54"/>
      <c r="F910" s="54"/>
      <c r="G910" s="54"/>
      <c r="H910" s="54"/>
    </row>
    <row r="911" spans="2:8" ht="12.75">
      <c r="B911" s="54"/>
      <c r="C911" s="54"/>
      <c r="D911" s="54"/>
      <c r="E911" s="54"/>
      <c r="F911" s="54"/>
      <c r="G911" s="54"/>
      <c r="H911" s="54"/>
    </row>
    <row r="912" spans="2:8" ht="12.75">
      <c r="B912" s="54"/>
      <c r="C912" s="54"/>
      <c r="D912" s="54"/>
      <c r="E912" s="54"/>
      <c r="F912" s="54"/>
      <c r="G912" s="54"/>
      <c r="H912" s="54"/>
    </row>
    <row r="913" spans="2:8" ht="12.75">
      <c r="B913" s="54"/>
      <c r="C913" s="54"/>
      <c r="D913" s="54"/>
      <c r="E913" s="54"/>
      <c r="F913" s="54"/>
      <c r="G913" s="54"/>
      <c r="H913" s="54"/>
    </row>
    <row r="914" spans="2:8" ht="12.75">
      <c r="B914" s="54"/>
      <c r="C914" s="54"/>
      <c r="D914" s="54"/>
      <c r="E914" s="54"/>
      <c r="F914" s="54"/>
      <c r="G914" s="54"/>
      <c r="H914" s="54"/>
    </row>
    <row r="915" spans="2:8" ht="12.75">
      <c r="B915" s="54"/>
      <c r="C915" s="54"/>
      <c r="D915" s="54"/>
      <c r="E915" s="54"/>
      <c r="F915" s="54"/>
      <c r="G915" s="54"/>
      <c r="H915" s="54"/>
    </row>
    <row r="916" spans="2:8" ht="12.75">
      <c r="B916" s="54"/>
      <c r="C916" s="54"/>
      <c r="D916" s="54"/>
      <c r="E916" s="54"/>
      <c r="F916" s="54"/>
      <c r="G916" s="54"/>
      <c r="H916" s="54"/>
    </row>
    <row r="917" spans="2:8" ht="12.75">
      <c r="B917" s="54"/>
      <c r="C917" s="54"/>
      <c r="D917" s="54"/>
      <c r="E917" s="54"/>
      <c r="F917" s="54"/>
      <c r="G917" s="54"/>
      <c r="H917" s="54"/>
    </row>
    <row r="918" spans="2:8" ht="12.75">
      <c r="B918" s="54"/>
      <c r="C918" s="54"/>
      <c r="D918" s="54"/>
      <c r="E918" s="54"/>
      <c r="F918" s="54"/>
      <c r="G918" s="54"/>
      <c r="H918" s="54"/>
    </row>
    <row r="919" spans="2:8" ht="12.75">
      <c r="B919" s="54"/>
      <c r="C919" s="54"/>
      <c r="D919" s="54"/>
      <c r="E919" s="54"/>
      <c r="F919" s="54"/>
      <c r="G919" s="54"/>
      <c r="H919" s="54"/>
    </row>
    <row r="920" spans="2:8" ht="12.75">
      <c r="B920" s="54"/>
      <c r="C920" s="54"/>
      <c r="D920" s="54"/>
      <c r="E920" s="54"/>
      <c r="F920" s="54"/>
      <c r="G920" s="54"/>
      <c r="H920" s="54"/>
    </row>
    <row r="921" spans="2:8" ht="12.75">
      <c r="B921" s="54"/>
      <c r="C921" s="54"/>
      <c r="D921" s="54"/>
      <c r="E921" s="54"/>
      <c r="F921" s="54"/>
      <c r="G921" s="54"/>
      <c r="H921" s="54"/>
    </row>
    <row r="922" spans="2:8" ht="12.75">
      <c r="B922" s="54"/>
      <c r="C922" s="54"/>
      <c r="D922" s="54"/>
      <c r="E922" s="54"/>
      <c r="F922" s="54"/>
      <c r="G922" s="54"/>
      <c r="H922" s="54"/>
    </row>
    <row r="923" spans="2:8" ht="12.75">
      <c r="B923" s="54"/>
      <c r="C923" s="54"/>
      <c r="D923" s="54"/>
      <c r="E923" s="54"/>
      <c r="F923" s="54"/>
      <c r="G923" s="54"/>
      <c r="H923" s="54"/>
    </row>
    <row r="924" spans="2:8" ht="12.75">
      <c r="B924" s="54"/>
      <c r="C924" s="54"/>
      <c r="D924" s="54"/>
      <c r="E924" s="54"/>
      <c r="F924" s="54"/>
      <c r="G924" s="54"/>
      <c r="H924" s="54"/>
    </row>
    <row r="925" spans="2:8" ht="12.75">
      <c r="B925" s="54"/>
      <c r="C925" s="54"/>
      <c r="D925" s="54"/>
      <c r="E925" s="54"/>
      <c r="F925" s="54"/>
      <c r="G925" s="54"/>
      <c r="H925" s="54"/>
    </row>
    <row r="926" spans="2:8" ht="12.75">
      <c r="B926" s="54"/>
      <c r="C926" s="54"/>
      <c r="D926" s="54"/>
      <c r="E926" s="54"/>
      <c r="F926" s="54"/>
      <c r="G926" s="54"/>
      <c r="H926" s="54"/>
    </row>
    <row r="927" spans="2:8" ht="12.75">
      <c r="B927" s="54"/>
      <c r="C927" s="54"/>
      <c r="D927" s="54"/>
      <c r="E927" s="54"/>
      <c r="F927" s="54"/>
      <c r="G927" s="54"/>
      <c r="H927" s="54"/>
    </row>
    <row r="928" spans="2:8" ht="12.75">
      <c r="B928" s="54"/>
      <c r="C928" s="54"/>
      <c r="D928" s="54"/>
      <c r="E928" s="54"/>
      <c r="F928" s="54"/>
      <c r="G928" s="54"/>
      <c r="H928" s="54"/>
    </row>
    <row r="929" spans="2:8" ht="12.75">
      <c r="B929" s="54"/>
      <c r="C929" s="54"/>
      <c r="D929" s="54"/>
      <c r="E929" s="54"/>
      <c r="F929" s="54"/>
      <c r="G929" s="54"/>
      <c r="H929" s="54"/>
    </row>
    <row r="930" spans="2:8" ht="12.75">
      <c r="B930" s="54"/>
      <c r="C930" s="54"/>
      <c r="D930" s="54"/>
      <c r="E930" s="54"/>
      <c r="F930" s="54"/>
      <c r="G930" s="54"/>
      <c r="H930" s="54"/>
    </row>
    <row r="931" spans="2:8" ht="12.75">
      <c r="B931" s="54"/>
      <c r="C931" s="54"/>
      <c r="D931" s="54"/>
      <c r="E931" s="54"/>
      <c r="F931" s="54"/>
      <c r="G931" s="54"/>
      <c r="H931" s="54"/>
    </row>
    <row r="932" spans="2:8" ht="12.75">
      <c r="B932" s="54"/>
      <c r="C932" s="54"/>
      <c r="D932" s="54"/>
      <c r="E932" s="54"/>
      <c r="F932" s="54"/>
      <c r="G932" s="54"/>
      <c r="H932" s="54"/>
    </row>
    <row r="933" spans="2:8" ht="12.75">
      <c r="B933" s="54"/>
      <c r="C933" s="54"/>
      <c r="D933" s="54"/>
      <c r="E933" s="54"/>
      <c r="F933" s="54"/>
      <c r="G933" s="54"/>
      <c r="H933" s="54"/>
    </row>
    <row r="934" spans="2:8" ht="12.75">
      <c r="B934" s="54"/>
      <c r="C934" s="54"/>
      <c r="D934" s="54"/>
      <c r="E934" s="54"/>
      <c r="F934" s="54"/>
      <c r="G934" s="54"/>
      <c r="H934" s="54"/>
    </row>
    <row r="935" spans="2:8" ht="12.75">
      <c r="B935" s="54"/>
      <c r="C935" s="54"/>
      <c r="D935" s="54"/>
      <c r="E935" s="54"/>
      <c r="F935" s="54"/>
      <c r="G935" s="54"/>
      <c r="H935" s="54"/>
    </row>
    <row r="936" spans="2:8" ht="12.75">
      <c r="B936" s="54"/>
      <c r="C936" s="54"/>
      <c r="D936" s="54"/>
      <c r="E936" s="54"/>
      <c r="F936" s="54"/>
      <c r="G936" s="54"/>
      <c r="H936" s="54"/>
    </row>
    <row r="937" spans="2:8" ht="12.75">
      <c r="B937" s="54"/>
      <c r="C937" s="54"/>
      <c r="D937" s="54"/>
      <c r="E937" s="54"/>
      <c r="F937" s="54"/>
      <c r="G937" s="54"/>
      <c r="H937" s="54"/>
    </row>
    <row r="938" spans="2:8" ht="12.75">
      <c r="B938" s="54"/>
      <c r="C938" s="54"/>
      <c r="D938" s="54"/>
      <c r="E938" s="54"/>
      <c r="F938" s="54"/>
      <c r="G938" s="54"/>
      <c r="H938" s="54"/>
    </row>
    <row r="939" spans="2:8" ht="12.75">
      <c r="B939" s="54"/>
      <c r="C939" s="54"/>
      <c r="D939" s="54"/>
      <c r="E939" s="54"/>
      <c r="F939" s="54"/>
      <c r="G939" s="54"/>
      <c r="H939" s="54"/>
    </row>
    <row r="940" spans="2:8" ht="12.75">
      <c r="B940" s="54"/>
      <c r="C940" s="54"/>
      <c r="D940" s="54"/>
      <c r="E940" s="54"/>
      <c r="F940" s="54"/>
      <c r="G940" s="54"/>
      <c r="H940" s="54"/>
    </row>
    <row r="941" spans="2:8" ht="12.75">
      <c r="B941" s="54"/>
      <c r="C941" s="54"/>
      <c r="D941" s="54"/>
      <c r="E941" s="54"/>
      <c r="F941" s="54"/>
      <c r="G941" s="54"/>
      <c r="H941" s="54"/>
    </row>
    <row r="942" spans="2:8" ht="12.75">
      <c r="B942" s="54"/>
      <c r="C942" s="54"/>
      <c r="D942" s="54"/>
      <c r="E942" s="54"/>
      <c r="F942" s="54"/>
      <c r="G942" s="54"/>
      <c r="H942" s="54"/>
    </row>
    <row r="943" spans="2:8" ht="12.75">
      <c r="B943" s="54"/>
      <c r="C943" s="54"/>
      <c r="D943" s="54"/>
      <c r="E943" s="54"/>
      <c r="F943" s="54"/>
      <c r="G943" s="54"/>
      <c r="H943" s="54"/>
    </row>
    <row r="944" spans="2:8" ht="12.75">
      <c r="B944" s="54"/>
      <c r="C944" s="54"/>
      <c r="D944" s="54"/>
      <c r="E944" s="54"/>
      <c r="F944" s="54"/>
      <c r="G944" s="54"/>
      <c r="H944" s="54"/>
    </row>
    <row r="945" spans="2:8" ht="12.75">
      <c r="B945" s="54"/>
      <c r="C945" s="54"/>
      <c r="D945" s="54"/>
      <c r="E945" s="54"/>
      <c r="F945" s="54"/>
      <c r="G945" s="54"/>
      <c r="H945" s="54"/>
    </row>
    <row r="946" spans="2:8" ht="12.75">
      <c r="B946" s="54"/>
      <c r="C946" s="54"/>
      <c r="D946" s="54"/>
      <c r="E946" s="54"/>
      <c r="F946" s="54"/>
      <c r="G946" s="54"/>
      <c r="H946" s="54"/>
    </row>
    <row r="947" spans="2:8" ht="12.75">
      <c r="B947" s="54"/>
      <c r="C947" s="54"/>
      <c r="D947" s="54"/>
      <c r="E947" s="54"/>
      <c r="F947" s="54"/>
      <c r="G947" s="54"/>
      <c r="H947" s="54"/>
    </row>
    <row r="948" spans="2:8" ht="12.75">
      <c r="B948" s="54"/>
      <c r="C948" s="54"/>
      <c r="D948" s="54"/>
      <c r="E948" s="54"/>
      <c r="F948" s="54"/>
      <c r="G948" s="54"/>
      <c r="H948" s="54"/>
    </row>
    <row r="949" spans="2:8" ht="12.75">
      <c r="B949" s="54"/>
      <c r="C949" s="54"/>
      <c r="D949" s="54"/>
      <c r="E949" s="54"/>
      <c r="F949" s="54"/>
      <c r="G949" s="54"/>
      <c r="H949" s="54"/>
    </row>
    <row r="950" spans="2:8" ht="12.75">
      <c r="B950" s="54"/>
      <c r="C950" s="54"/>
      <c r="D950" s="54"/>
      <c r="E950" s="54"/>
      <c r="F950" s="54"/>
      <c r="G950" s="54"/>
      <c r="H950" s="54"/>
    </row>
    <row r="951" spans="2:8" ht="12.75">
      <c r="B951" s="54"/>
      <c r="C951" s="54"/>
      <c r="D951" s="54"/>
      <c r="E951" s="54"/>
      <c r="F951" s="54"/>
      <c r="G951" s="54"/>
      <c r="H951" s="54"/>
    </row>
    <row r="952" spans="2:8" ht="12.75">
      <c r="B952" s="54"/>
      <c r="C952" s="54"/>
      <c r="D952" s="54"/>
      <c r="E952" s="54"/>
      <c r="F952" s="54"/>
      <c r="G952" s="54"/>
      <c r="H952" s="54"/>
    </row>
    <row r="953" spans="2:8" ht="12.75">
      <c r="B953" s="54"/>
      <c r="C953" s="54"/>
      <c r="D953" s="54"/>
      <c r="E953" s="54"/>
      <c r="F953" s="54"/>
      <c r="G953" s="54"/>
      <c r="H953" s="54"/>
    </row>
    <row r="954" spans="2:8" ht="12.75">
      <c r="B954" s="54"/>
      <c r="C954" s="54"/>
      <c r="D954" s="54"/>
      <c r="E954" s="54"/>
      <c r="F954" s="54"/>
      <c r="G954" s="54"/>
      <c r="H954" s="54"/>
    </row>
    <row r="955" spans="2:8" ht="12.75">
      <c r="B955" s="54"/>
      <c r="C955" s="54"/>
      <c r="D955" s="54"/>
      <c r="E955" s="54"/>
      <c r="F955" s="54"/>
      <c r="G955" s="54"/>
      <c r="H955" s="54"/>
    </row>
    <row r="956" spans="2:8" ht="12.75">
      <c r="B956" s="54"/>
      <c r="C956" s="54"/>
      <c r="D956" s="54"/>
      <c r="E956" s="54"/>
      <c r="F956" s="54"/>
      <c r="G956" s="54"/>
      <c r="H956" s="54"/>
    </row>
    <row r="957" spans="2:8" ht="12.75">
      <c r="B957" s="54"/>
      <c r="C957" s="54"/>
      <c r="D957" s="54"/>
      <c r="E957" s="54"/>
      <c r="F957" s="54"/>
      <c r="G957" s="54"/>
      <c r="H957" s="54"/>
    </row>
    <row r="958" spans="2:8" ht="12.75">
      <c r="B958" s="54"/>
      <c r="C958" s="54"/>
      <c r="D958" s="54"/>
      <c r="E958" s="54"/>
      <c r="F958" s="54"/>
      <c r="G958" s="54"/>
      <c r="H958" s="54"/>
    </row>
    <row r="959" spans="2:8" ht="12.75">
      <c r="B959" s="54"/>
      <c r="C959" s="54"/>
      <c r="D959" s="54"/>
      <c r="E959" s="54"/>
      <c r="F959" s="54"/>
      <c r="G959" s="54"/>
      <c r="H959" s="54"/>
    </row>
    <row r="960" spans="2:8" ht="12.75">
      <c r="B960" s="54"/>
      <c r="C960" s="54"/>
      <c r="D960" s="54"/>
      <c r="E960" s="54"/>
      <c r="F960" s="54"/>
      <c r="G960" s="54"/>
      <c r="H960" s="54"/>
    </row>
    <row r="961" spans="2:8" ht="12.75">
      <c r="B961" s="54"/>
      <c r="C961" s="54"/>
      <c r="D961" s="54"/>
      <c r="E961" s="54"/>
      <c r="F961" s="54"/>
      <c r="G961" s="54"/>
      <c r="H961" s="54"/>
    </row>
    <row r="962" spans="2:8" ht="12.75">
      <c r="B962" s="54"/>
      <c r="C962" s="54"/>
      <c r="D962" s="54"/>
      <c r="E962" s="54"/>
      <c r="F962" s="54"/>
      <c r="G962" s="54"/>
      <c r="H962" s="54"/>
    </row>
    <row r="963" spans="2:8" ht="12.75">
      <c r="B963" s="54"/>
      <c r="C963" s="54"/>
      <c r="D963" s="54"/>
      <c r="E963" s="54"/>
      <c r="F963" s="54"/>
      <c r="G963" s="54"/>
      <c r="H963" s="54"/>
    </row>
    <row r="964" spans="2:8" ht="12.75">
      <c r="B964" s="54"/>
      <c r="C964" s="54"/>
      <c r="D964" s="54"/>
      <c r="E964" s="54"/>
      <c r="F964" s="54"/>
      <c r="G964" s="54"/>
      <c r="H964" s="54"/>
    </row>
    <row r="965" spans="2:8" ht="12.75">
      <c r="B965" s="54"/>
      <c r="C965" s="54"/>
      <c r="D965" s="54"/>
      <c r="E965" s="54"/>
      <c r="F965" s="54"/>
      <c r="G965" s="54"/>
      <c r="H965" s="54"/>
    </row>
    <row r="966" spans="2:8" ht="12.75">
      <c r="B966" s="54"/>
      <c r="C966" s="54"/>
      <c r="D966" s="54"/>
      <c r="E966" s="54"/>
      <c r="F966" s="54"/>
      <c r="G966" s="54"/>
      <c r="H966" s="54"/>
    </row>
    <row r="967" spans="2:8" ht="12.75">
      <c r="B967" s="54"/>
      <c r="C967" s="54"/>
      <c r="D967" s="54"/>
      <c r="E967" s="54"/>
      <c r="F967" s="54"/>
      <c r="G967" s="54"/>
      <c r="H967" s="54"/>
    </row>
    <row r="968" spans="2:8" ht="12.75">
      <c r="B968" s="54"/>
      <c r="C968" s="54"/>
      <c r="D968" s="54"/>
      <c r="E968" s="54"/>
      <c r="F968" s="54"/>
      <c r="G968" s="54"/>
      <c r="H968" s="54"/>
    </row>
    <row r="969" spans="2:8" ht="12.75">
      <c r="B969" s="54"/>
      <c r="C969" s="54"/>
      <c r="D969" s="54"/>
      <c r="E969" s="54"/>
      <c r="F969" s="54"/>
      <c r="G969" s="54"/>
      <c r="H969" s="54"/>
    </row>
    <row r="970" spans="2:8" ht="12.75">
      <c r="B970" s="54"/>
      <c r="C970" s="54"/>
      <c r="D970" s="54"/>
      <c r="E970" s="54"/>
      <c r="F970" s="54"/>
      <c r="G970" s="54"/>
      <c r="H970" s="54"/>
    </row>
    <row r="971" spans="2:8" ht="12.75">
      <c r="B971" s="54"/>
      <c r="C971" s="54"/>
      <c r="D971" s="54"/>
      <c r="E971" s="54"/>
      <c r="F971" s="54"/>
      <c r="G971" s="54"/>
      <c r="H971" s="54"/>
    </row>
    <row r="972" spans="2:8" ht="12.75">
      <c r="B972" s="54"/>
      <c r="C972" s="54"/>
      <c r="D972" s="54"/>
      <c r="E972" s="54"/>
      <c r="F972" s="54"/>
      <c r="G972" s="54"/>
      <c r="H972" s="54"/>
    </row>
    <row r="973" spans="2:8" ht="12.75">
      <c r="B973" s="54"/>
      <c r="C973" s="54"/>
      <c r="D973" s="54"/>
      <c r="E973" s="54"/>
      <c r="F973" s="54"/>
      <c r="G973" s="54"/>
      <c r="H973" s="54"/>
    </row>
    <row r="974" spans="2:8" ht="12.75">
      <c r="B974" s="54"/>
      <c r="C974" s="54"/>
      <c r="D974" s="54"/>
      <c r="E974" s="54"/>
      <c r="F974" s="54"/>
      <c r="G974" s="54"/>
      <c r="H974" s="54"/>
    </row>
    <row r="975" spans="2:8" ht="12.75">
      <c r="B975" s="54"/>
      <c r="C975" s="54"/>
      <c r="D975" s="54"/>
      <c r="E975" s="54"/>
      <c r="F975" s="54"/>
      <c r="G975" s="54"/>
      <c r="H975" s="54"/>
    </row>
    <row r="976" spans="2:8" ht="12.75">
      <c r="B976" s="54"/>
      <c r="C976" s="54"/>
      <c r="D976" s="54"/>
      <c r="E976" s="54"/>
      <c r="F976" s="54"/>
      <c r="G976" s="54"/>
      <c r="H976" s="54"/>
    </row>
    <row r="977" spans="2:8" ht="12.75">
      <c r="B977" s="54"/>
      <c r="C977" s="54"/>
      <c r="D977" s="54"/>
      <c r="E977" s="54"/>
      <c r="F977" s="54"/>
      <c r="G977" s="54"/>
      <c r="H977" s="54"/>
    </row>
    <row r="978" spans="2:8" ht="12.75">
      <c r="B978" s="54"/>
      <c r="C978" s="54"/>
      <c r="D978" s="54"/>
      <c r="E978" s="54"/>
      <c r="F978" s="54"/>
      <c r="G978" s="54"/>
      <c r="H978" s="54"/>
    </row>
    <row r="979" spans="2:8" ht="12.75">
      <c r="B979" s="54"/>
      <c r="C979" s="54"/>
      <c r="D979" s="54"/>
      <c r="E979" s="54"/>
      <c r="F979" s="54"/>
      <c r="G979" s="54"/>
      <c r="H979" s="54"/>
    </row>
    <row r="980" spans="2:8" ht="12.75">
      <c r="B980" s="54"/>
      <c r="C980" s="54"/>
      <c r="D980" s="54"/>
      <c r="E980" s="54"/>
      <c r="F980" s="54"/>
      <c r="G980" s="54"/>
      <c r="H980" s="54"/>
    </row>
    <row r="981" spans="2:8" ht="12.75">
      <c r="B981" s="54"/>
      <c r="C981" s="54"/>
      <c r="D981" s="54"/>
      <c r="E981" s="54"/>
      <c r="F981" s="54"/>
      <c r="G981" s="54"/>
      <c r="H981" s="54"/>
    </row>
    <row r="982" spans="2:8" ht="12.75">
      <c r="B982" s="54"/>
      <c r="C982" s="54"/>
      <c r="D982" s="54"/>
      <c r="E982" s="54"/>
      <c r="F982" s="54"/>
      <c r="G982" s="54"/>
      <c r="H982" s="54"/>
    </row>
    <row r="983" spans="2:8" ht="12.75">
      <c r="B983" s="54"/>
      <c r="C983" s="54"/>
      <c r="D983" s="54"/>
      <c r="E983" s="54"/>
      <c r="F983" s="54"/>
      <c r="G983" s="54"/>
      <c r="H983" s="54"/>
    </row>
    <row r="984" spans="2:8" ht="12.75">
      <c r="B984" s="54"/>
      <c r="C984" s="54"/>
      <c r="D984" s="54"/>
      <c r="E984" s="54"/>
      <c r="F984" s="54"/>
      <c r="G984" s="54"/>
      <c r="H984" s="54"/>
    </row>
    <row r="985" spans="2:8" ht="12.75">
      <c r="B985" s="54"/>
      <c r="C985" s="54"/>
      <c r="D985" s="54"/>
      <c r="E985" s="54"/>
      <c r="F985" s="54"/>
      <c r="G985" s="54"/>
      <c r="H985" s="54"/>
    </row>
    <row r="986" spans="2:8" ht="12.75">
      <c r="B986" s="54"/>
      <c r="C986" s="54"/>
      <c r="D986" s="54"/>
      <c r="E986" s="54"/>
      <c r="F986" s="54"/>
      <c r="G986" s="54"/>
      <c r="H986" s="54"/>
    </row>
    <row r="987" spans="2:8" ht="12.75">
      <c r="B987" s="54"/>
      <c r="C987" s="54"/>
      <c r="D987" s="54"/>
      <c r="E987" s="54"/>
      <c r="F987" s="54"/>
      <c r="G987" s="54"/>
      <c r="H987" s="54"/>
    </row>
    <row r="988" spans="2:8" ht="12.75">
      <c r="B988" s="54"/>
      <c r="C988" s="54"/>
      <c r="D988" s="54"/>
      <c r="E988" s="54"/>
      <c r="F988" s="54"/>
      <c r="G988" s="54"/>
      <c r="H988" s="54"/>
    </row>
    <row r="989" spans="2:8" ht="12.75">
      <c r="B989" s="54"/>
      <c r="C989" s="54"/>
      <c r="D989" s="54"/>
      <c r="E989" s="54"/>
      <c r="F989" s="54"/>
      <c r="G989" s="54"/>
      <c r="H989" s="54"/>
    </row>
    <row r="990" spans="2:8" ht="12.75">
      <c r="B990" s="54"/>
      <c r="C990" s="54"/>
      <c r="D990" s="54"/>
      <c r="E990" s="54"/>
      <c r="F990" s="54"/>
      <c r="G990" s="54"/>
      <c r="H990" s="54"/>
    </row>
    <row r="991" spans="2:8" ht="12.75">
      <c r="B991" s="54"/>
      <c r="C991" s="54"/>
      <c r="D991" s="54"/>
      <c r="E991" s="54"/>
      <c r="F991" s="54"/>
      <c r="G991" s="54"/>
      <c r="H991" s="54"/>
    </row>
    <row r="992" spans="2:8" ht="12.75">
      <c r="B992" s="54"/>
      <c r="C992" s="54"/>
      <c r="D992" s="54"/>
      <c r="E992" s="54"/>
      <c r="F992" s="54"/>
      <c r="G992" s="54"/>
      <c r="H992" s="54"/>
    </row>
    <row r="993" spans="2:8" ht="12.75">
      <c r="B993" s="54"/>
      <c r="C993" s="54"/>
      <c r="D993" s="54"/>
      <c r="E993" s="54"/>
      <c r="F993" s="54"/>
      <c r="G993" s="54"/>
      <c r="H993" s="54"/>
    </row>
    <row r="994" spans="2:8" ht="12.75">
      <c r="B994" s="54"/>
      <c r="C994" s="54"/>
      <c r="D994" s="54"/>
      <c r="E994" s="54"/>
      <c r="F994" s="54"/>
      <c r="G994" s="54"/>
      <c r="H994" s="54"/>
    </row>
    <row r="995" spans="2:8" ht="12.75">
      <c r="B995" s="54"/>
      <c r="C995" s="54"/>
      <c r="D995" s="54"/>
      <c r="E995" s="54"/>
      <c r="F995" s="54"/>
      <c r="G995" s="54"/>
      <c r="H995" s="54"/>
    </row>
    <row r="996" spans="2:8" ht="12.75">
      <c r="B996" s="54"/>
      <c r="C996" s="54"/>
      <c r="D996" s="54"/>
      <c r="E996" s="54"/>
      <c r="F996" s="54"/>
      <c r="G996" s="54"/>
      <c r="H996" s="54"/>
    </row>
    <row r="997" spans="2:8" ht="12.75">
      <c r="B997" s="54"/>
      <c r="C997" s="54"/>
      <c r="D997" s="54"/>
      <c r="E997" s="54"/>
      <c r="F997" s="54"/>
      <c r="G997" s="54"/>
      <c r="H997" s="54"/>
    </row>
    <row r="998" spans="2:8" ht="12.75">
      <c r="B998" s="54"/>
      <c r="C998" s="54"/>
      <c r="D998" s="54"/>
      <c r="E998" s="54"/>
      <c r="F998" s="54"/>
      <c r="G998" s="54"/>
      <c r="H998" s="54"/>
    </row>
    <row r="999" spans="2:8" ht="12.75">
      <c r="B999" s="54"/>
      <c r="C999" s="54"/>
      <c r="D999" s="54"/>
      <c r="E999" s="54"/>
      <c r="F999" s="54"/>
      <c r="G999" s="54"/>
      <c r="H999" s="54"/>
    </row>
    <row r="1000" spans="2:8" ht="12.75">
      <c r="B1000" s="54"/>
      <c r="C1000" s="54"/>
      <c r="D1000" s="54"/>
      <c r="E1000" s="54"/>
      <c r="F1000" s="54"/>
      <c r="G1000" s="54"/>
      <c r="H1000" s="54"/>
    </row>
    <row r="1001" spans="2:8" ht="12.75">
      <c r="B1001" s="54"/>
      <c r="C1001" s="54"/>
      <c r="D1001" s="54"/>
      <c r="E1001" s="54"/>
      <c r="F1001" s="54"/>
      <c r="G1001" s="54"/>
      <c r="H1001" s="54"/>
    </row>
    <row r="1002" spans="2:8" ht="12.75">
      <c r="B1002" s="54"/>
      <c r="C1002" s="54"/>
      <c r="D1002" s="54"/>
      <c r="E1002" s="54"/>
      <c r="F1002" s="54"/>
      <c r="G1002" s="54"/>
      <c r="H1002" s="54"/>
    </row>
    <row r="1003" spans="2:8" ht="12.75">
      <c r="B1003" s="54"/>
      <c r="C1003" s="54"/>
      <c r="D1003" s="54"/>
      <c r="E1003" s="54"/>
      <c r="F1003" s="54"/>
      <c r="G1003" s="54"/>
      <c r="H1003" s="54"/>
    </row>
    <row r="1004" spans="2:8" ht="12.75">
      <c r="B1004" s="54"/>
      <c r="C1004" s="54"/>
      <c r="D1004" s="54"/>
      <c r="E1004" s="54"/>
      <c r="F1004" s="54"/>
      <c r="G1004" s="54"/>
      <c r="H1004" s="54"/>
    </row>
    <row r="1005" spans="2:8" ht="12.75">
      <c r="B1005" s="54"/>
      <c r="C1005" s="54"/>
      <c r="D1005" s="54"/>
      <c r="E1005" s="54"/>
      <c r="F1005" s="54"/>
      <c r="G1005" s="54"/>
      <c r="H1005" s="54"/>
    </row>
    <row r="1006" spans="2:8" ht="12.75">
      <c r="B1006" s="54"/>
      <c r="C1006" s="54"/>
      <c r="D1006" s="54"/>
      <c r="E1006" s="54"/>
      <c r="F1006" s="54"/>
      <c r="G1006" s="54"/>
      <c r="H1006" s="54"/>
    </row>
    <row r="1007" spans="2:8" ht="12.75">
      <c r="B1007" s="54"/>
      <c r="C1007" s="54"/>
      <c r="D1007" s="54"/>
      <c r="E1007" s="54"/>
      <c r="F1007" s="54"/>
      <c r="G1007" s="54"/>
      <c r="H1007" s="54"/>
    </row>
    <row r="1008" spans="2:8" ht="12.75">
      <c r="B1008" s="54"/>
      <c r="C1008" s="54"/>
      <c r="D1008" s="54"/>
      <c r="E1008" s="54"/>
      <c r="F1008" s="54"/>
      <c r="G1008" s="54"/>
      <c r="H1008" s="54"/>
    </row>
    <row r="1009" spans="2:8" ht="12.75">
      <c r="B1009" s="54"/>
      <c r="C1009" s="54"/>
      <c r="D1009" s="54"/>
      <c r="E1009" s="54"/>
      <c r="F1009" s="54"/>
      <c r="G1009" s="54"/>
      <c r="H1009" s="54"/>
    </row>
    <row r="1010" spans="2:8" ht="12.75">
      <c r="B1010" s="54"/>
      <c r="C1010" s="54"/>
      <c r="D1010" s="54"/>
      <c r="E1010" s="54"/>
      <c r="F1010" s="54"/>
      <c r="G1010" s="54"/>
      <c r="H1010" s="54"/>
    </row>
    <row r="1011" spans="2:8" ht="12.75">
      <c r="B1011" s="54"/>
      <c r="C1011" s="54"/>
      <c r="D1011" s="54"/>
      <c r="E1011" s="54"/>
      <c r="F1011" s="54"/>
      <c r="G1011" s="54"/>
      <c r="H1011" s="54"/>
    </row>
    <row r="1012" spans="2:8" ht="12.75">
      <c r="B1012" s="54"/>
      <c r="C1012" s="54"/>
      <c r="D1012" s="54"/>
      <c r="E1012" s="54"/>
      <c r="F1012" s="54"/>
      <c r="G1012" s="54"/>
      <c r="H1012" s="54"/>
    </row>
    <row r="1013" spans="2:8" ht="12.75">
      <c r="B1013" s="54"/>
      <c r="C1013" s="54"/>
      <c r="D1013" s="54"/>
      <c r="E1013" s="54"/>
      <c r="F1013" s="54"/>
      <c r="G1013" s="54"/>
      <c r="H1013" s="54"/>
    </row>
    <row r="1014" spans="2:8" ht="12.75">
      <c r="B1014" s="54"/>
      <c r="C1014" s="54"/>
      <c r="D1014" s="54"/>
      <c r="E1014" s="54"/>
      <c r="F1014" s="54"/>
      <c r="G1014" s="54"/>
      <c r="H1014" s="54"/>
    </row>
    <row r="1015" spans="2:8" ht="12.75">
      <c r="B1015" s="54"/>
      <c r="C1015" s="54"/>
      <c r="D1015" s="54"/>
      <c r="E1015" s="54"/>
      <c r="F1015" s="54"/>
      <c r="G1015" s="54"/>
      <c r="H1015" s="54"/>
    </row>
    <row r="1016" spans="2:8" ht="12.75">
      <c r="B1016" s="54"/>
      <c r="C1016" s="54"/>
      <c r="D1016" s="54"/>
      <c r="E1016" s="54"/>
      <c r="F1016" s="54"/>
      <c r="G1016" s="54"/>
      <c r="H1016" s="54"/>
    </row>
    <row r="1017" spans="2:8" ht="12.75">
      <c r="B1017" s="54"/>
      <c r="C1017" s="54"/>
      <c r="D1017" s="54"/>
      <c r="E1017" s="54"/>
      <c r="F1017" s="54"/>
      <c r="G1017" s="54"/>
      <c r="H1017" s="5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7"/>
  <sheetViews>
    <sheetView workbookViewId="0" topLeftCell="A1">
      <pane xSplit="1" ySplit="3" topLeftCell="B24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63" sqref="E263"/>
    </sheetView>
  </sheetViews>
  <sheetFormatPr defaultColWidth="9.140625" defaultRowHeight="12.75"/>
  <cols>
    <col min="1" max="1" width="21.421875" style="38" customWidth="1"/>
    <col min="2" max="8" width="9.140625" style="38" customWidth="1"/>
    <col min="9" max="9" width="0" style="38" hidden="1" customWidth="1"/>
    <col min="10" max="10" width="22.7109375" style="30" customWidth="1"/>
    <col min="11" max="11" width="26.00390625" style="12" customWidth="1"/>
    <col min="12" max="12" width="18.57421875" style="38" customWidth="1"/>
    <col min="13" max="13" width="13.7109375" style="42" customWidth="1"/>
    <col min="14" max="16384" width="9.140625" style="38" customWidth="1"/>
  </cols>
  <sheetData>
    <row r="1" spans="1:10" s="12" customFormat="1" ht="12.75">
      <c r="A1" s="29" t="s">
        <v>117</v>
      </c>
      <c r="J1" s="30"/>
    </row>
    <row r="2" spans="1:10" s="12" customFormat="1" ht="12.75">
      <c r="A2" s="29"/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J2" s="30"/>
    </row>
    <row r="3" spans="2:13" s="12" customFormat="1" ht="12.75">
      <c r="B3" s="31">
        <v>1990</v>
      </c>
      <c r="C3" s="31">
        <v>1995</v>
      </c>
      <c r="D3" s="31">
        <v>2000</v>
      </c>
      <c r="E3" s="31">
        <v>2005</v>
      </c>
      <c r="F3" s="31">
        <v>2010</v>
      </c>
      <c r="G3" s="31">
        <v>2015</v>
      </c>
      <c r="H3" s="31">
        <v>2020</v>
      </c>
      <c r="I3" s="31"/>
      <c r="J3" s="32" t="s">
        <v>2</v>
      </c>
      <c r="K3" s="33" t="s">
        <v>118</v>
      </c>
      <c r="L3" s="33" t="s">
        <v>4</v>
      </c>
      <c r="M3" s="33" t="s">
        <v>5</v>
      </c>
    </row>
    <row r="4" spans="1:13" ht="12.75">
      <c r="A4" s="6" t="s">
        <v>6</v>
      </c>
      <c r="B4" s="34">
        <f>IF(ISNUMBER(VLOOKUP($A4,'[7]NG &amp; Oil Devlop Cty Report'!$R$6:$Y$60,B$2,FALSE)),VLOOKUP($A4,'[7]NG &amp; Oil Devlop Cty Report'!$R$6:$Y$60,B$2,FALSE),'[7]Oil_out (Eliz)'!B4)</f>
        <v>12.17790841006369</v>
      </c>
      <c r="C4" s="34">
        <f>IF(ISNUMBER(VLOOKUP($A4,'[7]NG &amp; Oil Devlop Cty Report'!$R$6:$Y$60,C$2,FALSE)),VLOOKUP($A4,'[7]NG &amp; Oil Devlop Cty Report'!$R$6:$Y$60,C$2,FALSE),'[7]Oil_out (Eliz)'!C4)</f>
        <v>7.420952011145381</v>
      </c>
      <c r="D4" s="34">
        <f>IF(ISNUMBER(VLOOKUP($A4,'[7]NG &amp; Oil Devlop Cty Report'!$R$6:$Y$60,D$2,FALSE)),VLOOKUP($A4,'[7]NG &amp; Oil Devlop Cty Report'!$R$6:$Y$60,D$2,FALSE),'[7]Oil_out (Eliz)'!D4)</f>
        <v>7.633581857627471</v>
      </c>
      <c r="E4" s="34">
        <f>IF(ISNUMBER(VLOOKUP($A4,'[7]NG &amp; Oil Devlop Cty Report'!$R$6:$Y$60,E$2,FALSE)),VLOOKUP($A4,'[7]NG &amp; Oil Devlop Cty Report'!$R$6:$Y$60,E$2,FALSE),'[7]Oil_out (Eliz)'!E4)</f>
        <v>10.29701311991023</v>
      </c>
      <c r="F4" s="34">
        <f>IF(ISNUMBER(VLOOKUP($A4,'[7]NG &amp; Oil Devlop Cty Report'!$R$6:$Y$60,F$2,FALSE)),VLOOKUP($A4,'[7]NG &amp; Oil Devlop Cty Report'!$R$6:$Y$60,F$2,FALSE),'[7]Oil_out (Eliz)'!F4)</f>
        <v>11.414340578757228</v>
      </c>
      <c r="G4" s="34">
        <f>IF(ISNUMBER(VLOOKUP($A4,'[7]NG &amp; Oil Devlop Cty Report'!$R$6:$Y$60,G$2,FALSE)),VLOOKUP($A4,'[7]NG &amp; Oil Devlop Cty Report'!$R$6:$Y$60,G$2,FALSE),'[7]Oil_out (Eliz)'!G4)</f>
        <v>12.568739367796406</v>
      </c>
      <c r="H4" s="34">
        <f>IF(ISNUMBER(VLOOKUP($A4,'[7]NG &amp; Oil Devlop Cty Report'!$R$6:$Y$60,H$2,FALSE)),VLOOKUP($A4,'[7]NG &amp; Oil Devlop Cty Report'!$R$6:$Y$60,H$2,FALSE),'[7]Oil_out (Eliz)'!H4)</f>
        <v>13.740614878274396</v>
      </c>
      <c r="I4" s="35">
        <f>IF(ISNUMBER(VLOOKUP($A4,'[7]NG &amp; Oil Devlop Cty Report'!$R$6:$Y$60,2,FALSE)),1,0)</f>
        <v>1</v>
      </c>
      <c r="J4" s="36" t="str">
        <f>IF(ISNUMBER(VLOOKUP($A4,'[7]NG &amp; Oil Devlop Cty Report'!$R$6:$Y$60,2,FALSE)),"Draft Developing Countries Report.doc","natural gas&amp;oil_out.xls")</f>
        <v>Draft Developing Countries Report.doc</v>
      </c>
      <c r="K4" s="12" t="s">
        <v>7</v>
      </c>
      <c r="L4" s="37" t="s">
        <v>8</v>
      </c>
      <c r="M4" s="38"/>
    </row>
    <row r="5" spans="1:13" ht="12.75">
      <c r="A5" s="6" t="s">
        <v>9</v>
      </c>
      <c r="B5" s="34">
        <f>IF(ISNUMBER(VLOOKUP($A5,'[7]NG &amp; Oil Devlop Cty Report'!$R$6:$Y$60,B$2,FALSE)),VLOOKUP($A5,'[7]NG &amp; Oil Devlop Cty Report'!$R$6:$Y$60,B$2,FALSE),'[7]Oil_out (Eliz)'!B5)</f>
        <v>6.794732765298219</v>
      </c>
      <c r="C5" s="34">
        <f>IF(ISNUMBER(VLOOKUP($A5,'[7]NG &amp; Oil Devlop Cty Report'!$R$6:$Y$60,C$2,FALSE)),VLOOKUP($A5,'[7]NG &amp; Oil Devlop Cty Report'!$R$6:$Y$60,C$2,FALSE),'[7]Oil_out (Eliz)'!C5)</f>
        <v>9.571326890508956</v>
      </c>
      <c r="D5" s="34">
        <f>IF(ISNUMBER(VLOOKUP($A5,'[7]NG &amp; Oil Devlop Cty Report'!$R$6:$Y$60,D$2,FALSE)),VLOOKUP($A5,'[7]NG &amp; Oil Devlop Cty Report'!$R$6:$Y$60,D$2,FALSE),'[7]Oil_out (Eliz)'!D5)</f>
        <v>10.72390633765708</v>
      </c>
      <c r="E5" s="34">
        <f>IF(ISNUMBER(VLOOKUP($A5,'[7]NG &amp; Oil Devlop Cty Report'!$R$6:$Y$60,E$2,FALSE)),VLOOKUP($A5,'[7]NG &amp; Oil Devlop Cty Report'!$R$6:$Y$60,E$2,FALSE),'[7]Oil_out (Eliz)'!E5)</f>
        <v>12.447219226924798</v>
      </c>
      <c r="F5" s="34">
        <f>IF(ISNUMBER(VLOOKUP($A5,'[7]NG &amp; Oil Devlop Cty Report'!$R$6:$Y$60,F$2,FALSE)),VLOOKUP($A5,'[7]NG &amp; Oil Devlop Cty Report'!$R$6:$Y$60,F$2,FALSE),'[7]Oil_out (Eliz)'!F5)</f>
        <v>14.273678490486843</v>
      </c>
      <c r="G5" s="34">
        <f>IF(ISNUMBER(VLOOKUP($A5,'[7]NG &amp; Oil Devlop Cty Report'!$R$6:$Y$60,G$2,FALSE)),VLOOKUP($A5,'[7]NG &amp; Oil Devlop Cty Report'!$R$6:$Y$60,G$2,FALSE),'[7]Oil_out (Eliz)'!G5)</f>
        <v>16.400095993636036</v>
      </c>
      <c r="H5" s="34">
        <f>IF(ISNUMBER(VLOOKUP($A5,'[7]NG &amp; Oil Devlop Cty Report'!$R$6:$Y$60,H$2,FALSE)),VLOOKUP($A5,'[7]NG &amp; Oil Devlop Cty Report'!$R$6:$Y$60,H$2,FALSE),'[7]Oil_out (Eliz)'!H5)</f>
        <v>19.088920898345222</v>
      </c>
      <c r="I5" s="35">
        <f>IF(ISNUMBER(VLOOKUP($A5,'[7]NG &amp; Oil Devlop Cty Report'!$R$6:$Y$60,2,FALSE)),1,0)</f>
        <v>1</v>
      </c>
      <c r="J5" s="36" t="str">
        <f>IF(ISNUMBER(VLOOKUP($A5,'[7]NG &amp; Oil Devlop Cty Report'!$R$6:$Y$60,2,FALSE)),"Draft Developing Countries Report.doc","natural gas&amp;oil_out.xls")</f>
        <v>Draft Developing Countries Report.doc</v>
      </c>
      <c r="K5" s="12" t="s">
        <v>10</v>
      </c>
      <c r="L5" s="37"/>
      <c r="M5" s="38"/>
    </row>
    <row r="6" spans="1:13" ht="12.75">
      <c r="A6" s="39" t="s">
        <v>11</v>
      </c>
      <c r="B6" s="34">
        <f>IF(ISNUMBER(VLOOKUP($A6,'[7]NG &amp; Oil Devlop Cty Report'!$R$6:$Y$60,B$2,FALSE)),VLOOKUP($A6,'[7]NG &amp; Oil Devlop Cty Report'!$R$6:$Y$60,B$2,FALSE),'[7]Oil_out (Eliz)'!B6)</f>
        <v>0.02641323045795573</v>
      </c>
      <c r="C6" s="34">
        <f>IF(ISNUMBER(VLOOKUP($A6,'[7]NG &amp; Oil Devlop Cty Report'!$R$6:$Y$60,C$2,FALSE)),VLOOKUP($A6,'[7]NG &amp; Oil Devlop Cty Report'!$R$6:$Y$60,C$2,FALSE),'[7]Oil_out (Eliz)'!C6)</f>
        <v>0.016834472292859774</v>
      </c>
      <c r="D6" s="34">
        <f>IF(ISNUMBER(VLOOKUP($A6,'[7]NG &amp; Oil Devlop Cty Report'!$R$6:$Y$60,D$2,FALSE)),VLOOKUP($A6,'[7]NG &amp; Oil Devlop Cty Report'!$R$6:$Y$60,D$2,FALSE),'[7]Oil_out (Eliz)'!D6)</f>
        <v>0.01063245994832652</v>
      </c>
      <c r="E6" s="34">
        <f>IF(ISNUMBER(VLOOKUP($A6,'[7]NG &amp; Oil Devlop Cty Report'!$R$6:$Y$60,E$2,FALSE)),VLOOKUP($A6,'[7]NG &amp; Oil Devlop Cty Report'!$R$6:$Y$60,E$2,FALSE),'[7]Oil_out (Eliz)'!E6)</f>
        <v>0.013509413434545323</v>
      </c>
      <c r="F6" s="34">
        <f>IF(ISNUMBER(VLOOKUP($A6,'[7]NG &amp; Oil Devlop Cty Report'!$R$6:$Y$60,F$2,FALSE)),VLOOKUP($A6,'[7]NG &amp; Oil Devlop Cty Report'!$R$6:$Y$60,F$2,FALSE),'[7]Oil_out (Eliz)'!F6)</f>
        <v>0.015429886209814342</v>
      </c>
      <c r="G6" s="34">
        <f>IF(ISNUMBER(VLOOKUP($A6,'[7]NG &amp; Oil Devlop Cty Report'!$R$6:$Y$60,G$2,FALSE)),VLOOKUP($A6,'[7]NG &amp; Oil Devlop Cty Report'!$R$6:$Y$60,G$2,FALSE),'[7]Oil_out (Eliz)'!G6)</f>
        <v>0.01900917698588684</v>
      </c>
      <c r="H6" s="34">
        <f>IF(ISNUMBER(VLOOKUP($A6,'[7]NG &amp; Oil Devlop Cty Report'!$R$6:$Y$60,H$2,FALSE)),VLOOKUP($A6,'[7]NG &amp; Oil Devlop Cty Report'!$R$6:$Y$60,H$2,FALSE),'[7]Oil_out (Eliz)'!H6)</f>
        <v>0.021446415816440103</v>
      </c>
      <c r="I6" s="35">
        <f>IF(ISNUMBER(VLOOKUP($A6,'[7]NG &amp; Oil Devlop Cty Report'!$R$6:$Y$60,2,FALSE)),1,0)</f>
        <v>1</v>
      </c>
      <c r="J6" s="36" t="str">
        <f>IF(ISNUMBER(VLOOKUP($A6,'[7]NG &amp; Oil Devlop Cty Report'!$R$6:$Y$60,2,FALSE)),"Draft Developing Countries Report.doc","natural gas&amp;oil_out.xls")</f>
        <v>Draft Developing Countries Report.doc</v>
      </c>
      <c r="K6" s="12" t="s">
        <v>12</v>
      </c>
      <c r="L6" s="37"/>
      <c r="M6" s="38"/>
    </row>
    <row r="7" spans="1:13" ht="12.75">
      <c r="A7" s="38" t="s">
        <v>13</v>
      </c>
      <c r="B7" s="34">
        <f>IF(ISNUMBER(VLOOKUP($A7,'[7]NG &amp; Oil Devlop Cty Report'!$R$6:$Y$60,B$2,FALSE)),VLOOKUP($A7,'[7]NG &amp; Oil Devlop Cty Report'!$R$6:$Y$60,B$2,FALSE),'[7]Oil_out (Eliz)'!B7)</f>
        <v>7.952288094257312</v>
      </c>
      <c r="C7" s="34">
        <f>IF(ISNUMBER(VLOOKUP($A7,'[7]NG &amp; Oil Devlop Cty Report'!$R$6:$Y$60,C$2,FALSE)),VLOOKUP($A7,'[7]NG &amp; Oil Devlop Cty Report'!$R$6:$Y$60,C$2,FALSE),'[7]Oil_out (Eliz)'!C7)</f>
        <v>6.7321858606059095</v>
      </c>
      <c r="D7" s="34">
        <f>IF(ISNUMBER(VLOOKUP($A7,'[7]NG &amp; Oil Devlop Cty Report'!$R$6:$Y$60,D$2,FALSE)),VLOOKUP($A7,'[7]NG &amp; Oil Devlop Cty Report'!$R$6:$Y$60,D$2,FALSE),'[7]Oil_out (Eliz)'!D7)</f>
        <v>5.635140005110088</v>
      </c>
      <c r="E7" s="34">
        <f>IF(ISNUMBER(VLOOKUP($A7,'[7]NG &amp; Oil Devlop Cty Report'!$R$6:$Y$60,E$2,FALSE)),VLOOKUP($A7,'[7]NG &amp; Oil Devlop Cty Report'!$R$6:$Y$60,E$2,FALSE),'[7]Oil_out (Eliz)'!E7)</f>
        <v>7.292586739946444</v>
      </c>
      <c r="F7" s="34">
        <f>IF(ISNUMBER(VLOOKUP($A7,'[7]NG &amp; Oil Devlop Cty Report'!$R$6:$Y$60,F$2,FALSE)),VLOOKUP($A7,'[7]NG &amp; Oil Devlop Cty Report'!$R$6:$Y$60,F$2,FALSE),'[7]Oil_out (Eliz)'!F7)</f>
        <v>8.950033474782742</v>
      </c>
      <c r="G7" s="34">
        <f>IF(ISNUMBER(VLOOKUP($A7,'[7]NG &amp; Oil Devlop Cty Report'!$R$6:$Y$60,G$2,FALSE)),VLOOKUP($A7,'[7]NG &amp; Oil Devlop Cty Report'!$R$6:$Y$60,G$2,FALSE),'[7]Oil_out (Eliz)'!G7)</f>
        <v>11.582448877170009</v>
      </c>
      <c r="H7" s="34">
        <f>IF(ISNUMBER(VLOOKUP($A7,'[7]NG &amp; Oil Devlop Cty Report'!$R$6:$Y$60,H$2,FALSE)),VLOOKUP($A7,'[7]NG &amp; Oil Devlop Cty Report'!$R$6:$Y$60,H$2,FALSE),'[7]Oil_out (Eliz)'!H7)</f>
        <v>14.214864279557105</v>
      </c>
      <c r="I7" s="35">
        <f>IF(ISNUMBER(VLOOKUP($A7,'[7]NG &amp; Oil Devlop Cty Report'!$R$6:$Y$60,2,FALSE)),1,0)</f>
        <v>0</v>
      </c>
      <c r="J7" s="36" t="str">
        <f>IF(ISNUMBER(VLOOKUP($A7,'[7]NG &amp; Oil Devlop Cty Report'!$R$6:$Y$60,2,FALSE)),"Draft Developing Countries Report.doc","natural gas&amp;oil_out.xls")</f>
        <v>natural gas&amp;oil_out.xls</v>
      </c>
      <c r="K7" s="12" t="s">
        <v>14</v>
      </c>
      <c r="L7" s="37" t="s">
        <v>15</v>
      </c>
      <c r="M7" s="38" t="s">
        <v>16</v>
      </c>
    </row>
    <row r="8" spans="1:13" ht="12.75">
      <c r="A8" s="38" t="s">
        <v>119</v>
      </c>
      <c r="B8" s="34">
        <f>IF(ISNUMBER(VLOOKUP($A8,'[7]NG &amp; Oil Devlop Cty Report'!$R$6:$Y$60,B$2,FALSE)),VLOOKUP($A8,'[7]NG &amp; Oil Devlop Cty Report'!$R$6:$Y$60,B$2,FALSE),'[7]Oil_out (Eliz)'!B8)</f>
        <v>0.1349399396380191</v>
      </c>
      <c r="C8" s="34">
        <f>IF(ISNUMBER(VLOOKUP($A8,'[7]NG &amp; Oil Devlop Cty Report'!$R$6:$Y$60,C$2,FALSE)),VLOOKUP($A8,'[7]NG &amp; Oil Devlop Cty Report'!$R$6:$Y$60,C$2,FALSE),'[7]Oil_out (Eliz)'!C8)</f>
        <v>0.13947502379850985</v>
      </c>
      <c r="D8" s="34">
        <f>IF(ISNUMBER(VLOOKUP($A8,'[7]NG &amp; Oil Devlop Cty Report'!$R$6:$Y$60,D$2,FALSE)),VLOOKUP($A8,'[7]NG &amp; Oil Devlop Cty Report'!$R$6:$Y$60,D$2,FALSE),'[7]Oil_out (Eliz)'!D8)</f>
        <v>0.1415696558523898</v>
      </c>
      <c r="E8" s="34">
        <f>IF(ISNUMBER(VLOOKUP($A8,'[7]NG &amp; Oil Devlop Cty Report'!$R$6:$Y$60,E$2,FALSE)),VLOOKUP($A8,'[7]NG &amp; Oil Devlop Cty Report'!$R$6:$Y$60,E$2,FALSE),'[7]Oil_out (Eliz)'!E8)</f>
        <v>0.14482088471422472</v>
      </c>
      <c r="F8" s="34">
        <f>IF(ISNUMBER(VLOOKUP($A8,'[7]NG &amp; Oil Devlop Cty Report'!$R$6:$Y$60,F$2,FALSE)),VLOOKUP($A8,'[7]NG &amp; Oil Devlop Cty Report'!$R$6:$Y$60,F$2,FALSE),'[7]Oil_out (Eliz)'!F8)</f>
        <v>0.14120036259636848</v>
      </c>
      <c r="G8" s="34">
        <f>IF(ISNUMBER(VLOOKUP($A8,'[7]NG &amp; Oil Devlop Cty Report'!$R$6:$Y$60,G$2,FALSE)),VLOOKUP($A8,'[7]NG &amp; Oil Devlop Cty Report'!$R$6:$Y$60,G$2,FALSE),'[7]Oil_out (Eliz)'!G8)</f>
        <v>0.13757984047851313</v>
      </c>
      <c r="H8" s="34">
        <f>IF(ISNUMBER(VLOOKUP($A8,'[7]NG &amp; Oil Devlop Cty Report'!$R$6:$Y$60,H$2,FALSE)),VLOOKUP($A8,'[7]NG &amp; Oil Devlop Cty Report'!$R$6:$Y$60,H$2,FALSE),'[7]Oil_out (Eliz)'!H8)</f>
        <v>0.13395931836065778</v>
      </c>
      <c r="I8" s="35">
        <f>IF(ISNUMBER(VLOOKUP($A8,'[7]NG &amp; Oil Devlop Cty Report'!$R$6:$Y$60,2,FALSE)),1,0)</f>
        <v>0</v>
      </c>
      <c r="J8" s="36" t="str">
        <f>IF(ISNUMBER(VLOOKUP($A8,'[7]NG &amp; Oil Devlop Cty Report'!$R$6:$Y$60,2,FALSE)),"Draft Developing Countries Report.doc","natural gas&amp;oil_out.xls")</f>
        <v>natural gas&amp;oil_out.xls</v>
      </c>
      <c r="K8" s="12" t="s">
        <v>18</v>
      </c>
      <c r="L8" s="37" t="s">
        <v>15</v>
      </c>
      <c r="M8" s="38" t="s">
        <v>16</v>
      </c>
    </row>
    <row r="9" spans="1:13" ht="12.75">
      <c r="A9" s="40" t="s">
        <v>19</v>
      </c>
      <c r="B9" s="34">
        <f>IF(ISNUMBER(VLOOKUP($A9,'[7]NG &amp; Oil Devlop Cty Report'!$R$6:$Y$60,B$2,FALSE)),VLOOKUP($A9,'[7]NG &amp; Oil Devlop Cty Report'!$R$6:$Y$60,B$2,FALSE),'[7]Oil_out (Eliz)'!B9)</f>
        <v>1.6530717486063498</v>
      </c>
      <c r="C9" s="34">
        <f>IF(ISNUMBER(VLOOKUP($A9,'[7]NG &amp; Oil Devlop Cty Report'!$R$6:$Y$60,C$2,FALSE)),VLOOKUP($A9,'[7]NG &amp; Oil Devlop Cty Report'!$R$6:$Y$60,C$2,FALSE),'[7]Oil_out (Eliz)'!C9)</f>
        <v>1.2804374511806875</v>
      </c>
      <c r="D9" s="34">
        <f>IF(ISNUMBER(VLOOKUP($A9,'[7]NG &amp; Oil Devlop Cty Report'!$R$6:$Y$60,D$2,FALSE)),VLOOKUP($A9,'[7]NG &amp; Oil Devlop Cty Report'!$R$6:$Y$60,D$2,FALSE),'[7]Oil_out (Eliz)'!D9)</f>
        <v>1.6242604775524487</v>
      </c>
      <c r="E9" s="34">
        <f>IF(ISNUMBER(VLOOKUP($A9,'[7]NG &amp; Oil Devlop Cty Report'!$R$6:$Y$60,E$2,FALSE)),VLOOKUP($A9,'[7]NG &amp; Oil Devlop Cty Report'!$R$6:$Y$60,E$2,FALSE),'[7]Oil_out (Eliz)'!E9)</f>
        <v>1.936356653740934</v>
      </c>
      <c r="F9" s="34">
        <f>IF(ISNUMBER(VLOOKUP($A9,'[7]NG &amp; Oil Devlop Cty Report'!$R$6:$Y$60,F$2,FALSE)),VLOOKUP($A9,'[7]NG &amp; Oil Devlop Cty Report'!$R$6:$Y$60,F$2,FALSE),'[7]Oil_out (Eliz)'!F9)</f>
        <v>7.5583972859036255</v>
      </c>
      <c r="G9" s="34">
        <f>IF(ISNUMBER(VLOOKUP($A9,'[7]NG &amp; Oil Devlop Cty Report'!$R$6:$Y$60,G$2,FALSE)),VLOOKUP($A9,'[7]NG &amp; Oil Devlop Cty Report'!$R$6:$Y$60,G$2,FALSE),'[7]Oil_out (Eliz)'!G9)</f>
        <v>7.468045729429953</v>
      </c>
      <c r="H9" s="34">
        <f>IF(ISNUMBER(VLOOKUP($A9,'[7]NG &amp; Oil Devlop Cty Report'!$R$6:$Y$60,H$2,FALSE)),VLOOKUP($A9,'[7]NG &amp; Oil Devlop Cty Report'!$R$6:$Y$60,H$2,FALSE),'[7]Oil_out (Eliz)'!H9)</f>
        <v>6.280508839572684</v>
      </c>
      <c r="I9" s="35">
        <f>IF(ISNUMBER(VLOOKUP($A9,'[7]NG &amp; Oil Devlop Cty Report'!$R$6:$Y$60,2,FALSE)),1,0)</f>
        <v>1</v>
      </c>
      <c r="J9" s="36" t="str">
        <f>IF(ISNUMBER(VLOOKUP($A9,'[7]NG &amp; Oil Devlop Cty Report'!$R$6:$Y$60,2,FALSE)),"Draft Developing Countries Report.doc","natural gas&amp;oil_out.xls")</f>
        <v>Draft Developing Countries Report.doc</v>
      </c>
      <c r="K9" s="12" t="s">
        <v>12</v>
      </c>
      <c r="L9" s="37"/>
      <c r="M9" s="38"/>
    </row>
    <row r="10" spans="1:13" ht="12.75">
      <c r="A10" s="6" t="s">
        <v>20</v>
      </c>
      <c r="B10" s="34">
        <f>IF(ISNUMBER(VLOOKUP($A10,'[7]NG &amp; Oil Devlop Cty Report'!$R$6:$Y$60,B$2,FALSE)),VLOOKUP($A10,'[7]NG &amp; Oil Devlop Cty Report'!$R$6:$Y$60,B$2,FALSE),'[7]Oil_out (Eliz)'!B10)</f>
        <v>0.9859154929577465</v>
      </c>
      <c r="C10" s="34">
        <f>IF(ISNUMBER(VLOOKUP($A10,'[7]NG &amp; Oil Devlop Cty Report'!$R$6:$Y$60,C$2,FALSE)),VLOOKUP($A10,'[7]NG &amp; Oil Devlop Cty Report'!$R$6:$Y$60,C$2,FALSE),'[7]Oil_out (Eliz)'!C10)</f>
        <v>1.382189938844833</v>
      </c>
      <c r="D10" s="34">
        <f>IF(ISNUMBER(VLOOKUP($A10,'[7]NG &amp; Oil Devlop Cty Report'!$R$6:$Y$60,D$2,FALSE)),VLOOKUP($A10,'[7]NG &amp; Oil Devlop Cty Report'!$R$6:$Y$60,D$2,FALSE),'[7]Oil_out (Eliz)'!D10)</f>
        <v>1.618186423818769</v>
      </c>
      <c r="E10" s="34">
        <f>IF(ISNUMBER(VLOOKUP($A10,'[7]NG &amp; Oil Devlop Cty Report'!$R$6:$Y$60,E$2,FALSE)),VLOOKUP($A10,'[7]NG &amp; Oil Devlop Cty Report'!$R$6:$Y$60,E$2,FALSE),'[7]Oil_out (Eliz)'!E10)</f>
        <v>2.0347346484270683</v>
      </c>
      <c r="F10" s="34">
        <f>IF(ISNUMBER(VLOOKUP($A10,'[7]NG &amp; Oil Devlop Cty Report'!$R$6:$Y$60,F$2,FALSE)),VLOOKUP($A10,'[7]NG &amp; Oil Devlop Cty Report'!$R$6:$Y$60,F$2,FALSE),'[7]Oil_out (Eliz)'!F10)</f>
        <v>2.4352898957139777</v>
      </c>
      <c r="G10" s="34">
        <f>IF(ISNUMBER(VLOOKUP($A10,'[7]NG &amp; Oil Devlop Cty Report'!$R$6:$Y$60,G$2,FALSE)),VLOOKUP($A10,'[7]NG &amp; Oil Devlop Cty Report'!$R$6:$Y$60,G$2,FALSE),'[7]Oil_out (Eliz)'!G10)</f>
        <v>2.7740186032695657</v>
      </c>
      <c r="H10" s="34">
        <f>IF(ISNUMBER(VLOOKUP($A10,'[7]NG &amp; Oil Devlop Cty Report'!$R$6:$Y$60,H$2,FALSE)),VLOOKUP($A10,'[7]NG &amp; Oil Devlop Cty Report'!$R$6:$Y$60,H$2,FALSE),'[7]Oil_out (Eliz)'!H10)</f>
        <v>3.173197131616014</v>
      </c>
      <c r="I10" s="35">
        <f>IF(ISNUMBER(VLOOKUP($A10,'[7]NG &amp; Oil Devlop Cty Report'!$R$6:$Y$60,2,FALSE)),1,0)</f>
        <v>1</v>
      </c>
      <c r="J10" s="36" t="str">
        <f>IF(ISNUMBER(VLOOKUP($A10,'[7]NG &amp; Oil Devlop Cty Report'!$R$6:$Y$60,2,FALSE)),"Draft Developing Countries Report.doc","natural gas&amp;oil_out.xls")</f>
        <v>Draft Developing Countries Report.doc</v>
      </c>
      <c r="K10" s="12" t="s">
        <v>21</v>
      </c>
      <c r="L10" s="37"/>
      <c r="M10" s="38"/>
    </row>
    <row r="11" spans="1:13" ht="12.75">
      <c r="A11" s="39" t="s">
        <v>22</v>
      </c>
      <c r="B11" s="34">
        <f>IF(ISNUMBER(VLOOKUP($A11,'[7]NG &amp; Oil Devlop Cty Report'!$R$6:$Y$60,B$2,FALSE)),VLOOKUP($A11,'[7]NG &amp; Oil Devlop Cty Report'!$R$6:$Y$60,B$2,FALSE),'[7]Oil_out (Eliz)'!B11)</f>
        <v>0.8868677238390461</v>
      </c>
      <c r="C11" s="34">
        <f>IF(ISNUMBER(VLOOKUP($A11,'[7]NG &amp; Oil Devlop Cty Report'!$R$6:$Y$60,C$2,FALSE)),VLOOKUP($A11,'[7]NG &amp; Oil Devlop Cty Report'!$R$6:$Y$60,C$2,FALSE),'[7]Oil_out (Eliz)'!C11)</f>
        <v>0.6228648178971175</v>
      </c>
      <c r="D11" s="34">
        <f>IF(ISNUMBER(VLOOKUP($A11,'[7]NG &amp; Oil Devlop Cty Report'!$R$6:$Y$60,D$2,FALSE)),VLOOKUP($A11,'[7]NG &amp; Oil Devlop Cty Report'!$R$6:$Y$60,D$2,FALSE),'[7]Oil_out (Eliz)'!D11)</f>
        <v>0.542069611708287</v>
      </c>
      <c r="E11" s="34">
        <f>IF(ISNUMBER(VLOOKUP($A11,'[7]NG &amp; Oil Devlop Cty Report'!$R$6:$Y$60,E$2,FALSE)),VLOOKUP($A11,'[7]NG &amp; Oil Devlop Cty Report'!$R$6:$Y$60,E$2,FALSE),'[7]Oil_out (Eliz)'!E11)</f>
        <v>0.719666811300929</v>
      </c>
      <c r="F11" s="34">
        <f>IF(ISNUMBER(VLOOKUP($A11,'[7]NG &amp; Oil Devlop Cty Report'!$R$6:$Y$60,F$2,FALSE)),VLOOKUP($A11,'[7]NG &amp; Oil Devlop Cty Report'!$R$6:$Y$60,F$2,FALSE),'[7]Oil_out (Eliz)'!F11)</f>
        <v>0.8461410713315468</v>
      </c>
      <c r="G11" s="34">
        <f>IF(ISNUMBER(VLOOKUP($A11,'[7]NG &amp; Oil Devlop Cty Report'!$R$6:$Y$60,G$2,FALSE)),VLOOKUP($A11,'[7]NG &amp; Oil Devlop Cty Report'!$R$6:$Y$60,G$2,FALSE),'[7]Oil_out (Eliz)'!G11)</f>
        <v>1.0148044811826271</v>
      </c>
      <c r="H11" s="34">
        <f>IF(ISNUMBER(VLOOKUP($A11,'[7]NG &amp; Oil Devlop Cty Report'!$R$6:$Y$60,H$2,FALSE)),VLOOKUP($A11,'[7]NG &amp; Oil Devlop Cty Report'!$R$6:$Y$60,H$2,FALSE),'[7]Oil_out (Eliz)'!H11)</f>
        <v>1.1321202693967638</v>
      </c>
      <c r="I11" s="35">
        <f>IF(ISNUMBER(VLOOKUP($A11,'[7]NG &amp; Oil Devlop Cty Report'!$R$6:$Y$60,2,FALSE)),1,0)</f>
        <v>1</v>
      </c>
      <c r="J11" s="36" t="str">
        <f>IF(ISNUMBER(VLOOKUP($A11,'[7]NG &amp; Oil Devlop Cty Report'!$R$6:$Y$60,2,FALSE)),"Draft Developing Countries Report.doc","natural gas&amp;oil_out.xls")</f>
        <v>Draft Developing Countries Report.doc</v>
      </c>
      <c r="K11" s="12" t="s">
        <v>12</v>
      </c>
      <c r="L11" s="37" t="s">
        <v>23</v>
      </c>
      <c r="M11" s="38" t="s">
        <v>16</v>
      </c>
    </row>
    <row r="12" spans="1:13" ht="12.75">
      <c r="A12" s="12" t="s">
        <v>24</v>
      </c>
      <c r="B12" s="34">
        <f>IF(ISNUMBER(VLOOKUP($A12,'[7]NG &amp; Oil Devlop Cty Report'!$R$6:$Y$60,B$2,FALSE)),VLOOKUP($A12,'[7]NG &amp; Oil Devlop Cty Report'!$R$6:$Y$60,B$2,FALSE),'[7]Oil_out (Eliz)'!B12)</f>
        <v>1.9532484749686674</v>
      </c>
      <c r="C12" s="34">
        <f>IF(ISNUMBER(VLOOKUP($A12,'[7]NG &amp; Oil Devlop Cty Report'!$R$6:$Y$60,C$2,FALSE)),VLOOKUP($A12,'[7]NG &amp; Oil Devlop Cty Report'!$R$6:$Y$60,C$2,FALSE),'[7]Oil_out (Eliz)'!C12)</f>
        <v>1.3894733386670026</v>
      </c>
      <c r="D12" s="34">
        <f>IF(ISNUMBER(VLOOKUP($A12,'[7]NG &amp; Oil Devlop Cty Report'!$R$6:$Y$60,D$2,FALSE)),VLOOKUP($A12,'[7]NG &amp; Oil Devlop Cty Report'!$R$6:$Y$60,D$2,FALSE),'[7]Oil_out (Eliz)'!D12)</f>
        <v>1.7419268714033151</v>
      </c>
      <c r="E12" s="34">
        <f>IF(ISNUMBER(VLOOKUP($A12,'[7]NG &amp; Oil Devlop Cty Report'!$R$6:$Y$60,E$2,FALSE)),VLOOKUP($A12,'[7]NG &amp; Oil Devlop Cty Report'!$R$6:$Y$60,E$2,FALSE),'[7]Oil_out (Eliz)'!E12)</f>
        <v>1.714853242395165</v>
      </c>
      <c r="F12" s="34">
        <f>IF(ISNUMBER(VLOOKUP($A12,'[7]NG &amp; Oil Devlop Cty Report'!$R$6:$Y$60,F$2,FALSE)),VLOOKUP($A12,'[7]NG &amp; Oil Devlop Cty Report'!$R$6:$Y$60,F$2,FALSE),'[7]Oil_out (Eliz)'!F12)</f>
        <v>1.6815681968510887</v>
      </c>
      <c r="G12" s="34">
        <f>IF(ISNUMBER(VLOOKUP($A12,'[7]NG &amp; Oil Devlop Cty Report'!$R$6:$Y$60,G$2,FALSE)),VLOOKUP($A12,'[7]NG &amp; Oil Devlop Cty Report'!$R$6:$Y$60,G$2,FALSE),'[7]Oil_out (Eliz)'!G12)</f>
        <v>1.6496396867842975</v>
      </c>
      <c r="H12" s="34">
        <f>IF(ISNUMBER(VLOOKUP($A12,'[7]NG &amp; Oil Devlop Cty Report'!$R$6:$Y$60,H$2,FALSE)),VLOOKUP($A12,'[7]NG &amp; Oil Devlop Cty Report'!$R$6:$Y$60,H$2,FALSE),'[7]Oil_out (Eliz)'!H12)</f>
        <v>1.6177111767175134</v>
      </c>
      <c r="I12" s="35">
        <f>IF(ISNUMBER(VLOOKUP($A12,'[7]NG &amp; Oil Devlop Cty Report'!$R$6:$Y$60,2,FALSE)),1,0)</f>
        <v>0</v>
      </c>
      <c r="J12" s="36" t="str">
        <f>IF(ISNUMBER(VLOOKUP($A12,'[7]NG &amp; Oil Devlop Cty Report'!$R$6:$Y$60,2,FALSE)),"Draft Developing Countries Report.doc","natural gas&amp;oil_out.xls")</f>
        <v>natural gas&amp;oil_out.xls</v>
      </c>
      <c r="K12" s="12" t="s">
        <v>18</v>
      </c>
      <c r="L12" s="37" t="s">
        <v>15</v>
      </c>
      <c r="M12" s="38" t="s">
        <v>16</v>
      </c>
    </row>
    <row r="13" spans="1:13" ht="12.75">
      <c r="A13" s="6" t="s">
        <v>25</v>
      </c>
      <c r="B13" s="34">
        <f>IF(ISNUMBER(VLOOKUP($A13,'[7]NG &amp; Oil Devlop Cty Report'!$R$6:$Y$60,B$2,FALSE)),VLOOKUP($A13,'[7]NG &amp; Oil Devlop Cty Report'!$R$6:$Y$60,B$2,FALSE),'[7]Oil_out (Eliz)'!B13)</f>
        <v>1.6030732056039751</v>
      </c>
      <c r="C13" s="34">
        <f>IF(ISNUMBER(VLOOKUP($A13,'[7]NG &amp; Oil Devlop Cty Report'!$R$6:$Y$60,C$2,FALSE)),VLOOKUP($A13,'[7]NG &amp; Oil Devlop Cty Report'!$R$6:$Y$60,C$2,FALSE),'[7]Oil_out (Eliz)'!C13)</f>
        <v>1.9251764989517586</v>
      </c>
      <c r="D13" s="34">
        <f>IF(ISNUMBER(VLOOKUP($A13,'[7]NG &amp; Oil Devlop Cty Report'!$R$6:$Y$60,D$2,FALSE)),VLOOKUP($A13,'[7]NG &amp; Oil Devlop Cty Report'!$R$6:$Y$60,D$2,FALSE),'[7]Oil_out (Eliz)'!D13)</f>
        <v>2.097604460208715</v>
      </c>
      <c r="E13" s="34">
        <f>IF(ISNUMBER(VLOOKUP($A13,'[7]NG &amp; Oil Devlop Cty Report'!$R$6:$Y$60,E$2,FALSE)),VLOOKUP($A13,'[7]NG &amp; Oil Devlop Cty Report'!$R$6:$Y$60,E$2,FALSE),'[7]Oil_out (Eliz)'!E13)</f>
        <v>2.2191581430502354</v>
      </c>
      <c r="F13" s="34">
        <f>IF(ISNUMBER(VLOOKUP($A13,'[7]NG &amp; Oil Devlop Cty Report'!$R$6:$Y$60,F$2,FALSE)),VLOOKUP($A13,'[7]NG &amp; Oil Devlop Cty Report'!$R$6:$Y$60,F$2,FALSE),'[7]Oil_out (Eliz)'!F13)</f>
        <v>2.4100473484079465</v>
      </c>
      <c r="G13" s="34">
        <f>IF(ISNUMBER(VLOOKUP($A13,'[7]NG &amp; Oil Devlop Cty Report'!$R$6:$Y$60,G$2,FALSE)),VLOOKUP($A13,'[7]NG &amp; Oil Devlop Cty Report'!$R$6:$Y$60,G$2,FALSE),'[7]Oil_out (Eliz)'!G13)</f>
        <v>2.6420530201181096</v>
      </c>
      <c r="H13" s="34">
        <f>IF(ISNUMBER(VLOOKUP($A13,'[7]NG &amp; Oil Devlop Cty Report'!$R$6:$Y$60,H$2,FALSE)),VLOOKUP($A13,'[7]NG &amp; Oil Devlop Cty Report'!$R$6:$Y$60,H$2,FALSE),'[7]Oil_out (Eliz)'!H13)</f>
        <v>2.9211173386629112</v>
      </c>
      <c r="I13" s="35">
        <f>IF(ISNUMBER(VLOOKUP($A13,'[7]NG &amp; Oil Devlop Cty Report'!$R$6:$Y$60,2,FALSE)),1,0)</f>
        <v>1</v>
      </c>
      <c r="J13" s="36" t="str">
        <f>IF(ISNUMBER(VLOOKUP($A13,'[7]NG &amp; Oil Devlop Cty Report'!$R$6:$Y$60,2,FALSE)),"Draft Developing Countries Report.doc","natural gas&amp;oil_out.xls")</f>
        <v>Draft Developing Countries Report.doc</v>
      </c>
      <c r="K13" s="12" t="s">
        <v>10</v>
      </c>
      <c r="L13" s="37"/>
      <c r="M13" s="38"/>
    </row>
    <row r="14" spans="1:13" ht="12.75">
      <c r="A14" s="6" t="s">
        <v>26</v>
      </c>
      <c r="B14" s="34">
        <f>IF(ISNUMBER(VLOOKUP($A14,'[7]NG &amp; Oil Devlop Cty Report'!$R$6:$Y$60,B$2,FALSE)),VLOOKUP($A14,'[7]NG &amp; Oil Devlop Cty Report'!$R$6:$Y$60,B$2,FALSE),'[7]Oil_out (Eliz)'!B14)</f>
        <v>10.07882429370381</v>
      </c>
      <c r="C14" s="34">
        <f>IF(ISNUMBER(VLOOKUP($A14,'[7]NG &amp; Oil Devlop Cty Report'!$R$6:$Y$60,C$2,FALSE)),VLOOKUP($A14,'[7]NG &amp; Oil Devlop Cty Report'!$R$6:$Y$60,C$2,FALSE),'[7]Oil_out (Eliz)'!C14)</f>
        <v>11.719431965026304</v>
      </c>
      <c r="D14" s="34">
        <f>IF(ISNUMBER(VLOOKUP($A14,'[7]NG &amp; Oil Devlop Cty Report'!$R$6:$Y$60,D$2,FALSE)),VLOOKUP($A14,'[7]NG &amp; Oil Devlop Cty Report'!$R$6:$Y$60,D$2,FALSE),'[7]Oil_out (Eliz)'!D14)</f>
        <v>16.67865390938393</v>
      </c>
      <c r="E14" s="34">
        <f>IF(ISNUMBER(VLOOKUP($A14,'[7]NG &amp; Oil Devlop Cty Report'!$R$6:$Y$60,E$2,FALSE)),VLOOKUP($A14,'[7]NG &amp; Oil Devlop Cty Report'!$R$6:$Y$60,E$2,FALSE),'[7]Oil_out (Eliz)'!E14)</f>
        <v>19.43837221260709</v>
      </c>
      <c r="F14" s="34">
        <f>IF(ISNUMBER(VLOOKUP($A14,'[7]NG &amp; Oil Devlop Cty Report'!$R$6:$Y$60,F$2,FALSE)),VLOOKUP($A14,'[7]NG &amp; Oil Devlop Cty Report'!$R$6:$Y$60,F$2,FALSE),'[7]Oil_out (Eliz)'!F14)</f>
        <v>22.989647536932885</v>
      </c>
      <c r="G14" s="34">
        <f>IF(ISNUMBER(VLOOKUP($A14,'[7]NG &amp; Oil Devlop Cty Report'!$R$6:$Y$60,G$2,FALSE)),VLOOKUP($A14,'[7]NG &amp; Oil Devlop Cty Report'!$R$6:$Y$60,G$2,FALSE),'[7]Oil_out (Eliz)'!G14)</f>
        <v>27.068256627167578</v>
      </c>
      <c r="H14" s="34">
        <f>IF(ISNUMBER(VLOOKUP($A14,'[7]NG &amp; Oil Devlop Cty Report'!$R$6:$Y$60,H$2,FALSE)),VLOOKUP($A14,'[7]NG &amp; Oil Devlop Cty Report'!$R$6:$Y$60,H$2,FALSE),'[7]Oil_out (Eliz)'!H14)</f>
        <v>32.332947149446625</v>
      </c>
      <c r="I14" s="35">
        <f>IF(ISNUMBER(VLOOKUP($A14,'[7]NG &amp; Oil Devlop Cty Report'!$R$6:$Y$60,2,FALSE)),1,0)</f>
        <v>1</v>
      </c>
      <c r="J14" s="36" t="str">
        <f>IF(ISNUMBER(VLOOKUP($A14,'[7]NG &amp; Oil Devlop Cty Report'!$R$6:$Y$60,2,FALSE)),"Draft Developing Countries Report.doc","natural gas&amp;oil_out.xls")</f>
        <v>Draft Developing Countries Report.doc</v>
      </c>
      <c r="K14" s="12" t="s">
        <v>26</v>
      </c>
      <c r="L14" s="37"/>
      <c r="M14" s="38"/>
    </row>
    <row r="15" spans="1:13" ht="12.75">
      <c r="A15" s="38" t="s">
        <v>27</v>
      </c>
      <c r="B15" s="34">
        <f>IF(ISNUMBER(VLOOKUP($A15,'[7]NG &amp; Oil Devlop Cty Report'!$R$6:$Y$60,B$2,FALSE)),VLOOKUP($A15,'[7]NG &amp; Oil Devlop Cty Report'!$R$6:$Y$60,B$2,FALSE),'[7]Oil_out (Eliz)'!B15)</f>
        <v>0.39530427717218686</v>
      </c>
      <c r="C15" s="34">
        <f>IF(ISNUMBER(VLOOKUP($A15,'[7]NG &amp; Oil Devlop Cty Report'!$R$6:$Y$60,C$2,FALSE)),VLOOKUP($A15,'[7]NG &amp; Oil Devlop Cty Report'!$R$6:$Y$60,C$2,FALSE),'[7]Oil_out (Eliz)'!C15)</f>
        <v>0.33872206671549066</v>
      </c>
      <c r="D15" s="34">
        <f>IF(ISNUMBER(VLOOKUP($A15,'[7]NG &amp; Oil Devlop Cty Report'!$R$6:$Y$60,D$2,FALSE)),VLOOKUP($A15,'[7]NG &amp; Oil Devlop Cty Report'!$R$6:$Y$60,D$2,FALSE),'[7]Oil_out (Eliz)'!D15)</f>
        <v>0.20463924545013867</v>
      </c>
      <c r="E15" s="34">
        <f>IF(ISNUMBER(VLOOKUP($A15,'[7]NG &amp; Oil Devlop Cty Report'!$R$6:$Y$60,E$2,FALSE)),VLOOKUP($A15,'[7]NG &amp; Oil Devlop Cty Report'!$R$6:$Y$60,E$2,FALSE),'[7]Oil_out (Eliz)'!E15)</f>
        <v>0.24736612087379228</v>
      </c>
      <c r="F15" s="34">
        <f>IF(ISNUMBER(VLOOKUP($A15,'[7]NG &amp; Oil Devlop Cty Report'!$R$6:$Y$60,F$2,FALSE)),VLOOKUP($A15,'[7]NG &amp; Oil Devlop Cty Report'!$R$6:$Y$60,F$2,FALSE),'[7]Oil_out (Eliz)'!F15)</f>
        <v>0.28638250448433666</v>
      </c>
      <c r="G15" s="34">
        <f>IF(ISNUMBER(VLOOKUP($A15,'[7]NG &amp; Oil Devlop Cty Report'!$R$6:$Y$60,G$2,FALSE)),VLOOKUP($A15,'[7]NG &amp; Oil Devlop Cty Report'!$R$6:$Y$60,G$2,FALSE),'[7]Oil_out (Eliz)'!G15)</f>
        <v>0.3128900331188902</v>
      </c>
      <c r="H15" s="34">
        <f>IF(ISNUMBER(VLOOKUP($A15,'[7]NG &amp; Oil Devlop Cty Report'!$R$6:$Y$60,H$2,FALSE)),VLOOKUP($A15,'[7]NG &amp; Oil Devlop Cty Report'!$R$6:$Y$60,H$2,FALSE),'[7]Oil_out (Eliz)'!H15)</f>
        <v>0.4207472837771604</v>
      </c>
      <c r="I15" s="35">
        <f>IF(ISNUMBER(VLOOKUP($A15,'[7]NG &amp; Oil Devlop Cty Report'!$R$6:$Y$60,2,FALSE)),1,0)</f>
        <v>0</v>
      </c>
      <c r="J15" s="36" t="str">
        <f>IF(ISNUMBER(VLOOKUP($A15,'[7]NG &amp; Oil Devlop Cty Report'!$R$6:$Y$60,2,FALSE)),"Draft Developing Countries Report.doc","natural gas&amp;oil_out.xls")</f>
        <v>natural gas&amp;oil_out.xls</v>
      </c>
      <c r="K15" s="12" t="s">
        <v>28</v>
      </c>
      <c r="L15" s="37" t="s">
        <v>23</v>
      </c>
      <c r="M15" s="38" t="s">
        <v>16</v>
      </c>
    </row>
    <row r="16" spans="1:13" ht="12.75">
      <c r="A16" s="38" t="s">
        <v>120</v>
      </c>
      <c r="B16" s="34">
        <v>430.43</v>
      </c>
      <c r="C16" s="34">
        <v>627.95</v>
      </c>
      <c r="D16" s="34">
        <v>666.3871584411704</v>
      </c>
      <c r="E16" s="34">
        <v>666.3871584411704</v>
      </c>
      <c r="F16" s="34">
        <v>681.1957619620856</v>
      </c>
      <c r="G16" s="34">
        <v>710.8129690039153</v>
      </c>
      <c r="H16" s="34">
        <v>733.0258742852876</v>
      </c>
      <c r="I16" s="35">
        <f>IF(ISNUMBER(VLOOKUP($A16,'[7]NG &amp; Oil Devlop Cty Report'!$R$6:$Y$60,2,FALSE)),1,0)</f>
        <v>0</v>
      </c>
      <c r="J16" s="36" t="s">
        <v>121</v>
      </c>
      <c r="K16" s="12" t="s">
        <v>29</v>
      </c>
      <c r="L16" s="38" t="s">
        <v>15</v>
      </c>
      <c r="M16" s="38" t="s">
        <v>16</v>
      </c>
    </row>
    <row r="17" spans="1:13" ht="12.75">
      <c r="A17" s="6" t="s">
        <v>30</v>
      </c>
      <c r="B17" s="34">
        <f>IF(ISNUMBER(VLOOKUP($A17,'[7]NG &amp; Oil Devlop Cty Report'!$R$6:$Y$60,B$2,FALSE)),VLOOKUP($A17,'[7]NG &amp; Oil Devlop Cty Report'!$R$6:$Y$60,B$2,FALSE),'[7]Oil_out (Eliz)'!B17)</f>
        <v>0.6753508597392831</v>
      </c>
      <c r="C17" s="34">
        <f>IF(ISNUMBER(VLOOKUP($A17,'[7]NG &amp; Oil Devlop Cty Report'!$R$6:$Y$60,C$2,FALSE)),VLOOKUP($A17,'[7]NG &amp; Oil Devlop Cty Report'!$R$6:$Y$60,C$2,FALSE),'[7]Oil_out (Eliz)'!C17)</f>
        <v>0.8010174022555239</v>
      </c>
      <c r="D17" s="34">
        <f>IF(ISNUMBER(VLOOKUP($A17,'[7]NG &amp; Oil Devlop Cty Report'!$R$6:$Y$60,D$2,FALSE)),VLOOKUP($A17,'[7]NG &amp; Oil Devlop Cty Report'!$R$6:$Y$60,D$2,FALSE),'[7]Oil_out (Eliz)'!D17)</f>
        <v>0.8699752158817176</v>
      </c>
      <c r="E17" s="34">
        <f>IF(ISNUMBER(VLOOKUP($A17,'[7]NG &amp; Oil Devlop Cty Report'!$R$6:$Y$60,E$2,FALSE)),VLOOKUP($A17,'[7]NG &amp; Oil Devlop Cty Report'!$R$6:$Y$60,E$2,FALSE),'[7]Oil_out (Eliz)'!E17)</f>
        <v>0.9732821663400242</v>
      </c>
      <c r="F17" s="34">
        <f>IF(ISNUMBER(VLOOKUP($A17,'[7]NG &amp; Oil Devlop Cty Report'!$R$6:$Y$60,F$2,FALSE)),VLOOKUP($A17,'[7]NG &amp; Oil Devlop Cty Report'!$R$6:$Y$60,F$2,FALSE),'[7]Oil_out (Eliz)'!F17)</f>
        <v>1.1301456509971737</v>
      </c>
      <c r="G17" s="34">
        <f>IF(ISNUMBER(VLOOKUP($A17,'[7]NG &amp; Oil Devlop Cty Report'!$R$6:$Y$60,G$2,FALSE)),VLOOKUP($A17,'[7]NG &amp; Oil Devlop Cty Report'!$R$6:$Y$60,G$2,FALSE),'[7]Oil_out (Eliz)'!G17)</f>
        <v>1.32011492128586</v>
      </c>
      <c r="H17" s="34">
        <f>IF(ISNUMBER(VLOOKUP($A17,'[7]NG &amp; Oil Devlop Cty Report'!$R$6:$Y$60,H$2,FALSE)),VLOOKUP($A17,'[7]NG &amp; Oil Devlop Cty Report'!$R$6:$Y$60,H$2,FALSE),'[7]Oil_out (Eliz)'!H17)</f>
        <v>1.547790290890838</v>
      </c>
      <c r="I17" s="35">
        <f>IF(ISNUMBER(VLOOKUP($A17,'[7]NG &amp; Oil Devlop Cty Report'!$R$6:$Y$60,2,FALSE)),1,0)</f>
        <v>1</v>
      </c>
      <c r="J17" s="36" t="str">
        <f>IF(ISNUMBER(VLOOKUP($A17,'[7]NG &amp; Oil Devlop Cty Report'!$R$6:$Y$60,2,FALSE)),"Draft Developing Countries Report.doc","natural gas&amp;oil_out.xls")</f>
        <v>Draft Developing Countries Report.doc</v>
      </c>
      <c r="K17" s="12" t="s">
        <v>10</v>
      </c>
      <c r="L17" s="37"/>
      <c r="M17" s="38"/>
    </row>
    <row r="18" spans="1:13" ht="12.75">
      <c r="A18" s="6" t="s">
        <v>31</v>
      </c>
      <c r="B18" s="34">
        <f>IF(ISNUMBER(VLOOKUP($A18,'[7]NG &amp; Oil Devlop Cty Report'!$R$6:$Y$60,B$2,FALSE)),VLOOKUP($A18,'[7]NG &amp; Oil Devlop Cty Report'!$R$6:$Y$60,B$2,FALSE),'[7]Oil_out (Eliz)'!B18)</f>
        <v>49.89270386266094</v>
      </c>
      <c r="C18" s="34">
        <f>IF(ISNUMBER(VLOOKUP($A18,'[7]NG &amp; Oil Devlop Cty Report'!$R$6:$Y$60,C$2,FALSE)),VLOOKUP($A18,'[7]NG &amp; Oil Devlop Cty Report'!$R$6:$Y$60,C$2,FALSE),'[7]Oil_out (Eliz)'!C18)</f>
        <v>59.64178661227893</v>
      </c>
      <c r="D18" s="34">
        <f>IF(ISNUMBER(VLOOKUP($A18,'[7]NG &amp; Oil Devlop Cty Report'!$R$6:$Y$60,D$2,FALSE)),VLOOKUP($A18,'[7]NG &amp; Oil Devlop Cty Report'!$R$6:$Y$60,D$2,FALSE),'[7]Oil_out (Eliz)'!D18)</f>
        <v>86.51039739434017</v>
      </c>
      <c r="E18" s="34">
        <f>IF(ISNUMBER(VLOOKUP($A18,'[7]NG &amp; Oil Devlop Cty Report'!$R$6:$Y$60,E$2,FALSE)),VLOOKUP($A18,'[7]NG &amp; Oil Devlop Cty Report'!$R$6:$Y$60,E$2,FALSE),'[7]Oil_out (Eliz)'!E18)</f>
        <v>110.61512231462015</v>
      </c>
      <c r="F18" s="34">
        <f>IF(ISNUMBER(VLOOKUP($A18,'[7]NG &amp; Oil Devlop Cty Report'!$R$6:$Y$60,F$2,FALSE)),VLOOKUP($A18,'[7]NG &amp; Oil Devlop Cty Report'!$R$6:$Y$60,F$2,FALSE),'[7]Oil_out (Eliz)'!F18)</f>
        <v>136.22714596463152</v>
      </c>
      <c r="G18" s="34">
        <f>IF(ISNUMBER(VLOOKUP($A18,'[7]NG &amp; Oil Devlop Cty Report'!$R$6:$Y$60,G$2,FALSE)),VLOOKUP($A18,'[7]NG &amp; Oil Devlop Cty Report'!$R$6:$Y$60,G$2,FALSE),'[7]Oil_out (Eliz)'!G18)</f>
        <v>157.29641768727643</v>
      </c>
      <c r="H18" s="34">
        <f>IF(ISNUMBER(VLOOKUP($A18,'[7]NG &amp; Oil Devlop Cty Report'!$R$6:$Y$60,H$2,FALSE)),VLOOKUP($A18,'[7]NG &amp; Oil Devlop Cty Report'!$R$6:$Y$60,H$2,FALSE),'[7]Oil_out (Eliz)'!H18)</f>
        <v>185.02916241018195</v>
      </c>
      <c r="I18" s="35">
        <f>IF(ISNUMBER(VLOOKUP($A18,'[7]NG &amp; Oil Devlop Cty Report'!$R$6:$Y$60,2,FALSE)),1,0)</f>
        <v>1</v>
      </c>
      <c r="J18" s="36" t="str">
        <f>IF(ISNUMBER(VLOOKUP($A18,'[7]NG &amp; Oil Devlop Cty Report'!$R$6:$Y$60,2,FALSE)),"Draft Developing Countries Report.doc","natural gas&amp;oil_out.xls")</f>
        <v>Draft Developing Countries Report.doc</v>
      </c>
      <c r="K18" s="12" t="s">
        <v>31</v>
      </c>
      <c r="L18" s="37"/>
      <c r="M18" s="38"/>
    </row>
    <row r="19" spans="1:13" ht="12.75">
      <c r="A19" s="6" t="s">
        <v>32</v>
      </c>
      <c r="B19" s="34">
        <f>IF(ISNUMBER(VLOOKUP($A19,'[7]NG &amp; Oil Devlop Cty Report'!$R$6:$Y$60,B$2,FALSE)),VLOOKUP($A19,'[7]NG &amp; Oil Devlop Cty Report'!$R$6:$Y$60,B$2,FALSE),'[7]Oil_out (Eliz)'!B19)</f>
        <v>5.198941364825588</v>
      </c>
      <c r="C19" s="34">
        <f>IF(ISNUMBER(VLOOKUP($A19,'[7]NG &amp; Oil Devlop Cty Report'!$R$6:$Y$60,C$2,FALSE)),VLOOKUP($A19,'[7]NG &amp; Oil Devlop Cty Report'!$R$6:$Y$60,C$2,FALSE),'[7]Oil_out (Eliz)'!C19)</f>
        <v>6.8135219410342</v>
      </c>
      <c r="D19" s="34">
        <f>IF(ISNUMBER(VLOOKUP($A19,'[7]NG &amp; Oil Devlop Cty Report'!$R$6:$Y$60,D$2,FALSE)),VLOOKUP($A19,'[7]NG &amp; Oil Devlop Cty Report'!$R$6:$Y$60,D$2,FALSE),'[7]Oil_out (Eliz)'!D19)</f>
        <v>7.292784551480712</v>
      </c>
      <c r="E19" s="34">
        <f>IF(ISNUMBER(VLOOKUP($A19,'[7]NG &amp; Oil Devlop Cty Report'!$R$6:$Y$60,E$2,FALSE)),VLOOKUP($A19,'[7]NG &amp; Oil Devlop Cty Report'!$R$6:$Y$60,E$2,FALSE),'[7]Oil_out (Eliz)'!E19)</f>
        <v>7.702881175661028</v>
      </c>
      <c r="F19" s="34">
        <f>IF(ISNUMBER(VLOOKUP($A19,'[7]NG &amp; Oil Devlop Cty Report'!$R$6:$Y$60,F$2,FALSE)),VLOOKUP($A19,'[7]NG &amp; Oil Devlop Cty Report'!$R$6:$Y$60,F$2,FALSE),'[7]Oil_out (Eliz)'!F19)</f>
        <v>8.160725399257839</v>
      </c>
      <c r="G19" s="34">
        <f>IF(ISNUMBER(VLOOKUP($A19,'[7]NG &amp; Oil Devlop Cty Report'!$R$6:$Y$60,G$2,FALSE)),VLOOKUP($A19,'[7]NG &amp; Oil Devlop Cty Report'!$R$6:$Y$60,G$2,FALSE),'[7]Oil_out (Eliz)'!G19)</f>
        <v>8.702503537336959</v>
      </c>
      <c r="H19" s="34">
        <f>IF(ISNUMBER(VLOOKUP($A19,'[7]NG &amp; Oil Devlop Cty Report'!$R$6:$Y$60,H$2,FALSE)),VLOOKUP($A19,'[7]NG &amp; Oil Devlop Cty Report'!$R$6:$Y$60,H$2,FALSE),'[7]Oil_out (Eliz)'!H19)</f>
        <v>9.487584968722196</v>
      </c>
      <c r="I19" s="35">
        <f>IF(ISNUMBER(VLOOKUP($A19,'[7]NG &amp; Oil Devlop Cty Report'!$R$6:$Y$60,2,FALSE)),1,0)</f>
        <v>1</v>
      </c>
      <c r="J19" s="36" t="str">
        <f>IF(ISNUMBER(VLOOKUP($A19,'[7]NG &amp; Oil Devlop Cty Report'!$R$6:$Y$60,2,FALSE)),"Draft Developing Countries Report.doc","natural gas&amp;oil_out.xls")</f>
        <v>Draft Developing Countries Report.doc</v>
      </c>
      <c r="K19" s="12" t="s">
        <v>10</v>
      </c>
      <c r="L19" s="37"/>
      <c r="M19" s="38"/>
    </row>
    <row r="20" spans="1:13" ht="12.75">
      <c r="A20" s="38" t="s">
        <v>33</v>
      </c>
      <c r="B20" s="34">
        <f>IF(ISNUMBER(VLOOKUP($A20,'[7]NG &amp; Oil Devlop Cty Report'!$R$6:$Y$60,B$2,FALSE)),VLOOKUP($A20,'[7]NG &amp; Oil Devlop Cty Report'!$R$6:$Y$60,B$2,FALSE),'[7]Oil_out (Eliz)'!B20)</f>
        <v>9.52</v>
      </c>
      <c r="C20" s="34">
        <f>IF(ISNUMBER(VLOOKUP($A20,'[7]NG &amp; Oil Devlop Cty Report'!$R$6:$Y$60,C$2,FALSE)),VLOOKUP($A20,'[7]NG &amp; Oil Devlop Cty Report'!$R$6:$Y$60,C$2,FALSE),'[7]Oil_out (Eliz)'!C20)</f>
        <v>9.52</v>
      </c>
      <c r="D20" s="34">
        <f>IF(ISNUMBER(VLOOKUP($A20,'[7]NG &amp; Oil Devlop Cty Report'!$R$6:$Y$60,D$2,FALSE)),VLOOKUP($A20,'[7]NG &amp; Oil Devlop Cty Report'!$R$6:$Y$60,D$2,FALSE),'[7]Oil_out (Eliz)'!D20)</f>
        <v>9.52</v>
      </c>
      <c r="E20" s="34">
        <f>IF(ISNUMBER(VLOOKUP($A20,'[7]NG &amp; Oil Devlop Cty Report'!$R$6:$Y$60,E$2,FALSE)),VLOOKUP($A20,'[7]NG &amp; Oil Devlop Cty Report'!$R$6:$Y$60,E$2,FALSE),'[7]Oil_out (Eliz)'!E20)</f>
        <v>9.52</v>
      </c>
      <c r="F20" s="34">
        <f>IF(ISNUMBER(VLOOKUP($A20,'[7]NG &amp; Oil Devlop Cty Report'!$R$6:$Y$60,F$2,FALSE)),VLOOKUP($A20,'[7]NG &amp; Oil Devlop Cty Report'!$R$6:$Y$60,F$2,FALSE),'[7]Oil_out (Eliz)'!F20)</f>
        <v>9.52</v>
      </c>
      <c r="G20" s="34">
        <f>IF(ISNUMBER(VLOOKUP($A20,'[7]NG &amp; Oil Devlop Cty Report'!$R$6:$Y$60,G$2,FALSE)),VLOOKUP($A20,'[7]NG &amp; Oil Devlop Cty Report'!$R$6:$Y$60,G$2,FALSE),'[7]Oil_out (Eliz)'!G20)</f>
        <v>9.52</v>
      </c>
      <c r="H20" s="34">
        <f>IF(ISNUMBER(VLOOKUP($A20,'[7]NG &amp; Oil Devlop Cty Report'!$R$6:$Y$60,H$2,FALSE)),VLOOKUP($A20,'[7]NG &amp; Oil Devlop Cty Report'!$R$6:$Y$60,H$2,FALSE),'[7]Oil_out (Eliz)'!H20)</f>
        <v>9.52</v>
      </c>
      <c r="I20" s="35">
        <f>IF(ISNUMBER(VLOOKUP($A20,'[7]NG &amp; Oil Devlop Cty Report'!$R$6:$Y$60,2,FALSE)),1,0)</f>
        <v>0</v>
      </c>
      <c r="J20" s="36" t="str">
        <f>IF(ISNUMBER(VLOOKUP($A20,'[7]NG &amp; Oil Devlop Cty Report'!$R$6:$Y$60,2,FALSE)),"Draft Developing Countries Report.doc","natural gas&amp;oil_out.xls")</f>
        <v>natural gas&amp;oil_out.xls</v>
      </c>
      <c r="K20" s="12" t="s">
        <v>28</v>
      </c>
      <c r="L20" s="37" t="s">
        <v>23</v>
      </c>
      <c r="M20" s="38" t="s">
        <v>16</v>
      </c>
    </row>
    <row r="21" spans="1:13" ht="12.75">
      <c r="A21" s="38" t="s">
        <v>34</v>
      </c>
      <c r="B21" s="34">
        <f>IF(ISNUMBER(VLOOKUP($A21,'[7]NG &amp; Oil Devlop Cty Report'!$R$6:$Y$60,B$2,FALSE)),VLOOKUP($A21,'[7]NG &amp; Oil Devlop Cty Report'!$R$6:$Y$60,B$2,FALSE),'[7]Oil_out (Eliz)'!B21)</f>
        <v>0.131410201806478</v>
      </c>
      <c r="C21" s="34">
        <f>IF(ISNUMBER(VLOOKUP($A21,'[7]NG &amp; Oil Devlop Cty Report'!$R$6:$Y$60,C$2,FALSE)),VLOOKUP($A21,'[7]NG &amp; Oil Devlop Cty Report'!$R$6:$Y$60,C$2,FALSE),'[7]Oil_out (Eliz)'!C21)</f>
        <v>0.11649390076434685</v>
      </c>
      <c r="D21" s="34">
        <f>IF(ISNUMBER(VLOOKUP($A21,'[7]NG &amp; Oil Devlop Cty Report'!$R$6:$Y$60,D$2,FALSE)),VLOOKUP($A21,'[7]NG &amp; Oil Devlop Cty Report'!$R$6:$Y$60,D$2,FALSE),'[7]Oil_out (Eliz)'!D21)</f>
        <v>0.06681124640957137</v>
      </c>
      <c r="E21" s="34">
        <f>IF(ISNUMBER(VLOOKUP($A21,'[7]NG &amp; Oil Devlop Cty Report'!$R$6:$Y$60,E$2,FALSE)),VLOOKUP($A21,'[7]NG &amp; Oil Devlop Cty Report'!$R$6:$Y$60,E$2,FALSE),'[7]Oil_out (Eliz)'!E21)</f>
        <v>0.0698073629319289</v>
      </c>
      <c r="F21" s="34">
        <f>IF(ISNUMBER(VLOOKUP($A21,'[7]NG &amp; Oil Devlop Cty Report'!$R$6:$Y$60,F$2,FALSE)),VLOOKUP($A21,'[7]NG &amp; Oil Devlop Cty Report'!$R$6:$Y$60,F$2,FALSE),'[7]Oil_out (Eliz)'!F21)</f>
        <v>0.0731334587680017</v>
      </c>
      <c r="G21" s="34">
        <f>IF(ISNUMBER(VLOOKUP($A21,'[7]NG &amp; Oil Devlop Cty Report'!$R$6:$Y$60,G$2,FALSE)),VLOOKUP($A21,'[7]NG &amp; Oil Devlop Cty Report'!$R$6:$Y$60,G$2,FALSE),'[7]Oil_out (Eliz)'!G21)</f>
        <v>0.0821098525628372</v>
      </c>
      <c r="H21" s="34">
        <f>IF(ISNUMBER(VLOOKUP($A21,'[7]NG &amp; Oil Devlop Cty Report'!$R$6:$Y$60,H$2,FALSE)),VLOOKUP($A21,'[7]NG &amp; Oil Devlop Cty Report'!$R$6:$Y$60,H$2,FALSE),'[7]Oil_out (Eliz)'!H21)</f>
        <v>0.08138533276533622</v>
      </c>
      <c r="I21" s="35">
        <f>IF(ISNUMBER(VLOOKUP($A21,'[7]NG &amp; Oil Devlop Cty Report'!$R$6:$Y$60,2,FALSE)),1,0)</f>
        <v>0</v>
      </c>
      <c r="J21" s="36" t="str">
        <f>IF(ISNUMBER(VLOOKUP($A21,'[7]NG &amp; Oil Devlop Cty Report'!$R$6:$Y$60,2,FALSE)),"Draft Developing Countries Report.doc","natural gas&amp;oil_out.xls")</f>
        <v>natural gas&amp;oil_out.xls</v>
      </c>
      <c r="K21" s="12" t="s">
        <v>28</v>
      </c>
      <c r="L21" s="37" t="s">
        <v>15</v>
      </c>
      <c r="M21" s="38" t="s">
        <v>16</v>
      </c>
    </row>
    <row r="22" spans="1:13" ht="12.75">
      <c r="A22" s="41" t="s">
        <v>35</v>
      </c>
      <c r="B22" s="34">
        <f>IF(ISNUMBER(VLOOKUP($A22,'[7]NG &amp; Oil Devlop Cty Report'!$R$6:$Y$60,B$2,FALSE)),VLOOKUP($A22,'[7]NG &amp; Oil Devlop Cty Report'!$R$6:$Y$60,B$2,FALSE),'[7]Oil_out (Eliz)'!B22)</f>
        <v>0</v>
      </c>
      <c r="C22" s="34">
        <f>IF(ISNUMBER(VLOOKUP($A22,'[7]NG &amp; Oil Devlop Cty Report'!$R$6:$Y$60,C$2,FALSE)),VLOOKUP($A22,'[7]NG &amp; Oil Devlop Cty Report'!$R$6:$Y$60,C$2,FALSE),'[7]Oil_out (Eliz)'!C22)</f>
        <v>0</v>
      </c>
      <c r="D22" s="34">
        <f>IF(ISNUMBER(VLOOKUP($A22,'[7]NG &amp; Oil Devlop Cty Report'!$R$6:$Y$60,D$2,FALSE)),VLOOKUP($A22,'[7]NG &amp; Oil Devlop Cty Report'!$R$6:$Y$60,D$2,FALSE),'[7]Oil_out (Eliz)'!D22)</f>
        <v>0</v>
      </c>
      <c r="E22" s="34">
        <f>IF(ISNUMBER(VLOOKUP($A22,'[7]NG &amp; Oil Devlop Cty Report'!$R$6:$Y$60,E$2,FALSE)),VLOOKUP($A22,'[7]NG &amp; Oil Devlop Cty Report'!$R$6:$Y$60,E$2,FALSE),'[7]Oil_out (Eliz)'!E22)</f>
        <v>0</v>
      </c>
      <c r="F22" s="34">
        <f>IF(ISNUMBER(VLOOKUP($A22,'[7]NG &amp; Oil Devlop Cty Report'!$R$6:$Y$60,F$2,FALSE)),VLOOKUP($A22,'[7]NG &amp; Oil Devlop Cty Report'!$R$6:$Y$60,F$2,FALSE),'[7]Oil_out (Eliz)'!F22)</f>
        <v>0</v>
      </c>
      <c r="G22" s="34">
        <f>IF(ISNUMBER(VLOOKUP($A22,'[7]NG &amp; Oil Devlop Cty Report'!$R$6:$Y$60,G$2,FALSE)),VLOOKUP($A22,'[7]NG &amp; Oil Devlop Cty Report'!$R$6:$Y$60,G$2,FALSE),'[7]Oil_out (Eliz)'!G22)</f>
        <v>0</v>
      </c>
      <c r="H22" s="34">
        <f>IF(ISNUMBER(VLOOKUP($A22,'[7]NG &amp; Oil Devlop Cty Report'!$R$6:$Y$60,H$2,FALSE)),VLOOKUP($A22,'[7]NG &amp; Oil Devlop Cty Report'!$R$6:$Y$60,H$2,FALSE),'[7]Oil_out (Eliz)'!H22)</f>
        <v>0</v>
      </c>
      <c r="I22" s="35">
        <f>IF(ISNUMBER(VLOOKUP($A22,'[7]NG &amp; Oil Devlop Cty Report'!$R$6:$Y$60,2,FALSE)),1,0)</f>
        <v>1</v>
      </c>
      <c r="J22" s="36" t="str">
        <f>IF(ISNUMBER(VLOOKUP($A22,'[7]NG &amp; Oil Devlop Cty Report'!$R$6:$Y$60,2,FALSE)),"Draft Developing Countries Report.doc","natural gas&amp;oil_out.xls")</f>
        <v>Draft Developing Countries Report.doc</v>
      </c>
      <c r="K22" s="12" t="s">
        <v>7</v>
      </c>
      <c r="L22" s="37"/>
      <c r="M22" s="38"/>
    </row>
    <row r="23" spans="1:13" ht="12.75">
      <c r="A23" s="38" t="s">
        <v>36</v>
      </c>
      <c r="B23" s="34">
        <f>IF(ISNUMBER(VLOOKUP($A23,'[7]NG &amp; Oil Devlop Cty Report'!$R$6:$Y$60,B$2,FALSE)),VLOOKUP($A23,'[7]NG &amp; Oil Devlop Cty Report'!$R$6:$Y$60,B$2,FALSE),'[7]Oil_out (Eliz)'!B23)</f>
        <v>0.9403515209347653</v>
      </c>
      <c r="C23" s="34">
        <f>IF(ISNUMBER(VLOOKUP($A23,'[7]NG &amp; Oil Devlop Cty Report'!$R$6:$Y$60,C$2,FALSE)),VLOOKUP($A23,'[7]NG &amp; Oil Devlop Cty Report'!$R$6:$Y$60,C$2,FALSE),'[7]Oil_out (Eliz)'!C23)</f>
        <v>1.003019063863654</v>
      </c>
      <c r="D23" s="34">
        <f>IF(ISNUMBER(VLOOKUP($A23,'[7]NG &amp; Oil Devlop Cty Report'!$R$6:$Y$60,D$2,FALSE)),VLOOKUP($A23,'[7]NG &amp; Oil Devlop Cty Report'!$R$6:$Y$60,D$2,FALSE),'[7]Oil_out (Eliz)'!D23)</f>
        <v>1.0697810457566028</v>
      </c>
      <c r="E23" s="34">
        <f>IF(ISNUMBER(VLOOKUP($A23,'[7]NG &amp; Oil Devlop Cty Report'!$R$6:$Y$60,E$2,FALSE)),VLOOKUP($A23,'[7]NG &amp; Oil Devlop Cty Report'!$R$6:$Y$60,E$2,FALSE),'[7]Oil_out (Eliz)'!E23)</f>
        <v>1.0697810457566028</v>
      </c>
      <c r="F23" s="34">
        <f>IF(ISNUMBER(VLOOKUP($A23,'[7]NG &amp; Oil Devlop Cty Report'!$R$6:$Y$60,F$2,FALSE)),VLOOKUP($A23,'[7]NG &amp; Oil Devlop Cty Report'!$R$6:$Y$60,F$2,FALSE),'[7]Oil_out (Eliz)'!F23)</f>
        <v>1.0697810457566028</v>
      </c>
      <c r="G23" s="34">
        <f>IF(ISNUMBER(VLOOKUP($A23,'[7]NG &amp; Oil Devlop Cty Report'!$R$6:$Y$60,G$2,FALSE)),VLOOKUP($A23,'[7]NG &amp; Oil Devlop Cty Report'!$R$6:$Y$60,G$2,FALSE),'[7]Oil_out (Eliz)'!G23)</f>
        <v>1.0697810457566028</v>
      </c>
      <c r="H23" s="34">
        <f>IF(ISNUMBER(VLOOKUP($A23,'[7]NG &amp; Oil Devlop Cty Report'!$R$6:$Y$60,H$2,FALSE)),VLOOKUP($A23,'[7]NG &amp; Oil Devlop Cty Report'!$R$6:$Y$60,H$2,FALSE),'[7]Oil_out (Eliz)'!H23)</f>
        <v>1.0697810457566028</v>
      </c>
      <c r="I23" s="35">
        <f>IF(ISNUMBER(VLOOKUP($A23,'[7]NG &amp; Oil Devlop Cty Report'!$R$6:$Y$60,2,FALSE)),1,0)</f>
        <v>0</v>
      </c>
      <c r="J23" s="36" t="str">
        <f>IF(ISNUMBER(VLOOKUP($A23,'[7]NG &amp; Oil Devlop Cty Report'!$R$6:$Y$60,2,FALSE)),"Draft Developing Countries Report.doc","natural gas&amp;oil_out.xls")</f>
        <v>natural gas&amp;oil_out.xls</v>
      </c>
      <c r="K23" s="12" t="s">
        <v>18</v>
      </c>
      <c r="L23" s="37" t="s">
        <v>15</v>
      </c>
      <c r="M23" s="38" t="s">
        <v>16</v>
      </c>
    </row>
    <row r="24" spans="1:13" ht="12.75">
      <c r="A24" s="6" t="s">
        <v>37</v>
      </c>
      <c r="B24" s="34">
        <f>IF(ISNUMBER(VLOOKUP($A24,'[7]NG &amp; Oil Devlop Cty Report'!$R$6:$Y$60,B$2,FALSE)),VLOOKUP($A24,'[7]NG &amp; Oil Devlop Cty Report'!$R$6:$Y$60,B$2,FALSE),'[7]Oil_out (Eliz)'!B24)</f>
        <v>12.028571812548378</v>
      </c>
      <c r="C24" s="34">
        <f>IF(ISNUMBER(VLOOKUP($A24,'[7]NG &amp; Oil Devlop Cty Report'!$R$6:$Y$60,C$2,FALSE)),VLOOKUP($A24,'[7]NG &amp; Oil Devlop Cty Report'!$R$6:$Y$60,C$2,FALSE),'[7]Oil_out (Eliz)'!C24)</f>
        <v>16.53935625442003</v>
      </c>
      <c r="D24" s="34">
        <f>IF(ISNUMBER(VLOOKUP($A24,'[7]NG &amp; Oil Devlop Cty Report'!$R$6:$Y$60,D$2,FALSE)),VLOOKUP($A24,'[7]NG &amp; Oil Devlop Cty Report'!$R$6:$Y$60,D$2,FALSE),'[7]Oil_out (Eliz)'!D24)</f>
        <v>45.11185430150903</v>
      </c>
      <c r="E24" s="34">
        <f>IF(ISNUMBER(VLOOKUP($A24,'[7]NG &amp; Oil Devlop Cty Report'!$R$6:$Y$60,E$2,FALSE)),VLOOKUP($A24,'[7]NG &amp; Oil Devlop Cty Report'!$R$6:$Y$60,E$2,FALSE),'[7]Oil_out (Eliz)'!E24)</f>
        <v>72.81779061967238</v>
      </c>
      <c r="F24" s="34">
        <f>IF(ISNUMBER(VLOOKUP($A24,'[7]NG &amp; Oil Devlop Cty Report'!$R$6:$Y$60,F$2,FALSE)),VLOOKUP($A24,'[7]NG &amp; Oil Devlop Cty Report'!$R$6:$Y$60,F$2,FALSE),'[7]Oil_out (Eliz)'!F24)</f>
        <v>126.5555788660569</v>
      </c>
      <c r="G24" s="34">
        <f>IF(ISNUMBER(VLOOKUP($A24,'[7]NG &amp; Oil Devlop Cty Report'!$R$6:$Y$60,G$2,FALSE)),VLOOKUP($A24,'[7]NG &amp; Oil Devlop Cty Report'!$R$6:$Y$60,G$2,FALSE),'[7]Oil_out (Eliz)'!G24)</f>
        <v>183.15712091825245</v>
      </c>
      <c r="H24" s="34">
        <f>IF(ISNUMBER(VLOOKUP($A24,'[7]NG &amp; Oil Devlop Cty Report'!$R$6:$Y$60,H$2,FALSE)),VLOOKUP($A24,'[7]NG &amp; Oil Devlop Cty Report'!$R$6:$Y$60,H$2,FALSE),'[7]Oil_out (Eliz)'!H24)</f>
        <v>306.5183677917265</v>
      </c>
      <c r="I24" s="35">
        <f>IF(ISNUMBER(VLOOKUP($A24,'[7]NG &amp; Oil Devlop Cty Report'!$R$6:$Y$60,2,FALSE)),1,0)</f>
        <v>1</v>
      </c>
      <c r="J24" s="36" t="str">
        <f>IF(ISNUMBER(VLOOKUP($A24,'[7]NG &amp; Oil Devlop Cty Report'!$R$6:$Y$60,2,FALSE)),"Draft Developing Countries Report.doc","natural gas&amp;oil_out.xls")</f>
        <v>Draft Developing Countries Report.doc</v>
      </c>
      <c r="K24" s="12" t="s">
        <v>10</v>
      </c>
      <c r="L24" s="37"/>
      <c r="M24" s="38"/>
    </row>
    <row r="25" spans="1:13" ht="12.75">
      <c r="A25" s="6" t="s">
        <v>38</v>
      </c>
      <c r="B25" s="34">
        <f>IF(ISNUMBER(VLOOKUP($A25,'[7]NG &amp; Oil Devlop Cty Report'!$R$6:$Y$60,B$2,FALSE)),VLOOKUP($A25,'[7]NG &amp; Oil Devlop Cty Report'!$R$6:$Y$60,B$2,FALSE),'[7]Oil_out (Eliz)'!B25)</f>
        <v>8.73864157417873</v>
      </c>
      <c r="C25" s="34">
        <f>IF(ISNUMBER(VLOOKUP($A25,'[7]NG &amp; Oil Devlop Cty Report'!$R$6:$Y$60,C$2,FALSE)),VLOOKUP($A25,'[7]NG &amp; Oil Devlop Cty Report'!$R$6:$Y$60,C$2,FALSE),'[7]Oil_out (Eliz)'!C25)</f>
        <v>9.215430333242411</v>
      </c>
      <c r="D25" s="34">
        <f>IF(ISNUMBER(VLOOKUP($A25,'[7]NG &amp; Oil Devlop Cty Report'!$R$6:$Y$60,D$2,FALSE)),VLOOKUP($A25,'[7]NG &amp; Oil Devlop Cty Report'!$R$6:$Y$60,D$2,FALSE),'[7]Oil_out (Eliz)'!D25)</f>
        <v>9.77705063281691</v>
      </c>
      <c r="E25" s="34">
        <f>IF(ISNUMBER(VLOOKUP($A25,'[7]NG &amp; Oil Devlop Cty Report'!$R$6:$Y$60,E$2,FALSE)),VLOOKUP($A25,'[7]NG &amp; Oil Devlop Cty Report'!$R$6:$Y$60,E$2,FALSE),'[7]Oil_out (Eliz)'!E25)</f>
        <v>10.341780789428858</v>
      </c>
      <c r="F25" s="34">
        <f>IF(ISNUMBER(VLOOKUP($A25,'[7]NG &amp; Oil Devlop Cty Report'!$R$6:$Y$60,F$2,FALSE)),VLOOKUP($A25,'[7]NG &amp; Oil Devlop Cty Report'!$R$6:$Y$60,F$2,FALSE),'[7]Oil_out (Eliz)'!F25)</f>
        <v>10.78403074078211</v>
      </c>
      <c r="G25" s="34">
        <f>IF(ISNUMBER(VLOOKUP($A25,'[7]NG &amp; Oil Devlop Cty Report'!$R$6:$Y$60,G$2,FALSE)),VLOOKUP($A25,'[7]NG &amp; Oil Devlop Cty Report'!$R$6:$Y$60,G$2,FALSE),'[7]Oil_out (Eliz)'!G25)</f>
        <v>11.156780396239789</v>
      </c>
      <c r="H25" s="34">
        <f>IF(ISNUMBER(VLOOKUP($A25,'[7]NG &amp; Oil Devlop Cty Report'!$R$6:$Y$60,H$2,FALSE)),VLOOKUP($A25,'[7]NG &amp; Oil Devlop Cty Report'!$R$6:$Y$60,H$2,FALSE),'[7]Oil_out (Eliz)'!H25)</f>
        <v>11.723996159172161</v>
      </c>
      <c r="I25" s="35">
        <f>IF(ISNUMBER(VLOOKUP($A25,'[7]NG &amp; Oil Devlop Cty Report'!$R$6:$Y$60,2,FALSE)),1,0)</f>
        <v>1</v>
      </c>
      <c r="J25" s="36" t="str">
        <f>IF(ISNUMBER(VLOOKUP($A25,'[7]NG &amp; Oil Devlop Cty Report'!$R$6:$Y$60,2,FALSE)),"Draft Developing Countries Report.doc","natural gas&amp;oil_out.xls")</f>
        <v>Draft Developing Countries Report.doc</v>
      </c>
      <c r="K25" s="12" t="s">
        <v>7</v>
      </c>
      <c r="L25" s="37"/>
      <c r="M25" s="38"/>
    </row>
    <row r="26" spans="1:13" ht="12.75">
      <c r="A26" s="38" t="s">
        <v>39</v>
      </c>
      <c r="B26" s="34">
        <f>IF(ISNUMBER(VLOOKUP($A26,'[7]NG &amp; Oil Devlop Cty Report'!$R$6:$Y$60,B$2,FALSE)),VLOOKUP($A26,'[7]NG &amp; Oil Devlop Cty Report'!$R$6:$Y$60,B$2,FALSE),'[7]Oil_out (Eliz)'!B26)</f>
        <v>0.018400014314345015</v>
      </c>
      <c r="C26" s="34">
        <f>IF(ISNUMBER(VLOOKUP($A26,'[7]NG &amp; Oil Devlop Cty Report'!$R$6:$Y$60,C$2,FALSE)),VLOOKUP($A26,'[7]NG &amp; Oil Devlop Cty Report'!$R$6:$Y$60,C$2,FALSE),'[7]Oil_out (Eliz)'!C26)</f>
        <v>0.009675064414544465</v>
      </c>
      <c r="D26" s="34">
        <f>IF(ISNUMBER(VLOOKUP($A26,'[7]NG &amp; Oil Devlop Cty Report'!$R$6:$Y$60,D$2,FALSE)),VLOOKUP($A26,'[7]NG &amp; Oil Devlop Cty Report'!$R$6:$Y$60,D$2,FALSE),'[7]Oil_out (Eliz)'!D26)</f>
        <v>0.008855098389982885</v>
      </c>
      <c r="E26" s="34">
        <f>IF(ISNUMBER(VLOOKUP($A26,'[7]NG &amp; Oil Devlop Cty Report'!$R$6:$Y$60,E$2,FALSE)),VLOOKUP($A26,'[7]NG &amp; Oil Devlop Cty Report'!$R$6:$Y$60,E$2,FALSE),'[7]Oil_out (Eliz)'!E26)</f>
        <v>0.008050000000000779</v>
      </c>
      <c r="F26" s="34">
        <f>IF(ISNUMBER(VLOOKUP($A26,'[7]NG &amp; Oil Devlop Cty Report'!$R$6:$Y$60,F$2,FALSE)),VLOOKUP($A26,'[7]NG &amp; Oil Devlop Cty Report'!$R$6:$Y$60,F$2,FALSE),'[7]Oil_out (Eliz)'!F26)</f>
        <v>0.0075134168157422465</v>
      </c>
      <c r="G26" s="34">
        <f>IF(ISNUMBER(VLOOKUP($A26,'[7]NG &amp; Oil Devlop Cty Report'!$R$6:$Y$60,G$2,FALSE)),VLOOKUP($A26,'[7]NG &amp; Oil Devlop Cty Report'!$R$6:$Y$60,G$2,FALSE),'[7]Oil_out (Eliz)'!G26)</f>
        <v>0.007245080500894119</v>
      </c>
      <c r="H26" s="34">
        <f>IF(ISNUMBER(VLOOKUP($A26,'[7]NG &amp; Oil Devlop Cty Report'!$R$6:$Y$60,H$2,FALSE)),VLOOKUP($A26,'[7]NG &amp; Oil Devlop Cty Report'!$R$6:$Y$60,H$2,FALSE),'[7]Oil_out (Eliz)'!H26)</f>
        <v>0.006976744186045991</v>
      </c>
      <c r="I26" s="35">
        <f>IF(ISNUMBER(VLOOKUP($A26,'[7]NG &amp; Oil Devlop Cty Report'!$R$6:$Y$60,2,FALSE)),1,0)</f>
        <v>0</v>
      </c>
      <c r="J26" s="36" t="str">
        <f>IF(ISNUMBER(VLOOKUP($A26,'[7]NG &amp; Oil Devlop Cty Report'!$R$6:$Y$60,2,FALSE)),"Draft Developing Countries Report.doc","natural gas&amp;oil_out.xls")</f>
        <v>natural gas&amp;oil_out.xls</v>
      </c>
      <c r="K26" s="12" t="s">
        <v>28</v>
      </c>
      <c r="L26" s="37" t="s">
        <v>23</v>
      </c>
      <c r="M26" s="38" t="s">
        <v>16</v>
      </c>
    </row>
    <row r="27" spans="1:13" ht="12.75">
      <c r="A27" s="6" t="s">
        <v>40</v>
      </c>
      <c r="B27" s="34">
        <f>IF(ISNUMBER(VLOOKUP($A27,'[7]NG &amp; Oil Devlop Cty Report'!$R$6:$Y$60,B$2,FALSE)),VLOOKUP($A27,'[7]NG &amp; Oil Devlop Cty Report'!$R$6:$Y$60,B$2,FALSE),'[7]Oil_out (Eliz)'!B27)</f>
        <v>0</v>
      </c>
      <c r="C27" s="34">
        <f>IF(ISNUMBER(VLOOKUP($A27,'[7]NG &amp; Oil Devlop Cty Report'!$R$6:$Y$60,C$2,FALSE)),VLOOKUP($A27,'[7]NG &amp; Oil Devlop Cty Report'!$R$6:$Y$60,C$2,FALSE),'[7]Oil_out (Eliz)'!C27)</f>
        <v>0</v>
      </c>
      <c r="D27" s="34">
        <f>IF(ISNUMBER(VLOOKUP($A27,'[7]NG &amp; Oil Devlop Cty Report'!$R$6:$Y$60,D$2,FALSE)),VLOOKUP($A27,'[7]NG &amp; Oil Devlop Cty Report'!$R$6:$Y$60,D$2,FALSE),'[7]Oil_out (Eliz)'!D27)</f>
        <v>0</v>
      </c>
      <c r="E27" s="34">
        <f>IF(ISNUMBER(VLOOKUP($A27,'[7]NG &amp; Oil Devlop Cty Report'!$R$6:$Y$60,E$2,FALSE)),VLOOKUP($A27,'[7]NG &amp; Oil Devlop Cty Report'!$R$6:$Y$60,E$2,FALSE),'[7]Oil_out (Eliz)'!E27)</f>
        <v>0</v>
      </c>
      <c r="F27" s="34">
        <f>IF(ISNUMBER(VLOOKUP($A27,'[7]NG &amp; Oil Devlop Cty Report'!$R$6:$Y$60,F$2,FALSE)),VLOOKUP($A27,'[7]NG &amp; Oil Devlop Cty Report'!$R$6:$Y$60,F$2,FALSE),'[7]Oil_out (Eliz)'!F27)</f>
        <v>0</v>
      </c>
      <c r="G27" s="34">
        <f>IF(ISNUMBER(VLOOKUP($A27,'[7]NG &amp; Oil Devlop Cty Report'!$R$6:$Y$60,G$2,FALSE)),VLOOKUP($A27,'[7]NG &amp; Oil Devlop Cty Report'!$R$6:$Y$60,G$2,FALSE),'[7]Oil_out (Eliz)'!G27)</f>
        <v>0</v>
      </c>
      <c r="H27" s="34">
        <f>IF(ISNUMBER(VLOOKUP($A27,'[7]NG &amp; Oil Devlop Cty Report'!$R$6:$Y$60,H$2,FALSE)),VLOOKUP($A27,'[7]NG &amp; Oil Devlop Cty Report'!$R$6:$Y$60,H$2,FALSE),'[7]Oil_out (Eliz)'!H27)</f>
        <v>0</v>
      </c>
      <c r="I27" s="35">
        <f>IF(ISNUMBER(VLOOKUP($A27,'[7]NG &amp; Oil Devlop Cty Report'!$R$6:$Y$60,2,FALSE)),1,0)</f>
        <v>1</v>
      </c>
      <c r="J27" s="36" t="str">
        <f>IF(ISNUMBER(VLOOKUP($A27,'[7]NG &amp; Oil Devlop Cty Report'!$R$6:$Y$60,2,FALSE)),"Draft Developing Countries Report.doc","natural gas&amp;oil_out.xls")</f>
        <v>Draft Developing Countries Report.doc</v>
      </c>
      <c r="K27" s="12" t="s">
        <v>7</v>
      </c>
      <c r="L27" s="37"/>
      <c r="M27" s="38"/>
    </row>
    <row r="28" spans="1:13" ht="12.75">
      <c r="A28" s="38" t="s">
        <v>41</v>
      </c>
      <c r="B28" s="34">
        <f>IF(ISNUMBER(VLOOKUP($A28,'[7]NG &amp; Oil Devlop Cty Report'!$R$6:$Y$60,B$2,FALSE)),VLOOKUP($A28,'[7]NG &amp; Oil Devlop Cty Report'!$R$6:$Y$60,B$2,FALSE),'[7]Oil_out (Eliz)'!B28)</f>
        <v>0.012221034315616636</v>
      </c>
      <c r="C28" s="34">
        <f>IF(ISNUMBER(VLOOKUP($A28,'[7]NG &amp; Oil Devlop Cty Report'!$R$6:$Y$60,C$2,FALSE)),VLOOKUP($A28,'[7]NG &amp; Oil Devlop Cty Report'!$R$6:$Y$60,C$2,FALSE),'[7]Oil_out (Eliz)'!C28)</f>
        <v>0.011079610158845676</v>
      </c>
      <c r="D28" s="34">
        <f>IF(ISNUMBER(VLOOKUP($A28,'[7]NG &amp; Oil Devlop Cty Report'!$R$6:$Y$60,D$2,FALSE)),VLOOKUP($A28,'[7]NG &amp; Oil Devlop Cty Report'!$R$6:$Y$60,D$2,FALSE),'[7]Oil_out (Eliz)'!D28)</f>
        <v>0.021016759171504973</v>
      </c>
      <c r="E28" s="34">
        <f>IF(ISNUMBER(VLOOKUP($A28,'[7]NG &amp; Oil Devlop Cty Report'!$R$6:$Y$60,E$2,FALSE)),VLOOKUP($A28,'[7]NG &amp; Oil Devlop Cty Report'!$R$6:$Y$60,E$2,FALSE),'[7]Oil_out (Eliz)'!E28)</f>
        <v>0.021016759171504973</v>
      </c>
      <c r="F28" s="34">
        <f>IF(ISNUMBER(VLOOKUP($A28,'[7]NG &amp; Oil Devlop Cty Report'!$R$6:$Y$60,F$2,FALSE)),VLOOKUP($A28,'[7]NG &amp; Oil Devlop Cty Report'!$R$6:$Y$60,F$2,FALSE),'[7]Oil_out (Eliz)'!F28)</f>
        <v>0.021016759171504973</v>
      </c>
      <c r="G28" s="34">
        <f>IF(ISNUMBER(VLOOKUP($A28,'[7]NG &amp; Oil Devlop Cty Report'!$R$6:$Y$60,G$2,FALSE)),VLOOKUP($A28,'[7]NG &amp; Oil Devlop Cty Report'!$R$6:$Y$60,G$2,FALSE),'[7]Oil_out (Eliz)'!G28)</f>
        <v>0.021016759171504973</v>
      </c>
      <c r="H28" s="34">
        <f>IF(ISNUMBER(VLOOKUP($A28,'[7]NG &amp; Oil Devlop Cty Report'!$R$6:$Y$60,H$2,FALSE)),VLOOKUP($A28,'[7]NG &amp; Oil Devlop Cty Report'!$R$6:$Y$60,H$2,FALSE),'[7]Oil_out (Eliz)'!H28)</f>
        <v>0.021016759171504973</v>
      </c>
      <c r="I28" s="35">
        <f>IF(ISNUMBER(VLOOKUP($A28,'[7]NG &amp; Oil Devlop Cty Report'!$R$6:$Y$60,2,FALSE)),1,0)</f>
        <v>0</v>
      </c>
      <c r="J28" s="36" t="str">
        <f>IF(ISNUMBER(VLOOKUP($A28,'[7]NG &amp; Oil Devlop Cty Report'!$R$6:$Y$60,2,FALSE)),"Draft Developing Countries Report.doc","natural gas&amp;oil_out.xls")</f>
        <v>natural gas&amp;oil_out.xls</v>
      </c>
      <c r="K28" s="12" t="s">
        <v>18</v>
      </c>
      <c r="L28" s="37" t="s">
        <v>15</v>
      </c>
      <c r="M28" s="38" t="s">
        <v>16</v>
      </c>
    </row>
    <row r="29" spans="1:13" ht="12.75">
      <c r="A29" s="17" t="s">
        <v>42</v>
      </c>
      <c r="B29" s="34">
        <f>IF(ISNUMBER(VLOOKUP($A29,'[7]NG &amp; Oil Devlop Cty Report'!$R$6:$Y$60,B$2,FALSE)),VLOOKUP($A29,'[7]NG &amp; Oil Devlop Cty Report'!$R$6:$Y$60,B$2,FALSE),'[7]Oil_out (Eliz)'!B29)</f>
        <v>5.418703587414285</v>
      </c>
      <c r="C29" s="34">
        <f>IF(ISNUMBER(VLOOKUP($A29,'[7]NG &amp; Oil Devlop Cty Report'!$R$6:$Y$60,C$2,FALSE)),VLOOKUP($A29,'[7]NG &amp; Oil Devlop Cty Report'!$R$6:$Y$60,C$2,FALSE),'[7]Oil_out (Eliz)'!C29)</f>
        <v>4.656011148959308</v>
      </c>
      <c r="D29" s="34">
        <f>IF(ISNUMBER(VLOOKUP($A29,'[7]NG &amp; Oil Devlop Cty Report'!$R$6:$Y$60,D$2,FALSE)),VLOOKUP($A29,'[7]NG &amp; Oil Devlop Cty Report'!$R$6:$Y$60,D$2,FALSE),'[7]Oil_out (Eliz)'!D29)</f>
        <v>3.6951917503622695</v>
      </c>
      <c r="E29" s="34">
        <f>IF(ISNUMBER(VLOOKUP($A29,'[7]NG &amp; Oil Devlop Cty Report'!$R$6:$Y$60,E$2,FALSE)),VLOOKUP($A29,'[7]NG &amp; Oil Devlop Cty Report'!$R$6:$Y$60,E$2,FALSE),'[7]Oil_out (Eliz)'!E29)</f>
        <v>3.506237708906667</v>
      </c>
      <c r="F29" s="34">
        <f>IF(ISNUMBER(VLOOKUP($A29,'[7]NG &amp; Oil Devlop Cty Report'!$R$6:$Y$60,F$2,FALSE)),VLOOKUP($A29,'[7]NG &amp; Oil Devlop Cty Report'!$R$6:$Y$60,F$2,FALSE),'[7]Oil_out (Eliz)'!F29)</f>
        <v>3.3160619818382173</v>
      </c>
      <c r="G29" s="34">
        <f>IF(ISNUMBER(VLOOKUP($A29,'[7]NG &amp; Oil Devlop Cty Report'!$R$6:$Y$60,G$2,FALSE)),VLOOKUP($A29,'[7]NG &amp; Oil Devlop Cty Report'!$R$6:$Y$60,G$2,FALSE),'[7]Oil_out (Eliz)'!G29)</f>
        <v>3.2924427266562617</v>
      </c>
      <c r="H29" s="34">
        <f>IF(ISNUMBER(VLOOKUP($A29,'[7]NG &amp; Oil Devlop Cty Report'!$R$6:$Y$60,H$2,FALSE)),VLOOKUP($A29,'[7]NG &amp; Oil Devlop Cty Report'!$R$6:$Y$60,H$2,FALSE),'[7]Oil_out (Eliz)'!H29)</f>
        <v>3.2688234714743203</v>
      </c>
      <c r="I29" s="35">
        <f>IF(ISNUMBER(VLOOKUP($A29,'[7]NG &amp; Oil Devlop Cty Report'!$R$6:$Y$60,2,FALSE)),1,0)</f>
        <v>0</v>
      </c>
      <c r="J29" s="36" t="str">
        <f>IF(ISNUMBER(VLOOKUP($A29,'[7]NG &amp; Oil Devlop Cty Report'!$R$6:$Y$60,2,FALSE)),"Draft Developing Countries Report.doc","natural gas&amp;oil_out.xls")</f>
        <v>natural gas&amp;oil_out.xls</v>
      </c>
      <c r="K29" s="12" t="s">
        <v>18</v>
      </c>
      <c r="L29" s="37" t="s">
        <v>15</v>
      </c>
      <c r="M29" s="38" t="s">
        <v>16</v>
      </c>
    </row>
    <row r="30" spans="1:13" ht="12.75">
      <c r="A30" s="39" t="s">
        <v>43</v>
      </c>
      <c r="B30" s="34">
        <f>IF(ISNUMBER(VLOOKUP($A30,'[7]NG &amp; Oil Devlop Cty Report'!$R$6:$Y$60,B$2,FALSE)),VLOOKUP($A30,'[7]NG &amp; Oil Devlop Cty Report'!$R$6:$Y$60,B$2,FALSE),'[7]Oil_out (Eliz)'!B30)</f>
        <v>0.02769836746608931</v>
      </c>
      <c r="C30" s="34">
        <f>IF(ISNUMBER(VLOOKUP($A30,'[7]NG &amp; Oil Devlop Cty Report'!$R$6:$Y$60,C$2,FALSE)),VLOOKUP($A30,'[7]NG &amp; Oil Devlop Cty Report'!$R$6:$Y$60,C$2,FALSE),'[7]Oil_out (Eliz)'!C30)</f>
        <v>0.01913889636983196</v>
      </c>
      <c r="D30" s="34">
        <f>IF(ISNUMBER(VLOOKUP($A30,'[7]NG &amp; Oil Devlop Cty Report'!$R$6:$Y$60,D$2,FALSE)),VLOOKUP($A30,'[7]NG &amp; Oil Devlop Cty Report'!$R$6:$Y$60,D$2,FALSE),'[7]Oil_out (Eliz)'!D30)</f>
        <v>0.058234921692147334</v>
      </c>
      <c r="E30" s="34">
        <f>IF(ISNUMBER(VLOOKUP($A30,'[7]NG &amp; Oil Devlop Cty Report'!$R$6:$Y$60,E$2,FALSE)),VLOOKUP($A30,'[7]NG &amp; Oil Devlop Cty Report'!$R$6:$Y$60,E$2,FALSE),'[7]Oil_out (Eliz)'!E30)</f>
        <v>0.07516080465082953</v>
      </c>
      <c r="F30" s="34">
        <f>IF(ISNUMBER(VLOOKUP($A30,'[7]NG &amp; Oil Devlop Cty Report'!$R$6:$Y$60,F$2,FALSE)),VLOOKUP($A30,'[7]NG &amp; Oil Devlop Cty Report'!$R$6:$Y$60,F$2,FALSE),'[7]Oil_out (Eliz)'!F30)</f>
        <v>0.0898531183789492</v>
      </c>
      <c r="G30" s="34">
        <f>IF(ISNUMBER(VLOOKUP($A30,'[7]NG &amp; Oil Devlop Cty Report'!$R$6:$Y$60,G$2,FALSE)),VLOOKUP($A30,'[7]NG &amp; Oil Devlop Cty Report'!$R$6:$Y$60,G$2,FALSE),'[7]Oil_out (Eliz)'!G30)</f>
        <v>0.10876884504077518</v>
      </c>
      <c r="H30" s="34">
        <f>IF(ISNUMBER(VLOOKUP($A30,'[7]NG &amp; Oil Devlop Cty Report'!$R$6:$Y$60,H$2,FALSE)),VLOOKUP($A30,'[7]NG &amp; Oil Devlop Cty Report'!$R$6:$Y$60,H$2,FALSE),'[7]Oil_out (Eliz)'!H30)</f>
        <v>0.1212617375216414</v>
      </c>
      <c r="I30" s="35">
        <f>IF(ISNUMBER(VLOOKUP($A30,'[7]NG &amp; Oil Devlop Cty Report'!$R$6:$Y$60,2,FALSE)),1,0)</f>
        <v>1</v>
      </c>
      <c r="J30" s="36" t="str">
        <f>IF(ISNUMBER(VLOOKUP($A30,'[7]NG &amp; Oil Devlop Cty Report'!$R$6:$Y$60,2,FALSE)),"Draft Developing Countries Report.doc","natural gas&amp;oil_out.xls")</f>
        <v>Draft Developing Countries Report.doc</v>
      </c>
      <c r="K30" s="12" t="s">
        <v>12</v>
      </c>
      <c r="L30" s="37"/>
      <c r="M30" s="38"/>
    </row>
    <row r="31" spans="1:13" ht="12.75">
      <c r="A31" s="38" t="s">
        <v>44</v>
      </c>
      <c r="B31" s="34">
        <f>IF(ISNUMBER(VLOOKUP($A31,'[7]NG &amp; Oil Devlop Cty Report'!$R$6:$Y$60,B$2,FALSE)),VLOOKUP($A31,'[7]NG &amp; Oil Devlop Cty Report'!$R$6:$Y$60,B$2,FALSE),'[7]Oil_out (Eliz)'!B31)</f>
        <v>9.838820854712594</v>
      </c>
      <c r="C31" s="34">
        <f>IF(ISNUMBER(VLOOKUP($A31,'[7]NG &amp; Oil Devlop Cty Report'!$R$6:$Y$60,C$2,FALSE)),VLOOKUP($A31,'[7]NG &amp; Oil Devlop Cty Report'!$R$6:$Y$60,C$2,FALSE),'[7]Oil_out (Eliz)'!C31)</f>
        <v>9.515517481986933</v>
      </c>
      <c r="D31" s="34">
        <f>IF(ISNUMBER(VLOOKUP($A31,'[7]NG &amp; Oil Devlop Cty Report'!$R$6:$Y$60,D$2,FALSE)),VLOOKUP($A31,'[7]NG &amp; Oil Devlop Cty Report'!$R$6:$Y$60,D$2,FALSE),'[7]Oil_out (Eliz)'!D31)</f>
        <v>9.047699222781887</v>
      </c>
      <c r="E31" s="34">
        <f>IF(ISNUMBER(VLOOKUP($A31,'[7]NG &amp; Oil Devlop Cty Report'!$R$6:$Y$60,E$2,FALSE)),VLOOKUP($A31,'[7]NG &amp; Oil Devlop Cty Report'!$R$6:$Y$60,E$2,FALSE),'[7]Oil_out (Eliz)'!E31)</f>
        <v>9.480969326408058</v>
      </c>
      <c r="F31" s="34">
        <f>IF(ISNUMBER(VLOOKUP($A31,'[7]NG &amp; Oil Devlop Cty Report'!$R$6:$Y$60,F$2,FALSE)),VLOOKUP($A31,'[7]NG &amp; Oil Devlop Cty Report'!$R$6:$Y$60,F$2,FALSE),'[7]Oil_out (Eliz)'!F31)</f>
        <v>9.50645580309191</v>
      </c>
      <c r="G31" s="34">
        <f>IF(ISNUMBER(VLOOKUP($A31,'[7]NG &amp; Oil Devlop Cty Report'!$R$6:$Y$60,G$2,FALSE)),VLOOKUP($A31,'[7]NG &amp; Oil Devlop Cty Report'!$R$6:$Y$60,G$2,FALSE),'[7]Oil_out (Eliz)'!G31)</f>
        <v>9.735834093246979</v>
      </c>
      <c r="H31" s="34">
        <f>IF(ISNUMBER(VLOOKUP($A31,'[7]NG &amp; Oil Devlop Cty Report'!$R$6:$Y$60,H$2,FALSE)),VLOOKUP($A31,'[7]NG &amp; Oil Devlop Cty Report'!$R$6:$Y$60,H$2,FALSE),'[7]Oil_out (Eliz)'!H31)</f>
        <v>9.96521238340199</v>
      </c>
      <c r="I31" s="35">
        <f>IF(ISNUMBER(VLOOKUP($A31,'[7]NG &amp; Oil Devlop Cty Report'!$R$6:$Y$60,2,FALSE)),1,0)</f>
        <v>0</v>
      </c>
      <c r="J31" s="36" t="str">
        <f>IF(ISNUMBER(VLOOKUP($A31,'[7]NG &amp; Oil Devlop Cty Report'!$R$6:$Y$60,2,FALSE)),"Draft Developing Countries Report.doc","natural gas&amp;oil_out.xls")</f>
        <v>natural gas&amp;oil_out.xls</v>
      </c>
      <c r="K31" s="12" t="s">
        <v>18</v>
      </c>
      <c r="L31" s="37" t="s">
        <v>15</v>
      </c>
      <c r="M31" s="38" t="s">
        <v>16</v>
      </c>
    </row>
    <row r="32" spans="1:13" ht="12.75">
      <c r="A32" s="38" t="s">
        <v>122</v>
      </c>
      <c r="B32" s="34">
        <f>IF(ISNUMBER(VLOOKUP($A32,'[7]NG &amp; Oil Devlop Cty Report'!$R$6:$Y$60,B$2,FALSE)),VLOOKUP($A32,'[7]NG &amp; Oil Devlop Cty Report'!$R$6:$Y$60,B$2,FALSE),'[7]Oil_out (Eliz)'!B32)</f>
        <v>0.13924624366553698</v>
      </c>
      <c r="C32" s="34">
        <f>IF(ISNUMBER(VLOOKUP($A32,'[7]NG &amp; Oil Devlop Cty Report'!$R$6:$Y$60,C$2,FALSE)),VLOOKUP($A32,'[7]NG &amp; Oil Devlop Cty Report'!$R$6:$Y$60,C$2,FALSE),'[7]Oil_out (Eliz)'!C32)</f>
        <v>0.07623180505029134</v>
      </c>
      <c r="D32" s="34">
        <f>IF(ISNUMBER(VLOOKUP($A32,'[7]NG &amp; Oil Devlop Cty Report'!$R$6:$Y$60,D$2,FALSE)),VLOOKUP($A32,'[7]NG &amp; Oil Devlop Cty Report'!$R$6:$Y$60,D$2,FALSE),'[7]Oil_out (Eliz)'!D32)</f>
        <v>0.21109643071726847</v>
      </c>
      <c r="E32" s="34">
        <f>IF(ISNUMBER(VLOOKUP($A32,'[7]NG &amp; Oil Devlop Cty Report'!$R$6:$Y$60,E$2,FALSE)),VLOOKUP($A32,'[7]NG &amp; Oil Devlop Cty Report'!$R$6:$Y$60,E$2,FALSE),'[7]Oil_out (Eliz)'!E32)</f>
        <v>0.21109643071726847</v>
      </c>
      <c r="F32" s="34">
        <f>IF(ISNUMBER(VLOOKUP($A32,'[7]NG &amp; Oil Devlop Cty Report'!$R$6:$Y$60,F$2,FALSE)),VLOOKUP($A32,'[7]NG &amp; Oil Devlop Cty Report'!$R$6:$Y$60,F$2,FALSE),'[7]Oil_out (Eliz)'!F32)</f>
        <v>0.21109643071726847</v>
      </c>
      <c r="G32" s="34">
        <f>IF(ISNUMBER(VLOOKUP($A32,'[7]NG &amp; Oil Devlop Cty Report'!$R$6:$Y$60,G$2,FALSE)),VLOOKUP($A32,'[7]NG &amp; Oil Devlop Cty Report'!$R$6:$Y$60,G$2,FALSE),'[7]Oil_out (Eliz)'!G32)</f>
        <v>0.21109643071726847</v>
      </c>
      <c r="H32" s="34">
        <f>IF(ISNUMBER(VLOOKUP($A32,'[7]NG &amp; Oil Devlop Cty Report'!$R$6:$Y$60,H$2,FALSE)),VLOOKUP($A32,'[7]NG &amp; Oil Devlop Cty Report'!$R$6:$Y$60,H$2,FALSE),'[7]Oil_out (Eliz)'!H32)</f>
        <v>0.21109643071726847</v>
      </c>
      <c r="I32" s="35">
        <f>IF(ISNUMBER(VLOOKUP($A32,'[7]NG &amp; Oil Devlop Cty Report'!$R$6:$Y$60,2,FALSE)),1,0)</f>
        <v>0</v>
      </c>
      <c r="J32" s="36" t="str">
        <f>IF(ISNUMBER(VLOOKUP($A32,'[7]NG &amp; Oil Devlop Cty Report'!$R$6:$Y$60,2,FALSE)),"Draft Developing Countries Report.doc","natural gas&amp;oil_out.xls")</f>
        <v>natural gas&amp;oil_out.xls</v>
      </c>
      <c r="K32" s="12" t="s">
        <v>18</v>
      </c>
      <c r="L32" s="37" t="s">
        <v>15</v>
      </c>
      <c r="M32" s="38" t="s">
        <v>16</v>
      </c>
    </row>
    <row r="33" spans="1:13" ht="12.75">
      <c r="A33" s="38" t="s">
        <v>46</v>
      </c>
      <c r="B33" s="34">
        <f>IF(ISNUMBER(VLOOKUP($A33,'[7]NG &amp; Oil Devlop Cty Report'!$R$6:$Y$60,B$2,FALSE)),VLOOKUP($A33,'[7]NG &amp; Oil Devlop Cty Report'!$R$6:$Y$60,B$2,FALSE),'[7]Oil_out (Eliz)'!B33)</f>
        <v>0.5555693827647019</v>
      </c>
      <c r="C33" s="34">
        <f>IF(ISNUMBER(VLOOKUP($A33,'[7]NG &amp; Oil Devlop Cty Report'!$R$6:$Y$60,C$2,FALSE)),VLOOKUP($A33,'[7]NG &amp; Oil Devlop Cty Report'!$R$6:$Y$60,C$2,FALSE),'[7]Oil_out (Eliz)'!C33)</f>
        <v>0.7755570820669959</v>
      </c>
      <c r="D33" s="34">
        <f>IF(ISNUMBER(VLOOKUP($A33,'[7]NG &amp; Oil Devlop Cty Report'!$R$6:$Y$60,D$2,FALSE)),VLOOKUP($A33,'[7]NG &amp; Oil Devlop Cty Report'!$R$6:$Y$60,D$2,FALSE),'[7]Oil_out (Eliz)'!D33)</f>
        <v>0.6877667550369324</v>
      </c>
      <c r="E33" s="34">
        <f>IF(ISNUMBER(VLOOKUP($A33,'[7]NG &amp; Oil Devlop Cty Report'!$R$6:$Y$60,E$2,FALSE)),VLOOKUP($A33,'[7]NG &amp; Oil Devlop Cty Report'!$R$6:$Y$60,E$2,FALSE),'[7]Oil_out (Eliz)'!E33)</f>
        <v>0.6877667550369324</v>
      </c>
      <c r="F33" s="34">
        <f>IF(ISNUMBER(VLOOKUP($A33,'[7]NG &amp; Oil Devlop Cty Report'!$R$6:$Y$60,F$2,FALSE)),VLOOKUP($A33,'[7]NG &amp; Oil Devlop Cty Report'!$R$6:$Y$60,F$2,FALSE),'[7]Oil_out (Eliz)'!F33)</f>
        <v>0.6877667550369324</v>
      </c>
      <c r="G33" s="34">
        <f>IF(ISNUMBER(VLOOKUP($A33,'[7]NG &amp; Oil Devlop Cty Report'!$R$6:$Y$60,G$2,FALSE)),VLOOKUP($A33,'[7]NG &amp; Oil Devlop Cty Report'!$R$6:$Y$60,G$2,FALSE),'[7]Oil_out (Eliz)'!G33)</f>
        <v>0.6877667550369324</v>
      </c>
      <c r="H33" s="34">
        <f>IF(ISNUMBER(VLOOKUP($A33,'[7]NG &amp; Oil Devlop Cty Report'!$R$6:$Y$60,H$2,FALSE)),VLOOKUP($A33,'[7]NG &amp; Oil Devlop Cty Report'!$R$6:$Y$60,H$2,FALSE),'[7]Oil_out (Eliz)'!H33)</f>
        <v>0.6877667550369324</v>
      </c>
      <c r="I33" s="35">
        <f>IF(ISNUMBER(VLOOKUP($A33,'[7]NG &amp; Oil Devlop Cty Report'!$R$6:$Y$60,2,FALSE)),1,0)</f>
        <v>0</v>
      </c>
      <c r="J33" s="36" t="str">
        <f>IF(ISNUMBER(VLOOKUP($A33,'[7]NG &amp; Oil Devlop Cty Report'!$R$6:$Y$60,2,FALSE)),"Draft Developing Countries Report.doc","natural gas&amp;oil_out.xls")</f>
        <v>natural gas&amp;oil_out.xls</v>
      </c>
      <c r="K33" s="12" t="s">
        <v>28</v>
      </c>
      <c r="L33" s="37" t="s">
        <v>15</v>
      </c>
      <c r="M33" s="38" t="s">
        <v>16</v>
      </c>
    </row>
    <row r="34" spans="1:13" ht="12.75">
      <c r="A34" s="38" t="s">
        <v>47</v>
      </c>
      <c r="B34" s="34">
        <f>IF(ISNUMBER(VLOOKUP($A34,'[7]NG &amp; Oil Devlop Cty Report'!$R$6:$Y$60,B$2,FALSE)),VLOOKUP($A34,'[7]NG &amp; Oil Devlop Cty Report'!$R$6:$Y$60,B$2,FALSE),'[7]Oil_out (Eliz)'!B34)</f>
        <v>0</v>
      </c>
      <c r="C34" s="34">
        <f>IF(ISNUMBER(VLOOKUP($A34,'[7]NG &amp; Oil Devlop Cty Report'!$R$6:$Y$60,C$2,FALSE)),VLOOKUP($A34,'[7]NG &amp; Oil Devlop Cty Report'!$R$6:$Y$60,C$2,FALSE),'[7]Oil_out (Eliz)'!C34)</f>
        <v>0</v>
      </c>
      <c r="D34" s="34">
        <f>IF(ISNUMBER(VLOOKUP($A34,'[7]NG &amp; Oil Devlop Cty Report'!$R$6:$Y$60,D$2,FALSE)),VLOOKUP($A34,'[7]NG &amp; Oil Devlop Cty Report'!$R$6:$Y$60,D$2,FALSE),'[7]Oil_out (Eliz)'!D34)</f>
        <v>0</v>
      </c>
      <c r="E34" s="34">
        <f>IF(ISNUMBER(VLOOKUP($A34,'[7]NG &amp; Oil Devlop Cty Report'!$R$6:$Y$60,E$2,FALSE)),VLOOKUP($A34,'[7]NG &amp; Oil Devlop Cty Report'!$R$6:$Y$60,E$2,FALSE),'[7]Oil_out (Eliz)'!E34)</f>
        <v>0</v>
      </c>
      <c r="F34" s="34">
        <f>IF(ISNUMBER(VLOOKUP($A34,'[7]NG &amp; Oil Devlop Cty Report'!$R$6:$Y$60,F$2,FALSE)),VLOOKUP($A34,'[7]NG &amp; Oil Devlop Cty Report'!$R$6:$Y$60,F$2,FALSE),'[7]Oil_out (Eliz)'!F34)</f>
        <v>0</v>
      </c>
      <c r="G34" s="34">
        <f>IF(ISNUMBER(VLOOKUP($A34,'[7]NG &amp; Oil Devlop Cty Report'!$R$6:$Y$60,G$2,FALSE)),VLOOKUP($A34,'[7]NG &amp; Oil Devlop Cty Report'!$R$6:$Y$60,G$2,FALSE),'[7]Oil_out (Eliz)'!G34)</f>
        <v>0</v>
      </c>
      <c r="H34" s="34">
        <f>IF(ISNUMBER(VLOOKUP($A34,'[7]NG &amp; Oil Devlop Cty Report'!$R$6:$Y$60,H$2,FALSE)),VLOOKUP($A34,'[7]NG &amp; Oil Devlop Cty Report'!$R$6:$Y$60,H$2,FALSE),'[7]Oil_out (Eliz)'!H34)</f>
        <v>0</v>
      </c>
      <c r="I34" s="35">
        <f>IF(ISNUMBER(VLOOKUP($A34,'[7]NG &amp; Oil Devlop Cty Report'!$R$6:$Y$60,2,FALSE)),1,0)</f>
        <v>0</v>
      </c>
      <c r="J34" s="36" t="str">
        <f>IF(ISNUMBER(VLOOKUP($A34,'[7]NG &amp; Oil Devlop Cty Report'!$R$6:$Y$60,2,FALSE)),"Draft Developing Countries Report.doc","natural gas&amp;oil_out.xls")</f>
        <v>natural gas&amp;oil_out.xls</v>
      </c>
      <c r="K34" s="12" t="s">
        <v>48</v>
      </c>
      <c r="L34" s="37" t="s">
        <v>15</v>
      </c>
      <c r="M34" s="38" t="s">
        <v>16</v>
      </c>
    </row>
    <row r="35" spans="1:13" ht="12.75">
      <c r="A35" s="6" t="s">
        <v>49</v>
      </c>
      <c r="B35" s="34">
        <f>IF(ISNUMBER(VLOOKUP($A35,'[7]NG &amp; Oil Devlop Cty Report'!$R$6:$Y$60,B$2,FALSE)),VLOOKUP($A35,'[7]NG &amp; Oil Devlop Cty Report'!$R$6:$Y$60,B$2,FALSE),'[7]Oil_out (Eliz)'!B35)</f>
        <v>9.5</v>
      </c>
      <c r="C35" s="34">
        <f>IF(ISNUMBER(VLOOKUP($A35,'[7]NG &amp; Oil Devlop Cty Report'!$R$6:$Y$60,C$2,FALSE)),VLOOKUP($A35,'[7]NG &amp; Oil Devlop Cty Report'!$R$6:$Y$60,C$2,FALSE),'[7]Oil_out (Eliz)'!C35)</f>
        <v>11.573203020662168</v>
      </c>
      <c r="D35" s="34">
        <f>IF(ISNUMBER(VLOOKUP($A35,'[7]NG &amp; Oil Devlop Cty Report'!$R$6:$Y$60,D$2,FALSE)),VLOOKUP($A35,'[7]NG &amp; Oil Devlop Cty Report'!$R$6:$Y$60,D$2,FALSE),'[7]Oil_out (Eliz)'!D35)</f>
        <v>13.23668214478591</v>
      </c>
      <c r="E35" s="34">
        <f>IF(ISNUMBER(VLOOKUP($A35,'[7]NG &amp; Oil Devlop Cty Report'!$R$6:$Y$60,E$2,FALSE)),VLOOKUP($A35,'[7]NG &amp; Oil Devlop Cty Report'!$R$6:$Y$60,E$2,FALSE),'[7]Oil_out (Eliz)'!E35)</f>
        <v>15.55676750133039</v>
      </c>
      <c r="F35" s="34">
        <f>IF(ISNUMBER(VLOOKUP($A35,'[7]NG &amp; Oil Devlop Cty Report'!$R$6:$Y$60,F$2,FALSE)),VLOOKUP($A35,'[7]NG &amp; Oil Devlop Cty Report'!$R$6:$Y$60,F$2,FALSE),'[7]Oil_out (Eliz)'!F35)</f>
        <v>18.428411562646417</v>
      </c>
      <c r="G35" s="34">
        <f>IF(ISNUMBER(VLOOKUP($A35,'[7]NG &amp; Oil Devlop Cty Report'!$R$6:$Y$60,G$2,FALSE)),VLOOKUP($A35,'[7]NG &amp; Oil Devlop Cty Report'!$R$6:$Y$60,G$2,FALSE),'[7]Oil_out (Eliz)'!G35)</f>
        <v>22.16647757483607</v>
      </c>
      <c r="H35" s="34">
        <f>IF(ISNUMBER(VLOOKUP($A35,'[7]NG &amp; Oil Devlop Cty Report'!$R$6:$Y$60,H$2,FALSE)),VLOOKUP($A35,'[7]NG &amp; Oil Devlop Cty Report'!$R$6:$Y$60,H$2,FALSE),'[7]Oil_out (Eliz)'!H35)</f>
        <v>26.827823374701353</v>
      </c>
      <c r="I35" s="35">
        <f>IF(ISNUMBER(VLOOKUP($A35,'[7]NG &amp; Oil Devlop Cty Report'!$R$6:$Y$60,2,FALSE)),1,0)</f>
        <v>1</v>
      </c>
      <c r="J35" s="36" t="str">
        <f>IF(ISNUMBER(VLOOKUP($A35,'[7]NG &amp; Oil Devlop Cty Report'!$R$6:$Y$60,2,FALSE)),"Draft Developing Countries Report.doc","natural gas&amp;oil_out.xls")</f>
        <v>Draft Developing Countries Report.doc</v>
      </c>
      <c r="K35" s="12" t="s">
        <v>49</v>
      </c>
      <c r="L35" s="37"/>
      <c r="M35" s="38"/>
    </row>
    <row r="36" spans="1:13" ht="12.75">
      <c r="A36" s="6" t="s">
        <v>50</v>
      </c>
      <c r="B36" s="34">
        <f>IF(ISNUMBER(VLOOKUP($A36,'[7]NG &amp; Oil Devlop Cty Report'!$R$6:$Y$60,B$2,FALSE)),VLOOKUP($A36,'[7]NG &amp; Oil Devlop Cty Report'!$R$6:$Y$60,B$2,FALSE),'[7]Oil_out (Eliz)'!B36)</f>
        <v>6.535871537725395</v>
      </c>
      <c r="C36" s="34">
        <f>IF(ISNUMBER(VLOOKUP($A36,'[7]NG &amp; Oil Devlop Cty Report'!$R$6:$Y$60,C$2,FALSE)),VLOOKUP($A36,'[7]NG &amp; Oil Devlop Cty Report'!$R$6:$Y$60,C$2,FALSE),'[7]Oil_out (Eliz)'!C36)</f>
        <v>6.940012733009225</v>
      </c>
      <c r="D36" s="34">
        <f>IF(ISNUMBER(VLOOKUP($A36,'[7]NG &amp; Oil Devlop Cty Report'!$R$6:$Y$60,D$2,FALSE)),VLOOKUP($A36,'[7]NG &amp; Oil Devlop Cty Report'!$R$6:$Y$60,D$2,FALSE),'[7]Oil_out (Eliz)'!D36)</f>
        <v>12.865789976863349</v>
      </c>
      <c r="E36" s="34">
        <f>IF(ISNUMBER(VLOOKUP($A36,'[7]NG &amp; Oil Devlop Cty Report'!$R$6:$Y$60,E$2,FALSE)),VLOOKUP($A36,'[7]NG &amp; Oil Devlop Cty Report'!$R$6:$Y$60,E$2,FALSE),'[7]Oil_out (Eliz)'!E36)</f>
        <v>15.320273004215986</v>
      </c>
      <c r="F36" s="34">
        <f>IF(ISNUMBER(VLOOKUP($A36,'[7]NG &amp; Oil Devlop Cty Report'!$R$6:$Y$60,F$2,FALSE)),VLOOKUP($A36,'[7]NG &amp; Oil Devlop Cty Report'!$R$6:$Y$60,F$2,FALSE),'[7]Oil_out (Eliz)'!F36)</f>
        <v>15.796592629881811</v>
      </c>
      <c r="G36" s="34">
        <f>IF(ISNUMBER(VLOOKUP($A36,'[7]NG &amp; Oil Devlop Cty Report'!$R$6:$Y$60,G$2,FALSE)),VLOOKUP($A36,'[7]NG &amp; Oil Devlop Cty Report'!$R$6:$Y$60,G$2,FALSE),'[7]Oil_out (Eliz)'!G36)</f>
        <v>16.2636083403159</v>
      </c>
      <c r="H36" s="34">
        <f>IF(ISNUMBER(VLOOKUP($A36,'[7]NG &amp; Oil Devlop Cty Report'!$R$6:$Y$60,H$2,FALSE)),VLOOKUP($A36,'[7]NG &amp; Oil Devlop Cty Report'!$R$6:$Y$60,H$2,FALSE),'[7]Oil_out (Eliz)'!H36)</f>
        <v>16.141467113622166</v>
      </c>
      <c r="I36" s="35">
        <f>IF(ISNUMBER(VLOOKUP($A36,'[7]NG &amp; Oil Devlop Cty Report'!$R$6:$Y$60,2,FALSE)),1,0)</f>
        <v>1</v>
      </c>
      <c r="J36" s="36" t="str">
        <f>IF(ISNUMBER(VLOOKUP($A36,'[7]NG &amp; Oil Devlop Cty Report'!$R$6:$Y$60,2,FALSE)),"Draft Developing Countries Report.doc","natural gas&amp;oil_out.xls")</f>
        <v>Draft Developing Countries Report.doc</v>
      </c>
      <c r="K36" s="12" t="s">
        <v>21</v>
      </c>
      <c r="L36" s="37" t="s">
        <v>8</v>
      </c>
      <c r="M36" s="38"/>
    </row>
    <row r="37" spans="1:13" ht="12.75">
      <c r="A37" s="6" t="s">
        <v>51</v>
      </c>
      <c r="B37" s="34">
        <f>IF(ISNUMBER(VLOOKUP($A37,'[7]NG &amp; Oil Devlop Cty Report'!$R$6:$Y$60,B$2,FALSE)),VLOOKUP($A37,'[7]NG &amp; Oil Devlop Cty Report'!$R$6:$Y$60,B$2,FALSE),'[7]Oil_out (Eliz)'!B37)</f>
        <v>68.47980532807757</v>
      </c>
      <c r="C37" s="34">
        <f>IF(ISNUMBER(VLOOKUP($A37,'[7]NG &amp; Oil Devlop Cty Report'!$R$6:$Y$60,C$2,FALSE)),VLOOKUP($A37,'[7]NG &amp; Oil Devlop Cty Report'!$R$6:$Y$60,C$2,FALSE),'[7]Oil_out (Eliz)'!C37)</f>
        <v>80.85041710379578</v>
      </c>
      <c r="D37" s="34">
        <f>IF(ISNUMBER(VLOOKUP($A37,'[7]NG &amp; Oil Devlop Cty Report'!$R$6:$Y$60,D$2,FALSE)),VLOOKUP($A37,'[7]NG &amp; Oil Devlop Cty Report'!$R$6:$Y$60,D$2,FALSE),'[7]Oil_out (Eliz)'!D37)</f>
        <v>79.86509047797308</v>
      </c>
      <c r="E37" s="34">
        <f>IF(ISNUMBER(VLOOKUP($A37,'[7]NG &amp; Oil Devlop Cty Report'!$R$6:$Y$60,E$2,FALSE)),VLOOKUP($A37,'[7]NG &amp; Oil Devlop Cty Report'!$R$6:$Y$60,E$2,FALSE),'[7]Oil_out (Eliz)'!E37)</f>
        <v>82.7077217745336</v>
      </c>
      <c r="F37" s="34">
        <f>IF(ISNUMBER(VLOOKUP($A37,'[7]NG &amp; Oil Devlop Cty Report'!$R$6:$Y$60,F$2,FALSE)),VLOOKUP($A37,'[7]NG &amp; Oil Devlop Cty Report'!$R$6:$Y$60,F$2,FALSE),'[7]Oil_out (Eliz)'!F37)</f>
        <v>90.18901033439315</v>
      </c>
      <c r="G37" s="34">
        <f>IF(ISNUMBER(VLOOKUP($A37,'[7]NG &amp; Oil Devlop Cty Report'!$R$6:$Y$60,G$2,FALSE)),VLOOKUP($A37,'[7]NG &amp; Oil Devlop Cty Report'!$R$6:$Y$60,G$2,FALSE),'[7]Oil_out (Eliz)'!G37)</f>
        <v>98.02352341898379</v>
      </c>
      <c r="H37" s="34">
        <f>IF(ISNUMBER(VLOOKUP($A37,'[7]NG &amp; Oil Devlop Cty Report'!$R$6:$Y$60,H$2,FALSE)),VLOOKUP($A37,'[7]NG &amp; Oil Devlop Cty Report'!$R$6:$Y$60,H$2,FALSE),'[7]Oil_out (Eliz)'!H37)</f>
        <v>105.37666629586994</v>
      </c>
      <c r="I37" s="35">
        <f>IF(ISNUMBER(VLOOKUP($A37,'[7]NG &amp; Oil Devlop Cty Report'!$R$6:$Y$60,2,FALSE)),1,0)</f>
        <v>1</v>
      </c>
      <c r="J37" s="36" t="str">
        <f>IF(ISNUMBER(VLOOKUP($A37,'[7]NG &amp; Oil Devlop Cty Report'!$R$6:$Y$60,2,FALSE)),"Draft Developing Countries Report.doc","natural gas&amp;oil_out.xls")</f>
        <v>Draft Developing Countries Report.doc</v>
      </c>
      <c r="K37" s="12" t="s">
        <v>52</v>
      </c>
      <c r="L37" s="37" t="s">
        <v>8</v>
      </c>
      <c r="M37" s="38"/>
    </row>
    <row r="38" spans="1:13" ht="12.75">
      <c r="A38" s="6" t="s">
        <v>53</v>
      </c>
      <c r="B38" s="34">
        <f>IF(ISNUMBER(VLOOKUP($A38,'[7]NG &amp; Oil Devlop Cty Report'!$R$6:$Y$60,B$2,FALSE)),VLOOKUP($A38,'[7]NG &amp; Oil Devlop Cty Report'!$R$6:$Y$60,B$2,FALSE),'[7]Oil_out (Eliz)'!B38)</f>
        <v>50.402824513092476</v>
      </c>
      <c r="C38" s="34">
        <f>IF(ISNUMBER(VLOOKUP($A38,'[7]NG &amp; Oil Devlop Cty Report'!$R$6:$Y$60,C$2,FALSE)),VLOOKUP($A38,'[7]NG &amp; Oil Devlop Cty Report'!$R$6:$Y$60,C$2,FALSE),'[7]Oil_out (Eliz)'!C38)</f>
        <v>17.136188474990877</v>
      </c>
      <c r="D38" s="34">
        <f>IF(ISNUMBER(VLOOKUP($A38,'[7]NG &amp; Oil Devlop Cty Report'!$R$6:$Y$60,D$2,FALSE)),VLOOKUP($A38,'[7]NG &amp; Oil Devlop Cty Report'!$R$6:$Y$60,D$2,FALSE),'[7]Oil_out (Eliz)'!D38)</f>
        <v>61.38573923158375</v>
      </c>
      <c r="E38" s="34">
        <f>IF(ISNUMBER(VLOOKUP($A38,'[7]NG &amp; Oil Devlop Cty Report'!$R$6:$Y$60,E$2,FALSE)),VLOOKUP($A38,'[7]NG &amp; Oil Devlop Cty Report'!$R$6:$Y$60,E$2,FALSE),'[7]Oil_out (Eliz)'!E38)</f>
        <v>68.92711691178005</v>
      </c>
      <c r="F38" s="34">
        <f>IF(ISNUMBER(VLOOKUP($A38,'[7]NG &amp; Oil Devlop Cty Report'!$R$6:$Y$60,F$2,FALSE)),VLOOKUP($A38,'[7]NG &amp; Oil Devlop Cty Report'!$R$6:$Y$60,F$2,FALSE),'[7]Oil_out (Eliz)'!F38)</f>
        <v>83.05827013796211</v>
      </c>
      <c r="G38" s="34">
        <f>IF(ISNUMBER(VLOOKUP($A38,'[7]NG &amp; Oil Devlop Cty Report'!$R$6:$Y$60,G$2,FALSE)),VLOOKUP($A38,'[7]NG &amp; Oil Devlop Cty Report'!$R$6:$Y$60,G$2,FALSE),'[7]Oil_out (Eliz)'!G38)</f>
        <v>98.92498380974435</v>
      </c>
      <c r="H38" s="34">
        <f>IF(ISNUMBER(VLOOKUP($A38,'[7]NG &amp; Oil Devlop Cty Report'!$R$6:$Y$60,H$2,FALSE)),VLOOKUP($A38,'[7]NG &amp; Oil Devlop Cty Report'!$R$6:$Y$60,H$2,FALSE),'[7]Oil_out (Eliz)'!H38)</f>
        <v>121.7150808135119</v>
      </c>
      <c r="I38" s="35">
        <f>IF(ISNUMBER(VLOOKUP($A38,'[7]NG &amp; Oil Devlop Cty Report'!$R$6:$Y$60,2,FALSE)),1,0)</f>
        <v>1</v>
      </c>
      <c r="J38" s="36" t="str">
        <f>IF(ISNUMBER(VLOOKUP($A38,'[7]NG &amp; Oil Devlop Cty Report'!$R$6:$Y$60,2,FALSE)),"Draft Developing Countries Report.doc","natural gas&amp;oil_out.xls")</f>
        <v>Draft Developing Countries Report.doc</v>
      </c>
      <c r="K38" s="12" t="s">
        <v>52</v>
      </c>
      <c r="L38" s="37" t="s">
        <v>8</v>
      </c>
      <c r="M38" s="38"/>
    </row>
    <row r="39" spans="1:13" ht="12.75">
      <c r="A39" s="38" t="s">
        <v>54</v>
      </c>
      <c r="B39" s="34">
        <f>IF(ISNUMBER(VLOOKUP($A39,'[7]NG &amp; Oil Devlop Cty Report'!$R$6:$Y$60,B$2,FALSE)),VLOOKUP($A39,'[7]NG &amp; Oil Devlop Cty Report'!$R$6:$Y$60,B$2,FALSE),'[7]Oil_out (Eliz)'!B39)</f>
        <v>0.08187759928510374</v>
      </c>
      <c r="C39" s="34">
        <f>IF(ISNUMBER(VLOOKUP($A39,'[7]NG &amp; Oil Devlop Cty Report'!$R$6:$Y$60,C$2,FALSE)),VLOOKUP($A39,'[7]NG &amp; Oil Devlop Cty Report'!$R$6:$Y$60,C$2,FALSE),'[7]Oil_out (Eliz)'!C39)</f>
        <v>0.06791518489502213</v>
      </c>
      <c r="D39" s="34">
        <f>IF(ISNUMBER(VLOOKUP($A39,'[7]NG &amp; Oil Devlop Cty Report'!$R$6:$Y$60,D$2,FALSE)),VLOOKUP($A39,'[7]NG &amp; Oil Devlop Cty Report'!$R$6:$Y$60,D$2,FALSE),'[7]Oil_out (Eliz)'!D39)</f>
        <v>0.06035617606709387</v>
      </c>
      <c r="E39" s="34">
        <f>IF(ISNUMBER(VLOOKUP($A39,'[7]NG &amp; Oil Devlop Cty Report'!$R$6:$Y$60,E$2,FALSE)),VLOOKUP($A39,'[7]NG &amp; Oil Devlop Cty Report'!$R$6:$Y$60,E$2,FALSE),'[7]Oil_out (Eliz)'!E39)</f>
        <v>0.06035617606709387</v>
      </c>
      <c r="F39" s="34">
        <f>IF(ISNUMBER(VLOOKUP($A39,'[7]NG &amp; Oil Devlop Cty Report'!$R$6:$Y$60,F$2,FALSE)),VLOOKUP($A39,'[7]NG &amp; Oil Devlop Cty Report'!$R$6:$Y$60,F$2,FALSE),'[7]Oil_out (Eliz)'!F39)</f>
        <v>0.06035617606709387</v>
      </c>
      <c r="G39" s="34">
        <f>IF(ISNUMBER(VLOOKUP($A39,'[7]NG &amp; Oil Devlop Cty Report'!$R$6:$Y$60,G$2,FALSE)),VLOOKUP($A39,'[7]NG &amp; Oil Devlop Cty Report'!$R$6:$Y$60,G$2,FALSE),'[7]Oil_out (Eliz)'!G39)</f>
        <v>0.06035617606709387</v>
      </c>
      <c r="H39" s="34">
        <f>IF(ISNUMBER(VLOOKUP($A39,'[7]NG &amp; Oil Devlop Cty Report'!$R$6:$Y$60,H$2,FALSE)),VLOOKUP($A39,'[7]NG &amp; Oil Devlop Cty Report'!$R$6:$Y$60,H$2,FALSE),'[7]Oil_out (Eliz)'!H39)</f>
        <v>0.06035617606709387</v>
      </c>
      <c r="I39" s="35">
        <f>IF(ISNUMBER(VLOOKUP($A39,'[7]NG &amp; Oil Devlop Cty Report'!$R$6:$Y$60,2,FALSE)),1,0)</f>
        <v>0</v>
      </c>
      <c r="J39" s="36" t="str">
        <f>IF(ISNUMBER(VLOOKUP($A39,'[7]NG &amp; Oil Devlop Cty Report'!$R$6:$Y$60,2,FALSE)),"Draft Developing Countries Report.doc","natural gas&amp;oil_out.xls")</f>
        <v>natural gas&amp;oil_out.xls</v>
      </c>
      <c r="K39" s="12" t="s">
        <v>18</v>
      </c>
      <c r="L39" s="37" t="s">
        <v>15</v>
      </c>
      <c r="M39" s="38" t="s">
        <v>16</v>
      </c>
    </row>
    <row r="40" spans="1:13" ht="12.75">
      <c r="A40" s="6" t="s">
        <v>55</v>
      </c>
      <c r="B40" s="34">
        <f>IF(ISNUMBER(VLOOKUP($A40,'[7]NG &amp; Oil Devlop Cty Report'!$R$6:$Y$60,B$2,FALSE)),VLOOKUP($A40,'[7]NG &amp; Oil Devlop Cty Report'!$R$6:$Y$60,B$2,FALSE),'[7]Oil_out (Eliz)'!B40)</f>
        <v>0.4806307478499769</v>
      </c>
      <c r="C40" s="34">
        <f>IF(ISNUMBER(VLOOKUP($A40,'[7]NG &amp; Oil Devlop Cty Report'!$R$6:$Y$60,C$2,FALSE)),VLOOKUP($A40,'[7]NG &amp; Oil Devlop Cty Report'!$R$6:$Y$60,C$2,FALSE),'[7]Oil_out (Eliz)'!C40)</f>
        <v>0.6366515128132355</v>
      </c>
      <c r="D40" s="34">
        <f>IF(ISNUMBER(VLOOKUP($A40,'[7]NG &amp; Oil Devlop Cty Report'!$R$6:$Y$60,D$2,FALSE)),VLOOKUP($A40,'[7]NG &amp; Oil Devlop Cty Report'!$R$6:$Y$60,D$2,FALSE),'[7]Oil_out (Eliz)'!D40)</f>
        <v>0.8127970188770098</v>
      </c>
      <c r="E40" s="34">
        <f>IF(ISNUMBER(VLOOKUP($A40,'[7]NG &amp; Oil Devlop Cty Report'!$R$6:$Y$60,E$2,FALSE)),VLOOKUP($A40,'[7]NG &amp; Oil Devlop Cty Report'!$R$6:$Y$60,E$2,FALSE),'[7]Oil_out (Eliz)'!E40)</f>
        <v>0.7927953697285183</v>
      </c>
      <c r="F40" s="34">
        <f>IF(ISNUMBER(VLOOKUP($A40,'[7]NG &amp; Oil Devlop Cty Report'!$R$6:$Y$60,F$2,FALSE)),VLOOKUP($A40,'[7]NG &amp; Oil Devlop Cty Report'!$R$6:$Y$60,F$2,FALSE),'[7]Oil_out (Eliz)'!F40)</f>
        <v>0.7931946693495046</v>
      </c>
      <c r="G40" s="34">
        <f>IF(ISNUMBER(VLOOKUP($A40,'[7]NG &amp; Oil Devlop Cty Report'!$R$6:$Y$60,G$2,FALSE)),VLOOKUP($A40,'[7]NG &amp; Oil Devlop Cty Report'!$R$6:$Y$60,G$2,FALSE),'[7]Oil_out (Eliz)'!G40)</f>
        <v>0.8092465410572065</v>
      </c>
      <c r="H40" s="34">
        <f>IF(ISNUMBER(VLOOKUP($A40,'[7]NG &amp; Oil Devlop Cty Report'!$R$6:$Y$60,H$2,FALSE)),VLOOKUP($A40,'[7]NG &amp; Oil Devlop Cty Report'!$R$6:$Y$60,H$2,FALSE),'[7]Oil_out (Eliz)'!H40)</f>
        <v>0.8343371849976515</v>
      </c>
      <c r="I40" s="35">
        <f>IF(ISNUMBER(VLOOKUP($A40,'[7]NG &amp; Oil Devlop Cty Report'!$R$6:$Y$60,2,FALSE)),1,0)</f>
        <v>1</v>
      </c>
      <c r="J40" s="36" t="str">
        <f>IF(ISNUMBER(VLOOKUP($A40,'[7]NG &amp; Oil Devlop Cty Report'!$R$6:$Y$60,2,FALSE)),"Draft Developing Countries Report.doc","natural gas&amp;oil_out.xls")</f>
        <v>Draft Developing Countries Report.doc</v>
      </c>
      <c r="K40" s="12" t="s">
        <v>52</v>
      </c>
      <c r="L40" s="37"/>
      <c r="M40" s="38"/>
    </row>
    <row r="41" spans="1:13" ht="12.75">
      <c r="A41" s="38" t="s">
        <v>123</v>
      </c>
      <c r="B41" s="34">
        <f>IF(ISNUMBER(VLOOKUP($A41,'[7]NG &amp; Oil Devlop Cty Report'!$R$6:$Y$60,B$2,FALSE)),VLOOKUP($A41,'[7]NG &amp; Oil Devlop Cty Report'!$R$6:$Y$60,B$2,FALSE),'[7]Oil_out (Eliz)'!B41)</f>
        <v>12.56521532584702</v>
      </c>
      <c r="C41" s="34">
        <f>IF(ISNUMBER(VLOOKUP($A41,'[7]NG &amp; Oil Devlop Cty Report'!$R$6:$Y$60,C$2,FALSE)),VLOOKUP($A41,'[7]NG &amp; Oil Devlop Cty Report'!$R$6:$Y$60,C$2,FALSE),'[7]Oil_out (Eliz)'!C41)</f>
        <v>9.369219740891594</v>
      </c>
      <c r="D41" s="34">
        <f>IF(ISNUMBER(VLOOKUP($A41,'[7]NG &amp; Oil Devlop Cty Report'!$R$6:$Y$60,D$2,FALSE)),VLOOKUP($A41,'[7]NG &amp; Oil Devlop Cty Report'!$R$6:$Y$60,D$2,FALSE),'[7]Oil_out (Eliz)'!D41)</f>
        <v>8.064104999853441</v>
      </c>
      <c r="E41" s="34">
        <f>IF(ISNUMBER(VLOOKUP($A41,'[7]NG &amp; Oil Devlop Cty Report'!$R$6:$Y$60,E$2,FALSE)),VLOOKUP($A41,'[7]NG &amp; Oil Devlop Cty Report'!$R$6:$Y$60,E$2,FALSE),'[7]Oil_out (Eliz)'!E41)</f>
        <v>8.256107499849918</v>
      </c>
      <c r="F41" s="34">
        <f>IF(ISNUMBER(VLOOKUP($A41,'[7]NG &amp; Oil Devlop Cty Report'!$R$6:$Y$60,F$2,FALSE)),VLOOKUP($A41,'[7]NG &amp; Oil Devlop Cty Report'!$R$6:$Y$60,F$2,FALSE),'[7]Oil_out (Eliz)'!F41)</f>
        <v>8.448109999846395</v>
      </c>
      <c r="G41" s="34">
        <f>IF(ISNUMBER(VLOOKUP($A41,'[7]NG &amp; Oil Devlop Cty Report'!$R$6:$Y$60,G$2,FALSE)),VLOOKUP($A41,'[7]NG &amp; Oil Devlop Cty Report'!$R$6:$Y$60,G$2,FALSE),'[7]Oil_out (Eliz)'!G41)</f>
        <v>8.649255476033261</v>
      </c>
      <c r="H41" s="34">
        <f>IF(ISNUMBER(VLOOKUP($A41,'[7]NG &amp; Oil Devlop Cty Report'!$R$6:$Y$60,H$2,FALSE)),VLOOKUP($A41,'[7]NG &amp; Oil Devlop Cty Report'!$R$6:$Y$60,H$2,FALSE),'[7]Oil_out (Eliz)'!H41)</f>
        <v>8.85040095222007</v>
      </c>
      <c r="I41" s="35">
        <f>IF(ISNUMBER(VLOOKUP($A41,'[7]NG &amp; Oil Devlop Cty Report'!$R$6:$Y$60,2,FALSE)),1,0)</f>
        <v>0</v>
      </c>
      <c r="J41" s="36" t="str">
        <f>IF(ISNUMBER(VLOOKUP($A41,'[7]NG &amp; Oil Devlop Cty Report'!$R$6:$Y$60,2,FALSE)),"Draft Developing Countries Report.doc","natural gas&amp;oil_out.xls")</f>
        <v>natural gas&amp;oil_out.xls</v>
      </c>
      <c r="K41" s="12" t="s">
        <v>18</v>
      </c>
      <c r="L41" s="37" t="s">
        <v>15</v>
      </c>
      <c r="M41" s="38" t="s">
        <v>16</v>
      </c>
    </row>
    <row r="42" spans="1:13" ht="12.75">
      <c r="A42" s="38" t="s">
        <v>124</v>
      </c>
      <c r="B42" s="34">
        <f>IF(ISNUMBER(VLOOKUP($A42,'[7]NG &amp; Oil Devlop Cty Report'!$R$6:$Y$60,B$2,FALSE)),VLOOKUP($A42,'[7]NG &amp; Oil Devlop Cty Report'!$R$6:$Y$60,B$2,FALSE),'[7]Oil_out (Eliz)'!B42)</f>
        <v>1.4860358375812268</v>
      </c>
      <c r="C42" s="34">
        <f>IF(ISNUMBER(VLOOKUP($A42,'[7]NG &amp; Oil Devlop Cty Report'!$R$6:$Y$60,C$2,FALSE)),VLOOKUP($A42,'[7]NG &amp; Oil Devlop Cty Report'!$R$6:$Y$60,C$2,FALSE),'[7]Oil_out (Eliz)'!C42)</f>
        <v>1.9597313812161588</v>
      </c>
      <c r="D42" s="34">
        <f>IF(ISNUMBER(VLOOKUP($A42,'[7]NG &amp; Oil Devlop Cty Report'!$R$6:$Y$60,D$2,FALSE)),VLOOKUP($A42,'[7]NG &amp; Oil Devlop Cty Report'!$R$6:$Y$60,D$2,FALSE),'[7]Oil_out (Eliz)'!D42)</f>
        <v>1.8620926205064023</v>
      </c>
      <c r="E42" s="34">
        <f>IF(ISNUMBER(VLOOKUP($A42,'[7]NG &amp; Oil Devlop Cty Report'!$R$6:$Y$60,E$2,FALSE)),VLOOKUP($A42,'[7]NG &amp; Oil Devlop Cty Report'!$R$6:$Y$60,E$2,FALSE),'[7]Oil_out (Eliz)'!E42)</f>
        <v>1.837908009152713</v>
      </c>
      <c r="F42" s="34">
        <f>IF(ISNUMBER(VLOOKUP($A42,'[7]NG &amp; Oil Devlop Cty Report'!$R$6:$Y$60,F$2,FALSE)),VLOOKUP($A42,'[7]NG &amp; Oil Devlop Cty Report'!$R$6:$Y$60,F$2,FALSE),'[7]Oil_out (Eliz)'!F42)</f>
        <v>1.8137233977990093</v>
      </c>
      <c r="G42" s="34">
        <f>IF(ISNUMBER(VLOOKUP($A42,'[7]NG &amp; Oil Devlop Cty Report'!$R$6:$Y$60,G$2,FALSE)),VLOOKUP($A42,'[7]NG &amp; Oil Devlop Cty Report'!$R$6:$Y$60,G$2,FALSE),'[7]Oil_out (Eliz)'!G42)</f>
        <v>1.7895387864453198</v>
      </c>
      <c r="H42" s="34">
        <f>IF(ISNUMBER(VLOOKUP($A42,'[7]NG &amp; Oil Devlop Cty Report'!$R$6:$Y$60,H$2,FALSE)),VLOOKUP($A42,'[7]NG &amp; Oil Devlop Cty Report'!$R$6:$Y$60,H$2,FALSE),'[7]Oil_out (Eliz)'!H42)</f>
        <v>1.7653541750916162</v>
      </c>
      <c r="I42" s="35">
        <f>IF(ISNUMBER(VLOOKUP($A42,'[7]NG &amp; Oil Devlop Cty Report'!$R$6:$Y$60,2,FALSE)),1,0)</f>
        <v>0</v>
      </c>
      <c r="J42" s="36" t="str">
        <f>IF(ISNUMBER(VLOOKUP($A42,'[7]NG &amp; Oil Devlop Cty Report'!$R$6:$Y$60,2,FALSE)),"Draft Developing Countries Report.doc","natural gas&amp;oil_out.xls")</f>
        <v>natural gas&amp;oil_out.xls</v>
      </c>
      <c r="K42" s="12" t="s">
        <v>57</v>
      </c>
      <c r="L42" s="37" t="s">
        <v>15</v>
      </c>
      <c r="M42" s="38" t="s">
        <v>16</v>
      </c>
    </row>
    <row r="43" spans="1:13" ht="12.75">
      <c r="A43" s="6" t="s">
        <v>58</v>
      </c>
      <c r="B43" s="34">
        <f>IF(ISNUMBER(VLOOKUP($A43,'[7]NG &amp; Oil Devlop Cty Report'!$R$6:$Y$60,B$2,FALSE)),VLOOKUP($A43,'[7]NG &amp; Oil Devlop Cty Report'!$R$6:$Y$60,B$2,FALSE),'[7]Oil_out (Eliz)'!B43)</f>
        <v>0.15956960683790905</v>
      </c>
      <c r="C43" s="34">
        <f>IF(ISNUMBER(VLOOKUP($A43,'[7]NG &amp; Oil Devlop Cty Report'!$R$6:$Y$60,C$2,FALSE)),VLOOKUP($A43,'[7]NG &amp; Oil Devlop Cty Report'!$R$6:$Y$60,C$2,FALSE),'[7]Oil_out (Eliz)'!C43)</f>
        <v>0.23596607546951934</v>
      </c>
      <c r="D43" s="34">
        <f>IF(ISNUMBER(VLOOKUP($A43,'[7]NG &amp; Oil Devlop Cty Report'!$R$6:$Y$60,D$2,FALSE)),VLOOKUP($A43,'[7]NG &amp; Oil Devlop Cty Report'!$R$6:$Y$60,D$2,FALSE),'[7]Oil_out (Eliz)'!D43)</f>
        <v>0.26981322230465243</v>
      </c>
      <c r="E43" s="34">
        <f>IF(ISNUMBER(VLOOKUP($A43,'[7]NG &amp; Oil Devlop Cty Report'!$R$6:$Y$60,E$2,FALSE)),VLOOKUP($A43,'[7]NG &amp; Oil Devlop Cty Report'!$R$6:$Y$60,E$2,FALSE),'[7]Oil_out (Eliz)'!E43)</f>
        <v>0.28714677259702076</v>
      </c>
      <c r="F43" s="34">
        <f>IF(ISNUMBER(VLOOKUP($A43,'[7]NG &amp; Oil Devlop Cty Report'!$R$6:$Y$60,F$2,FALSE)),VLOOKUP($A43,'[7]NG &amp; Oil Devlop Cty Report'!$R$6:$Y$60,F$2,FALSE),'[7]Oil_out (Eliz)'!F43)</f>
        <v>0.38378734345771254</v>
      </c>
      <c r="G43" s="34">
        <f>IF(ISNUMBER(VLOOKUP($A43,'[7]NG &amp; Oil Devlop Cty Report'!$R$6:$Y$60,G$2,FALSE)),VLOOKUP($A43,'[7]NG &amp; Oil Devlop Cty Report'!$R$6:$Y$60,G$2,FALSE),'[7]Oil_out (Eliz)'!G43)</f>
        <v>0.4752115100840287</v>
      </c>
      <c r="H43" s="34">
        <f>IF(ISNUMBER(VLOOKUP($A43,'[7]NG &amp; Oil Devlop Cty Report'!$R$6:$Y$60,H$2,FALSE)),VLOOKUP($A43,'[7]NG &amp; Oil Devlop Cty Report'!$R$6:$Y$60,H$2,FALSE),'[7]Oil_out (Eliz)'!H43)</f>
        <v>0.5587328366533209</v>
      </c>
      <c r="I43" s="35">
        <f>IF(ISNUMBER(VLOOKUP($A43,'[7]NG &amp; Oil Devlop Cty Report'!$R$6:$Y$60,2,FALSE)),1,0)</f>
        <v>1</v>
      </c>
      <c r="J43" s="36" t="str">
        <f>IF(ISNUMBER(VLOOKUP($A43,'[7]NG &amp; Oil Devlop Cty Report'!$R$6:$Y$60,2,FALSE)),"Draft Developing Countries Report.doc","natural gas&amp;oil_out.xls")</f>
        <v>Draft Developing Countries Report.doc</v>
      </c>
      <c r="K43" s="12" t="s">
        <v>52</v>
      </c>
      <c r="L43" s="37"/>
      <c r="M43" s="38"/>
    </row>
    <row r="44" spans="1:11" ht="12.75">
      <c r="A44" s="39" t="s">
        <v>59</v>
      </c>
      <c r="B44" s="34">
        <f>IF(ISNUMBER(VLOOKUP($A44,'[7]NG &amp; Oil Devlop Cty Report'!$R$6:$Y$60,B$2,FALSE)),VLOOKUP($A44,'[7]NG &amp; Oil Devlop Cty Report'!$R$6:$Y$60,B$2,FALSE),'[7]Oil_out (Eliz)'!B44)</f>
        <v>1.4174816116250681</v>
      </c>
      <c r="C44" s="34">
        <f>IF(ISNUMBER(VLOOKUP($A44,'[7]NG &amp; Oil Devlop Cty Report'!$R$6:$Y$60,C$2,FALSE)),VLOOKUP($A44,'[7]NG &amp; Oil Devlop Cty Report'!$R$6:$Y$60,C$2,FALSE),'[7]Oil_out (Eliz)'!C44)</f>
        <v>1.8924714226617083</v>
      </c>
      <c r="D44" s="34">
        <f>IF(ISNUMBER(VLOOKUP($A44,'[7]NG &amp; Oil Devlop Cty Report'!$R$6:$Y$60,D$2,FALSE)),VLOOKUP($A44,'[7]NG &amp; Oil Devlop Cty Report'!$R$6:$Y$60,D$2,FALSE),'[7]Oil_out (Eliz)'!D44)</f>
        <v>1.4504585431045587</v>
      </c>
      <c r="E44" s="34">
        <f>IF(ISNUMBER(VLOOKUP($A44,'[7]NG &amp; Oil Devlop Cty Report'!$R$6:$Y$60,E$2,FALSE)),VLOOKUP($A44,'[7]NG &amp; Oil Devlop Cty Report'!$R$6:$Y$60,E$2,FALSE),'[7]Oil_out (Eliz)'!E44)</f>
        <v>2.684134004425298</v>
      </c>
      <c r="F44" s="34">
        <f>IF(ISNUMBER(VLOOKUP($A44,'[7]NG &amp; Oil Devlop Cty Report'!$R$6:$Y$60,F$2,FALSE)),VLOOKUP($A44,'[7]NG &amp; Oil Devlop Cty Report'!$R$6:$Y$60,F$2,FALSE),'[7]Oil_out (Eliz)'!F44)</f>
        <v>3.279774354348557</v>
      </c>
      <c r="G44" s="34">
        <f>IF(ISNUMBER(VLOOKUP($A44,'[7]NG &amp; Oil Devlop Cty Report'!$R$6:$Y$60,G$2,FALSE)),VLOOKUP($A44,'[7]NG &amp; Oil Devlop Cty Report'!$R$6:$Y$60,G$2,FALSE),'[7]Oil_out (Eliz)'!G44)</f>
        <v>4.308443893176895</v>
      </c>
      <c r="H44" s="34">
        <f>IF(ISNUMBER(VLOOKUP($A44,'[7]NG &amp; Oil Devlop Cty Report'!$R$6:$Y$60,H$2,FALSE)),VLOOKUP($A44,'[7]NG &amp; Oil Devlop Cty Report'!$R$6:$Y$60,H$2,FALSE),'[7]Oil_out (Eliz)'!H44)</f>
        <v>4.98194073089264</v>
      </c>
      <c r="I44" s="35">
        <f>IF(ISNUMBER(VLOOKUP($A44,'[7]NG &amp; Oil Devlop Cty Report'!$R$6:$Y$60,2,FALSE)),1,0)</f>
        <v>1</v>
      </c>
      <c r="J44" s="36" t="str">
        <f>IF(ISNUMBER(VLOOKUP($A44,'[7]NG &amp; Oil Devlop Cty Report'!$R$6:$Y$60,2,FALSE)),"Draft Developing Countries Report.doc","natural gas&amp;oil_out.xls")</f>
        <v>Draft Developing Countries Report.doc</v>
      </c>
      <c r="K44" s="12" t="s">
        <v>12</v>
      </c>
    </row>
    <row r="45" spans="1:13" ht="12.75">
      <c r="A45" s="6" t="s">
        <v>60</v>
      </c>
      <c r="B45" s="34">
        <f>IF(ISNUMBER(VLOOKUP($A45,'[7]NG &amp; Oil Devlop Cty Report'!$R$6:$Y$60,B$2,FALSE)),VLOOKUP($A45,'[7]NG &amp; Oil Devlop Cty Report'!$R$6:$Y$60,B$2,FALSE),'[7]Oil_out (Eliz)'!B45)</f>
        <v>20.548612842467563</v>
      </c>
      <c r="C45" s="34">
        <f>IF(ISNUMBER(VLOOKUP($A45,'[7]NG &amp; Oil Devlop Cty Report'!$R$6:$Y$60,C$2,FALSE)),VLOOKUP($A45,'[7]NG &amp; Oil Devlop Cty Report'!$R$6:$Y$60,C$2,FALSE),'[7]Oil_out (Eliz)'!C45)</f>
        <v>35.55681794461014</v>
      </c>
      <c r="D45" s="34">
        <f>IF(ISNUMBER(VLOOKUP($A45,'[7]NG &amp; Oil Devlop Cty Report'!$R$6:$Y$60,D$2,FALSE)),VLOOKUP($A45,'[7]NG &amp; Oil Devlop Cty Report'!$R$6:$Y$60,D$2,FALSE),'[7]Oil_out (Eliz)'!D45)</f>
        <v>33.57879208901146</v>
      </c>
      <c r="E45" s="34">
        <f>IF(ISNUMBER(VLOOKUP($A45,'[7]NG &amp; Oil Devlop Cty Report'!$R$6:$Y$60,E$2,FALSE)),VLOOKUP($A45,'[7]NG &amp; Oil Devlop Cty Report'!$R$6:$Y$60,E$2,FALSE),'[7]Oil_out (Eliz)'!E45)</f>
        <v>36.97191696560914</v>
      </c>
      <c r="F45" s="34">
        <f>IF(ISNUMBER(VLOOKUP($A45,'[7]NG &amp; Oil Devlop Cty Report'!$R$6:$Y$60,F$2,FALSE)),VLOOKUP($A45,'[7]NG &amp; Oil Devlop Cty Report'!$R$6:$Y$60,F$2,FALSE),'[7]Oil_out (Eliz)'!F45)</f>
        <v>46.24540374213187</v>
      </c>
      <c r="G45" s="34">
        <f>IF(ISNUMBER(VLOOKUP($A45,'[7]NG &amp; Oil Devlop Cty Report'!$R$6:$Y$60,G$2,FALSE)),VLOOKUP($A45,'[7]NG &amp; Oil Devlop Cty Report'!$R$6:$Y$60,G$2,FALSE),'[7]Oil_out (Eliz)'!G45)</f>
        <v>53.616193432422634</v>
      </c>
      <c r="H45" s="34">
        <f>IF(ISNUMBER(VLOOKUP($A45,'[7]NG &amp; Oil Devlop Cty Report'!$R$6:$Y$60,H$2,FALSE)),VLOOKUP($A45,'[7]NG &amp; Oil Devlop Cty Report'!$R$6:$Y$60,H$2,FALSE),'[7]Oil_out (Eliz)'!H45)</f>
        <v>65.81299587502056</v>
      </c>
      <c r="I45" s="35">
        <f>IF(ISNUMBER(VLOOKUP($A45,'[7]NG &amp; Oil Devlop Cty Report'!$R$6:$Y$60,2,FALSE)),1,0)</f>
        <v>1</v>
      </c>
      <c r="J45" s="36" t="str">
        <f>IF(ISNUMBER(VLOOKUP($A45,'[7]NG &amp; Oil Devlop Cty Report'!$R$6:$Y$60,2,FALSE)),"Draft Developing Countries Report.doc","natural gas&amp;oil_out.xls")</f>
        <v>Draft Developing Countries Report.doc</v>
      </c>
      <c r="K45" s="12" t="s">
        <v>52</v>
      </c>
      <c r="L45" s="37" t="s">
        <v>8</v>
      </c>
      <c r="M45" s="38" t="s">
        <v>61</v>
      </c>
    </row>
    <row r="46" spans="1:13" ht="12.75">
      <c r="A46" s="38" t="s">
        <v>62</v>
      </c>
      <c r="B46" s="34">
        <f>IF(ISNUMBER(VLOOKUP($A46,'[7]NG &amp; Oil Devlop Cty Report'!$R$6:$Y$60,B$2,FALSE)),VLOOKUP($A46,'[7]NG &amp; Oil Devlop Cty Report'!$R$6:$Y$60,B$2,FALSE),'[7]Oil_out (Eliz)'!B46)</f>
        <v>0.18799129736058262</v>
      </c>
      <c r="C46" s="34">
        <f>IF(ISNUMBER(VLOOKUP($A46,'[7]NG &amp; Oil Devlop Cty Report'!$R$6:$Y$60,C$2,FALSE)),VLOOKUP($A46,'[7]NG &amp; Oil Devlop Cty Report'!$R$6:$Y$60,C$2,FALSE),'[7]Oil_out (Eliz)'!C46)</f>
        <v>0.078034123432694</v>
      </c>
      <c r="D46" s="34">
        <f>IF(ISNUMBER(VLOOKUP($A46,'[7]NG &amp; Oil Devlop Cty Report'!$R$6:$Y$60,D$2,FALSE)),VLOOKUP($A46,'[7]NG &amp; Oil Devlop Cty Report'!$R$6:$Y$60,D$2,FALSE),'[7]Oil_out (Eliz)'!D46)</f>
        <v>0.0437820393078745</v>
      </c>
      <c r="E46" s="34">
        <f>IF(ISNUMBER(VLOOKUP($A46,'[7]NG &amp; Oil Devlop Cty Report'!$R$6:$Y$60,E$2,FALSE)),VLOOKUP($A46,'[7]NG &amp; Oil Devlop Cty Report'!$R$6:$Y$60,E$2,FALSE),'[7]Oil_out (Eliz)'!E46)</f>
        <v>0.04651841676461643</v>
      </c>
      <c r="F46" s="34">
        <f>IF(ISNUMBER(VLOOKUP($A46,'[7]NG &amp; Oil Devlop Cty Report'!$R$6:$Y$60,F$2,FALSE)),VLOOKUP($A46,'[7]NG &amp; Oil Devlop Cty Report'!$R$6:$Y$60,F$2,FALSE),'[7]Oil_out (Eliz)'!F46)</f>
        <v>0.04925479422135837</v>
      </c>
      <c r="G46" s="34">
        <f>IF(ISNUMBER(VLOOKUP($A46,'[7]NG &amp; Oil Devlop Cty Report'!$R$6:$Y$60,G$2,FALSE)),VLOOKUP($A46,'[7]NG &amp; Oil Devlop Cty Report'!$R$6:$Y$60,G$2,FALSE),'[7]Oil_out (Eliz)'!G46)</f>
        <v>0.0519911716781003</v>
      </c>
      <c r="H46" s="34">
        <f>IF(ISNUMBER(VLOOKUP($A46,'[7]NG &amp; Oil Devlop Cty Report'!$R$6:$Y$60,H$2,FALSE)),VLOOKUP($A46,'[7]NG &amp; Oil Devlop Cty Report'!$R$6:$Y$60,H$2,FALSE),'[7]Oil_out (Eliz)'!H46)</f>
        <v>0.054727549134842235</v>
      </c>
      <c r="I46" s="35">
        <f>IF(ISNUMBER(VLOOKUP($A46,'[7]NG &amp; Oil Devlop Cty Report'!$R$6:$Y$60,2,FALSE)),1,0)</f>
        <v>0</v>
      </c>
      <c r="J46" s="36" t="str">
        <f>IF(ISNUMBER(VLOOKUP($A46,'[7]NG &amp; Oil Devlop Cty Report'!$R$6:$Y$60,2,FALSE)),"Draft Developing Countries Report.doc","natural gas&amp;oil_out.xls")</f>
        <v>natural gas&amp;oil_out.xls</v>
      </c>
      <c r="K46" s="12" t="s">
        <v>28</v>
      </c>
      <c r="L46" s="37" t="s">
        <v>23</v>
      </c>
      <c r="M46" s="38" t="s">
        <v>16</v>
      </c>
    </row>
    <row r="47" spans="1:13" ht="12.75">
      <c r="A47" s="38" t="s">
        <v>125</v>
      </c>
      <c r="B47" s="34">
        <f>IF(ISNUMBER(VLOOKUP($A47,'[7]NG &amp; Oil Devlop Cty Report'!$R$6:$Y$60,B$2,FALSE)),VLOOKUP($A47,'[7]NG &amp; Oil Devlop Cty Report'!$R$6:$Y$60,B$2,FALSE),'[7]Oil_out (Eliz)'!B47)</f>
        <v>0.0009777409955553581</v>
      </c>
      <c r="C47" s="34">
        <f>IF(ISNUMBER(VLOOKUP($A47,'[7]NG &amp; Oil Devlop Cty Report'!$R$6:$Y$60,C$2,FALSE)),VLOOKUP($A47,'[7]NG &amp; Oil Devlop Cty Report'!$R$6:$Y$60,C$2,FALSE),'[7]Oil_out (Eliz)'!C47)</f>
        <v>0.0011027153272009475</v>
      </c>
      <c r="D47" s="34">
        <f>IF(ISNUMBER(VLOOKUP($A47,'[7]NG &amp; Oil Devlop Cty Report'!$R$6:$Y$60,D$2,FALSE)),VLOOKUP($A47,'[7]NG &amp; Oil Devlop Cty Report'!$R$6:$Y$60,D$2,FALSE),'[7]Oil_out (Eliz)'!D47)</f>
        <v>0.001037698988755189</v>
      </c>
      <c r="E47" s="34">
        <f>IF(ISNUMBER(VLOOKUP($A47,'[7]NG &amp; Oil Devlop Cty Report'!$R$6:$Y$60,E$2,FALSE)),VLOOKUP($A47,'[7]NG &amp; Oil Devlop Cty Report'!$R$6:$Y$60,E$2,FALSE),'[7]Oil_out (Eliz)'!E47)</f>
        <v>0.0010368870177154751</v>
      </c>
      <c r="F47" s="34">
        <f>IF(ISNUMBER(VLOOKUP($A47,'[7]NG &amp; Oil Devlop Cty Report'!$R$6:$Y$60,F$2,FALSE)),VLOOKUP($A47,'[7]NG &amp; Oil Devlop Cty Report'!$R$6:$Y$60,F$2,FALSE),'[7]Oil_out (Eliz)'!F47)</f>
        <v>0.0010360750466757614</v>
      </c>
      <c r="G47" s="34">
        <f>IF(ISNUMBER(VLOOKUP($A47,'[7]NG &amp; Oil Devlop Cty Report'!$R$6:$Y$60,G$2,FALSE)),VLOOKUP($A47,'[7]NG &amp; Oil Devlop Cty Report'!$R$6:$Y$60,G$2,FALSE),'[7]Oil_out (Eliz)'!G47)</f>
        <v>0.00103526434632625</v>
      </c>
      <c r="H47" s="34">
        <f>IF(ISNUMBER(VLOOKUP($A47,'[7]NG &amp; Oil Devlop Cty Report'!$R$6:$Y$60,H$2,FALSE)),VLOOKUP($A47,'[7]NG &amp; Oil Devlop Cty Report'!$R$6:$Y$60,H$2,FALSE),'[7]Oil_out (Eliz)'!H47)</f>
        <v>0.0010344536459767385</v>
      </c>
      <c r="I47" s="35">
        <f>IF(ISNUMBER(VLOOKUP($A47,'[7]NG &amp; Oil Devlop Cty Report'!$R$6:$Y$60,2,FALSE)),1,0)</f>
        <v>0</v>
      </c>
      <c r="J47" s="36" t="str">
        <f>IF(ISNUMBER(VLOOKUP($A47,'[7]NG &amp; Oil Devlop Cty Report'!$R$6:$Y$60,2,FALSE)),"Draft Developing Countries Report.doc","natural gas&amp;oil_out.xls")</f>
        <v>natural gas&amp;oil_out.xls</v>
      </c>
      <c r="K47" s="12" t="s">
        <v>48</v>
      </c>
      <c r="L47" s="37" t="s">
        <v>23</v>
      </c>
      <c r="M47" s="38" t="s">
        <v>16</v>
      </c>
    </row>
    <row r="48" spans="1:13" ht="12.75">
      <c r="A48" s="38" t="s">
        <v>64</v>
      </c>
      <c r="B48" s="34">
        <f>IF(ISNUMBER(VLOOKUP($A48,'[7]NG &amp; Oil Devlop Cty Report'!$R$6:$Y$60,B$2,FALSE)),VLOOKUP($A48,'[7]NG &amp; Oil Devlop Cty Report'!$R$6:$Y$60,B$2,FALSE),'[7]Oil_out (Eliz)'!B48)</f>
        <v>0</v>
      </c>
      <c r="C48" s="34">
        <f>IF(ISNUMBER(VLOOKUP($A48,'[7]NG &amp; Oil Devlop Cty Report'!$R$6:$Y$60,C$2,FALSE)),VLOOKUP($A48,'[7]NG &amp; Oil Devlop Cty Report'!$R$6:$Y$60,C$2,FALSE),'[7]Oil_out (Eliz)'!C48)</f>
        <v>0</v>
      </c>
      <c r="D48" s="34">
        <f>IF(ISNUMBER(VLOOKUP($A48,'[7]NG &amp; Oil Devlop Cty Report'!$R$6:$Y$60,D$2,FALSE)),VLOOKUP($A48,'[7]NG &amp; Oil Devlop Cty Report'!$R$6:$Y$60,D$2,FALSE),'[7]Oil_out (Eliz)'!D48)</f>
        <v>0</v>
      </c>
      <c r="E48" s="34">
        <f>IF(ISNUMBER(VLOOKUP($A48,'[7]NG &amp; Oil Devlop Cty Report'!$R$6:$Y$60,E$2,FALSE)),VLOOKUP($A48,'[7]NG &amp; Oil Devlop Cty Report'!$R$6:$Y$60,E$2,FALSE),'[7]Oil_out (Eliz)'!E48)</f>
        <v>0</v>
      </c>
      <c r="F48" s="34">
        <f>IF(ISNUMBER(VLOOKUP($A48,'[7]NG &amp; Oil Devlop Cty Report'!$R$6:$Y$60,F$2,FALSE)),VLOOKUP($A48,'[7]NG &amp; Oil Devlop Cty Report'!$R$6:$Y$60,F$2,FALSE),'[7]Oil_out (Eliz)'!F48)</f>
        <v>0</v>
      </c>
      <c r="G48" s="34">
        <f>IF(ISNUMBER(VLOOKUP($A48,'[7]NG &amp; Oil Devlop Cty Report'!$R$6:$Y$60,G$2,FALSE)),VLOOKUP($A48,'[7]NG &amp; Oil Devlop Cty Report'!$R$6:$Y$60,G$2,FALSE),'[7]Oil_out (Eliz)'!G48)</f>
        <v>0</v>
      </c>
      <c r="H48" s="34">
        <f>IF(ISNUMBER(VLOOKUP($A48,'[7]NG &amp; Oil Devlop Cty Report'!$R$6:$Y$60,H$2,FALSE)),VLOOKUP($A48,'[7]NG &amp; Oil Devlop Cty Report'!$R$6:$Y$60,H$2,FALSE),'[7]Oil_out (Eliz)'!H48)</f>
        <v>0</v>
      </c>
      <c r="I48" s="35">
        <f>IF(ISNUMBER(VLOOKUP($A48,'[7]NG &amp; Oil Devlop Cty Report'!$R$6:$Y$60,2,FALSE)),1,0)</f>
        <v>0</v>
      </c>
      <c r="J48" s="36" t="str">
        <f>IF(ISNUMBER(VLOOKUP($A48,'[7]NG &amp; Oil Devlop Cty Report'!$R$6:$Y$60,2,FALSE)),"Draft Developing Countries Report.doc","natural gas&amp;oil_out.xls")</f>
        <v>natural gas&amp;oil_out.xls</v>
      </c>
      <c r="K48" s="12" t="s">
        <v>28</v>
      </c>
      <c r="L48" s="37" t="s">
        <v>23</v>
      </c>
      <c r="M48" s="38" t="s">
        <v>16</v>
      </c>
    </row>
    <row r="49" spans="1:13" ht="12.75">
      <c r="A49" s="6" t="s">
        <v>65</v>
      </c>
      <c r="B49" s="34">
        <f>IF(ISNUMBER(VLOOKUP($A49,'[7]NG &amp; Oil Devlop Cty Report'!$R$6:$Y$60,B$2,FALSE)),VLOOKUP($A49,'[7]NG &amp; Oil Devlop Cty Report'!$R$6:$Y$60,B$2,FALSE),'[7]Oil_out (Eliz)'!B49)</f>
        <v>0</v>
      </c>
      <c r="C49" s="34">
        <f>IF(ISNUMBER(VLOOKUP($A49,'[7]NG &amp; Oil Devlop Cty Report'!$R$6:$Y$60,C$2,FALSE)),VLOOKUP($A49,'[7]NG &amp; Oil Devlop Cty Report'!$R$6:$Y$60,C$2,FALSE),'[7]Oil_out (Eliz)'!C49)</f>
        <v>0</v>
      </c>
      <c r="D49" s="34">
        <f>IF(ISNUMBER(VLOOKUP($A49,'[7]NG &amp; Oil Devlop Cty Report'!$R$6:$Y$60,D$2,FALSE)),VLOOKUP($A49,'[7]NG &amp; Oil Devlop Cty Report'!$R$6:$Y$60,D$2,FALSE),'[7]Oil_out (Eliz)'!D49)</f>
        <v>0</v>
      </c>
      <c r="E49" s="34">
        <f>IF(ISNUMBER(VLOOKUP($A49,'[7]NG &amp; Oil Devlop Cty Report'!$R$6:$Y$60,E$2,FALSE)),VLOOKUP($A49,'[7]NG &amp; Oil Devlop Cty Report'!$R$6:$Y$60,E$2,FALSE),'[7]Oil_out (Eliz)'!E49)</f>
        <v>0</v>
      </c>
      <c r="F49" s="34">
        <f>IF(ISNUMBER(VLOOKUP($A49,'[7]NG &amp; Oil Devlop Cty Report'!$R$6:$Y$60,F$2,FALSE)),VLOOKUP($A49,'[7]NG &amp; Oil Devlop Cty Report'!$R$6:$Y$60,F$2,FALSE),'[7]Oil_out (Eliz)'!F49)</f>
        <v>0</v>
      </c>
      <c r="G49" s="34">
        <f>IF(ISNUMBER(VLOOKUP($A49,'[7]NG &amp; Oil Devlop Cty Report'!$R$6:$Y$60,G$2,FALSE)),VLOOKUP($A49,'[7]NG &amp; Oil Devlop Cty Report'!$R$6:$Y$60,G$2,FALSE),'[7]Oil_out (Eliz)'!G49)</f>
        <v>0</v>
      </c>
      <c r="H49" s="34">
        <f>IF(ISNUMBER(VLOOKUP($A49,'[7]NG &amp; Oil Devlop Cty Report'!$R$6:$Y$60,H$2,FALSE)),VLOOKUP($A49,'[7]NG &amp; Oil Devlop Cty Report'!$R$6:$Y$60,H$2,FALSE),'[7]Oil_out (Eliz)'!H49)</f>
        <v>0</v>
      </c>
      <c r="I49" s="35">
        <f>IF(ISNUMBER(VLOOKUP($A49,'[7]NG &amp; Oil Devlop Cty Report'!$R$6:$Y$60,2,FALSE)),1,0)</f>
        <v>0</v>
      </c>
      <c r="J49" s="36" t="str">
        <f>IF(ISNUMBER(VLOOKUP($A49,'[7]NG &amp; Oil Devlop Cty Report'!$R$6:$Y$60,2,FALSE)),"Draft Developing Countries Report.doc","natural gas&amp;oil_out.xls")</f>
        <v>natural gas&amp;oil_out.xls</v>
      </c>
      <c r="K49" s="12" t="s">
        <v>18</v>
      </c>
      <c r="L49" s="37" t="s">
        <v>15</v>
      </c>
      <c r="M49" s="38" t="s">
        <v>16</v>
      </c>
    </row>
    <row r="50" spans="1:13" ht="12.75">
      <c r="A50" s="6" t="s">
        <v>66</v>
      </c>
      <c r="B50" s="34">
        <f>IF(ISNUMBER(VLOOKUP($A50,'[7]NG &amp; Oil Devlop Cty Report'!$R$6:$Y$60,B$2,FALSE)),VLOOKUP($A50,'[7]NG &amp; Oil Devlop Cty Report'!$R$6:$Y$60,B$2,FALSE),'[7]Oil_out (Eliz)'!B50)</f>
        <v>438.9495723762263</v>
      </c>
      <c r="C50" s="34">
        <f>IF(ISNUMBER(VLOOKUP($A50,'[7]NG &amp; Oil Devlop Cty Report'!$R$6:$Y$60,C$2,FALSE)),VLOOKUP($A50,'[7]NG &amp; Oil Devlop Cty Report'!$R$6:$Y$60,C$2,FALSE),'[7]Oil_out (Eliz)'!C50)</f>
        <v>451.0407586780417</v>
      </c>
      <c r="D50" s="34">
        <f>IF(ISNUMBER(VLOOKUP($A50,'[7]NG &amp; Oil Devlop Cty Report'!$R$6:$Y$60,D$2,FALSE)),VLOOKUP($A50,'[7]NG &amp; Oil Devlop Cty Report'!$R$6:$Y$60,D$2,FALSE),'[7]Oil_out (Eliz)'!D50)</f>
        <v>458.16798251087994</v>
      </c>
      <c r="E50" s="34">
        <f>IF(ISNUMBER(VLOOKUP($A50,'[7]NG &amp; Oil Devlop Cty Report'!$R$6:$Y$60,E$2,FALSE)),VLOOKUP($A50,'[7]NG &amp; Oil Devlop Cty Report'!$R$6:$Y$60,E$2,FALSE),'[7]Oil_out (Eliz)'!E50)</f>
        <v>538.4745582656838</v>
      </c>
      <c r="F50" s="34">
        <f>IF(ISNUMBER(VLOOKUP($A50,'[7]NG &amp; Oil Devlop Cty Report'!$R$6:$Y$60,F$2,FALSE)),VLOOKUP($A50,'[7]NG &amp; Oil Devlop Cty Report'!$R$6:$Y$60,F$2,FALSE),'[7]Oil_out (Eliz)'!F50)</f>
        <v>580.0164288872793</v>
      </c>
      <c r="G50" s="34">
        <f>IF(ISNUMBER(VLOOKUP($A50,'[7]NG &amp; Oil Devlop Cty Report'!$R$6:$Y$60,G$2,FALSE)),VLOOKUP($A50,'[7]NG &amp; Oil Devlop Cty Report'!$R$6:$Y$60,G$2,FALSE),'[7]Oil_out (Eliz)'!G50)</f>
        <v>628.037069703913</v>
      </c>
      <c r="H50" s="34">
        <f>IF(ISNUMBER(VLOOKUP($A50,'[7]NG &amp; Oil Devlop Cty Report'!$R$6:$Y$60,H$2,FALSE)),VLOOKUP($A50,'[7]NG &amp; Oil Devlop Cty Report'!$R$6:$Y$60,H$2,FALSE),'[7]Oil_out (Eliz)'!H50)</f>
        <v>648.3702695492104</v>
      </c>
      <c r="I50" s="35">
        <f>IF(ISNUMBER(VLOOKUP($A50,'[7]NG &amp; Oil Devlop Cty Report'!$R$6:$Y$60,2,FALSE)),1,0)</f>
        <v>1</v>
      </c>
      <c r="J50" s="36" t="str">
        <f>IF(ISNUMBER(VLOOKUP($A50,'[7]NG &amp; Oil Devlop Cty Report'!$R$6:$Y$60,2,FALSE)),"Draft Developing Countries Report.doc","natural gas&amp;oil_out.xls")</f>
        <v>Draft Developing Countries Report.doc</v>
      </c>
      <c r="K50" s="12" t="s">
        <v>66</v>
      </c>
      <c r="L50" s="37" t="s">
        <v>15</v>
      </c>
      <c r="M50" s="38"/>
    </row>
    <row r="51" spans="1:13" ht="12.75">
      <c r="A51" s="39" t="s">
        <v>67</v>
      </c>
      <c r="B51" s="34">
        <f>IF(ISNUMBER(VLOOKUP($A51,'[7]NG &amp; Oil Devlop Cty Report'!$R$6:$Y$60,B$2,FALSE)),VLOOKUP($A51,'[7]NG &amp; Oil Devlop Cty Report'!$R$6:$Y$60,B$2,FALSE),'[7]Oil_out (Eliz)'!B51)</f>
        <v>0.07575973061521478</v>
      </c>
      <c r="C51" s="34">
        <f>IF(ISNUMBER(VLOOKUP($A51,'[7]NG &amp; Oil Devlop Cty Report'!$R$6:$Y$60,C$2,FALSE)),VLOOKUP($A51,'[7]NG &amp; Oil Devlop Cty Report'!$R$6:$Y$60,C$2,FALSE),'[7]Oil_out (Eliz)'!C51)</f>
        <v>0.07396495396893436</v>
      </c>
      <c r="D51" s="34">
        <f>IF(ISNUMBER(VLOOKUP($A51,'[7]NG &amp; Oil Devlop Cty Report'!$R$6:$Y$60,D$2,FALSE)),VLOOKUP($A51,'[7]NG &amp; Oil Devlop Cty Report'!$R$6:$Y$60,D$2,FALSE),'[7]Oil_out (Eliz)'!D51)</f>
        <v>0.07110073662964642</v>
      </c>
      <c r="E51" s="34">
        <f>IF(ISNUMBER(VLOOKUP($A51,'[7]NG &amp; Oil Devlop Cty Report'!$R$6:$Y$60,E$2,FALSE)),VLOOKUP($A51,'[7]NG &amp; Oil Devlop Cty Report'!$R$6:$Y$60,E$2,FALSE),'[7]Oil_out (Eliz)'!E51)</f>
        <v>0.07520029480985409</v>
      </c>
      <c r="F51" s="34">
        <f>IF(ISNUMBER(VLOOKUP($A51,'[7]NG &amp; Oil Devlop Cty Report'!$R$6:$Y$60,F$2,FALSE)),VLOOKUP($A51,'[7]NG &amp; Oil Devlop Cty Report'!$R$6:$Y$60,F$2,FALSE),'[7]Oil_out (Eliz)'!F51)</f>
        <v>0.07496526160888611</v>
      </c>
      <c r="G51" s="34">
        <f>IF(ISNUMBER(VLOOKUP($A51,'[7]NG &amp; Oil Devlop Cty Report'!$R$6:$Y$60,G$2,FALSE)),VLOOKUP($A51,'[7]NG &amp; Oil Devlop Cty Report'!$R$6:$Y$60,G$2,FALSE),'[7]Oil_out (Eliz)'!G51)</f>
        <v>0.0796235984616529</v>
      </c>
      <c r="H51" s="34">
        <f>IF(ISNUMBER(VLOOKUP($A51,'[7]NG &amp; Oil Devlop Cty Report'!$R$6:$Y$60,H$2,FALSE)),VLOOKUP($A51,'[7]NG &amp; Oil Devlop Cty Report'!$R$6:$Y$60,H$2,FALSE),'[7]Oil_out (Eliz)'!H51)</f>
        <v>0.07968555392156915</v>
      </c>
      <c r="I51" s="35">
        <f>IF(ISNUMBER(VLOOKUP($A51,'[7]NG &amp; Oil Devlop Cty Report'!$R$6:$Y$60,2,FALSE)),1,0)</f>
        <v>1</v>
      </c>
      <c r="J51" s="36" t="str">
        <f>IF(ISNUMBER(VLOOKUP($A51,'[7]NG &amp; Oil Devlop Cty Report'!$R$6:$Y$60,2,FALSE)),"Draft Developing Countries Report.doc","natural gas&amp;oil_out.xls")</f>
        <v>Draft Developing Countries Report.doc</v>
      </c>
      <c r="K51" s="12" t="s">
        <v>12</v>
      </c>
      <c r="L51" s="37"/>
      <c r="M51" s="38"/>
    </row>
    <row r="52" spans="1:13" ht="12.75">
      <c r="A52" s="6" t="s">
        <v>68</v>
      </c>
      <c r="B52" s="34">
        <f>IF(ISNUMBER(VLOOKUP($A52,'[7]NG &amp; Oil Devlop Cty Report'!$R$6:$Y$60,B$2,FALSE)),VLOOKUP($A52,'[7]NG &amp; Oil Devlop Cty Report'!$R$6:$Y$60,B$2,FALSE),'[7]Oil_out (Eliz)'!B52)</f>
        <v>0</v>
      </c>
      <c r="C52" s="34">
        <f>IF(ISNUMBER(VLOOKUP($A52,'[7]NG &amp; Oil Devlop Cty Report'!$R$6:$Y$60,C$2,FALSE)),VLOOKUP($A52,'[7]NG &amp; Oil Devlop Cty Report'!$R$6:$Y$60,C$2,FALSE),'[7]Oil_out (Eliz)'!C52)</f>
        <v>0</v>
      </c>
      <c r="D52" s="34">
        <f>IF(ISNUMBER(VLOOKUP($A52,'[7]NG &amp; Oil Devlop Cty Report'!$R$6:$Y$60,D$2,FALSE)),VLOOKUP($A52,'[7]NG &amp; Oil Devlop Cty Report'!$R$6:$Y$60,D$2,FALSE),'[7]Oil_out (Eliz)'!D52)</f>
        <v>0</v>
      </c>
      <c r="E52" s="34">
        <f>IF(ISNUMBER(VLOOKUP($A52,'[7]NG &amp; Oil Devlop Cty Report'!$R$6:$Y$60,E$2,FALSE)),VLOOKUP($A52,'[7]NG &amp; Oil Devlop Cty Report'!$R$6:$Y$60,E$2,FALSE),'[7]Oil_out (Eliz)'!E52)</f>
        <v>0</v>
      </c>
      <c r="F52" s="34">
        <f>IF(ISNUMBER(VLOOKUP($A52,'[7]NG &amp; Oil Devlop Cty Report'!$R$6:$Y$60,F$2,FALSE)),VLOOKUP($A52,'[7]NG &amp; Oil Devlop Cty Report'!$R$6:$Y$60,F$2,FALSE),'[7]Oil_out (Eliz)'!F52)</f>
        <v>0</v>
      </c>
      <c r="G52" s="34">
        <f>IF(ISNUMBER(VLOOKUP($A52,'[7]NG &amp; Oil Devlop Cty Report'!$R$6:$Y$60,G$2,FALSE)),VLOOKUP($A52,'[7]NG &amp; Oil Devlop Cty Report'!$R$6:$Y$60,G$2,FALSE),'[7]Oil_out (Eliz)'!G52)</f>
        <v>0</v>
      </c>
      <c r="H52" s="34">
        <f>IF(ISNUMBER(VLOOKUP($A52,'[7]NG &amp; Oil Devlop Cty Report'!$R$6:$Y$60,H$2,FALSE)),VLOOKUP($A52,'[7]NG &amp; Oil Devlop Cty Report'!$R$6:$Y$60,H$2,FALSE),'[7]Oil_out (Eliz)'!H52)</f>
        <v>0</v>
      </c>
      <c r="I52" s="35">
        <f>IF(ISNUMBER(VLOOKUP($A52,'[7]NG &amp; Oil Devlop Cty Report'!$R$6:$Y$60,2,FALSE)),1,0)</f>
        <v>0</v>
      </c>
      <c r="J52" s="36" t="str">
        <f>IF(ISNUMBER(VLOOKUP($A52,'[7]NG &amp; Oil Devlop Cty Report'!$R$6:$Y$60,2,FALSE)),"Draft Developing Countries Report.doc","natural gas&amp;oil_out.xls")</f>
        <v>natural gas&amp;oil_out.xls</v>
      </c>
      <c r="K52" s="12" t="s">
        <v>48</v>
      </c>
      <c r="L52" s="37" t="s">
        <v>23</v>
      </c>
      <c r="M52" s="38" t="s">
        <v>16</v>
      </c>
    </row>
    <row r="53" spans="1:13" ht="12.75">
      <c r="A53" s="6" t="s">
        <v>69</v>
      </c>
      <c r="B53" s="34">
        <f>IF(ISNUMBER(VLOOKUP($A53,'[7]NG &amp; Oil Devlop Cty Report'!$R$6:$Y$60,B$2,FALSE)),VLOOKUP($A53,'[7]NG &amp; Oil Devlop Cty Report'!$R$6:$Y$60,B$2,FALSE),'[7]Oil_out (Eliz)'!B53)</f>
        <v>0</v>
      </c>
      <c r="C53" s="34">
        <f>IF(ISNUMBER(VLOOKUP($A53,'[7]NG &amp; Oil Devlop Cty Report'!$R$6:$Y$60,C$2,FALSE)),VLOOKUP($A53,'[7]NG &amp; Oil Devlop Cty Report'!$R$6:$Y$60,C$2,FALSE),'[7]Oil_out (Eliz)'!C53)</f>
        <v>0</v>
      </c>
      <c r="D53" s="34">
        <f>IF(ISNUMBER(VLOOKUP($A53,'[7]NG &amp; Oil Devlop Cty Report'!$R$6:$Y$60,D$2,FALSE)),VLOOKUP($A53,'[7]NG &amp; Oil Devlop Cty Report'!$R$6:$Y$60,D$2,FALSE),'[7]Oil_out (Eliz)'!D53)</f>
        <v>0</v>
      </c>
      <c r="E53" s="34">
        <f>IF(ISNUMBER(VLOOKUP($A53,'[7]NG &amp; Oil Devlop Cty Report'!$R$6:$Y$60,E$2,FALSE)),VLOOKUP($A53,'[7]NG &amp; Oil Devlop Cty Report'!$R$6:$Y$60,E$2,FALSE),'[7]Oil_out (Eliz)'!E53)</f>
        <v>0</v>
      </c>
      <c r="F53" s="34">
        <f>IF(ISNUMBER(VLOOKUP($A53,'[7]NG &amp; Oil Devlop Cty Report'!$R$6:$Y$60,F$2,FALSE)),VLOOKUP($A53,'[7]NG &amp; Oil Devlop Cty Report'!$R$6:$Y$60,F$2,FALSE),'[7]Oil_out (Eliz)'!F53)</f>
        <v>0</v>
      </c>
      <c r="G53" s="34">
        <f>IF(ISNUMBER(VLOOKUP($A53,'[7]NG &amp; Oil Devlop Cty Report'!$R$6:$Y$60,G$2,FALSE)),VLOOKUP($A53,'[7]NG &amp; Oil Devlop Cty Report'!$R$6:$Y$60,G$2,FALSE),'[7]Oil_out (Eliz)'!G53)</f>
        <v>0</v>
      </c>
      <c r="H53" s="34">
        <f>IF(ISNUMBER(VLOOKUP($A53,'[7]NG &amp; Oil Devlop Cty Report'!$R$6:$Y$60,H$2,FALSE)),VLOOKUP($A53,'[7]NG &amp; Oil Devlop Cty Report'!$R$6:$Y$60,H$2,FALSE),'[7]Oil_out (Eliz)'!H53)</f>
        <v>0</v>
      </c>
      <c r="I53" s="35">
        <f>IF(ISNUMBER(VLOOKUP($A53,'[7]NG &amp; Oil Devlop Cty Report'!$R$6:$Y$60,2,FALSE)),1,0)</f>
        <v>1</v>
      </c>
      <c r="J53" s="36" t="str">
        <f>IF(ISNUMBER(VLOOKUP($A53,'[7]NG &amp; Oil Devlop Cty Report'!$R$6:$Y$60,2,FALSE)),"Draft Developing Countries Report.doc","natural gas&amp;oil_out.xls")</f>
        <v>Draft Developing Countries Report.doc</v>
      </c>
      <c r="K53" s="12" t="s">
        <v>21</v>
      </c>
      <c r="L53" s="37"/>
      <c r="M53" s="38"/>
    </row>
    <row r="54" spans="1:13" ht="12.75">
      <c r="A54" s="6" t="s">
        <v>70</v>
      </c>
      <c r="B54" s="34">
        <f>IF(ISNUMBER(VLOOKUP($A54,'[7]NG &amp; Oil Devlop Cty Report'!$R$6:$Y$60,B$2,FALSE)),VLOOKUP($A54,'[7]NG &amp; Oil Devlop Cty Report'!$R$6:$Y$60,B$2,FALSE),'[7]Oil_out (Eliz)'!B54)</f>
        <v>0.03879358860562456</v>
      </c>
      <c r="C54" s="34">
        <f>IF(ISNUMBER(VLOOKUP($A54,'[7]NG &amp; Oil Devlop Cty Report'!$R$6:$Y$60,C$2,FALSE)),VLOOKUP($A54,'[7]NG &amp; Oil Devlop Cty Report'!$R$6:$Y$60,C$2,FALSE),'[7]Oil_out (Eliz)'!C54)</f>
        <v>0</v>
      </c>
      <c r="D54" s="34">
        <f>IF(ISNUMBER(VLOOKUP($A54,'[7]NG &amp; Oil Devlop Cty Report'!$R$6:$Y$60,D$2,FALSE)),VLOOKUP($A54,'[7]NG &amp; Oil Devlop Cty Report'!$R$6:$Y$60,D$2,FALSE),'[7]Oil_out (Eliz)'!D54)</f>
        <v>0.04653751462075444</v>
      </c>
      <c r="E54" s="34">
        <f>IF(ISNUMBER(VLOOKUP($A54,'[7]NG &amp; Oil Devlop Cty Report'!$R$6:$Y$60,E$2,FALSE)),VLOOKUP($A54,'[7]NG &amp; Oil Devlop Cty Report'!$R$6:$Y$60,E$2,FALSE),'[7]Oil_out (Eliz)'!E54)</f>
        <v>0.056524451094015896</v>
      </c>
      <c r="F54" s="34">
        <f>IF(ISNUMBER(VLOOKUP($A54,'[7]NG &amp; Oil Devlop Cty Report'!$R$6:$Y$60,F$2,FALSE)),VLOOKUP($A54,'[7]NG &amp; Oil Devlop Cty Report'!$R$6:$Y$60,F$2,FALSE),'[7]Oil_out (Eliz)'!F54)</f>
        <v>0.06701966562419902</v>
      </c>
      <c r="G54" s="34">
        <f>IF(ISNUMBER(VLOOKUP($A54,'[7]NG &amp; Oil Devlop Cty Report'!$R$6:$Y$60,G$2,FALSE)),VLOOKUP($A54,'[7]NG &amp; Oil Devlop Cty Report'!$R$6:$Y$60,G$2,FALSE),'[7]Oil_out (Eliz)'!G54)</f>
        <v>0.07284727973372751</v>
      </c>
      <c r="H54" s="34">
        <f>IF(ISNUMBER(VLOOKUP($A54,'[7]NG &amp; Oil Devlop Cty Report'!$R$6:$Y$60,H$2,FALSE)),VLOOKUP($A54,'[7]NG &amp; Oil Devlop Cty Report'!$R$6:$Y$60,H$2,FALSE),'[7]Oil_out (Eliz)'!H54)</f>
        <v>0.07996710953865793</v>
      </c>
      <c r="I54" s="35">
        <f>IF(ISNUMBER(VLOOKUP($A54,'[7]NG &amp; Oil Devlop Cty Report'!$R$6:$Y$60,2,FALSE)),1,0)</f>
        <v>1</v>
      </c>
      <c r="J54" s="36" t="str">
        <f>IF(ISNUMBER(VLOOKUP($A54,'[7]NG &amp; Oil Devlop Cty Report'!$R$6:$Y$60,2,FALSE)),"Draft Developing Countries Report.doc","natural gas&amp;oil_out.xls")</f>
        <v>Draft Developing Countries Report.doc</v>
      </c>
      <c r="K54" s="12" t="s">
        <v>21</v>
      </c>
      <c r="L54" s="37"/>
      <c r="M54" s="38"/>
    </row>
    <row r="55" spans="1:13" ht="12.75">
      <c r="A55" s="6" t="s">
        <v>71</v>
      </c>
      <c r="B55" s="34">
        <f>IF(ISNUMBER(VLOOKUP($A55,'[7]NG &amp; Oil Devlop Cty Report'!$R$6:$Y$60,B$2,FALSE)),VLOOKUP($A55,'[7]NG &amp; Oil Devlop Cty Report'!$R$6:$Y$60,B$2,FALSE),'[7]Oil_out (Eliz)'!B55)</f>
        <v>0</v>
      </c>
      <c r="C55" s="34">
        <f>IF(ISNUMBER(VLOOKUP($A55,'[7]NG &amp; Oil Devlop Cty Report'!$R$6:$Y$60,C$2,FALSE)),VLOOKUP($A55,'[7]NG &amp; Oil Devlop Cty Report'!$R$6:$Y$60,C$2,FALSE),'[7]Oil_out (Eliz)'!C55)</f>
        <v>0</v>
      </c>
      <c r="D55" s="34">
        <f>IF(ISNUMBER(VLOOKUP($A55,'[7]NG &amp; Oil Devlop Cty Report'!$R$6:$Y$60,D$2,FALSE)),VLOOKUP($A55,'[7]NG &amp; Oil Devlop Cty Report'!$R$6:$Y$60,D$2,FALSE),'[7]Oil_out (Eliz)'!D55)</f>
        <v>0</v>
      </c>
      <c r="E55" s="34">
        <f>IF(ISNUMBER(VLOOKUP($A55,'[7]NG &amp; Oil Devlop Cty Report'!$R$6:$Y$60,E$2,FALSE)),VLOOKUP($A55,'[7]NG &amp; Oil Devlop Cty Report'!$R$6:$Y$60,E$2,FALSE),'[7]Oil_out (Eliz)'!E55)</f>
        <v>0</v>
      </c>
      <c r="F55" s="34">
        <f>IF(ISNUMBER(VLOOKUP($A55,'[7]NG &amp; Oil Devlop Cty Report'!$R$6:$Y$60,F$2,FALSE)),VLOOKUP($A55,'[7]NG &amp; Oil Devlop Cty Report'!$R$6:$Y$60,F$2,FALSE),'[7]Oil_out (Eliz)'!F55)</f>
        <v>0</v>
      </c>
      <c r="G55" s="34">
        <f>IF(ISNUMBER(VLOOKUP($A55,'[7]NG &amp; Oil Devlop Cty Report'!$R$6:$Y$60,G$2,FALSE)),VLOOKUP($A55,'[7]NG &amp; Oil Devlop Cty Report'!$R$6:$Y$60,G$2,FALSE),'[7]Oil_out (Eliz)'!G55)</f>
        <v>0</v>
      </c>
      <c r="H55" s="34">
        <f>IF(ISNUMBER(VLOOKUP($A55,'[7]NG &amp; Oil Devlop Cty Report'!$R$6:$Y$60,H$2,FALSE)),VLOOKUP($A55,'[7]NG &amp; Oil Devlop Cty Report'!$R$6:$Y$60,H$2,FALSE),'[7]Oil_out (Eliz)'!H55)</f>
        <v>0</v>
      </c>
      <c r="I55" s="35">
        <f>IF(ISNUMBER(VLOOKUP($A55,'[7]NG &amp; Oil Devlop Cty Report'!$R$6:$Y$60,2,FALSE)),1,0)</f>
        <v>1</v>
      </c>
      <c r="J55" s="36" t="str">
        <f>IF(ISNUMBER(VLOOKUP($A55,'[7]NG &amp; Oil Devlop Cty Report'!$R$6:$Y$60,2,FALSE)),"Draft Developing Countries Report.doc","natural gas&amp;oil_out.xls")</f>
        <v>Draft Developing Countries Report.doc</v>
      </c>
      <c r="K55" s="12" t="s">
        <v>21</v>
      </c>
      <c r="L55" s="37"/>
      <c r="M55" s="38"/>
    </row>
    <row r="56" spans="1:13" ht="12.75">
      <c r="A56" s="38" t="s">
        <v>126</v>
      </c>
      <c r="B56" s="34">
        <f>IF(ISNUMBER(VLOOKUP($A56,'[7]NG &amp; Oil Devlop Cty Report'!$R$6:$Y$60,B$2,FALSE)),VLOOKUP($A56,'[7]NG &amp; Oil Devlop Cty Report'!$R$6:$Y$60,B$2,FALSE),'[7]Oil_out (Eliz)'!B56)</f>
        <v>4.053197847835548</v>
      </c>
      <c r="C56" s="34">
        <f>IF(ISNUMBER(VLOOKUP($A56,'[7]NG &amp; Oil Devlop Cty Report'!$R$6:$Y$60,C$2,FALSE)),VLOOKUP($A56,'[7]NG &amp; Oil Devlop Cty Report'!$R$6:$Y$60,C$2,FALSE),'[7]Oil_out (Eliz)'!C56)</f>
        <v>4.170603230682957</v>
      </c>
      <c r="D56" s="34">
        <f>IF(ISNUMBER(VLOOKUP($A56,'[7]NG &amp; Oil Devlop Cty Report'!$R$6:$Y$60,D$2,FALSE)),VLOOKUP($A56,'[7]NG &amp; Oil Devlop Cty Report'!$R$6:$Y$60,D$2,FALSE),'[7]Oil_out (Eliz)'!D56)</f>
        <v>4.211467398683311</v>
      </c>
      <c r="E56" s="34">
        <f>IF(ISNUMBER(VLOOKUP($A56,'[7]NG &amp; Oil Devlop Cty Report'!$R$6:$Y$60,E$2,FALSE)),VLOOKUP($A56,'[7]NG &amp; Oil Devlop Cty Report'!$R$6:$Y$60,E$2,FALSE),'[7]Oil_out (Eliz)'!E56)</f>
        <v>4.211467398683311</v>
      </c>
      <c r="F56" s="34">
        <f>IF(ISNUMBER(VLOOKUP($A56,'[7]NG &amp; Oil Devlop Cty Report'!$R$6:$Y$60,F$2,FALSE)),VLOOKUP($A56,'[7]NG &amp; Oil Devlop Cty Report'!$R$6:$Y$60,F$2,FALSE),'[7]Oil_out (Eliz)'!F56)</f>
        <v>4.211467398683311</v>
      </c>
      <c r="G56" s="34">
        <f>IF(ISNUMBER(VLOOKUP($A56,'[7]NG &amp; Oil Devlop Cty Report'!$R$6:$Y$60,G$2,FALSE)),VLOOKUP($A56,'[7]NG &amp; Oil Devlop Cty Report'!$R$6:$Y$60,G$2,FALSE),'[7]Oil_out (Eliz)'!G56)</f>
        <v>4.211467398683311</v>
      </c>
      <c r="H56" s="34">
        <f>IF(ISNUMBER(VLOOKUP($A56,'[7]NG &amp; Oil Devlop Cty Report'!$R$6:$Y$60,H$2,FALSE)),VLOOKUP($A56,'[7]NG &amp; Oil Devlop Cty Report'!$R$6:$Y$60,H$2,FALSE),'[7]Oil_out (Eliz)'!H56)</f>
        <v>4.211467398683311</v>
      </c>
      <c r="I56" s="35">
        <f>IF(ISNUMBER(VLOOKUP($A56,'[7]NG &amp; Oil Devlop Cty Report'!$R$6:$Y$60,2,FALSE)),1,0)</f>
        <v>0</v>
      </c>
      <c r="J56" s="36" t="str">
        <f>IF(ISNUMBER(VLOOKUP($A56,'[7]NG &amp; Oil Devlop Cty Report'!$R$6:$Y$60,2,FALSE)),"Draft Developing Countries Report.doc","natural gas&amp;oil_out.xls")</f>
        <v>natural gas&amp;oil_out.xls</v>
      </c>
      <c r="K56" s="12" t="s">
        <v>18</v>
      </c>
      <c r="L56" s="37" t="s">
        <v>15</v>
      </c>
      <c r="M56" s="38" t="s">
        <v>16</v>
      </c>
    </row>
    <row r="57" spans="1:13" ht="12.75">
      <c r="A57" s="38" t="s">
        <v>127</v>
      </c>
      <c r="B57" s="34">
        <f>IF(ISNUMBER(VLOOKUP($A57,'[7]NG &amp; Oil Devlop Cty Report'!$R$6:$Y$60,B$2,FALSE)),VLOOKUP($A57,'[7]NG &amp; Oil Devlop Cty Report'!$R$6:$Y$60,B$2,FALSE),'[7]Oil_out (Eliz)'!B57)</f>
        <v>0.10112781272982829</v>
      </c>
      <c r="C57" s="34">
        <f>IF(ISNUMBER(VLOOKUP($A57,'[7]NG &amp; Oil Devlop Cty Report'!$R$6:$Y$60,C$2,FALSE)),VLOOKUP($A57,'[7]NG &amp; Oil Devlop Cty Report'!$R$6:$Y$60,C$2,FALSE),'[7]Oil_out (Eliz)'!C57)</f>
        <v>0.1379513814067277</v>
      </c>
      <c r="D57" s="34">
        <f>IF(ISNUMBER(VLOOKUP($A57,'[7]NG &amp; Oil Devlop Cty Report'!$R$6:$Y$60,D$2,FALSE)),VLOOKUP($A57,'[7]NG &amp; Oil Devlop Cty Report'!$R$6:$Y$60,D$2,FALSE),'[7]Oil_out (Eliz)'!D57)</f>
        <v>0.16716727913705043</v>
      </c>
      <c r="E57" s="34">
        <f>IF(ISNUMBER(VLOOKUP($A57,'[7]NG &amp; Oil Devlop Cty Report'!$R$6:$Y$60,E$2,FALSE)),VLOOKUP($A57,'[7]NG &amp; Oil Devlop Cty Report'!$R$6:$Y$60,E$2,FALSE),'[7]Oil_out (Eliz)'!E57)</f>
        <v>0.2004034146792364</v>
      </c>
      <c r="F57" s="34">
        <f>IF(ISNUMBER(VLOOKUP($A57,'[7]NG &amp; Oil Devlop Cty Report'!$R$6:$Y$60,F$2,FALSE)),VLOOKUP($A57,'[7]NG &amp; Oil Devlop Cty Report'!$R$6:$Y$60,F$2,FALSE),'[7]Oil_out (Eliz)'!F57)</f>
        <v>0.203486544135842</v>
      </c>
      <c r="G57" s="34">
        <f>IF(ISNUMBER(VLOOKUP($A57,'[7]NG &amp; Oil Devlop Cty Report'!$R$6:$Y$60,G$2,FALSE)),VLOOKUP($A57,'[7]NG &amp; Oil Devlop Cty Report'!$R$6:$Y$60,G$2,FALSE),'[7]Oil_out (Eliz)'!G57)</f>
        <v>0.23740096815848233</v>
      </c>
      <c r="H57" s="34">
        <f>IF(ISNUMBER(VLOOKUP($A57,'[7]NG &amp; Oil Devlop Cty Report'!$R$6:$Y$60,H$2,FALSE)),VLOOKUP($A57,'[7]NG &amp; Oil Devlop Cty Report'!$R$6:$Y$60,H$2,FALSE),'[7]Oil_out (Eliz)'!H57)</f>
        <v>0.3298948518565936</v>
      </c>
      <c r="I57" s="35">
        <f>IF(ISNUMBER(VLOOKUP($A57,'[7]NG &amp; Oil Devlop Cty Report'!$R$6:$Y$60,2,FALSE)),1,0)</f>
        <v>0</v>
      </c>
      <c r="J57" s="36" t="str">
        <f>IF(ISNUMBER(VLOOKUP($A57,'[7]NG &amp; Oil Devlop Cty Report'!$R$6:$Y$60,2,FALSE)),"Draft Developing Countries Report.doc","natural gas&amp;oil_out.xls")</f>
        <v>natural gas&amp;oil_out.xls</v>
      </c>
      <c r="K57" s="12" t="s">
        <v>14</v>
      </c>
      <c r="L57" s="6" t="s">
        <v>15</v>
      </c>
      <c r="M57" s="38" t="s">
        <v>16</v>
      </c>
    </row>
    <row r="58" spans="1:13" ht="12.75">
      <c r="A58" s="6" t="s">
        <v>74</v>
      </c>
      <c r="B58" s="34">
        <f>IF(ISNUMBER(VLOOKUP($A58,'[7]NG &amp; Oil Devlop Cty Report'!$R$6:$Y$60,B$2,FALSE)),VLOOKUP($A58,'[7]NG &amp; Oil Devlop Cty Report'!$R$6:$Y$60,B$2,FALSE),'[7]Oil_out (Eliz)'!B58)</f>
        <v>11.471958826795593</v>
      </c>
      <c r="C58" s="34">
        <f>IF(ISNUMBER(VLOOKUP($A58,'[7]NG &amp; Oil Devlop Cty Report'!$R$6:$Y$60,C$2,FALSE)),VLOOKUP($A58,'[7]NG &amp; Oil Devlop Cty Report'!$R$6:$Y$60,C$2,FALSE),'[7]Oil_out (Eliz)'!C58)</f>
        <v>10.89287588959281</v>
      </c>
      <c r="D58" s="34">
        <f>IF(ISNUMBER(VLOOKUP($A58,'[7]NG &amp; Oil Devlop Cty Report'!$R$6:$Y$60,D$2,FALSE)),VLOOKUP($A58,'[7]NG &amp; Oil Devlop Cty Report'!$R$6:$Y$60,D$2,FALSE),'[7]Oil_out (Eliz)'!D58)</f>
        <v>11.602241805318087</v>
      </c>
      <c r="E58" s="34">
        <f>IF(ISNUMBER(VLOOKUP($A58,'[7]NG &amp; Oil Devlop Cty Report'!$R$6:$Y$60,E$2,FALSE)),VLOOKUP($A58,'[7]NG &amp; Oil Devlop Cty Report'!$R$6:$Y$60,E$2,FALSE),'[7]Oil_out (Eliz)'!E58)</f>
        <v>14.72992040608456</v>
      </c>
      <c r="F58" s="34">
        <f>IF(ISNUMBER(VLOOKUP($A58,'[7]NG &amp; Oil Devlop Cty Report'!$R$6:$Y$60,F$2,FALSE)),VLOOKUP($A58,'[7]NG &amp; Oil Devlop Cty Report'!$R$6:$Y$60,F$2,FALSE),'[7]Oil_out (Eliz)'!F58)</f>
        <v>16.843661890079996</v>
      </c>
      <c r="G58" s="34">
        <f>IF(ISNUMBER(VLOOKUP($A58,'[7]NG &amp; Oil Devlop Cty Report'!$R$6:$Y$60,G$2,FALSE)),VLOOKUP($A58,'[7]NG &amp; Oil Devlop Cty Report'!$R$6:$Y$60,G$2,FALSE),'[7]Oil_out (Eliz)'!G58)</f>
        <v>20.952786282077472</v>
      </c>
      <c r="H58" s="34">
        <f>IF(ISNUMBER(VLOOKUP($A58,'[7]NG &amp; Oil Devlop Cty Report'!$R$6:$Y$60,H$2,FALSE)),VLOOKUP($A58,'[7]NG &amp; Oil Devlop Cty Report'!$R$6:$Y$60,H$2,FALSE),'[7]Oil_out (Eliz)'!H58)</f>
        <v>24.57695716234106</v>
      </c>
      <c r="I58" s="35">
        <f>IF(ISNUMBER(VLOOKUP($A58,'[7]NG &amp; Oil Devlop Cty Report'!$R$6:$Y$60,2,FALSE)),1,0)</f>
        <v>1</v>
      </c>
      <c r="J58" s="36" t="str">
        <f>IF(ISNUMBER(VLOOKUP($A58,'[7]NG &amp; Oil Devlop Cty Report'!$R$6:$Y$60,2,FALSE)),"Draft Developing Countries Report.doc","natural gas&amp;oil_out.xls")</f>
        <v>Draft Developing Countries Report.doc</v>
      </c>
      <c r="K58" s="12" t="s">
        <v>7</v>
      </c>
      <c r="L58" s="37" t="s">
        <v>8</v>
      </c>
      <c r="M58" s="38"/>
    </row>
    <row r="59" spans="1:13" ht="12.75">
      <c r="A59" s="6" t="s">
        <v>75</v>
      </c>
      <c r="B59" s="34">
        <f>IF(ISNUMBER(VLOOKUP($A59,'[7]NG &amp; Oil Devlop Cty Report'!$R$6:$Y$60,B$2,FALSE)),VLOOKUP($A59,'[7]NG &amp; Oil Devlop Cty Report'!$R$6:$Y$60,B$2,FALSE),'[7]Oil_out (Eliz)'!B59)</f>
        <v>0</v>
      </c>
      <c r="C59" s="34">
        <f>IF(ISNUMBER(VLOOKUP($A59,'[7]NG &amp; Oil Devlop Cty Report'!$R$6:$Y$60,C$2,FALSE)),VLOOKUP($A59,'[7]NG &amp; Oil Devlop Cty Report'!$R$6:$Y$60,C$2,FALSE),'[7]Oil_out (Eliz)'!C59)</f>
        <v>0</v>
      </c>
      <c r="D59" s="34">
        <f>IF(ISNUMBER(VLOOKUP($A59,'[7]NG &amp; Oil Devlop Cty Report'!$R$6:$Y$60,D$2,FALSE)),VLOOKUP($A59,'[7]NG &amp; Oil Devlop Cty Report'!$R$6:$Y$60,D$2,FALSE),'[7]Oil_out (Eliz)'!D59)</f>
        <v>0</v>
      </c>
      <c r="E59" s="34">
        <f>IF(ISNUMBER(VLOOKUP($A59,'[7]NG &amp; Oil Devlop Cty Report'!$R$6:$Y$60,E$2,FALSE)),VLOOKUP($A59,'[7]NG &amp; Oil Devlop Cty Report'!$R$6:$Y$60,E$2,FALSE),'[7]Oil_out (Eliz)'!E59)</f>
        <v>0</v>
      </c>
      <c r="F59" s="34">
        <f>IF(ISNUMBER(VLOOKUP($A59,'[7]NG &amp; Oil Devlop Cty Report'!$R$6:$Y$60,F$2,FALSE)),VLOOKUP($A59,'[7]NG &amp; Oil Devlop Cty Report'!$R$6:$Y$60,F$2,FALSE),'[7]Oil_out (Eliz)'!F59)</f>
        <v>0</v>
      </c>
      <c r="G59" s="34">
        <f>IF(ISNUMBER(VLOOKUP($A59,'[7]NG &amp; Oil Devlop Cty Report'!$R$6:$Y$60,G$2,FALSE)),VLOOKUP($A59,'[7]NG &amp; Oil Devlop Cty Report'!$R$6:$Y$60,G$2,FALSE),'[7]Oil_out (Eliz)'!G59)</f>
        <v>0</v>
      </c>
      <c r="H59" s="34">
        <f>IF(ISNUMBER(VLOOKUP($A59,'[7]NG &amp; Oil Devlop Cty Report'!$R$6:$Y$60,H$2,FALSE)),VLOOKUP($A59,'[7]NG &amp; Oil Devlop Cty Report'!$R$6:$Y$60,H$2,FALSE),'[7]Oil_out (Eliz)'!H59)</f>
        <v>0</v>
      </c>
      <c r="I59" s="35">
        <f>IF(ISNUMBER(VLOOKUP($A59,'[7]NG &amp; Oil Devlop Cty Report'!$R$6:$Y$60,2,FALSE)),1,0)</f>
        <v>1</v>
      </c>
      <c r="J59" s="36" t="str">
        <f>IF(ISNUMBER(VLOOKUP($A59,'[7]NG &amp; Oil Devlop Cty Report'!$R$6:$Y$60,2,FALSE)),"Draft Developing Countries Report.doc","natural gas&amp;oil_out.xls")</f>
        <v>Draft Developing Countries Report.doc</v>
      </c>
      <c r="K59" s="12" t="s">
        <v>21</v>
      </c>
      <c r="L59" s="37"/>
      <c r="M59" s="38"/>
    </row>
    <row r="60" spans="1:13" ht="12.75">
      <c r="A60" s="38" t="s">
        <v>128</v>
      </c>
      <c r="B60" s="34">
        <f>IF(ISNUMBER(VLOOKUP($A60,'[7]NG &amp; Oil Devlop Cty Report'!$R$6:$Y$60,B$2,FALSE)),VLOOKUP($A60,'[7]NG &amp; Oil Devlop Cty Report'!$R$6:$Y$60,B$2,FALSE),'[7]Oil_out (Eliz)'!B60)</f>
        <v>3.321077763812582</v>
      </c>
      <c r="C60" s="34">
        <f>IF(ISNUMBER(VLOOKUP($A60,'[7]NG &amp; Oil Devlop Cty Report'!$R$6:$Y$60,C$2,FALSE)),VLOOKUP($A60,'[7]NG &amp; Oil Devlop Cty Report'!$R$6:$Y$60,C$2,FALSE),'[7]Oil_out (Eliz)'!C60)</f>
        <v>6.91974681058381</v>
      </c>
      <c r="D60" s="34">
        <f>IF(ISNUMBER(VLOOKUP($A60,'[7]NG &amp; Oil Devlop Cty Report'!$R$6:$Y$60,D$2,FALSE)),VLOOKUP($A60,'[7]NG &amp; Oil Devlop Cty Report'!$R$6:$Y$60,D$2,FALSE),'[7]Oil_out (Eliz)'!D60)</f>
        <v>4.970818877607009</v>
      </c>
      <c r="E60" s="34">
        <f>IF(ISNUMBER(VLOOKUP($A60,'[7]NG &amp; Oil Devlop Cty Report'!$R$6:$Y$60,E$2,FALSE)),VLOOKUP($A60,'[7]NG &amp; Oil Devlop Cty Report'!$R$6:$Y$60,E$2,FALSE),'[7]Oil_out (Eliz)'!E60)</f>
        <v>5.057267901565389</v>
      </c>
      <c r="F60" s="34">
        <f>IF(ISNUMBER(VLOOKUP($A60,'[7]NG &amp; Oil Devlop Cty Report'!$R$6:$Y$60,F$2,FALSE)),VLOOKUP($A60,'[7]NG &amp; Oil Devlop Cty Report'!$R$6:$Y$60,F$2,FALSE),'[7]Oil_out (Eliz)'!F60)</f>
        <v>5.143716925523773</v>
      </c>
      <c r="G60" s="34">
        <f>IF(ISNUMBER(VLOOKUP($A60,'[7]NG &amp; Oil Devlop Cty Report'!$R$6:$Y$60,G$2,FALSE)),VLOOKUP($A60,'[7]NG &amp; Oil Devlop Cty Report'!$R$6:$Y$60,G$2,FALSE),'[7]Oil_out (Eliz)'!G60)</f>
        <v>5.233172872054624</v>
      </c>
      <c r="H60" s="34">
        <f>IF(ISNUMBER(VLOOKUP($A60,'[7]NG &amp; Oil Devlop Cty Report'!$R$6:$Y$60,H$2,FALSE)),VLOOKUP($A60,'[7]NG &amp; Oil Devlop Cty Report'!$R$6:$Y$60,H$2,FALSE),'[7]Oil_out (Eliz)'!H60)</f>
        <v>5.322628818585471</v>
      </c>
      <c r="I60" s="35">
        <f>IF(ISNUMBER(VLOOKUP($A60,'[7]NG &amp; Oil Devlop Cty Report'!$R$6:$Y$60,2,FALSE)),1,0)</f>
        <v>0</v>
      </c>
      <c r="J60" s="36" t="str">
        <f>IF(ISNUMBER(VLOOKUP($A60,'[7]NG &amp; Oil Devlop Cty Report'!$R$6:$Y$60,2,FALSE)),"Draft Developing Countries Report.doc","natural gas&amp;oil_out.xls")</f>
        <v>natural gas&amp;oil_out.xls</v>
      </c>
      <c r="K60" s="12" t="s">
        <v>48</v>
      </c>
      <c r="L60" s="37" t="s">
        <v>15</v>
      </c>
      <c r="M60" s="38" t="s">
        <v>16</v>
      </c>
    </row>
    <row r="61" spans="1:13" ht="12.75">
      <c r="A61" s="6" t="s">
        <v>77</v>
      </c>
      <c r="B61" s="34">
        <f>IF(ISNUMBER(VLOOKUP($A61,'[7]NG &amp; Oil Devlop Cty Report'!$R$6:$Y$60,B$2,FALSE)),VLOOKUP($A61,'[7]NG &amp; Oil Devlop Cty Report'!$R$6:$Y$60,B$2,FALSE),'[7]Oil_out (Eliz)'!B61)</f>
        <v>0.5633909287257018</v>
      </c>
      <c r="C61" s="34">
        <f>IF(ISNUMBER(VLOOKUP($A61,'[7]NG &amp; Oil Devlop Cty Report'!$R$6:$Y$60,C$2,FALSE)),VLOOKUP($A61,'[7]NG &amp; Oil Devlop Cty Report'!$R$6:$Y$60,C$2,FALSE),'[7]Oil_out (Eliz)'!C61)</f>
        <v>0.6869669186892206</v>
      </c>
      <c r="D61" s="34">
        <f>IF(ISNUMBER(VLOOKUP($A61,'[7]NG &amp; Oil Devlop Cty Report'!$R$6:$Y$60,D$2,FALSE)),VLOOKUP($A61,'[7]NG &amp; Oil Devlop Cty Report'!$R$6:$Y$60,D$2,FALSE),'[7]Oil_out (Eliz)'!D61)</f>
        <v>0.8033571190152828</v>
      </c>
      <c r="E61" s="34">
        <f>IF(ISNUMBER(VLOOKUP($A61,'[7]NG &amp; Oil Devlop Cty Report'!$R$6:$Y$60,E$2,FALSE)),VLOOKUP($A61,'[7]NG &amp; Oil Devlop Cty Report'!$R$6:$Y$60,E$2,FALSE),'[7]Oil_out (Eliz)'!E61)</f>
        <v>0.9844786201826701</v>
      </c>
      <c r="F61" s="34">
        <f>IF(ISNUMBER(VLOOKUP($A61,'[7]NG &amp; Oil Devlop Cty Report'!$R$6:$Y$60,F$2,FALSE)),VLOOKUP($A61,'[7]NG &amp; Oil Devlop Cty Report'!$R$6:$Y$60,F$2,FALSE),'[7]Oil_out (Eliz)'!F61)</f>
        <v>1.131095973200266</v>
      </c>
      <c r="G61" s="34">
        <f>IF(ISNUMBER(VLOOKUP($A61,'[7]NG &amp; Oil Devlop Cty Report'!$R$6:$Y$60,G$2,FALSE)),VLOOKUP($A61,'[7]NG &amp; Oil Devlop Cty Report'!$R$6:$Y$60,G$2,FALSE),'[7]Oil_out (Eliz)'!G61)</f>
        <v>1.276935235258211</v>
      </c>
      <c r="H61" s="34">
        <f>IF(ISNUMBER(VLOOKUP($A61,'[7]NG &amp; Oil Devlop Cty Report'!$R$6:$Y$60,H$2,FALSE)),VLOOKUP($A61,'[7]NG &amp; Oil Devlop Cty Report'!$R$6:$Y$60,H$2,FALSE),'[7]Oil_out (Eliz)'!H61)</f>
        <v>1.4127031569539914</v>
      </c>
      <c r="I61" s="35">
        <f>IF(ISNUMBER(VLOOKUP($A61,'[7]NG &amp; Oil Devlop Cty Report'!$R$6:$Y$60,2,FALSE)),1,0)</f>
        <v>1</v>
      </c>
      <c r="J61" s="36" t="str">
        <f>IF(ISNUMBER(VLOOKUP($A61,'[7]NG &amp; Oil Devlop Cty Report'!$R$6:$Y$60,2,FALSE)),"Draft Developing Countries Report.doc","natural gas&amp;oil_out.xls")</f>
        <v>Draft Developing Countries Report.doc</v>
      </c>
      <c r="K61" s="12" t="s">
        <v>21</v>
      </c>
      <c r="L61" s="37"/>
      <c r="M61" s="38"/>
    </row>
    <row r="62" spans="1:13" ht="12.75">
      <c r="A62" s="6" t="s">
        <v>78</v>
      </c>
      <c r="B62" s="34">
        <f>IF(ISNUMBER(VLOOKUP($A62,'[7]NG &amp; Oil Devlop Cty Report'!$R$6:$Y$60,B$2,FALSE)),VLOOKUP($A62,'[7]NG &amp; Oil Devlop Cty Report'!$R$6:$Y$60,B$2,FALSE),'[7]Oil_out (Eliz)'!B62)</f>
        <v>1.4616897590494062</v>
      </c>
      <c r="C62" s="34">
        <f>IF(ISNUMBER(VLOOKUP($A62,'[7]NG &amp; Oil Devlop Cty Report'!$R$6:$Y$60,C$2,FALSE)),VLOOKUP($A62,'[7]NG &amp; Oil Devlop Cty Report'!$R$6:$Y$60,C$2,FALSE),'[7]Oil_out (Eliz)'!C62)</f>
        <v>1.4460912533015888</v>
      </c>
      <c r="D62" s="34">
        <f>IF(ISNUMBER(VLOOKUP($A62,'[7]NG &amp; Oil Devlop Cty Report'!$R$6:$Y$60,D$2,FALSE)),VLOOKUP($A62,'[7]NG &amp; Oil Devlop Cty Report'!$R$6:$Y$60,D$2,FALSE),'[7]Oil_out (Eliz)'!D62)</f>
        <v>1.4375472397051725</v>
      </c>
      <c r="E62" s="34">
        <f>IF(ISNUMBER(VLOOKUP($A62,'[7]NG &amp; Oil Devlop Cty Report'!$R$6:$Y$60,E$2,FALSE)),VLOOKUP($A62,'[7]NG &amp; Oil Devlop Cty Report'!$R$6:$Y$60,E$2,FALSE),'[7]Oil_out (Eliz)'!E62)</f>
        <v>1.6485131546888814</v>
      </c>
      <c r="F62" s="34">
        <f>IF(ISNUMBER(VLOOKUP($A62,'[7]NG &amp; Oil Devlop Cty Report'!$R$6:$Y$60,F$2,FALSE)),VLOOKUP($A62,'[7]NG &amp; Oil Devlop Cty Report'!$R$6:$Y$60,F$2,FALSE),'[7]Oil_out (Eliz)'!F62)</f>
        <v>1.8690337816831493</v>
      </c>
      <c r="G62" s="34">
        <f>IF(ISNUMBER(VLOOKUP($A62,'[7]NG &amp; Oil Devlop Cty Report'!$R$6:$Y$60,G$2,FALSE)),VLOOKUP($A62,'[7]NG &amp; Oil Devlop Cty Report'!$R$6:$Y$60,G$2,FALSE),'[7]Oil_out (Eliz)'!G62)</f>
        <v>2.1589969862047464</v>
      </c>
      <c r="H62" s="34">
        <f>IF(ISNUMBER(VLOOKUP($A62,'[7]NG &amp; Oil Devlop Cty Report'!$R$6:$Y$60,H$2,FALSE)),VLOOKUP($A62,'[7]NG &amp; Oil Devlop Cty Report'!$R$6:$Y$60,H$2,FALSE),'[7]Oil_out (Eliz)'!H62)</f>
        <v>2.4395732973551056</v>
      </c>
      <c r="I62" s="35">
        <f>IF(ISNUMBER(VLOOKUP($A62,'[7]NG &amp; Oil Devlop Cty Report'!$R$6:$Y$60,2,FALSE)),1,0)</f>
        <v>1</v>
      </c>
      <c r="J62" s="36" t="str">
        <f>IF(ISNUMBER(VLOOKUP($A62,'[7]NG &amp; Oil Devlop Cty Report'!$R$6:$Y$60,2,FALSE)),"Draft Developing Countries Report.doc","natural gas&amp;oil_out.xls")</f>
        <v>Draft Developing Countries Report.doc</v>
      </c>
      <c r="K62" s="12" t="s">
        <v>10</v>
      </c>
      <c r="L62" s="37"/>
      <c r="M62" s="38"/>
    </row>
    <row r="63" spans="1:13" ht="12.75">
      <c r="A63" s="6" t="s">
        <v>79</v>
      </c>
      <c r="B63" s="34">
        <f>IF(ISNUMBER(VLOOKUP($A63,'[7]NG &amp; Oil Devlop Cty Report'!$R$6:$Y$60,B$2,FALSE)),VLOOKUP($A63,'[7]NG &amp; Oil Devlop Cty Report'!$R$6:$Y$60,B$2,FALSE),'[7]Oil_out (Eliz)'!B63)</f>
        <v>1</v>
      </c>
      <c r="C63" s="34">
        <f>IF(ISNUMBER(VLOOKUP($A63,'[7]NG &amp; Oil Devlop Cty Report'!$R$6:$Y$60,C$2,FALSE)),VLOOKUP($A63,'[7]NG &amp; Oil Devlop Cty Report'!$R$6:$Y$60,C$2,FALSE),'[7]Oil_out (Eliz)'!C63)</f>
        <v>0.852365728231528</v>
      </c>
      <c r="D63" s="34">
        <f>IF(ISNUMBER(VLOOKUP($A63,'[7]NG &amp; Oil Devlop Cty Report'!$R$6:$Y$60,D$2,FALSE)),VLOOKUP($A63,'[7]NG &amp; Oil Devlop Cty Report'!$R$6:$Y$60,D$2,FALSE),'[7]Oil_out (Eliz)'!D63)</f>
        <v>0.8597999347053832</v>
      </c>
      <c r="E63" s="34">
        <f>IF(ISNUMBER(VLOOKUP($A63,'[7]NG &amp; Oil Devlop Cty Report'!$R$6:$Y$60,E$2,FALSE)),VLOOKUP($A63,'[7]NG &amp; Oil Devlop Cty Report'!$R$6:$Y$60,E$2,FALSE),'[7]Oil_out (Eliz)'!E63)</f>
        <v>0.8421228243456006</v>
      </c>
      <c r="F63" s="34">
        <f>IF(ISNUMBER(VLOOKUP($A63,'[7]NG &amp; Oil Devlop Cty Report'!$R$6:$Y$60,F$2,FALSE)),VLOOKUP($A63,'[7]NG &amp; Oil Devlop Cty Report'!$R$6:$Y$60,F$2,FALSE),'[7]Oil_out (Eliz)'!F63)</f>
        <v>0.8365310574075056</v>
      </c>
      <c r="G63" s="34">
        <f>IF(ISNUMBER(VLOOKUP($A63,'[7]NG &amp; Oil Devlop Cty Report'!$R$6:$Y$60,G$2,FALSE)),VLOOKUP($A63,'[7]NG &amp; Oil Devlop Cty Report'!$R$6:$Y$60,G$2,FALSE),'[7]Oil_out (Eliz)'!G63)</f>
        <v>1.6685696802233196</v>
      </c>
      <c r="H63" s="34">
        <f>IF(ISNUMBER(VLOOKUP($A63,'[7]NG &amp; Oil Devlop Cty Report'!$R$6:$Y$60,H$2,FALSE)),VLOOKUP($A63,'[7]NG &amp; Oil Devlop Cty Report'!$R$6:$Y$60,H$2,FALSE),'[7]Oil_out (Eliz)'!H63)</f>
        <v>1.6622099058249502</v>
      </c>
      <c r="I63" s="35">
        <f>IF(ISNUMBER(VLOOKUP($A63,'[7]NG &amp; Oil Devlop Cty Report'!$R$6:$Y$60,2,FALSE)),1,0)</f>
        <v>1</v>
      </c>
      <c r="J63" s="36" t="str">
        <f>IF(ISNUMBER(VLOOKUP($A63,'[7]NG &amp; Oil Devlop Cty Report'!$R$6:$Y$60,2,FALSE)),"Draft Developing Countries Report.doc","natural gas&amp;oil_out.xls")</f>
        <v>Draft Developing Countries Report.doc</v>
      </c>
      <c r="K63" s="12" t="s">
        <v>21</v>
      </c>
      <c r="L63" s="37"/>
      <c r="M63" s="38"/>
    </row>
    <row r="64" spans="1:13" ht="12.75">
      <c r="A64" s="38" t="s">
        <v>129</v>
      </c>
      <c r="B64" s="34">
        <f>IF(ISNUMBER(VLOOKUP($A64,'[7]NG &amp; Oil Devlop Cty Report'!$R$6:$Y$60,B$2,FALSE)),VLOOKUP($A64,'[7]NG &amp; Oil Devlop Cty Report'!$R$6:$Y$60,B$2,FALSE),'[7]Oil_out (Eliz)'!B64)</f>
        <v>0.653153649571891</v>
      </c>
      <c r="C64" s="34">
        <f>IF(ISNUMBER(VLOOKUP($A64,'[7]NG &amp; Oil Devlop Cty Report'!$R$6:$Y$60,C$2,FALSE)),VLOOKUP($A64,'[7]NG &amp; Oil Devlop Cty Report'!$R$6:$Y$60,C$2,FALSE),'[7]Oil_out (Eliz)'!C64)</f>
        <v>0.6841610148217114</v>
      </c>
      <c r="D64" s="34">
        <f>IF(ISNUMBER(VLOOKUP($A64,'[7]NG &amp; Oil Devlop Cty Report'!$R$6:$Y$60,D$2,FALSE)),VLOOKUP($A64,'[7]NG &amp; Oil Devlop Cty Report'!$R$6:$Y$60,D$2,FALSE),'[7]Oil_out (Eliz)'!D64)</f>
        <v>0.8746618376599429</v>
      </c>
      <c r="E64" s="34">
        <f>IF(ISNUMBER(VLOOKUP($A64,'[7]NG &amp; Oil Devlop Cty Report'!$R$6:$Y$60,E$2,FALSE)),VLOOKUP($A64,'[7]NG &amp; Oil Devlop Cty Report'!$R$6:$Y$60,E$2,FALSE),'[7]Oil_out (Eliz)'!E64)</f>
        <v>0.6833295606718366</v>
      </c>
      <c r="F64" s="34">
        <f>IF(ISNUMBER(VLOOKUP($A64,'[7]NG &amp; Oil Devlop Cty Report'!$R$6:$Y$60,F$2,FALSE)),VLOOKUP($A64,'[7]NG &amp; Oil Devlop Cty Report'!$R$6:$Y$60,F$2,FALSE),'[7]Oil_out (Eliz)'!F64)</f>
        <v>0.4919972836837445</v>
      </c>
      <c r="G64" s="34">
        <f>IF(ISNUMBER(VLOOKUP($A64,'[7]NG &amp; Oil Devlop Cty Report'!$R$6:$Y$60,G$2,FALSE)),VLOOKUP($A64,'[7]NG &amp; Oil Devlop Cty Report'!$R$6:$Y$60,G$2,FALSE),'[7]Oil_out (Eliz)'!G64)</f>
        <v>0.3843728778779081</v>
      </c>
      <c r="H64" s="34">
        <f>IF(ISNUMBER(VLOOKUP($A64,'[7]NG &amp; Oil Devlop Cty Report'!$R$6:$Y$60,H$2,FALSE)),VLOOKUP($A64,'[7]NG &amp; Oil Devlop Cty Report'!$R$6:$Y$60,H$2,FALSE),'[7]Oil_out (Eliz)'!H64)</f>
        <v>0.27674847207210007</v>
      </c>
      <c r="I64" s="35">
        <f>IF(ISNUMBER(VLOOKUP($A64,'[7]NG &amp; Oil Devlop Cty Report'!$R$6:$Y$60,2,FALSE)),1,0)</f>
        <v>0</v>
      </c>
      <c r="J64" s="36" t="str">
        <f>IF(ISNUMBER(VLOOKUP($A64,'[7]NG &amp; Oil Devlop Cty Report'!$R$6:$Y$60,2,FALSE)),"Draft Developing Countries Report.doc","natural gas&amp;oil_out.xls")</f>
        <v>natural gas&amp;oil_out.xls</v>
      </c>
      <c r="K64" s="12" t="s">
        <v>28</v>
      </c>
      <c r="L64" s="37" t="s">
        <v>15</v>
      </c>
      <c r="M64" s="38" t="s">
        <v>16</v>
      </c>
    </row>
    <row r="65" spans="1:13" ht="12.75">
      <c r="A65" s="38" t="s">
        <v>130</v>
      </c>
      <c r="B65" s="34">
        <f>IF(ISNUMBER(VLOOKUP($A65,'[7]NG &amp; Oil Devlop Cty Report'!$R$6:$Y$60,B$2,FALSE)),VLOOKUP($A65,'[7]NG &amp; Oil Devlop Cty Report'!$R$6:$Y$60,B$2,FALSE),'[7]Oil_out (Eliz)'!B65)</f>
        <v>1.68</v>
      </c>
      <c r="C65" s="34">
        <f>IF(ISNUMBER(VLOOKUP($A65,'[7]NG &amp; Oil Devlop Cty Report'!$R$6:$Y$60,C$2,FALSE)),VLOOKUP($A65,'[7]NG &amp; Oil Devlop Cty Report'!$R$6:$Y$60,C$2,FALSE),'[7]Oil_out (Eliz)'!C65)</f>
        <v>2</v>
      </c>
      <c r="D65" s="34">
        <f>IF(ISNUMBER(VLOOKUP($A65,'[7]NG &amp; Oil Devlop Cty Report'!$R$6:$Y$60,D$2,FALSE)),VLOOKUP($A65,'[7]NG &amp; Oil Devlop Cty Report'!$R$6:$Y$60,D$2,FALSE),'[7]Oil_out (Eliz)'!D65)</f>
        <v>0.43852242007178566</v>
      </c>
      <c r="E65" s="34">
        <f>IF(ISNUMBER(VLOOKUP($A65,'[7]NG &amp; Oil Devlop Cty Report'!$R$6:$Y$60,E$2,FALSE)),VLOOKUP($A65,'[7]NG &amp; Oil Devlop Cty Report'!$R$6:$Y$60,E$2,FALSE),'[7]Oil_out (Eliz)'!E65)</f>
        <v>0.43852242007178566</v>
      </c>
      <c r="F65" s="34">
        <f>IF(ISNUMBER(VLOOKUP($A65,'[7]NG &amp; Oil Devlop Cty Report'!$R$6:$Y$60,F$2,FALSE)),VLOOKUP($A65,'[7]NG &amp; Oil Devlop Cty Report'!$R$6:$Y$60,F$2,FALSE),'[7]Oil_out (Eliz)'!F65)</f>
        <v>0.43852242007178566</v>
      </c>
      <c r="G65" s="34">
        <f>IF(ISNUMBER(VLOOKUP($A65,'[7]NG &amp; Oil Devlop Cty Report'!$R$6:$Y$60,G$2,FALSE)),VLOOKUP($A65,'[7]NG &amp; Oil Devlop Cty Report'!$R$6:$Y$60,G$2,FALSE),'[7]Oil_out (Eliz)'!G65)</f>
        <v>0.43852242007178566</v>
      </c>
      <c r="H65" s="34">
        <f>IF(ISNUMBER(VLOOKUP($A65,'[7]NG &amp; Oil Devlop Cty Report'!$R$6:$Y$60,H$2,FALSE)),VLOOKUP($A65,'[7]NG &amp; Oil Devlop Cty Report'!$R$6:$Y$60,H$2,FALSE),'[7]Oil_out (Eliz)'!H65)</f>
        <v>0.43852242007178566</v>
      </c>
      <c r="I65" s="35">
        <f>IF(ISNUMBER(VLOOKUP($A65,'[7]NG &amp; Oil Devlop Cty Report'!$R$6:$Y$60,2,FALSE)),1,0)</f>
        <v>0</v>
      </c>
      <c r="J65" s="36" t="str">
        <f>IF(ISNUMBER(VLOOKUP($A65,'[7]NG &amp; Oil Devlop Cty Report'!$R$6:$Y$60,2,FALSE)),"Draft Developing Countries Report.doc","natural gas&amp;oil_out.xls")</f>
        <v>natural gas&amp;oil_out.xls</v>
      </c>
      <c r="K65" s="12" t="s">
        <v>18</v>
      </c>
      <c r="L65" s="37" t="s">
        <v>15</v>
      </c>
      <c r="M65" s="38" t="s">
        <v>16</v>
      </c>
    </row>
    <row r="66" spans="1:13" ht="12.75">
      <c r="A66" s="38" t="s">
        <v>82</v>
      </c>
      <c r="B66" s="34">
        <f>IF(ISNUMBER(VLOOKUP($A66,'[7]NG &amp; Oil Devlop Cty Report'!$R$6:$Y$60,B$2,FALSE)),VLOOKUP($A66,'[7]NG &amp; Oil Devlop Cty Report'!$R$6:$Y$60,B$2,FALSE),'[7]Oil_out (Eliz)'!B66)</f>
        <v>2.574045079944881</v>
      </c>
      <c r="C66" s="34">
        <f>IF(ISNUMBER(VLOOKUP($A66,'[7]NG &amp; Oil Devlop Cty Report'!$R$6:$Y$60,C$2,FALSE)),VLOOKUP($A66,'[7]NG &amp; Oil Devlop Cty Report'!$R$6:$Y$60,C$2,FALSE),'[7]Oil_out (Eliz)'!C66)</f>
        <v>1.5556673368272413</v>
      </c>
      <c r="D66" s="34">
        <f>IF(ISNUMBER(VLOOKUP($A66,'[7]NG &amp; Oil Devlop Cty Report'!$R$6:$Y$60,D$2,FALSE)),VLOOKUP($A66,'[7]NG &amp; Oil Devlop Cty Report'!$R$6:$Y$60,D$2,FALSE),'[7]Oil_out (Eliz)'!D66)</f>
        <v>1.5185491048764561</v>
      </c>
      <c r="E66" s="34">
        <f>IF(ISNUMBER(VLOOKUP($A66,'[7]NG &amp; Oil Devlop Cty Report'!$R$6:$Y$60,E$2,FALSE)),VLOOKUP($A66,'[7]NG &amp; Oil Devlop Cty Report'!$R$6:$Y$60,E$2,FALSE),'[7]Oil_out (Eliz)'!E66)</f>
        <v>1.6885359449745465</v>
      </c>
      <c r="F66" s="34">
        <f>IF(ISNUMBER(VLOOKUP($A66,'[7]NG &amp; Oil Devlop Cty Report'!$R$6:$Y$60,F$2,FALSE)),VLOOKUP($A66,'[7]NG &amp; Oil Devlop Cty Report'!$R$6:$Y$60,F$2,FALSE),'[7]Oil_out (Eliz)'!F66)</f>
        <v>2.175831553255648</v>
      </c>
      <c r="G66" s="34">
        <f>IF(ISNUMBER(VLOOKUP($A66,'[7]NG &amp; Oil Devlop Cty Report'!$R$6:$Y$60,G$2,FALSE)),VLOOKUP($A66,'[7]NG &amp; Oil Devlop Cty Report'!$R$6:$Y$60,G$2,FALSE),'[7]Oil_out (Eliz)'!G66)</f>
        <v>2.6467204714977015</v>
      </c>
      <c r="H66" s="34">
        <f>IF(ISNUMBER(VLOOKUP($A66,'[7]NG &amp; Oil Devlop Cty Report'!$R$6:$Y$60,H$2,FALSE)),VLOOKUP($A66,'[7]NG &amp; Oil Devlop Cty Report'!$R$6:$Y$60,H$2,FALSE),'[7]Oil_out (Eliz)'!H66)</f>
        <v>3.1176093897393002</v>
      </c>
      <c r="I66" s="35">
        <f>IF(ISNUMBER(VLOOKUP($A66,'[7]NG &amp; Oil Devlop Cty Report'!$R$6:$Y$60,2,FALSE)),1,0)</f>
        <v>0</v>
      </c>
      <c r="J66" s="36" t="str">
        <f>IF(ISNUMBER(VLOOKUP($A66,'[7]NG &amp; Oil Devlop Cty Report'!$R$6:$Y$60,2,FALSE)),"Draft Developing Countries Report.doc","natural gas&amp;oil_out.xls")</f>
        <v>natural gas&amp;oil_out.xls</v>
      </c>
      <c r="K66" s="12" t="s">
        <v>28</v>
      </c>
      <c r="L66" s="37" t="s">
        <v>23</v>
      </c>
      <c r="M66" s="38" t="s">
        <v>16</v>
      </c>
    </row>
    <row r="67" spans="1:13" ht="12.75">
      <c r="A67" s="38" t="s">
        <v>83</v>
      </c>
      <c r="B67" s="34">
        <f>IF(ISNUMBER(VLOOKUP($A67,'[7]NG &amp; Oil Devlop Cty Report'!$R$6:$Y$60,B$2,FALSE)),VLOOKUP($A67,'[7]NG &amp; Oil Devlop Cty Report'!$R$6:$Y$60,B$2,FALSE),'[7]Oil_out (Eliz)'!B67)</f>
        <v>35.733719970372476</v>
      </c>
      <c r="C67" s="34">
        <f>IF(ISNUMBER(VLOOKUP($A67,'[7]NG &amp; Oil Devlop Cty Report'!$R$6:$Y$60,C$2,FALSE)),VLOOKUP($A67,'[7]NG &amp; Oil Devlop Cty Report'!$R$6:$Y$60,C$2,FALSE),'[7]Oil_out (Eliz)'!C67)</f>
        <v>25.23693972907313</v>
      </c>
      <c r="D67" s="34">
        <f>IF(ISNUMBER(VLOOKUP($A67,'[7]NG &amp; Oil Devlop Cty Report'!$R$6:$Y$60,D$2,FALSE)),VLOOKUP($A67,'[7]NG &amp; Oil Devlop Cty Report'!$R$6:$Y$60,D$2,FALSE),'[7]Oil_out (Eliz)'!D67)</f>
        <v>27.26046413533186</v>
      </c>
      <c r="E67" s="34">
        <f>IF(ISNUMBER(VLOOKUP($A67,'[7]NG &amp; Oil Devlop Cty Report'!$R$6:$Y$60,E$2,FALSE)),VLOOKUP($A67,'[7]NG &amp; Oil Devlop Cty Report'!$R$6:$Y$60,E$2,FALSE),'[7]Oil_out (Eliz)'!E67)</f>
        <v>28.36990162921029</v>
      </c>
      <c r="F67" s="34">
        <f>IF(ISNUMBER(VLOOKUP($A67,'[7]NG &amp; Oil Devlop Cty Report'!$R$6:$Y$60,F$2,FALSE)),VLOOKUP($A67,'[7]NG &amp; Oil Devlop Cty Report'!$R$6:$Y$60,F$2,FALSE),'[7]Oil_out (Eliz)'!F67)</f>
        <v>29.47933912309054</v>
      </c>
      <c r="G67" s="34">
        <f>IF(ISNUMBER(VLOOKUP($A67,'[7]NG &amp; Oil Devlop Cty Report'!$R$6:$Y$60,G$2,FALSE)),VLOOKUP($A67,'[7]NG &amp; Oil Devlop Cty Report'!$R$6:$Y$60,G$2,FALSE),'[7]Oil_out (Eliz)'!G67)</f>
        <v>30.679079668798295</v>
      </c>
      <c r="H67" s="34">
        <f>IF(ISNUMBER(VLOOKUP($A67,'[7]NG &amp; Oil Devlop Cty Report'!$R$6:$Y$60,H$2,FALSE)),VLOOKUP($A67,'[7]NG &amp; Oil Devlop Cty Report'!$R$6:$Y$60,H$2,FALSE),'[7]Oil_out (Eliz)'!H67)</f>
        <v>31.87882021450605</v>
      </c>
      <c r="I67" s="35">
        <f>IF(ISNUMBER(VLOOKUP($A67,'[7]NG &amp; Oil Devlop Cty Report'!$R$6:$Y$60,2,FALSE)),1,0)</f>
        <v>0</v>
      </c>
      <c r="J67" s="36" t="str">
        <f>IF(ISNUMBER(VLOOKUP($A67,'[7]NG &amp; Oil Devlop Cty Report'!$R$6:$Y$60,2,FALSE)),"Draft Developing Countries Report.doc","natural gas&amp;oil_out.xls")</f>
        <v>natural gas&amp;oil_out.xls</v>
      </c>
      <c r="K67" s="43" t="s">
        <v>83</v>
      </c>
      <c r="L67" s="37" t="s">
        <v>23</v>
      </c>
      <c r="M67" s="38" t="s">
        <v>16</v>
      </c>
    </row>
    <row r="68" spans="1:13" ht="12.75">
      <c r="A68" s="6" t="s">
        <v>84</v>
      </c>
      <c r="B68" s="34">
        <f>IF(ISNUMBER(VLOOKUP($A68,'[7]NG &amp; Oil Devlop Cty Report'!$R$6:$Y$60,B$2,FALSE)),VLOOKUP($A68,'[7]NG &amp; Oil Devlop Cty Report'!$R$6:$Y$60,B$2,FALSE),'[7]Oil_out (Eliz)'!B68)</f>
        <v>140.69941035432166</v>
      </c>
      <c r="C68" s="34">
        <f>IF(ISNUMBER(VLOOKUP($A68,'[7]NG &amp; Oil Devlop Cty Report'!$R$6:$Y$60,C$2,FALSE)),VLOOKUP($A68,'[7]NG &amp; Oil Devlop Cty Report'!$R$6:$Y$60,C$2,FALSE),'[7]Oil_out (Eliz)'!C68)</f>
        <v>178.24833160123245</v>
      </c>
      <c r="D68" s="34">
        <f>IF(ISNUMBER(VLOOKUP($A68,'[7]NG &amp; Oil Devlop Cty Report'!$R$6:$Y$60,D$2,FALSE)),VLOOKUP($A68,'[7]NG &amp; Oil Devlop Cty Report'!$R$6:$Y$60,D$2,FALSE),'[7]Oil_out (Eliz)'!D68)</f>
        <v>170.58430008198056</v>
      </c>
      <c r="E68" s="34">
        <f>IF(ISNUMBER(VLOOKUP($A68,'[7]NG &amp; Oil Devlop Cty Report'!$R$6:$Y$60,E$2,FALSE)),VLOOKUP($A68,'[7]NG &amp; Oil Devlop Cty Report'!$R$6:$Y$60,E$2,FALSE),'[7]Oil_out (Eliz)'!E68)</f>
        <v>189.7211148551881</v>
      </c>
      <c r="F68" s="34">
        <f>IF(ISNUMBER(VLOOKUP($A68,'[7]NG &amp; Oil Devlop Cty Report'!$R$6:$Y$60,F$2,FALSE)),VLOOKUP($A68,'[7]NG &amp; Oil Devlop Cty Report'!$R$6:$Y$60,F$2,FALSE),'[7]Oil_out (Eliz)'!F68)</f>
        <v>221.67344486896488</v>
      </c>
      <c r="G68" s="34">
        <f>IF(ISNUMBER(VLOOKUP($A68,'[7]NG &amp; Oil Devlop Cty Report'!$R$6:$Y$60,G$2,FALSE)),VLOOKUP($A68,'[7]NG &amp; Oil Devlop Cty Report'!$R$6:$Y$60,G$2,FALSE),'[7]Oil_out (Eliz)'!G68)</f>
        <v>274.20338258151156</v>
      </c>
      <c r="H68" s="34">
        <f>IF(ISNUMBER(VLOOKUP($A68,'[7]NG &amp; Oil Devlop Cty Report'!$R$6:$Y$60,H$2,FALSE)),VLOOKUP($A68,'[7]NG &amp; Oil Devlop Cty Report'!$R$6:$Y$60,H$2,FALSE),'[7]Oil_out (Eliz)'!H68)</f>
        <v>341.94359917715025</v>
      </c>
      <c r="I68" s="35">
        <f>IF(ISNUMBER(VLOOKUP($A68,'[7]NG &amp; Oil Devlop Cty Report'!$R$6:$Y$60,2,FALSE)),1,0)</f>
        <v>1</v>
      </c>
      <c r="J68" s="36" t="str">
        <f>IF(ISNUMBER(VLOOKUP($A68,'[7]NG &amp; Oil Devlop Cty Report'!$R$6:$Y$60,2,FALSE)),"Draft Developing Countries Report.doc","natural gas&amp;oil_out.xls")</f>
        <v>Draft Developing Countries Report.doc</v>
      </c>
      <c r="K68" s="12" t="s">
        <v>52</v>
      </c>
      <c r="L68" s="37" t="s">
        <v>8</v>
      </c>
      <c r="M68" s="38"/>
    </row>
    <row r="69" spans="1:13" ht="12.75">
      <c r="A69" s="6" t="s">
        <v>85</v>
      </c>
      <c r="B69" s="34">
        <f>IF(ISNUMBER(VLOOKUP($A69,'[7]NG &amp; Oil Devlop Cty Report'!$R$6:$Y$60,B$2,FALSE)),VLOOKUP($A69,'[7]NG &amp; Oil Devlop Cty Report'!$R$6:$Y$60,B$2,FALSE),'[7]Oil_out (Eliz)'!B69)</f>
        <v>1</v>
      </c>
      <c r="C69" s="34">
        <f>IF(ISNUMBER(VLOOKUP($A69,'[7]NG &amp; Oil Devlop Cty Report'!$R$6:$Y$60,C$2,FALSE)),VLOOKUP($A69,'[7]NG &amp; Oil Devlop Cty Report'!$R$6:$Y$60,C$2,FALSE),'[7]Oil_out (Eliz)'!C69)</f>
        <v>0.07801782360162847</v>
      </c>
      <c r="D69" s="34">
        <f>IF(ISNUMBER(VLOOKUP($A69,'[7]NG &amp; Oil Devlop Cty Report'!$R$6:$Y$60,D$2,FALSE)),VLOOKUP($A69,'[7]NG &amp; Oil Devlop Cty Report'!$R$6:$Y$60,D$2,FALSE),'[7]Oil_out (Eliz)'!D69)</f>
        <v>0.09840804985375308</v>
      </c>
      <c r="E69" s="34">
        <f>IF(ISNUMBER(VLOOKUP($A69,'[7]NG &amp; Oil Devlop Cty Report'!$R$6:$Y$60,E$2,FALSE)),VLOOKUP($A69,'[7]NG &amp; Oil Devlop Cty Report'!$R$6:$Y$60,E$2,FALSE),'[7]Oil_out (Eliz)'!E69)</f>
        <v>0.11008469382912395</v>
      </c>
      <c r="F69" s="34">
        <f>IF(ISNUMBER(VLOOKUP($A69,'[7]NG &amp; Oil Devlop Cty Report'!$R$6:$Y$60,F$2,FALSE)),VLOOKUP($A69,'[7]NG &amp; Oil Devlop Cty Report'!$R$6:$Y$60,F$2,FALSE),'[7]Oil_out (Eliz)'!F69)</f>
        <v>0.11454433962586162</v>
      </c>
      <c r="G69" s="34">
        <f>IF(ISNUMBER(VLOOKUP($A69,'[7]NG &amp; Oil Devlop Cty Report'!$R$6:$Y$60,G$2,FALSE)),VLOOKUP($A69,'[7]NG &amp; Oil Devlop Cty Report'!$R$6:$Y$60,G$2,FALSE),'[7]Oil_out (Eliz)'!G69)</f>
        <v>0.1085102653613781</v>
      </c>
      <c r="H69" s="34">
        <f>IF(ISNUMBER(VLOOKUP($A69,'[7]NG &amp; Oil Devlop Cty Report'!$R$6:$Y$60,H$2,FALSE)),VLOOKUP($A69,'[7]NG &amp; Oil Devlop Cty Report'!$R$6:$Y$60,H$2,FALSE),'[7]Oil_out (Eliz)'!H69)</f>
        <v>0.11303411511626517</v>
      </c>
      <c r="I69" s="35">
        <f>IF(ISNUMBER(VLOOKUP($A69,'[7]NG &amp; Oil Devlop Cty Report'!$R$6:$Y$60,2,FALSE)),1,0)</f>
        <v>1</v>
      </c>
      <c r="J69" s="36" t="str">
        <f>IF(ISNUMBER(VLOOKUP($A69,'[7]NG &amp; Oil Devlop Cty Report'!$R$6:$Y$60,2,FALSE)),"Draft Developing Countries Report.doc","natural gas&amp;oil_out.xls")</f>
        <v>Draft Developing Countries Report.doc</v>
      </c>
      <c r="K69" s="12" t="s">
        <v>7</v>
      </c>
      <c r="L69" s="37"/>
      <c r="M69" s="38"/>
    </row>
    <row r="70" spans="1:13" ht="12.75">
      <c r="A70" s="6" t="s">
        <v>86</v>
      </c>
      <c r="B70" s="34">
        <f>IF(ISNUMBER(VLOOKUP($A70,'[7]NG &amp; Oil Devlop Cty Report'!$R$6:$Y$60,B$2,FALSE)),VLOOKUP($A70,'[7]NG &amp; Oil Devlop Cty Report'!$R$6:$Y$60,B$2,FALSE),'[7]Oil_out (Eliz)'!B70)</f>
        <v>0.06872508154768962</v>
      </c>
      <c r="C70" s="34">
        <f>IF(ISNUMBER(VLOOKUP($A70,'[7]NG &amp; Oil Devlop Cty Report'!$R$6:$Y$60,C$2,FALSE)),VLOOKUP($A70,'[7]NG &amp; Oil Devlop Cty Report'!$R$6:$Y$60,C$2,FALSE),'[7]Oil_out (Eliz)'!C70)</f>
        <v>0.07063076420229325</v>
      </c>
      <c r="D70" s="34">
        <f>IF(ISNUMBER(VLOOKUP($A70,'[7]NG &amp; Oil Devlop Cty Report'!$R$6:$Y$60,D$2,FALSE)),VLOOKUP($A70,'[7]NG &amp; Oil Devlop Cty Report'!$R$6:$Y$60,D$2,FALSE),'[7]Oil_out (Eliz)'!D70)</f>
        <v>0.08052735688047673</v>
      </c>
      <c r="E70" s="34">
        <f>IF(ISNUMBER(VLOOKUP($A70,'[7]NG &amp; Oil Devlop Cty Report'!$R$6:$Y$60,E$2,FALSE)),VLOOKUP($A70,'[7]NG &amp; Oil Devlop Cty Report'!$R$6:$Y$60,E$2,FALSE),'[7]Oil_out (Eliz)'!E70)</f>
        <v>0.0707653172053928</v>
      </c>
      <c r="F70" s="34">
        <f>IF(ISNUMBER(VLOOKUP($A70,'[7]NG &amp; Oil Devlop Cty Report'!$R$6:$Y$60,F$2,FALSE)),VLOOKUP($A70,'[7]NG &amp; Oil Devlop Cty Report'!$R$6:$Y$60,F$2,FALSE),'[7]Oil_out (Eliz)'!F70)</f>
        <v>0.1360848027766241</v>
      </c>
      <c r="G70" s="34">
        <f>IF(ISNUMBER(VLOOKUP($A70,'[7]NG &amp; Oil Devlop Cty Report'!$R$6:$Y$60,G$2,FALSE)),VLOOKUP($A70,'[7]NG &amp; Oil Devlop Cty Report'!$R$6:$Y$60,G$2,FALSE),'[7]Oil_out (Eliz)'!G70)</f>
        <v>0.1339656504053811</v>
      </c>
      <c r="H70" s="34">
        <f>IF(ISNUMBER(VLOOKUP($A70,'[7]NG &amp; Oil Devlop Cty Report'!$R$6:$Y$60,H$2,FALSE)),VLOOKUP($A70,'[7]NG &amp; Oil Devlop Cty Report'!$R$6:$Y$60,H$2,FALSE),'[7]Oil_out (Eliz)'!H70)</f>
        <v>0.1310833496133266</v>
      </c>
      <c r="I70" s="35">
        <f>IF(ISNUMBER(VLOOKUP($A70,'[7]NG &amp; Oil Devlop Cty Report'!$R$6:$Y$60,2,FALSE)),1,0)</f>
        <v>1</v>
      </c>
      <c r="J70" s="36" t="str">
        <f>IF(ISNUMBER(VLOOKUP($A70,'[7]NG &amp; Oil Devlop Cty Report'!$R$6:$Y$60,2,FALSE)),"Draft Developing Countries Report.doc","natural gas&amp;oil_out.xls")</f>
        <v>Draft Developing Countries Report.doc</v>
      </c>
      <c r="K70" s="12" t="s">
        <v>21</v>
      </c>
      <c r="L70" s="37"/>
      <c r="M70" s="38"/>
    </row>
    <row r="71" spans="1:13" ht="12.75">
      <c r="A71" s="38" t="s">
        <v>131</v>
      </c>
      <c r="B71" s="34">
        <f>IF(ISNUMBER(VLOOKUP($A71,'[7]NG &amp; Oil Devlop Cty Report'!$R$6:$Y$60,B$2,FALSE)),VLOOKUP($A71,'[7]NG &amp; Oil Devlop Cty Report'!$R$6:$Y$60,B$2,FALSE),'[7]Oil_out (Eliz)'!B71)</f>
        <v>0.10853057495934593</v>
      </c>
      <c r="C71" s="34">
        <f>IF(ISNUMBER(VLOOKUP($A71,'[7]NG &amp; Oil Devlop Cty Report'!$R$6:$Y$60,C$2,FALSE)),VLOOKUP($A71,'[7]NG &amp; Oil Devlop Cty Report'!$R$6:$Y$60,C$2,FALSE),'[7]Oil_out (Eliz)'!C71)</f>
        <v>0.09446961111746788</v>
      </c>
      <c r="D71" s="34">
        <f>IF(ISNUMBER(VLOOKUP($A71,'[7]NG &amp; Oil Devlop Cty Report'!$R$6:$Y$60,D$2,FALSE)),VLOOKUP($A71,'[7]NG &amp; Oil Devlop Cty Report'!$R$6:$Y$60,D$2,FALSE),'[7]Oil_out (Eliz)'!D71)</f>
        <v>0.0911150004493777</v>
      </c>
      <c r="E71" s="34">
        <f>IF(ISNUMBER(VLOOKUP($A71,'[7]NG &amp; Oil Devlop Cty Report'!$R$6:$Y$60,E$2,FALSE)),VLOOKUP($A71,'[7]NG &amp; Oil Devlop Cty Report'!$R$6:$Y$60,E$2,FALSE),'[7]Oil_out (Eliz)'!E71)</f>
        <v>0.09144173365682207</v>
      </c>
      <c r="F71" s="34">
        <f>IF(ISNUMBER(VLOOKUP($A71,'[7]NG &amp; Oil Devlop Cty Report'!$R$6:$Y$60,F$2,FALSE)),VLOOKUP($A71,'[7]NG &amp; Oil Devlop Cty Report'!$R$6:$Y$60,F$2,FALSE),'[7]Oil_out (Eliz)'!F71)</f>
        <v>0.11217840122263567</v>
      </c>
      <c r="G71" s="34">
        <f>IF(ISNUMBER(VLOOKUP($A71,'[7]NG &amp; Oil Devlop Cty Report'!$R$6:$Y$60,G$2,FALSE)),VLOOKUP($A71,'[7]NG &amp; Oil Devlop Cty Report'!$R$6:$Y$60,G$2,FALSE),'[7]Oil_out (Eliz)'!G71)</f>
        <v>0.1304972430533624</v>
      </c>
      <c r="H71" s="34">
        <f>IF(ISNUMBER(VLOOKUP($A71,'[7]NG &amp; Oil Devlop Cty Report'!$R$6:$Y$60,H$2,FALSE)),VLOOKUP($A71,'[7]NG &amp; Oil Devlop Cty Report'!$R$6:$Y$60,H$2,FALSE),'[7]Oil_out (Eliz)'!H71)</f>
        <v>0.15180756954033114</v>
      </c>
      <c r="I71" s="35">
        <f>IF(ISNUMBER(VLOOKUP($A71,'[7]NG &amp; Oil Devlop Cty Report'!$R$6:$Y$60,2,FALSE)),1,0)</f>
        <v>0</v>
      </c>
      <c r="J71" s="36" t="str">
        <f>IF(ISNUMBER(VLOOKUP($A71,'[7]NG &amp; Oil Devlop Cty Report'!$R$6:$Y$60,2,FALSE)),"Draft Developing Countries Report.doc","natural gas&amp;oil_out.xls")</f>
        <v>natural gas&amp;oil_out.xls</v>
      </c>
      <c r="K71" s="12" t="s">
        <v>28</v>
      </c>
      <c r="L71" s="37" t="s">
        <v>15</v>
      </c>
      <c r="M71" s="38" t="s">
        <v>16</v>
      </c>
    </row>
    <row r="72" spans="1:13" ht="12.75">
      <c r="A72" s="38" t="s">
        <v>88</v>
      </c>
      <c r="B72" s="34">
        <f>IF(ISNUMBER(VLOOKUP($A72,'[7]NG &amp; Oil Devlop Cty Report'!$R$6:$Y$60,B$2,FALSE)),VLOOKUP($A72,'[7]NG &amp; Oil Devlop Cty Report'!$R$6:$Y$60,B$2,FALSE),'[7]Oil_out (Eliz)'!B72)</f>
        <v>0.014893725121358337</v>
      </c>
      <c r="C72" s="34">
        <f>IF(ISNUMBER(VLOOKUP($A72,'[7]NG &amp; Oil Devlop Cty Report'!$R$6:$Y$60,C$2,FALSE)),VLOOKUP($A72,'[7]NG &amp; Oil Devlop Cty Report'!$R$6:$Y$60,C$2,FALSE),'[7]Oil_out (Eliz)'!C72)</f>
        <v>0.013192237273769614</v>
      </c>
      <c r="D72" s="34">
        <f>IF(ISNUMBER(VLOOKUP($A72,'[7]NG &amp; Oil Devlop Cty Report'!$R$6:$Y$60,D$2,FALSE)),VLOOKUP($A72,'[7]NG &amp; Oil Devlop Cty Report'!$R$6:$Y$60,D$2,FALSE),'[7]Oil_out (Eliz)'!D72)</f>
        <v>0.012221998718897176</v>
      </c>
      <c r="E72" s="34">
        <f>IF(ISNUMBER(VLOOKUP($A72,'[7]NG &amp; Oil Devlop Cty Report'!$R$6:$Y$60,E$2,FALSE)),VLOOKUP($A72,'[7]NG &amp; Oil Devlop Cty Report'!$R$6:$Y$60,E$2,FALSE),'[7]Oil_out (Eliz)'!E72)</f>
        <v>0.012221998718897176</v>
      </c>
      <c r="F72" s="34">
        <f>IF(ISNUMBER(VLOOKUP($A72,'[7]NG &amp; Oil Devlop Cty Report'!$R$6:$Y$60,F$2,FALSE)),VLOOKUP($A72,'[7]NG &amp; Oil Devlop Cty Report'!$R$6:$Y$60,F$2,FALSE),'[7]Oil_out (Eliz)'!F72)</f>
        <v>0.012221998718897176</v>
      </c>
      <c r="G72" s="34">
        <f>IF(ISNUMBER(VLOOKUP($A72,'[7]NG &amp; Oil Devlop Cty Report'!$R$6:$Y$60,G$2,FALSE)),VLOOKUP($A72,'[7]NG &amp; Oil Devlop Cty Report'!$R$6:$Y$60,G$2,FALSE),'[7]Oil_out (Eliz)'!G72)</f>
        <v>0.012221998718897176</v>
      </c>
      <c r="H72" s="34">
        <f>IF(ISNUMBER(VLOOKUP($A72,'[7]NG &amp; Oil Devlop Cty Report'!$R$6:$Y$60,H$2,FALSE)),VLOOKUP($A72,'[7]NG &amp; Oil Devlop Cty Report'!$R$6:$Y$60,H$2,FALSE),'[7]Oil_out (Eliz)'!H72)</f>
        <v>0.012221998718897176</v>
      </c>
      <c r="I72" s="35">
        <f>IF(ISNUMBER(VLOOKUP($A72,'[7]NG &amp; Oil Devlop Cty Report'!$R$6:$Y$60,2,FALSE)),1,0)</f>
        <v>0</v>
      </c>
      <c r="J72" s="36" t="str">
        <f>IF(ISNUMBER(VLOOKUP($A72,'[7]NG &amp; Oil Devlop Cty Report'!$R$6:$Y$60,2,FALSE)),"Draft Developing Countries Report.doc","natural gas&amp;oil_out.xls")</f>
        <v>natural gas&amp;oil_out.xls</v>
      </c>
      <c r="K72" s="12" t="s">
        <v>28</v>
      </c>
      <c r="L72" s="37" t="s">
        <v>23</v>
      </c>
      <c r="M72" s="38" t="s">
        <v>16</v>
      </c>
    </row>
    <row r="73" spans="1:13" ht="12.75">
      <c r="A73" s="6" t="s">
        <v>89</v>
      </c>
      <c r="B73" s="34">
        <f>IF(ISNUMBER(VLOOKUP($A73,'[7]NG &amp; Oil Devlop Cty Report'!$R$6:$Y$60,B$2,FALSE)),VLOOKUP($A73,'[7]NG &amp; Oil Devlop Cty Report'!$R$6:$Y$60,B$2,FALSE),'[7]Oil_out (Eliz)'!B73)</f>
        <v>1.027668691571683</v>
      </c>
      <c r="C73" s="34">
        <f>IF(ISNUMBER(VLOOKUP($A73,'[7]NG &amp; Oil Devlop Cty Report'!$R$6:$Y$60,C$2,FALSE)),VLOOKUP($A73,'[7]NG &amp; Oil Devlop Cty Report'!$R$6:$Y$60,C$2,FALSE),'[7]Oil_out (Eliz)'!C73)</f>
        <v>1.7472447798207147</v>
      </c>
      <c r="D73" s="34">
        <f>IF(ISNUMBER(VLOOKUP($A73,'[7]NG &amp; Oil Devlop Cty Report'!$R$6:$Y$60,D$2,FALSE)),VLOOKUP($A73,'[7]NG &amp; Oil Devlop Cty Report'!$R$6:$Y$60,D$2,FALSE),'[7]Oil_out (Eliz)'!D73)</f>
        <v>1.8968146916800959</v>
      </c>
      <c r="E73" s="34">
        <f>IF(ISNUMBER(VLOOKUP($A73,'[7]NG &amp; Oil Devlop Cty Report'!$R$6:$Y$60,E$2,FALSE)),VLOOKUP($A73,'[7]NG &amp; Oil Devlop Cty Report'!$R$6:$Y$60,E$2,FALSE),'[7]Oil_out (Eliz)'!E73)</f>
        <v>2.3746912871315518</v>
      </c>
      <c r="F73" s="34">
        <f>IF(ISNUMBER(VLOOKUP($A73,'[7]NG &amp; Oil Devlop Cty Report'!$R$6:$Y$60,F$2,FALSE)),VLOOKUP($A73,'[7]NG &amp; Oil Devlop Cty Report'!$R$6:$Y$60,F$2,FALSE),'[7]Oil_out (Eliz)'!F73)</f>
        <v>2.7567360553572295</v>
      </c>
      <c r="G73" s="34">
        <f>IF(ISNUMBER(VLOOKUP($A73,'[7]NG &amp; Oil Devlop Cty Report'!$R$6:$Y$60,G$2,FALSE)),VLOOKUP($A73,'[7]NG &amp; Oil Devlop Cty Report'!$R$6:$Y$60,G$2,FALSE),'[7]Oil_out (Eliz)'!G73)</f>
        <v>3.257125956946272</v>
      </c>
      <c r="H73" s="34">
        <f>IF(ISNUMBER(VLOOKUP($A73,'[7]NG &amp; Oil Devlop Cty Report'!$R$6:$Y$60,H$2,FALSE)),VLOOKUP($A73,'[7]NG &amp; Oil Devlop Cty Report'!$R$6:$Y$60,H$2,FALSE),'[7]Oil_out (Eliz)'!H73)</f>
        <v>4.0099638959819615</v>
      </c>
      <c r="I73" s="35">
        <f>IF(ISNUMBER(VLOOKUP($A73,'[7]NG &amp; Oil Devlop Cty Report'!$R$6:$Y$60,2,FALSE)),1,0)</f>
        <v>1</v>
      </c>
      <c r="J73" s="36" t="str">
        <f>IF(ISNUMBER(VLOOKUP($A73,'[7]NG &amp; Oil Devlop Cty Report'!$R$6:$Y$60,2,FALSE)),"Draft Developing Countries Report.doc","natural gas&amp;oil_out.xls")</f>
        <v>Draft Developing Countries Report.doc</v>
      </c>
      <c r="K73" s="12" t="s">
        <v>7</v>
      </c>
      <c r="M73" s="38"/>
    </row>
    <row r="74" spans="1:13" ht="12.75">
      <c r="A74" s="6" t="s">
        <v>90</v>
      </c>
      <c r="B74" s="34">
        <f>IF(ISNUMBER(VLOOKUP($A74,'[7]NG &amp; Oil Devlop Cty Report'!$R$6:$Y$60,B$2,FALSE)),VLOOKUP($A74,'[7]NG &amp; Oil Devlop Cty Report'!$R$6:$Y$60,B$2,FALSE),'[7]Oil_out (Eliz)'!B74)</f>
        <v>1.9205540457902015</v>
      </c>
      <c r="C74" s="34">
        <f>IF(ISNUMBER(VLOOKUP($A74,'[7]NG &amp; Oil Devlop Cty Report'!$R$6:$Y$60,C$2,FALSE)),VLOOKUP($A74,'[7]NG &amp; Oil Devlop Cty Report'!$R$6:$Y$60,C$2,FALSE),'[7]Oil_out (Eliz)'!C74)</f>
        <v>3.946308411234889</v>
      </c>
      <c r="D74" s="34">
        <f>IF(ISNUMBER(VLOOKUP($A74,'[7]NG &amp; Oil Devlop Cty Report'!$R$6:$Y$60,D$2,FALSE)),VLOOKUP($A74,'[7]NG &amp; Oil Devlop Cty Report'!$R$6:$Y$60,D$2,FALSE),'[7]Oil_out (Eliz)'!D74)</f>
        <v>4.1194526906402045</v>
      </c>
      <c r="E74" s="34">
        <f>IF(ISNUMBER(VLOOKUP($A74,'[7]NG &amp; Oil Devlop Cty Report'!$R$6:$Y$60,E$2,FALSE)),VLOOKUP($A74,'[7]NG &amp; Oil Devlop Cty Report'!$R$6:$Y$60,E$2,FALSE),'[7]Oil_out (Eliz)'!E74)</f>
        <v>5.161777923970734</v>
      </c>
      <c r="F74" s="34">
        <f>IF(ISNUMBER(VLOOKUP($A74,'[7]NG &amp; Oil Devlop Cty Report'!$R$6:$Y$60,F$2,FALSE)),VLOOKUP($A74,'[7]NG &amp; Oil Devlop Cty Report'!$R$6:$Y$60,F$2,FALSE),'[7]Oil_out (Eliz)'!F74)</f>
        <v>5.779792644036775</v>
      </c>
      <c r="G74" s="34">
        <f>IF(ISNUMBER(VLOOKUP($A74,'[7]NG &amp; Oil Devlop Cty Report'!$R$6:$Y$60,G$2,FALSE)),VLOOKUP($A74,'[7]NG &amp; Oil Devlop Cty Report'!$R$6:$Y$60,G$2,FALSE),'[7]Oil_out (Eliz)'!G74)</f>
        <v>6.346515442479969</v>
      </c>
      <c r="H74" s="34">
        <f>IF(ISNUMBER(VLOOKUP($A74,'[7]NG &amp; Oil Devlop Cty Report'!$R$6:$Y$60,H$2,FALSE)),VLOOKUP($A74,'[7]NG &amp; Oil Devlop Cty Report'!$R$6:$Y$60,H$2,FALSE),'[7]Oil_out (Eliz)'!H74)</f>
        <v>6.710996284852124</v>
      </c>
      <c r="I74" s="35">
        <f>IF(ISNUMBER(VLOOKUP($A74,'[7]NG &amp; Oil Devlop Cty Report'!$R$6:$Y$60,2,FALSE)),1,0)</f>
        <v>1</v>
      </c>
      <c r="J74" s="36" t="str">
        <f>IF(ISNUMBER(VLOOKUP($A74,'[7]NG &amp; Oil Devlop Cty Report'!$R$6:$Y$60,2,FALSE)),"Draft Developing Countries Report.doc","natural gas&amp;oil_out.xls")</f>
        <v>Draft Developing Countries Report.doc</v>
      </c>
      <c r="K74" s="12" t="s">
        <v>91</v>
      </c>
      <c r="L74" s="37" t="s">
        <v>15</v>
      </c>
      <c r="M74" s="38"/>
    </row>
    <row r="75" spans="1:13" ht="12.75">
      <c r="A75" s="38" t="s">
        <v>132</v>
      </c>
      <c r="B75" s="34">
        <f>IF(ISNUMBER(VLOOKUP($A75,'[7]NG &amp; Oil Devlop Cty Report'!$R$6:$Y$60,B$2,FALSE)),VLOOKUP($A75,'[7]NG &amp; Oil Devlop Cty Report'!$R$6:$Y$60,B$2,FALSE),'[7]Oil_out (Eliz)'!B75)</f>
        <v>7.845776907384916</v>
      </c>
      <c r="C75" s="34">
        <f>IF(ISNUMBER(VLOOKUP($A75,'[7]NG &amp; Oil Devlop Cty Report'!$R$6:$Y$60,C$2,FALSE)),VLOOKUP($A75,'[7]NG &amp; Oil Devlop Cty Report'!$R$6:$Y$60,C$2,FALSE),'[7]Oil_out (Eliz)'!C75)</f>
        <v>8.262094712597552</v>
      </c>
      <c r="D75" s="34">
        <f>IF(ISNUMBER(VLOOKUP($A75,'[7]NG &amp; Oil Devlop Cty Report'!$R$6:$Y$60,D$2,FALSE)),VLOOKUP($A75,'[7]NG &amp; Oil Devlop Cty Report'!$R$6:$Y$60,D$2,FALSE),'[7]Oil_out (Eliz)'!D75)</f>
        <v>9.619515916604442</v>
      </c>
      <c r="E75" s="34">
        <f>IF(ISNUMBER(VLOOKUP($A75,'[7]NG &amp; Oil Devlop Cty Report'!$R$6:$Y$60,E$2,FALSE)),VLOOKUP($A75,'[7]NG &amp; Oil Devlop Cty Report'!$R$6:$Y$60,E$2,FALSE),'[7]Oil_out (Eliz)'!E75)</f>
        <v>10.821955406179995</v>
      </c>
      <c r="F75" s="34">
        <f>IF(ISNUMBER(VLOOKUP($A75,'[7]NG &amp; Oil Devlop Cty Report'!$R$6:$Y$60,F$2,FALSE)),VLOOKUP($A75,'[7]NG &amp; Oil Devlop Cty Report'!$R$6:$Y$60,F$2,FALSE),'[7]Oil_out (Eliz)'!F75)</f>
        <v>12.024394895755535</v>
      </c>
      <c r="G75" s="34">
        <f>IF(ISNUMBER(VLOOKUP($A75,'[7]NG &amp; Oil Devlop Cty Report'!$R$6:$Y$60,G$2,FALSE)),VLOOKUP($A75,'[7]NG &amp; Oil Devlop Cty Report'!$R$6:$Y$60,G$2,FALSE),'[7]Oil_out (Eliz)'!G75)</f>
        <v>13.527444257725023</v>
      </c>
      <c r="H75" s="34">
        <f>IF(ISNUMBER(VLOOKUP($A75,'[7]NG &amp; Oil Devlop Cty Report'!$R$6:$Y$60,H$2,FALSE)),VLOOKUP($A75,'[7]NG &amp; Oil Devlop Cty Report'!$R$6:$Y$60,H$2,FALSE),'[7]Oil_out (Eliz)'!H75)</f>
        <v>15.030493619694454</v>
      </c>
      <c r="I75" s="35">
        <f>IF(ISNUMBER(VLOOKUP($A75,'[7]NG &amp; Oil Devlop Cty Report'!$R$6:$Y$60,2,FALSE)),1,0)</f>
        <v>0</v>
      </c>
      <c r="J75" s="36" t="str">
        <f>IF(ISNUMBER(VLOOKUP($A75,'[7]NG &amp; Oil Devlop Cty Report'!$R$6:$Y$60,2,FALSE)),"Draft Developing Countries Report.doc","natural gas&amp;oil_out.xls")</f>
        <v>natural gas&amp;oil_out.xls</v>
      </c>
      <c r="K75" s="12" t="s">
        <v>18</v>
      </c>
      <c r="L75" s="37" t="s">
        <v>15</v>
      </c>
      <c r="M75" s="38" t="s">
        <v>16</v>
      </c>
    </row>
    <row r="76" spans="1:13" ht="12.75">
      <c r="A76" s="38" t="s">
        <v>133</v>
      </c>
      <c r="B76" s="34">
        <f>IF(ISNUMBER(VLOOKUP($A76,'[7]NG &amp; Oil Devlop Cty Report'!$R$6:$Y$60,B$2,FALSE)),VLOOKUP($A76,'[7]NG &amp; Oil Devlop Cty Report'!$R$6:$Y$60,B$2,FALSE),'[7]Oil_out (Eliz)'!B76)</f>
        <v>0</v>
      </c>
      <c r="C76" s="34">
        <f>IF(ISNUMBER(VLOOKUP($A76,'[7]NG &amp; Oil Devlop Cty Report'!$R$6:$Y$60,C$2,FALSE)),VLOOKUP($A76,'[7]NG &amp; Oil Devlop Cty Report'!$R$6:$Y$60,C$2,FALSE),'[7]Oil_out (Eliz)'!C76)</f>
        <v>0</v>
      </c>
      <c r="D76" s="34">
        <f>IF(ISNUMBER(VLOOKUP($A76,'[7]NG &amp; Oil Devlop Cty Report'!$R$6:$Y$60,D$2,FALSE)),VLOOKUP($A76,'[7]NG &amp; Oil Devlop Cty Report'!$R$6:$Y$60,D$2,FALSE),'[7]Oil_out (Eliz)'!D76)</f>
        <v>0</v>
      </c>
      <c r="E76" s="34">
        <f>IF(ISNUMBER(VLOOKUP($A76,'[7]NG &amp; Oil Devlop Cty Report'!$R$6:$Y$60,E$2,FALSE)),VLOOKUP($A76,'[7]NG &amp; Oil Devlop Cty Report'!$R$6:$Y$60,E$2,FALSE),'[7]Oil_out (Eliz)'!E76)</f>
        <v>0</v>
      </c>
      <c r="F76" s="34">
        <f>IF(ISNUMBER(VLOOKUP($A76,'[7]NG &amp; Oil Devlop Cty Report'!$R$6:$Y$60,F$2,FALSE)),VLOOKUP($A76,'[7]NG &amp; Oil Devlop Cty Report'!$R$6:$Y$60,F$2,FALSE),'[7]Oil_out (Eliz)'!F76)</f>
        <v>0</v>
      </c>
      <c r="G76" s="34">
        <f>IF(ISNUMBER(VLOOKUP($A76,'[7]NG &amp; Oil Devlop Cty Report'!$R$6:$Y$60,G$2,FALSE)),VLOOKUP($A76,'[7]NG &amp; Oil Devlop Cty Report'!$R$6:$Y$60,G$2,FALSE),'[7]Oil_out (Eliz)'!G76)</f>
        <v>0</v>
      </c>
      <c r="H76" s="34">
        <f>IF(ISNUMBER(VLOOKUP($A76,'[7]NG &amp; Oil Devlop Cty Report'!$R$6:$Y$60,H$2,FALSE)),VLOOKUP($A76,'[7]NG &amp; Oil Devlop Cty Report'!$R$6:$Y$60,H$2,FALSE),'[7]Oil_out (Eliz)'!H76)</f>
        <v>0</v>
      </c>
      <c r="I76" s="35">
        <f>IF(ISNUMBER(VLOOKUP($A76,'[7]NG &amp; Oil Devlop Cty Report'!$R$6:$Y$60,2,FALSE)),1,0)</f>
        <v>0</v>
      </c>
      <c r="J76" s="36" t="str">
        <f>IF(ISNUMBER(VLOOKUP($A76,'[7]NG &amp; Oil Devlop Cty Report'!$R$6:$Y$60,2,FALSE)),"Draft Developing Countries Report.doc","natural gas&amp;oil_out.xls")</f>
        <v>natural gas&amp;oil_out.xls</v>
      </c>
      <c r="K76" s="12" t="s">
        <v>18</v>
      </c>
      <c r="L76" s="37" t="s">
        <v>15</v>
      </c>
      <c r="M76" s="38" t="s">
        <v>16</v>
      </c>
    </row>
    <row r="77" spans="1:13" ht="12.75">
      <c r="A77" s="38" t="s">
        <v>134</v>
      </c>
      <c r="B77" s="34">
        <f>IF(ISNUMBER(VLOOKUP($A77,'[7]NG &amp; Oil Devlop Cty Report'!$R$6:$Y$60,B$2,FALSE)),VLOOKUP($A77,'[7]NG &amp; Oil Devlop Cty Report'!$R$6:$Y$60,B$2,FALSE),'[7]Oil_out (Eliz)'!B77)</f>
        <v>0.4771376058310146</v>
      </c>
      <c r="C77" s="34">
        <f>IF(ISNUMBER(VLOOKUP($A77,'[7]NG &amp; Oil Devlop Cty Report'!$R$6:$Y$60,C$2,FALSE)),VLOOKUP($A77,'[7]NG &amp; Oil Devlop Cty Report'!$R$6:$Y$60,C$2,FALSE),'[7]Oil_out (Eliz)'!C77)</f>
        <v>0.46975672938760304</v>
      </c>
      <c r="D77" s="34">
        <f>IF(ISNUMBER(VLOOKUP($A77,'[7]NG &amp; Oil Devlop Cty Report'!$R$6:$Y$60,D$2,FALSE)),VLOOKUP($A77,'[7]NG &amp; Oil Devlop Cty Report'!$R$6:$Y$60,D$2,FALSE),'[7]Oil_out (Eliz)'!D77)</f>
        <v>0.46194616964336355</v>
      </c>
      <c r="E77" s="34">
        <f>IF(ISNUMBER(VLOOKUP($A77,'[7]NG &amp; Oil Devlop Cty Report'!$R$6:$Y$60,E$2,FALSE)),VLOOKUP($A77,'[7]NG &amp; Oil Devlop Cty Report'!$R$6:$Y$60,E$2,FALSE),'[7]Oil_out (Eliz)'!E77)</f>
        <v>0.4384783161053303</v>
      </c>
      <c r="F77" s="34">
        <f>IF(ISNUMBER(VLOOKUP($A77,'[7]NG &amp; Oil Devlop Cty Report'!$R$6:$Y$60,F$2,FALSE)),VLOOKUP($A77,'[7]NG &amp; Oil Devlop Cty Report'!$R$6:$Y$60,F$2,FALSE),'[7]Oil_out (Eliz)'!F77)</f>
        <v>0.4150104625672988</v>
      </c>
      <c r="G77" s="34">
        <f>IF(ISNUMBER(VLOOKUP($A77,'[7]NG &amp; Oil Devlop Cty Report'!$R$6:$Y$60,G$2,FALSE)),VLOOKUP($A77,'[7]NG &amp; Oil Devlop Cty Report'!$R$6:$Y$60,G$2,FALSE),'[7]Oil_out (Eliz)'!G77)</f>
        <v>0.4151445531852538</v>
      </c>
      <c r="H77" s="34">
        <f>IF(ISNUMBER(VLOOKUP($A77,'[7]NG &amp; Oil Devlop Cty Report'!$R$6:$Y$60,H$2,FALSE)),VLOOKUP($A77,'[7]NG &amp; Oil Devlop Cty Report'!$R$6:$Y$60,H$2,FALSE),'[7]Oil_out (Eliz)'!H77)</f>
        <v>0.4151445531852538</v>
      </c>
      <c r="I77" s="35">
        <f>IF(ISNUMBER(VLOOKUP($A77,'[7]NG &amp; Oil Devlop Cty Report'!$R$6:$Y$60,2,FALSE)),1,0)</f>
        <v>0</v>
      </c>
      <c r="J77" s="36" t="str">
        <f>IF(ISNUMBER(VLOOKUP($A77,'[7]NG &amp; Oil Devlop Cty Report'!$R$6:$Y$60,2,FALSE)),"Draft Developing Countries Report.doc","natural gas&amp;oil_out.xls")</f>
        <v>natural gas&amp;oil_out.xls</v>
      </c>
      <c r="K77" s="12" t="s">
        <v>48</v>
      </c>
      <c r="L77" s="37" t="s">
        <v>15</v>
      </c>
      <c r="M77" s="38" t="s">
        <v>16</v>
      </c>
    </row>
    <row r="78" spans="1:13" ht="12.75">
      <c r="A78" s="6" t="s">
        <v>95</v>
      </c>
      <c r="B78" s="34">
        <f>IF(ISNUMBER(VLOOKUP($A78,'[7]NG &amp; Oil Devlop Cty Report'!$R$6:$Y$60,B$2,FALSE)),VLOOKUP($A78,'[7]NG &amp; Oil Devlop Cty Report'!$R$6:$Y$60,B$2,FALSE),'[7]Oil_out (Eliz)'!B78)</f>
        <v>2.215999364237226</v>
      </c>
      <c r="C78" s="34">
        <f>IF(ISNUMBER(VLOOKUP($A78,'[7]NG &amp; Oil Devlop Cty Report'!$R$6:$Y$60,C$2,FALSE)),VLOOKUP($A78,'[7]NG &amp; Oil Devlop Cty Report'!$R$6:$Y$60,C$2,FALSE),'[7]Oil_out (Eliz)'!C78)</f>
        <v>3.6149451144506513</v>
      </c>
      <c r="D78" s="34">
        <f>IF(ISNUMBER(VLOOKUP($A78,'[7]NG &amp; Oil Devlop Cty Report'!$R$6:$Y$60,D$2,FALSE)),VLOOKUP($A78,'[7]NG &amp; Oil Devlop Cty Report'!$R$6:$Y$60,D$2,FALSE),'[7]Oil_out (Eliz)'!D78)</f>
        <v>4.519311799749032</v>
      </c>
      <c r="E78" s="34">
        <f>IF(ISNUMBER(VLOOKUP($A78,'[7]NG &amp; Oil Devlop Cty Report'!$R$6:$Y$60,E$2,FALSE)),VLOOKUP($A78,'[7]NG &amp; Oil Devlop Cty Report'!$R$6:$Y$60,E$2,FALSE),'[7]Oil_out (Eliz)'!E78)</f>
        <v>5.554689916743369</v>
      </c>
      <c r="F78" s="34">
        <f>IF(ISNUMBER(VLOOKUP($A78,'[7]NG &amp; Oil Devlop Cty Report'!$R$6:$Y$60,F$2,FALSE)),VLOOKUP($A78,'[7]NG &amp; Oil Devlop Cty Report'!$R$6:$Y$60,F$2,FALSE),'[7]Oil_out (Eliz)'!F78)</f>
        <v>6.261918576853769</v>
      </c>
      <c r="G78" s="34">
        <f>IF(ISNUMBER(VLOOKUP($A78,'[7]NG &amp; Oil Devlop Cty Report'!$R$6:$Y$60,G$2,FALSE)),VLOOKUP($A78,'[7]NG &amp; Oil Devlop Cty Report'!$R$6:$Y$60,G$2,FALSE),'[7]Oil_out (Eliz)'!G78)</f>
        <v>6.978084696696916</v>
      </c>
      <c r="H78" s="34">
        <f>IF(ISNUMBER(VLOOKUP($A78,'[7]NG &amp; Oil Devlop Cty Report'!$R$6:$Y$60,H$2,FALSE)),VLOOKUP($A78,'[7]NG &amp; Oil Devlop Cty Report'!$R$6:$Y$60,H$2,FALSE),'[7]Oil_out (Eliz)'!H78)</f>
        <v>7.6019403142753585</v>
      </c>
      <c r="I78" s="35">
        <f>IF(ISNUMBER(VLOOKUP($A78,'[7]NG &amp; Oil Devlop Cty Report'!$R$6:$Y$60,2,FALSE)),1,0)</f>
        <v>1</v>
      </c>
      <c r="J78" s="36" t="str">
        <f>IF(ISNUMBER(VLOOKUP($A78,'[7]NG &amp; Oil Devlop Cty Report'!$R$6:$Y$60,2,FALSE)),"Draft Developing Countries Report.doc","natural gas&amp;oil_out.xls")</f>
        <v>Draft Developing Countries Report.doc</v>
      </c>
      <c r="K78" s="12" t="s">
        <v>21</v>
      </c>
      <c r="L78" s="37"/>
      <c r="M78" s="38"/>
    </row>
    <row r="79" spans="1:13" ht="12.75">
      <c r="A79" s="6" t="s">
        <v>96</v>
      </c>
      <c r="B79" s="34">
        <f>IF(ISNUMBER(VLOOKUP($A79,'[7]NG &amp; Oil Devlop Cty Report'!$R$6:$Y$60,B$2,FALSE)),VLOOKUP($A79,'[7]NG &amp; Oil Devlop Cty Report'!$R$6:$Y$60,B$2,FALSE),'[7]Oil_out (Eliz)'!B79)</f>
        <v>1.349540444388723</v>
      </c>
      <c r="C79" s="34">
        <f>IF(ISNUMBER(VLOOKUP($A79,'[7]NG &amp; Oil Devlop Cty Report'!$R$6:$Y$60,C$2,FALSE)),VLOOKUP($A79,'[7]NG &amp; Oil Devlop Cty Report'!$R$6:$Y$60,C$2,FALSE),'[7]Oil_out (Eliz)'!C79)</f>
        <v>1.5628811749966445</v>
      </c>
      <c r="D79" s="34">
        <f>IF(ISNUMBER(VLOOKUP($A79,'[7]NG &amp; Oil Devlop Cty Report'!$R$6:$Y$60,D$2,FALSE)),VLOOKUP($A79,'[7]NG &amp; Oil Devlop Cty Report'!$R$6:$Y$60,D$2,FALSE),'[7]Oil_out (Eliz)'!D79)</f>
        <v>1.548203618688368</v>
      </c>
      <c r="E79" s="34">
        <f>IF(ISNUMBER(VLOOKUP($A79,'[7]NG &amp; Oil Devlop Cty Report'!$R$6:$Y$60,E$2,FALSE)),VLOOKUP($A79,'[7]NG &amp; Oil Devlop Cty Report'!$R$6:$Y$60,E$2,FALSE),'[7]Oil_out (Eliz)'!E79)</f>
        <v>2.006916966167734</v>
      </c>
      <c r="F79" s="34">
        <f>IF(ISNUMBER(VLOOKUP($A79,'[7]NG &amp; Oil Devlop Cty Report'!$R$6:$Y$60,F$2,FALSE)),VLOOKUP($A79,'[7]NG &amp; Oil Devlop Cty Report'!$R$6:$Y$60,F$2,FALSE),'[7]Oil_out (Eliz)'!F79)</f>
        <v>2.4428298846871104</v>
      </c>
      <c r="G79" s="34">
        <f>IF(ISNUMBER(VLOOKUP($A79,'[7]NG &amp; Oil Devlop Cty Report'!$R$6:$Y$60,G$2,FALSE)),VLOOKUP($A79,'[7]NG &amp; Oil Devlop Cty Report'!$R$6:$Y$60,G$2,FALSE),'[7]Oil_out (Eliz)'!G79)</f>
        <v>2.672801451210391</v>
      </c>
      <c r="H79" s="34">
        <f>IF(ISNUMBER(VLOOKUP($A79,'[7]NG &amp; Oil Devlop Cty Report'!$R$6:$Y$60,H$2,FALSE)),VLOOKUP($A79,'[7]NG &amp; Oil Devlop Cty Report'!$R$6:$Y$60,H$2,FALSE),'[7]Oil_out (Eliz)'!H79)</f>
        <v>3.0602637030075672</v>
      </c>
      <c r="I79" s="35">
        <f>IF(ISNUMBER(VLOOKUP($A79,'[7]NG &amp; Oil Devlop Cty Report'!$R$6:$Y$60,2,FALSE)),1,0)</f>
        <v>1</v>
      </c>
      <c r="J79" s="36" t="str">
        <f>IF(ISNUMBER(VLOOKUP($A79,'[7]NG &amp; Oil Devlop Cty Report'!$R$6:$Y$60,2,FALSE)),"Draft Developing Countries Report.doc","natural gas&amp;oil_out.xls")</f>
        <v>Draft Developing Countries Report.doc</v>
      </c>
      <c r="K79" s="12" t="s">
        <v>96</v>
      </c>
      <c r="L79" s="37" t="s">
        <v>15</v>
      </c>
      <c r="M79" s="38" t="s">
        <v>16</v>
      </c>
    </row>
    <row r="80" spans="1:13" ht="12.75">
      <c r="A80" s="39" t="s">
        <v>97</v>
      </c>
      <c r="B80" s="34">
        <f>IF(ISNUMBER(VLOOKUP($A80,'[7]NG &amp; Oil Devlop Cty Report'!$R$6:$Y$60,B$2,FALSE)),VLOOKUP($A80,'[7]NG &amp; Oil Devlop Cty Report'!$R$6:$Y$60,B$2,FALSE),'[7]Oil_out (Eliz)'!B80)</f>
        <v>1.0085075665584204</v>
      </c>
      <c r="C80" s="34">
        <f>IF(ISNUMBER(VLOOKUP($A80,'[7]NG &amp; Oil Devlop Cty Report'!$R$6:$Y$60,C$2,FALSE)),VLOOKUP($A80,'[7]NG &amp; Oil Devlop Cty Report'!$R$6:$Y$60,C$2,FALSE),'[7]Oil_out (Eliz)'!C80)</f>
        <v>1.1973107706846582</v>
      </c>
      <c r="D80" s="34">
        <f>IF(ISNUMBER(VLOOKUP($A80,'[7]NG &amp; Oil Devlop Cty Report'!$R$6:$Y$60,D$2,FALSE)),VLOOKUP($A80,'[7]NG &amp; Oil Devlop Cty Report'!$R$6:$Y$60,D$2,FALSE),'[7]Oil_out (Eliz)'!D80)</f>
        <v>0.7037141895953452</v>
      </c>
      <c r="E80" s="34">
        <f>IF(ISNUMBER(VLOOKUP($A80,'[7]NG &amp; Oil Devlop Cty Report'!$R$6:$Y$60,E$2,FALSE)),VLOOKUP($A80,'[7]NG &amp; Oil Devlop Cty Report'!$R$6:$Y$60,E$2,FALSE),'[7]Oil_out (Eliz)'!E80)</f>
        <v>0.7642190418736712</v>
      </c>
      <c r="F80" s="34">
        <f>IF(ISNUMBER(VLOOKUP($A80,'[7]NG &amp; Oil Devlop Cty Report'!$R$6:$Y$60,F$2,FALSE)),VLOOKUP($A80,'[7]NG &amp; Oil Devlop Cty Report'!$R$6:$Y$60,F$2,FALSE),'[7]Oil_out (Eliz)'!F80)</f>
        <v>0.9992037827459167</v>
      </c>
      <c r="G80" s="34">
        <f>IF(ISNUMBER(VLOOKUP($A80,'[7]NG &amp; Oil Devlop Cty Report'!$R$6:$Y$60,G$2,FALSE)),VLOOKUP($A80,'[7]NG &amp; Oil Devlop Cty Report'!$R$6:$Y$60,G$2,FALSE),'[7]Oil_out (Eliz)'!G80)</f>
        <v>1.2972580171201396</v>
      </c>
      <c r="H80" s="34">
        <f>IF(ISNUMBER(VLOOKUP($A80,'[7]NG &amp; Oil Devlop Cty Report'!$R$6:$Y$60,H$2,FALSE)),VLOOKUP($A80,'[7]NG &amp; Oil Devlop Cty Report'!$R$6:$Y$60,H$2,FALSE),'[7]Oil_out (Eliz)'!H80)</f>
        <v>1.2078659836164323</v>
      </c>
      <c r="I80" s="35">
        <f>IF(ISNUMBER(VLOOKUP($A80,'[7]NG &amp; Oil Devlop Cty Report'!$R$6:$Y$60,2,FALSE)),1,0)</f>
        <v>1</v>
      </c>
      <c r="J80" s="36" t="str">
        <f>IF(ISNUMBER(VLOOKUP($A80,'[7]NG &amp; Oil Devlop Cty Report'!$R$6:$Y$60,2,FALSE)),"Draft Developing Countries Report.doc","natural gas&amp;oil_out.xls")</f>
        <v>Draft Developing Countries Report.doc</v>
      </c>
      <c r="K80" s="12" t="s">
        <v>12</v>
      </c>
      <c r="L80" s="37"/>
      <c r="M80" s="38"/>
    </row>
    <row r="81" spans="1:13" ht="12.75">
      <c r="A81" s="6" t="s">
        <v>98</v>
      </c>
      <c r="B81" s="34">
        <f>IF(ISNUMBER(VLOOKUP($A81,'[7]NG &amp; Oil Devlop Cty Report'!$R$6:$Y$60,B$2,FALSE)),VLOOKUP($A81,'[7]NG &amp; Oil Devlop Cty Report'!$R$6:$Y$60,B$2,FALSE),'[7]Oil_out (Eliz)'!B81)</f>
        <v>0</v>
      </c>
      <c r="C81" s="34">
        <f>IF(ISNUMBER(VLOOKUP($A81,'[7]NG &amp; Oil Devlop Cty Report'!$R$6:$Y$60,C$2,FALSE)),VLOOKUP($A81,'[7]NG &amp; Oil Devlop Cty Report'!$R$6:$Y$60,C$2,FALSE),'[7]Oil_out (Eliz)'!C81)</f>
        <v>0</v>
      </c>
      <c r="D81" s="34">
        <f>IF(ISNUMBER(VLOOKUP($A81,'[7]NG &amp; Oil Devlop Cty Report'!$R$6:$Y$60,D$2,FALSE)),VLOOKUP($A81,'[7]NG &amp; Oil Devlop Cty Report'!$R$6:$Y$60,D$2,FALSE),'[7]Oil_out (Eliz)'!D81)</f>
        <v>0</v>
      </c>
      <c r="E81" s="34">
        <f>IF(ISNUMBER(VLOOKUP($A81,'[7]NG &amp; Oil Devlop Cty Report'!$R$6:$Y$60,E$2,FALSE)),VLOOKUP($A81,'[7]NG &amp; Oil Devlop Cty Report'!$R$6:$Y$60,E$2,FALSE),'[7]Oil_out (Eliz)'!E81)</f>
        <v>0</v>
      </c>
      <c r="F81" s="34">
        <f>IF(ISNUMBER(VLOOKUP($A81,'[7]NG &amp; Oil Devlop Cty Report'!$R$6:$Y$60,F$2,FALSE)),VLOOKUP($A81,'[7]NG &amp; Oil Devlop Cty Report'!$R$6:$Y$60,F$2,FALSE),'[7]Oil_out (Eliz)'!F81)</f>
        <v>0</v>
      </c>
      <c r="G81" s="34">
        <f>IF(ISNUMBER(VLOOKUP($A81,'[7]NG &amp; Oil Devlop Cty Report'!$R$6:$Y$60,G$2,FALSE)),VLOOKUP($A81,'[7]NG &amp; Oil Devlop Cty Report'!$R$6:$Y$60,G$2,FALSE),'[7]Oil_out (Eliz)'!G81)</f>
        <v>0</v>
      </c>
      <c r="H81" s="34">
        <f>IF(ISNUMBER(VLOOKUP($A81,'[7]NG &amp; Oil Devlop Cty Report'!$R$6:$Y$60,H$2,FALSE)),VLOOKUP($A81,'[7]NG &amp; Oil Devlop Cty Report'!$R$6:$Y$60,H$2,FALSE),'[7]Oil_out (Eliz)'!H81)</f>
        <v>0</v>
      </c>
      <c r="I81" s="35">
        <f>IF(ISNUMBER(VLOOKUP($A81,'[7]NG &amp; Oil Devlop Cty Report'!$R$6:$Y$60,2,FALSE)),1,0)</f>
        <v>1</v>
      </c>
      <c r="J81" s="36" t="str">
        <f>IF(ISNUMBER(VLOOKUP($A81,'[7]NG &amp; Oil Devlop Cty Report'!$R$6:$Y$60,2,FALSE)),"Draft Developing Countries Report.doc","natural gas&amp;oil_out.xls")</f>
        <v>Draft Developing Countries Report.doc</v>
      </c>
      <c r="K81" s="12" t="s">
        <v>7</v>
      </c>
      <c r="L81" s="37"/>
      <c r="M81" s="38"/>
    </row>
    <row r="82" spans="1:13" ht="12.75">
      <c r="A82" s="38" t="s">
        <v>99</v>
      </c>
      <c r="B82" s="34">
        <f>IF(ISNUMBER(VLOOKUP($A82,'[7]NG &amp; Oil Devlop Cty Report'!$R$6:$Y$60,B$2,FALSE)),VLOOKUP($A82,'[7]NG &amp; Oil Devlop Cty Report'!$R$6:$Y$60,B$2,FALSE),'[7]Oil_out (Eliz)'!B82)</f>
        <v>7.63584928616865</v>
      </c>
      <c r="C82" s="34">
        <f>IF(ISNUMBER(VLOOKUP($A82,'[7]NG &amp; Oil Devlop Cty Report'!$R$6:$Y$60,C$2,FALSE)),VLOOKUP($A82,'[7]NG &amp; Oil Devlop Cty Report'!$R$6:$Y$60,C$2,FALSE),'[7]Oil_out (Eliz)'!C82)</f>
        <v>5.870603519632368</v>
      </c>
      <c r="D82" s="34">
        <f>IF(ISNUMBER(VLOOKUP($A82,'[7]NG &amp; Oil Devlop Cty Report'!$R$6:$Y$60,D$2,FALSE)),VLOOKUP($A82,'[7]NG &amp; Oil Devlop Cty Report'!$R$6:$Y$60,D$2,FALSE),'[7]Oil_out (Eliz)'!D82)</f>
        <v>6.485398504046316</v>
      </c>
      <c r="E82" s="34">
        <f>IF(ISNUMBER(VLOOKUP($A82,'[7]NG &amp; Oil Devlop Cty Report'!$R$6:$Y$60,E$2,FALSE)),VLOOKUP($A82,'[7]NG &amp; Oil Devlop Cty Report'!$R$6:$Y$60,E$2,FALSE),'[7]Oil_out (Eliz)'!E82)</f>
        <v>5.374390125219179</v>
      </c>
      <c r="F82" s="34">
        <f>IF(ISNUMBER(VLOOKUP($A82,'[7]NG &amp; Oil Devlop Cty Report'!$R$6:$Y$60,F$2,FALSE)),VLOOKUP($A82,'[7]NG &amp; Oil Devlop Cty Report'!$R$6:$Y$60,F$2,FALSE),'[7]Oil_out (Eliz)'!F82)</f>
        <v>4.24746180925672</v>
      </c>
      <c r="G82" s="34">
        <f>IF(ISNUMBER(VLOOKUP($A82,'[7]NG &amp; Oil Devlop Cty Report'!$R$6:$Y$60,G$2,FALSE)),VLOOKUP($A82,'[7]NG &amp; Oil Devlop Cty Report'!$R$6:$Y$60,G$2,FALSE),'[7]Oil_out (Eliz)'!G82)</f>
        <v>3.515099538075674</v>
      </c>
      <c r="H82" s="34">
        <f>IF(ISNUMBER(VLOOKUP($A82,'[7]NG &amp; Oil Devlop Cty Report'!$R$6:$Y$60,H$2,FALSE)),VLOOKUP($A82,'[7]NG &amp; Oil Devlop Cty Report'!$R$6:$Y$60,H$2,FALSE),'[7]Oil_out (Eliz)'!H82)</f>
        <v>2.782737266894628</v>
      </c>
      <c r="I82" s="35">
        <f>IF(ISNUMBER(VLOOKUP($A82,'[7]NG &amp; Oil Devlop Cty Report'!$R$6:$Y$60,2,FALSE)),1,0)</f>
        <v>0</v>
      </c>
      <c r="J82" s="36" t="str">
        <f>IF(ISNUMBER(VLOOKUP($A82,'[7]NG &amp; Oil Devlop Cty Report'!$R$6:$Y$60,2,FALSE)),"Draft Developing Countries Report.doc","natural gas&amp;oil_out.xls")</f>
        <v>natural gas&amp;oil_out.xls</v>
      </c>
      <c r="K82" s="12" t="s">
        <v>99</v>
      </c>
      <c r="L82" s="37" t="s">
        <v>23</v>
      </c>
      <c r="M82" s="38" t="s">
        <v>16</v>
      </c>
    </row>
    <row r="83" spans="1:13" ht="12.75">
      <c r="A83" s="6" t="s">
        <v>100</v>
      </c>
      <c r="B83" s="34">
        <f>IF(ISNUMBER(VLOOKUP($A83,'[7]NG &amp; Oil Devlop Cty Report'!$R$6:$Y$60,B$2,FALSE)),VLOOKUP($A83,'[7]NG &amp; Oil Devlop Cty Report'!$R$6:$Y$60,B$2,FALSE),'[7]Oil_out (Eliz)'!B83)</f>
        <v>50.786207174432434</v>
      </c>
      <c r="C83" s="34">
        <f>IF(ISNUMBER(VLOOKUP($A83,'[7]NG &amp; Oil Devlop Cty Report'!$R$6:$Y$60,C$2,FALSE)),VLOOKUP($A83,'[7]NG &amp; Oil Devlop Cty Report'!$R$6:$Y$60,C$2,FALSE),'[7]Oil_out (Eliz)'!C83)</f>
        <v>54.41416300936936</v>
      </c>
      <c r="D83" s="34">
        <f>IF(ISNUMBER(VLOOKUP($A83,'[7]NG &amp; Oil Devlop Cty Report'!$R$6:$Y$60,D$2,FALSE)),VLOOKUP($A83,'[7]NG &amp; Oil Devlop Cty Report'!$R$6:$Y$60,D$2,FALSE),'[7]Oil_out (Eliz)'!D83)</f>
        <v>53.122574628096174</v>
      </c>
      <c r="E83" s="34">
        <f>IF(ISNUMBER(VLOOKUP($A83,'[7]NG &amp; Oil Devlop Cty Report'!$R$6:$Y$60,E$2,FALSE)),VLOOKUP($A83,'[7]NG &amp; Oil Devlop Cty Report'!$R$6:$Y$60,E$2,FALSE),'[7]Oil_out (Eliz)'!E83)</f>
        <v>58.86814390541555</v>
      </c>
      <c r="F83" s="34">
        <f>IF(ISNUMBER(VLOOKUP($A83,'[7]NG &amp; Oil Devlop Cty Report'!$R$6:$Y$60,F$2,FALSE)),VLOOKUP($A83,'[7]NG &amp; Oil Devlop Cty Report'!$R$6:$Y$60,F$2,FALSE),'[7]Oil_out (Eliz)'!F83)</f>
        <v>68.61726027611095</v>
      </c>
      <c r="G83" s="34">
        <f>IF(ISNUMBER(VLOOKUP($A83,'[7]NG &amp; Oil Devlop Cty Report'!$R$6:$Y$60,G$2,FALSE)),VLOOKUP($A83,'[7]NG &amp; Oil Devlop Cty Report'!$R$6:$Y$60,G$2,FALSE),'[7]Oil_out (Eliz)'!G83)</f>
        <v>85.76650866634974</v>
      </c>
      <c r="H83" s="34">
        <f>IF(ISNUMBER(VLOOKUP($A83,'[7]NG &amp; Oil Devlop Cty Report'!$R$6:$Y$60,H$2,FALSE)),VLOOKUP($A83,'[7]NG &amp; Oil Devlop Cty Report'!$R$6:$Y$60,H$2,FALSE),'[7]Oil_out (Eliz)'!H83)</f>
        <v>99.79876906842603</v>
      </c>
      <c r="I83" s="35">
        <f>IF(ISNUMBER(VLOOKUP($A83,'[7]NG &amp; Oil Devlop Cty Report'!$R$6:$Y$60,2,FALSE)),1,0)</f>
        <v>1</v>
      </c>
      <c r="J83" s="36" t="str">
        <f>IF(ISNUMBER(VLOOKUP($A83,'[7]NG &amp; Oil Devlop Cty Report'!$R$6:$Y$60,2,FALSE)),"Draft Developing Countries Report.doc","natural gas&amp;oil_out.xls")</f>
        <v>Draft Developing Countries Report.doc</v>
      </c>
      <c r="K83" s="12" t="s">
        <v>52</v>
      </c>
      <c r="L83" s="37" t="s">
        <v>8</v>
      </c>
      <c r="M83" s="38"/>
    </row>
    <row r="84" spans="1:13" ht="12.75">
      <c r="A84" s="38" t="s">
        <v>135</v>
      </c>
      <c r="B84" s="34">
        <f>IF(ISNUMBER(VLOOKUP($A84,'[7]NG &amp; Oil Devlop Cty Report'!$R$6:$Y$60,B$2,FALSE)),VLOOKUP($A84,'[7]NG &amp; Oil Devlop Cty Report'!$R$6:$Y$60,B$2,FALSE),'[7]Oil_out (Eliz)'!B84)</f>
        <v>36.055836327777854</v>
      </c>
      <c r="C84" s="34">
        <f>IF(ISNUMBER(VLOOKUP($A84,'[7]NG &amp; Oil Devlop Cty Report'!$R$6:$Y$60,C$2,FALSE)),VLOOKUP($A84,'[7]NG &amp; Oil Devlop Cty Report'!$R$6:$Y$60,C$2,FALSE),'[7]Oil_out (Eliz)'!C84)</f>
        <v>31.228381979456003</v>
      </c>
      <c r="D84" s="34">
        <f>IF(ISNUMBER(VLOOKUP($A84,'[7]NG &amp; Oil Devlop Cty Report'!$R$6:$Y$60,D$2,FALSE)),VLOOKUP($A84,'[7]NG &amp; Oil Devlop Cty Report'!$R$6:$Y$60,D$2,FALSE),'[7]Oil_out (Eliz)'!D84)</f>
        <v>22.225855457288105</v>
      </c>
      <c r="E84" s="34">
        <f>IF(ISNUMBER(VLOOKUP($A84,'[7]NG &amp; Oil Devlop Cty Report'!$R$6:$Y$60,E$2,FALSE)),VLOOKUP($A84,'[7]NG &amp; Oil Devlop Cty Report'!$R$6:$Y$60,E$2,FALSE),'[7]Oil_out (Eliz)'!E84)</f>
        <v>21.35401845005049</v>
      </c>
      <c r="F84" s="34">
        <f>IF(ISNUMBER(VLOOKUP($A84,'[7]NG &amp; Oil Devlop Cty Report'!$R$6:$Y$60,F$2,FALSE)),VLOOKUP($A84,'[7]NG &amp; Oil Devlop Cty Report'!$R$6:$Y$60,F$2,FALSE),'[7]Oil_out (Eliz)'!F84)</f>
        <v>20.482181442812873</v>
      </c>
      <c r="G84" s="34">
        <f>IF(ISNUMBER(VLOOKUP($A84,'[7]NG &amp; Oil Devlop Cty Report'!$R$6:$Y$60,G$2,FALSE)),VLOOKUP($A84,'[7]NG &amp; Oil Devlop Cty Report'!$R$6:$Y$60,G$2,FALSE),'[7]Oil_out (Eliz)'!G84)</f>
        <v>20.05640626293956</v>
      </c>
      <c r="H84" s="34">
        <f>IF(ISNUMBER(VLOOKUP($A84,'[7]NG &amp; Oil Devlop Cty Report'!$R$6:$Y$60,H$2,FALSE)),VLOOKUP($A84,'[7]NG &amp; Oil Devlop Cty Report'!$R$6:$Y$60,H$2,FALSE),'[7]Oil_out (Eliz)'!H84)</f>
        <v>19.630631083066305</v>
      </c>
      <c r="I84" s="35">
        <f>IF(ISNUMBER(VLOOKUP($A84,'[7]NG &amp; Oil Devlop Cty Report'!$R$6:$Y$60,2,FALSE)),1,0)</f>
        <v>0</v>
      </c>
      <c r="J84" s="36" t="str">
        <f>IF(ISNUMBER(VLOOKUP($A84,'[7]NG &amp; Oil Devlop Cty Report'!$R$6:$Y$60,2,FALSE)),"Draft Developing Countries Report.doc","natural gas&amp;oil_out.xls")</f>
        <v>natural gas&amp;oil_out.xls</v>
      </c>
      <c r="K84" s="12" t="s">
        <v>18</v>
      </c>
      <c r="L84" s="37" t="s">
        <v>15</v>
      </c>
      <c r="M84" s="38" t="s">
        <v>16</v>
      </c>
    </row>
    <row r="85" spans="1:13" ht="12.75">
      <c r="A85" s="38" t="s">
        <v>103</v>
      </c>
      <c r="B85" s="34">
        <v>1257.142857142857</v>
      </c>
      <c r="C85" s="34">
        <v>1152.3809523809523</v>
      </c>
      <c r="D85" s="34">
        <v>1040.846260415242</v>
      </c>
      <c r="E85" s="34">
        <v>1001.9614293851408</v>
      </c>
      <c r="F85" s="34">
        <v>973.2750227215215</v>
      </c>
      <c r="G85" s="34">
        <v>1019.75645852229</v>
      </c>
      <c r="H85" s="34">
        <v>1026.8805270794367</v>
      </c>
      <c r="I85" s="35">
        <f>IF(ISNUMBER(VLOOKUP($A85,'[7]NG &amp; Oil Devlop Cty Report'!$R$6:$Y$60,2,FALSE)),1,0)</f>
        <v>0</v>
      </c>
      <c r="J85" s="44" t="s">
        <v>104</v>
      </c>
      <c r="K85" s="12" t="s">
        <v>105</v>
      </c>
      <c r="L85" s="37" t="s">
        <v>15</v>
      </c>
      <c r="M85" s="38" t="s">
        <v>16</v>
      </c>
    </row>
    <row r="86" spans="1:11" ht="12.75">
      <c r="A86" s="6" t="s">
        <v>102</v>
      </c>
      <c r="B86" s="34">
        <f>IF(ISNUMBER(VLOOKUP($A86,'[7]NG &amp; Oil Devlop Cty Report'!$R$6:$Y$60,B$2,FALSE)),VLOOKUP($A86,'[7]NG &amp; Oil Devlop Cty Report'!$R$6:$Y$60,B$2,FALSE),'[7]Oil_out (Eliz)'!B86)</f>
        <v>0</v>
      </c>
      <c r="C86" s="34">
        <f>IF(ISNUMBER(VLOOKUP($A86,'[7]NG &amp; Oil Devlop Cty Report'!$R$6:$Y$60,C$2,FALSE)),VLOOKUP($A86,'[7]NG &amp; Oil Devlop Cty Report'!$R$6:$Y$60,C$2,FALSE),'[7]Oil_out (Eliz)'!C86)</f>
        <v>0</v>
      </c>
      <c r="D86" s="34">
        <f>IF(ISNUMBER(VLOOKUP($A86,'[7]NG &amp; Oil Devlop Cty Report'!$R$6:$Y$60,D$2,FALSE)),VLOOKUP($A86,'[7]NG &amp; Oil Devlop Cty Report'!$R$6:$Y$60,D$2,FALSE),'[7]Oil_out (Eliz)'!D86)</f>
        <v>0</v>
      </c>
      <c r="E86" s="34">
        <f>IF(ISNUMBER(VLOOKUP($A86,'[7]NG &amp; Oil Devlop Cty Report'!$R$6:$Y$60,E$2,FALSE)),VLOOKUP($A86,'[7]NG &amp; Oil Devlop Cty Report'!$R$6:$Y$60,E$2,FALSE),'[7]Oil_out (Eliz)'!E86)</f>
        <v>0</v>
      </c>
      <c r="F86" s="34">
        <f>IF(ISNUMBER(VLOOKUP($A86,'[7]NG &amp; Oil Devlop Cty Report'!$R$6:$Y$60,F$2,FALSE)),VLOOKUP($A86,'[7]NG &amp; Oil Devlop Cty Report'!$R$6:$Y$60,F$2,FALSE),'[7]Oil_out (Eliz)'!F86)</f>
        <v>0</v>
      </c>
      <c r="G86" s="34">
        <f>IF(ISNUMBER(VLOOKUP($A86,'[7]NG &amp; Oil Devlop Cty Report'!$R$6:$Y$60,G$2,FALSE)),VLOOKUP($A86,'[7]NG &amp; Oil Devlop Cty Report'!$R$6:$Y$60,G$2,FALSE),'[7]Oil_out (Eliz)'!G86)</f>
        <v>0</v>
      </c>
      <c r="H86" s="34">
        <f>IF(ISNUMBER(VLOOKUP($A86,'[7]NG &amp; Oil Devlop Cty Report'!$R$6:$Y$60,H$2,FALSE)),VLOOKUP($A86,'[7]NG &amp; Oil Devlop Cty Report'!$R$6:$Y$60,H$2,FALSE),'[7]Oil_out (Eliz)'!H86)</f>
        <v>0</v>
      </c>
      <c r="I86" s="35">
        <f>IF(ISNUMBER(VLOOKUP($A86,'[7]NG &amp; Oil Devlop Cty Report'!$R$6:$Y$60,2,FALSE)),1,0)</f>
        <v>1</v>
      </c>
      <c r="J86" s="36" t="str">
        <f>IF(ISNUMBER(VLOOKUP($A86,'[7]NG &amp; Oil Devlop Cty Report'!$R$6:$Y$60,2,FALSE)),"Draft Developing Countries Report.doc","natural gas&amp;oil_out.xls")</f>
        <v>Draft Developing Countries Report.doc</v>
      </c>
      <c r="K86" s="12" t="s">
        <v>10</v>
      </c>
    </row>
    <row r="87" spans="1:13" ht="12.75">
      <c r="A87" s="39" t="s">
        <v>106</v>
      </c>
      <c r="B87" s="34">
        <f>IF(ISNUMBER(VLOOKUP($A87,'[7]NG &amp; Oil Devlop Cty Report'!$R$6:$Y$60,B$2,FALSE)),VLOOKUP($A87,'[7]NG &amp; Oil Devlop Cty Report'!$R$6:$Y$60,B$2,FALSE),'[7]Oil_out (Eliz)'!B87)</f>
        <v>1.3108664024861223</v>
      </c>
      <c r="C87" s="34">
        <f>IF(ISNUMBER(VLOOKUP($A87,'[7]NG &amp; Oil Devlop Cty Report'!$R$6:$Y$60,C$2,FALSE)),VLOOKUP($A87,'[7]NG &amp; Oil Devlop Cty Report'!$R$6:$Y$60,C$2,FALSE),'[7]Oil_out (Eliz)'!C87)</f>
        <v>1.1568225675920958</v>
      </c>
      <c r="D87" s="34">
        <f>IF(ISNUMBER(VLOOKUP($A87,'[7]NG &amp; Oil Devlop Cty Report'!$R$6:$Y$60,D$2,FALSE)),VLOOKUP($A87,'[7]NG &amp; Oil Devlop Cty Report'!$R$6:$Y$60,D$2,FALSE),'[7]Oil_out (Eliz)'!D87)</f>
        <v>1.0222554162765616</v>
      </c>
      <c r="E87" s="34">
        <f>IF(ISNUMBER(VLOOKUP($A87,'[7]NG &amp; Oil Devlop Cty Report'!$R$6:$Y$60,E$2,FALSE)),VLOOKUP($A87,'[7]NG &amp; Oil Devlop Cty Report'!$R$6:$Y$60,E$2,FALSE),'[7]Oil_out (Eliz)'!E87)</f>
        <v>1.3604766919812783</v>
      </c>
      <c r="F87" s="34">
        <f>IF(ISNUMBER(VLOOKUP($A87,'[7]NG &amp; Oil Devlop Cty Report'!$R$6:$Y$60,F$2,FALSE)),VLOOKUP($A87,'[7]NG &amp; Oil Devlop Cty Report'!$R$6:$Y$60,F$2,FALSE),'[7]Oil_out (Eliz)'!F87)</f>
        <v>1.6526028577862653</v>
      </c>
      <c r="G87" s="34">
        <f>IF(ISNUMBER(VLOOKUP($A87,'[7]NG &amp; Oil Devlop Cty Report'!$R$6:$Y$60,G$2,FALSE)),VLOOKUP($A87,'[7]NG &amp; Oil Devlop Cty Report'!$R$6:$Y$60,G$2,FALSE),'[7]Oil_out (Eliz)'!G87)</f>
        <v>1.9237324284573998</v>
      </c>
      <c r="H87" s="34">
        <f>IF(ISNUMBER(VLOOKUP($A87,'[7]NG &amp; Oil Devlop Cty Report'!$R$6:$Y$60,H$2,FALSE)),VLOOKUP($A87,'[7]NG &amp; Oil Devlop Cty Report'!$R$6:$Y$60,H$2,FALSE),'[7]Oil_out (Eliz)'!H87)</f>
        <v>2.1142377477015306</v>
      </c>
      <c r="I87" s="35">
        <f>IF(ISNUMBER(VLOOKUP($A87,'[7]NG &amp; Oil Devlop Cty Report'!$R$6:$Y$60,2,FALSE)),1,0)</f>
        <v>1</v>
      </c>
      <c r="J87" s="36" t="str">
        <f>IF(ISNUMBER(VLOOKUP($A87,'[7]NG &amp; Oil Devlop Cty Report'!$R$6:$Y$60,2,FALSE)),"Draft Developing Countries Report.doc","natural gas&amp;oil_out.xls")</f>
        <v>Draft Developing Countries Report.doc</v>
      </c>
      <c r="K87" s="12" t="s">
        <v>12</v>
      </c>
      <c r="L87" s="37"/>
      <c r="M87" s="38"/>
    </row>
    <row r="88" spans="1:13" ht="12.75">
      <c r="A88" s="6" t="s">
        <v>107</v>
      </c>
      <c r="B88" s="34">
        <f>IF(ISNUMBER(VLOOKUP($A88,'[7]NG &amp; Oil Devlop Cty Report'!$R$6:$Y$60,B$2,FALSE)),VLOOKUP($A88,'[7]NG &amp; Oil Devlop Cty Report'!$R$6:$Y$60,B$2,FALSE),'[7]Oil_out (Eliz)'!B88)</f>
        <v>13.80313322596631</v>
      </c>
      <c r="C88" s="34">
        <f>IF(ISNUMBER(VLOOKUP($A88,'[7]NG &amp; Oil Devlop Cty Report'!$R$6:$Y$60,C$2,FALSE)),VLOOKUP($A88,'[7]NG &amp; Oil Devlop Cty Report'!$R$6:$Y$60,C$2,FALSE),'[7]Oil_out (Eliz)'!C88)</f>
        <v>15.967477326108082</v>
      </c>
      <c r="D88" s="34">
        <f>IF(ISNUMBER(VLOOKUP($A88,'[7]NG &amp; Oil Devlop Cty Report'!$R$6:$Y$60,D$2,FALSE)),VLOOKUP($A88,'[7]NG &amp; Oil Devlop Cty Report'!$R$6:$Y$60,D$2,FALSE),'[7]Oil_out (Eliz)'!D88)</f>
        <v>16.515327466977215</v>
      </c>
      <c r="E88" s="34">
        <f>IF(ISNUMBER(VLOOKUP($A88,'[7]NG &amp; Oil Devlop Cty Report'!$R$6:$Y$60,E$2,FALSE)),VLOOKUP($A88,'[7]NG &amp; Oil Devlop Cty Report'!$R$6:$Y$60,E$2,FALSE),'[7]Oil_out (Eliz)'!E88)</f>
        <v>15.235259283585492</v>
      </c>
      <c r="F88" s="34">
        <f>IF(ISNUMBER(VLOOKUP($A88,'[7]NG &amp; Oil Devlop Cty Report'!$R$6:$Y$60,F$2,FALSE)),VLOOKUP($A88,'[7]NG &amp; Oil Devlop Cty Report'!$R$6:$Y$60,F$2,FALSE),'[7]Oil_out (Eliz)'!F88)</f>
        <v>13.818991267400312</v>
      </c>
      <c r="G88" s="34">
        <f>IF(ISNUMBER(VLOOKUP($A88,'[7]NG &amp; Oil Devlop Cty Report'!$R$6:$Y$60,G$2,FALSE)),VLOOKUP($A88,'[7]NG &amp; Oil Devlop Cty Report'!$R$6:$Y$60,G$2,FALSE),'[7]Oil_out (Eliz)'!G88)</f>
        <v>12.75263559289401</v>
      </c>
      <c r="H88" s="34">
        <f>IF(ISNUMBER(VLOOKUP($A88,'[7]NG &amp; Oil Devlop Cty Report'!$R$6:$Y$60,H$2,FALSE)),VLOOKUP($A88,'[7]NG &amp; Oil Devlop Cty Report'!$R$6:$Y$60,H$2,FALSE),'[7]Oil_out (Eliz)'!H88)</f>
        <v>13.235517625608578</v>
      </c>
      <c r="I88" s="35">
        <f>IF(ISNUMBER(VLOOKUP($A88,'[7]NG &amp; Oil Devlop Cty Report'!$R$6:$Y$60,2,FALSE)),1,0)</f>
        <v>1</v>
      </c>
      <c r="J88" s="36" t="str">
        <f>IF(ISNUMBER(VLOOKUP($A88,'[7]NG &amp; Oil Devlop Cty Report'!$R$6:$Y$60,2,FALSE)),"Draft Developing Countries Report.doc","natural gas&amp;oil_out.xls")</f>
        <v>Draft Developing Countries Report.doc</v>
      </c>
      <c r="K88" s="12" t="s">
        <v>10</v>
      </c>
      <c r="L88" s="37" t="s">
        <v>8</v>
      </c>
      <c r="M88" s="38"/>
    </row>
    <row r="89" spans="1:13" ht="12.75">
      <c r="A89" s="6" t="s">
        <v>108</v>
      </c>
      <c r="B89" s="34">
        <f>IF(ISNUMBER(VLOOKUP($A89,'[7]NG &amp; Oil Devlop Cty Report'!$R$6:$Y$60,B$2,FALSE)),VLOOKUP($A89,'[7]NG &amp; Oil Devlop Cty Report'!$R$6:$Y$60,B$2,FALSE),'[7]Oil_out (Eliz)'!B89)</f>
        <v>0.44818216616218165</v>
      </c>
      <c r="C89" s="34">
        <f>IF(ISNUMBER(VLOOKUP($A89,'[7]NG &amp; Oil Devlop Cty Report'!$R$6:$Y$60,C$2,FALSE)),VLOOKUP($A89,'[7]NG &amp; Oil Devlop Cty Report'!$R$6:$Y$60,C$2,FALSE),'[7]Oil_out (Eliz)'!C89)</f>
        <v>1.4469229685852294</v>
      </c>
      <c r="D89" s="34">
        <f>IF(ISNUMBER(VLOOKUP($A89,'[7]NG &amp; Oil Devlop Cty Report'!$R$6:$Y$60,D$2,FALSE)),VLOOKUP($A89,'[7]NG &amp; Oil Devlop Cty Report'!$R$6:$Y$60,D$2,FALSE),'[7]Oil_out (Eliz)'!D89)</f>
        <v>2.353882435617894</v>
      </c>
      <c r="E89" s="34">
        <f>IF(ISNUMBER(VLOOKUP($A89,'[7]NG &amp; Oil Devlop Cty Report'!$R$6:$Y$60,E$2,FALSE)),VLOOKUP($A89,'[7]NG &amp; Oil Devlop Cty Report'!$R$6:$Y$60,E$2,FALSE),'[7]Oil_out (Eliz)'!E89)</f>
        <v>2.9258305371722906</v>
      </c>
      <c r="F89" s="34">
        <f>IF(ISNUMBER(VLOOKUP($A89,'[7]NG &amp; Oil Devlop Cty Report'!$R$6:$Y$60,F$2,FALSE)),VLOOKUP($A89,'[7]NG &amp; Oil Devlop Cty Report'!$R$6:$Y$60,F$2,FALSE),'[7]Oil_out (Eliz)'!F89)</f>
        <v>3.050382432829967</v>
      </c>
      <c r="G89" s="34">
        <f>IF(ISNUMBER(VLOOKUP($A89,'[7]NG &amp; Oil Devlop Cty Report'!$R$6:$Y$60,G$2,FALSE)),VLOOKUP($A89,'[7]NG &amp; Oil Devlop Cty Report'!$R$6:$Y$60,G$2,FALSE),'[7]Oil_out (Eliz)'!G89)</f>
        <v>3.1163765816624722</v>
      </c>
      <c r="H89" s="34">
        <f>IF(ISNUMBER(VLOOKUP($A89,'[7]NG &amp; Oil Devlop Cty Report'!$R$6:$Y$60,H$2,FALSE)),VLOOKUP($A89,'[7]NG &amp; Oil Devlop Cty Report'!$R$6:$Y$60,H$2,FALSE),'[7]Oil_out (Eliz)'!H89)</f>
        <v>3.147141549673214</v>
      </c>
      <c r="I89" s="35">
        <f>IF(ISNUMBER(VLOOKUP($A89,'[7]NG &amp; Oil Devlop Cty Report'!$R$6:$Y$60,2,FALSE)),1,0)</f>
        <v>1</v>
      </c>
      <c r="J89" s="36" t="str">
        <f>IF(ISNUMBER(VLOOKUP($A89,'[7]NG &amp; Oil Devlop Cty Report'!$R$6:$Y$60,2,FALSE)),"Draft Developing Countries Report.doc","natural gas&amp;oil_out.xls")</f>
        <v>Draft Developing Countries Report.doc</v>
      </c>
      <c r="K89" s="12" t="s">
        <v>21</v>
      </c>
      <c r="M89" s="38"/>
    </row>
    <row r="90" spans="2:13" ht="12.75">
      <c r="B90" s="34"/>
      <c r="C90" s="34"/>
      <c r="D90" s="34"/>
      <c r="E90" s="34"/>
      <c r="F90" s="34"/>
      <c r="G90" s="34"/>
      <c r="H90" s="34"/>
      <c r="I90" s="35">
        <f>SUM(I4:I89)</f>
        <v>48</v>
      </c>
      <c r="M90" s="38"/>
    </row>
    <row r="91" spans="1:13" ht="12.75">
      <c r="A91" s="38" t="s">
        <v>109</v>
      </c>
      <c r="B91" s="34"/>
      <c r="C91" s="34"/>
      <c r="D91" s="34"/>
      <c r="E91" s="34"/>
      <c r="F91" s="34"/>
      <c r="G91" s="34"/>
      <c r="H91" s="34"/>
      <c r="M91" s="38"/>
    </row>
    <row r="92" spans="1:13" ht="12.75">
      <c r="A92" s="38" t="s">
        <v>7</v>
      </c>
      <c r="B92" s="34">
        <f>IF(ISNUMBER(VLOOKUP($A92,'[7]NG &amp; Oil Devlop Cty Report'!$R$6:$Y$60,B$2,FALSE)),VLOOKUP($A92,'[7]NG &amp; Oil Devlop Cty Report'!$R$6:$Y$60,B$2,FALSE),'[7]Oil_out (Eliz)'!B92)</f>
        <v>14.725511025134187</v>
      </c>
      <c r="C92" s="34">
        <f>IF(ISNUMBER(VLOOKUP($A92,'[7]NG &amp; Oil Devlop Cty Report'!$R$6:$Y$60,C$2,FALSE)),VLOOKUP($A92,'[7]NG &amp; Oil Devlop Cty Report'!$R$6:$Y$60,C$2,FALSE),'[7]Oil_out (Eliz)'!C92)</f>
        <v>16.33106788284743</v>
      </c>
      <c r="D92" s="34">
        <f>IF(ISNUMBER(VLOOKUP($A92,'[7]NG &amp; Oil Devlop Cty Report'!$R$6:$Y$60,D$2,FALSE)),VLOOKUP($A92,'[7]NG &amp; Oil Devlop Cty Report'!$R$6:$Y$60,D$2,FALSE),'[7]Oil_out (Eliz)'!D92)</f>
        <v>17.944250791597586</v>
      </c>
      <c r="E92" s="34">
        <f>IF(ISNUMBER(VLOOKUP($A92,'[7]NG &amp; Oil Devlop Cty Report'!$R$6:$Y$60,E$2,FALSE)),VLOOKUP($A92,'[7]NG &amp; Oil Devlop Cty Report'!$R$6:$Y$60,E$2,FALSE),'[7]Oil_out (Eliz)'!E92)</f>
        <v>20.23286779760198</v>
      </c>
      <c r="F92" s="34">
        <f>IF(ISNUMBER(VLOOKUP($A92,'[7]NG &amp; Oil Devlop Cty Report'!$R$6:$Y$60,F$2,FALSE)),VLOOKUP($A92,'[7]NG &amp; Oil Devlop Cty Report'!$R$6:$Y$60,F$2,FALSE),'[7]Oil_out (Eliz)'!F92)</f>
        <v>24.773996911334564</v>
      </c>
      <c r="G92" s="34">
        <f>IF(ISNUMBER(VLOOKUP($A92,'[7]NG &amp; Oil Devlop Cty Report'!$R$6:$Y$60,G$2,FALSE)),VLOOKUP($A92,'[7]NG &amp; Oil Devlop Cty Report'!$R$6:$Y$60,G$2,FALSE),'[7]Oil_out (Eliz)'!G92)</f>
        <v>29.813119102601423</v>
      </c>
      <c r="H92" s="34">
        <f>IF(ISNUMBER(VLOOKUP($A92,'[7]NG &amp; Oil Devlop Cty Report'!$R$6:$Y$60,H$2,FALSE)),VLOOKUP($A92,'[7]NG &amp; Oil Devlop Cty Report'!$R$6:$Y$60,H$2,FALSE),'[7]Oil_out (Eliz)'!H92)</f>
        <v>37.18626791337823</v>
      </c>
      <c r="I92" s="35"/>
      <c r="J92" s="36"/>
      <c r="K92" s="12" t="s">
        <v>7</v>
      </c>
      <c r="M92" s="38"/>
    </row>
    <row r="93" spans="1:13" ht="12.75">
      <c r="A93" s="38" t="s">
        <v>110</v>
      </c>
      <c r="B93" s="34">
        <f>IF(ISNUMBER(VLOOKUP($A93,'[7]NG &amp; Oil Devlop Cty Report'!$R$6:$Y$60,B$2,FALSE)),VLOOKUP($A93,'[7]NG &amp; Oil Devlop Cty Report'!$R$6:$Y$60,B$2,FALSE),'[7]Oil_out (Eliz)'!B93)</f>
        <v>0.009263295</v>
      </c>
      <c r="C93" s="34">
        <f>IF(ISNUMBER(VLOOKUP($A93,'[7]NG &amp; Oil Devlop Cty Report'!$R$6:$Y$60,C$2,FALSE)),VLOOKUP($A93,'[7]NG &amp; Oil Devlop Cty Report'!$R$6:$Y$60,C$2,FALSE),'[7]Oil_out (Eliz)'!C93)</f>
        <v>0.009263295</v>
      </c>
      <c r="D93" s="34">
        <f>IF(ISNUMBER(VLOOKUP($A93,'[7]NG &amp; Oil Devlop Cty Report'!$R$6:$Y$60,D$2,FALSE)),VLOOKUP($A93,'[7]NG &amp; Oil Devlop Cty Report'!$R$6:$Y$60,D$2,FALSE),'[7]Oil_out (Eliz)'!D93)</f>
        <v>0.009263295</v>
      </c>
      <c r="E93" s="34">
        <f>IF(ISNUMBER(VLOOKUP($A93,'[7]NG &amp; Oil Devlop Cty Report'!$R$6:$Y$60,E$2,FALSE)),VLOOKUP($A93,'[7]NG &amp; Oil Devlop Cty Report'!$R$6:$Y$60,E$2,FALSE),'[7]Oil_out (Eliz)'!E93)</f>
        <v>0.011671751700000003</v>
      </c>
      <c r="F93" s="34">
        <f>IF(ISNUMBER(VLOOKUP($A93,'[7]NG &amp; Oil Devlop Cty Report'!$R$6:$Y$60,F$2,FALSE)),VLOOKUP($A93,'[7]NG &amp; Oil Devlop Cty Report'!$R$6:$Y$60,F$2,FALSE),'[7]Oil_out (Eliz)'!F93)</f>
        <v>0.0140802084</v>
      </c>
      <c r="G93" s="34">
        <f>IF(ISNUMBER(VLOOKUP($A93,'[7]NG &amp; Oil Devlop Cty Report'!$R$6:$Y$60,G$2,FALSE)),VLOOKUP($A93,'[7]NG &amp; Oil Devlop Cty Report'!$R$6:$Y$60,G$2,FALSE),'[7]Oil_out (Eliz)'!G93)</f>
        <v>0.016488665099999997</v>
      </c>
      <c r="H93" s="34">
        <f>IF(ISNUMBER(VLOOKUP($A93,'[7]NG &amp; Oil Devlop Cty Report'!$R$6:$Y$60,H$2,FALSE)),VLOOKUP($A93,'[7]NG &amp; Oil Devlop Cty Report'!$R$6:$Y$60,H$2,FALSE),'[7]Oil_out (Eliz)'!H93)</f>
        <v>0.0188971218</v>
      </c>
      <c r="I93" s="35"/>
      <c r="J93" s="36"/>
      <c r="K93" s="12" t="s">
        <v>31</v>
      </c>
      <c r="M93" s="38"/>
    </row>
    <row r="94" spans="1:13" ht="12.75">
      <c r="A94" s="38" t="s">
        <v>28</v>
      </c>
      <c r="B94" s="34">
        <f>IF(ISNUMBER(VLOOKUP($A94,'[7]NG &amp; Oil Devlop Cty Report'!$R$6:$Y$60,B$2,FALSE)),VLOOKUP($A94,'[7]NG &amp; Oil Devlop Cty Report'!$R$6:$Y$60,B$2,FALSE),'[7]Oil_out (Eliz)'!B94)</f>
        <v>1.1605556758332565</v>
      </c>
      <c r="C94" s="34">
        <f>IF(ISNUMBER(VLOOKUP($A94,'[7]NG &amp; Oil Devlop Cty Report'!$R$6:$Y$60,C$2,FALSE)),VLOOKUP($A94,'[7]NG &amp; Oil Devlop Cty Report'!$R$6:$Y$60,C$2,FALSE),'[7]Oil_out (Eliz)'!C94)</f>
        <v>0.7765566727130956</v>
      </c>
      <c r="D94" s="34">
        <f>IF(ISNUMBER(VLOOKUP($A94,'[7]NG &amp; Oil Devlop Cty Report'!$R$6:$Y$60,D$2,FALSE)),VLOOKUP($A94,'[7]NG &amp; Oil Devlop Cty Report'!$R$6:$Y$60,D$2,FALSE),'[7]Oil_out (Eliz)'!D94)</f>
        <v>0.8027752980882532</v>
      </c>
      <c r="E94" s="34">
        <f>IF(ISNUMBER(VLOOKUP($A94,'[7]NG &amp; Oil Devlop Cty Report'!$R$6:$Y$60,E$2,FALSE)),VLOOKUP($A94,'[7]NG &amp; Oil Devlop Cty Report'!$R$6:$Y$60,E$2,FALSE),'[7]Oil_out (Eliz)'!E94)</f>
        <v>0.8308844726616741</v>
      </c>
      <c r="F94" s="34">
        <f>IF(ISNUMBER(VLOOKUP($A94,'[7]NG &amp; Oil Devlop Cty Report'!$R$6:$Y$60,F$2,FALSE)),VLOOKUP($A94,'[7]NG &amp; Oil Devlop Cty Report'!$R$6:$Y$60,F$2,FALSE),'[7]Oil_out (Eliz)'!F94)</f>
        <v>0.8307152492675524</v>
      </c>
      <c r="G94" s="34">
        <f>IF(ISNUMBER(VLOOKUP($A94,'[7]NG &amp; Oil Devlop Cty Report'!$R$6:$Y$60,G$2,FALSE)),VLOOKUP($A94,'[7]NG &amp; Oil Devlop Cty Report'!$R$6:$Y$60,G$2,FALSE),'[7]Oil_out (Eliz)'!G94)</f>
        <v>0.8687193435300462</v>
      </c>
      <c r="H94" s="34">
        <f>IF(ISNUMBER(VLOOKUP($A94,'[7]NG &amp; Oil Devlop Cty Report'!$R$6:$Y$60,H$2,FALSE)),VLOOKUP($A94,'[7]NG &amp; Oil Devlop Cty Report'!$R$6:$Y$60,H$2,FALSE),'[7]Oil_out (Eliz)'!H94)</f>
        <v>0.9610455711678765</v>
      </c>
      <c r="I94" s="35"/>
      <c r="J94" s="36"/>
      <c r="K94" s="12" t="s">
        <v>28</v>
      </c>
      <c r="M94" s="38"/>
    </row>
    <row r="95" spans="1:13" ht="12.75">
      <c r="A95" s="38" t="s">
        <v>111</v>
      </c>
      <c r="B95" s="34">
        <f>IF(ISNUMBER(VLOOKUP($A95,'[7]NG &amp; Oil Devlop Cty Report'!$R$6:$Y$60,B$2,FALSE)),VLOOKUP($A95,'[7]NG &amp; Oil Devlop Cty Report'!$R$6:$Y$60,B$2,FALSE),'[7]Oil_out (Eliz)'!B95)</f>
        <v>0.08232288812694964</v>
      </c>
      <c r="C95" s="34">
        <f>IF(ISNUMBER(VLOOKUP($A95,'[7]NG &amp; Oil Devlop Cty Report'!$R$6:$Y$60,C$2,FALSE)),VLOOKUP($A95,'[7]NG &amp; Oil Devlop Cty Report'!$R$6:$Y$60,C$2,FALSE),'[7]Oil_out (Eliz)'!C95)</f>
        <v>0.05435569106486646</v>
      </c>
      <c r="D95" s="34">
        <f>IF(ISNUMBER(VLOOKUP($A95,'[7]NG &amp; Oil Devlop Cty Report'!$R$6:$Y$60,D$2,FALSE)),VLOOKUP($A95,'[7]NG &amp; Oil Devlop Cty Report'!$R$6:$Y$60,D$2,FALSE),'[7]Oil_out (Eliz)'!D95)</f>
        <v>0.09165930335172229</v>
      </c>
      <c r="E95" s="34">
        <f>IF(ISNUMBER(VLOOKUP($A95,'[7]NG &amp; Oil Devlop Cty Report'!$R$6:$Y$60,E$2,FALSE)),VLOOKUP($A95,'[7]NG &amp; Oil Devlop Cty Report'!$R$6:$Y$60,E$2,FALSE),'[7]Oil_out (Eliz)'!E95)</f>
        <v>0.11900470362028527</v>
      </c>
      <c r="F95" s="34">
        <f>IF(ISNUMBER(VLOOKUP($A95,'[7]NG &amp; Oil Devlop Cty Report'!$R$6:$Y$60,F$2,FALSE)),VLOOKUP($A95,'[7]NG &amp; Oil Devlop Cty Report'!$R$6:$Y$60,F$2,FALSE),'[7]Oil_out (Eliz)'!F95)</f>
        <v>0.13967348725356876</v>
      </c>
      <c r="G95" s="34">
        <f>IF(ISNUMBER(VLOOKUP($A95,'[7]NG &amp; Oil Devlop Cty Report'!$R$6:$Y$60,G$2,FALSE)),VLOOKUP($A95,'[7]NG &amp; Oil Devlop Cty Report'!$R$6:$Y$60,G$2,FALSE),'[7]Oil_out (Eliz)'!G95)</f>
        <v>0.16807153444191267</v>
      </c>
      <c r="H95" s="34">
        <f>IF(ISNUMBER(VLOOKUP($A95,'[7]NG &amp; Oil Devlop Cty Report'!$R$6:$Y$60,H$2,FALSE)),VLOOKUP($A95,'[7]NG &amp; Oil Devlop Cty Report'!$R$6:$Y$60,H$2,FALSE),'[7]Oil_out (Eliz)'!H95)</f>
        <v>0.19147288029765377</v>
      </c>
      <c r="I95" s="35"/>
      <c r="J95" s="36"/>
      <c r="K95" s="12" t="s">
        <v>12</v>
      </c>
      <c r="M95" s="38"/>
    </row>
    <row r="96" spans="1:13" ht="12.75">
      <c r="A96" s="38" t="s">
        <v>112</v>
      </c>
      <c r="B96" s="34">
        <f>IF(ISNUMBER(VLOOKUP($A96,'[7]NG &amp; Oil Devlop Cty Report'!$R$6:$Y$60,B$2,FALSE)),VLOOKUP($A96,'[7]NG &amp; Oil Devlop Cty Report'!$R$6:$Y$60,B$2,FALSE),'[7]Oil_out (Eliz)'!B96)</f>
        <v>7.671250111894498</v>
      </c>
      <c r="C96" s="34">
        <f>IF(ISNUMBER(VLOOKUP($A96,'[7]NG &amp; Oil Devlop Cty Report'!$R$6:$Y$60,C$2,FALSE)),VLOOKUP($A96,'[7]NG &amp; Oil Devlop Cty Report'!$R$6:$Y$60,C$2,FALSE),'[7]Oil_out (Eliz)'!C96)</f>
        <v>8.829037749494878</v>
      </c>
      <c r="D96" s="34">
        <f>IF(ISNUMBER(VLOOKUP($A96,'[7]NG &amp; Oil Devlop Cty Report'!$R$6:$Y$60,D$2,FALSE)),VLOOKUP($A96,'[7]NG &amp; Oil Devlop Cty Report'!$R$6:$Y$60,D$2,FALSE),'[7]Oil_out (Eliz)'!D96)</f>
        <v>10.269321814741465</v>
      </c>
      <c r="E96" s="34">
        <f>IF(ISNUMBER(VLOOKUP($A96,'[7]NG &amp; Oil Devlop Cty Report'!$R$6:$Y$60,E$2,FALSE)),VLOOKUP($A96,'[7]NG &amp; Oil Devlop Cty Report'!$R$6:$Y$60,E$2,FALSE),'[7]Oil_out (Eliz)'!E96)</f>
        <v>11.461585676288234</v>
      </c>
      <c r="F96" s="34">
        <f>IF(ISNUMBER(VLOOKUP($A96,'[7]NG &amp; Oil Devlop Cty Report'!$R$6:$Y$60,F$2,FALSE)),VLOOKUP($A96,'[7]NG &amp; Oil Devlop Cty Report'!$R$6:$Y$60,F$2,FALSE),'[7]Oil_out (Eliz)'!F96)</f>
        <v>13.36547691203082</v>
      </c>
      <c r="G96" s="34">
        <f>IF(ISNUMBER(VLOOKUP($A96,'[7]NG &amp; Oil Devlop Cty Report'!$R$6:$Y$60,G$2,FALSE)),VLOOKUP($A96,'[7]NG &amp; Oil Devlop Cty Report'!$R$6:$Y$60,G$2,FALSE),'[7]Oil_out (Eliz)'!G96)</f>
        <v>15.612429109231792</v>
      </c>
      <c r="H96" s="34">
        <f>IF(ISNUMBER(VLOOKUP($A96,'[7]NG &amp; Oil Devlop Cty Report'!$R$6:$Y$60,H$2,FALSE)),VLOOKUP($A96,'[7]NG &amp; Oil Devlop Cty Report'!$R$6:$Y$60,H$2,FALSE),'[7]Oil_out (Eliz)'!H96)</f>
        <v>18.271347087092366</v>
      </c>
      <c r="I96" s="35"/>
      <c r="J96" s="36"/>
      <c r="K96" s="12" t="s">
        <v>10</v>
      </c>
      <c r="M96" s="38"/>
    </row>
    <row r="97" spans="1:13" ht="12.75">
      <c r="A97" s="38" t="s">
        <v>52</v>
      </c>
      <c r="B97" s="34">
        <f>IF(ISNUMBER(VLOOKUP($A97,'[7]NG &amp; Oil Devlop Cty Report'!$R$6:$Y$60,B$2,FALSE)),VLOOKUP($A97,'[7]NG &amp; Oil Devlop Cty Report'!$R$6:$Y$60,B$2,FALSE),'[7]Oil_out (Eliz)'!B97)</f>
        <v>10.009931783277239</v>
      </c>
      <c r="C97" s="34">
        <f>IF(ISNUMBER(VLOOKUP($A97,'[7]NG &amp; Oil Devlop Cty Report'!$R$6:$Y$60,C$2,FALSE)),VLOOKUP($A97,'[7]NG &amp; Oil Devlop Cty Report'!$R$6:$Y$60,C$2,FALSE),'[7]Oil_out (Eliz)'!C97)</f>
        <v>13.136152390589292</v>
      </c>
      <c r="D97" s="34">
        <f>IF(ISNUMBER(VLOOKUP($A97,'[7]NG &amp; Oil Devlop Cty Report'!$R$6:$Y$60,D$2,FALSE)),VLOOKUP($A97,'[7]NG &amp; Oil Devlop Cty Report'!$R$6:$Y$60,D$2,FALSE),'[7]Oil_out (Eliz)'!D97)</f>
        <v>14.999428081245942</v>
      </c>
      <c r="E97" s="34">
        <f>IF(ISNUMBER(VLOOKUP($A97,'[7]NG &amp; Oil Devlop Cty Report'!$R$6:$Y$60,E$2,FALSE)),VLOOKUP($A97,'[7]NG &amp; Oil Devlop Cty Report'!$R$6:$Y$60,E$2,FALSE),'[7]Oil_out (Eliz)'!E97)</f>
        <v>17.300645194766805</v>
      </c>
      <c r="F97" s="34">
        <f>IF(ISNUMBER(VLOOKUP($A97,'[7]NG &amp; Oil Devlop Cty Report'!$R$6:$Y$60,F$2,FALSE)),VLOOKUP($A97,'[7]NG &amp; Oil Devlop Cty Report'!$R$6:$Y$60,F$2,FALSE),'[7]Oil_out (Eliz)'!F97)</f>
        <v>19.018692827236585</v>
      </c>
      <c r="G97" s="34">
        <f>IF(ISNUMBER(VLOOKUP($A97,'[7]NG &amp; Oil Devlop Cty Report'!$R$6:$Y$60,G$2,FALSE)),VLOOKUP($A97,'[7]NG &amp; Oil Devlop Cty Report'!$R$6:$Y$60,G$2,FALSE),'[7]Oil_out (Eliz)'!G97)</f>
        <v>20.10221525710009</v>
      </c>
      <c r="H97" s="34">
        <f>IF(ISNUMBER(VLOOKUP($A97,'[7]NG &amp; Oil Devlop Cty Report'!$R$6:$Y$60,H$2,FALSE)),VLOOKUP($A97,'[7]NG &amp; Oil Devlop Cty Report'!$R$6:$Y$60,H$2,FALSE),'[7]Oil_out (Eliz)'!H97)</f>
        <v>19.85732011069691</v>
      </c>
      <c r="I97" s="35"/>
      <c r="J97" s="36"/>
      <c r="K97" s="12" t="s">
        <v>52</v>
      </c>
      <c r="M97" s="38"/>
    </row>
    <row r="98" spans="1:13" ht="12.75">
      <c r="A98" s="38" t="s">
        <v>113</v>
      </c>
      <c r="B98" s="34">
        <f>IF(ISNUMBER(VLOOKUP($A98,'[7]NG &amp; Oil Devlop Cty Report'!$R$6:$Y$60,B$2,FALSE)),VLOOKUP($A98,'[7]NG &amp; Oil Devlop Cty Report'!$R$6:$Y$60,B$2,FALSE),'[7]Oil_out (Eliz)'!B98)</f>
        <v>0.07410636</v>
      </c>
      <c r="C98" s="34">
        <f>IF(ISNUMBER(VLOOKUP($A98,'[7]NG &amp; Oil Devlop Cty Report'!$R$6:$Y$60,C$2,FALSE)),VLOOKUP($A98,'[7]NG &amp; Oil Devlop Cty Report'!$R$6:$Y$60,C$2,FALSE),'[7]Oil_out (Eliz)'!C98)</f>
        <v>0.096338268</v>
      </c>
      <c r="D98" s="34">
        <f>IF(ISNUMBER(VLOOKUP($A98,'[7]NG &amp; Oil Devlop Cty Report'!$R$6:$Y$60,D$2,FALSE)),VLOOKUP($A98,'[7]NG &amp; Oil Devlop Cty Report'!$R$6:$Y$60,D$2,FALSE),'[7]Oil_out (Eliz)'!D98)</f>
        <v>0.101896245</v>
      </c>
      <c r="E98" s="34">
        <f>IF(ISNUMBER(VLOOKUP($A98,'[7]NG &amp; Oil Devlop Cty Report'!$R$6:$Y$60,E$2,FALSE)),VLOOKUP($A98,'[7]NG &amp; Oil Devlop Cty Report'!$R$6:$Y$60,E$2,FALSE),'[7]Oil_out (Eliz)'!E98)</f>
        <v>0.13586166</v>
      </c>
      <c r="F98" s="34">
        <f>IF(ISNUMBER(VLOOKUP($A98,'[7]NG &amp; Oil Devlop Cty Report'!$R$6:$Y$60,F$2,FALSE)),VLOOKUP($A98,'[7]NG &amp; Oil Devlop Cty Report'!$R$6:$Y$60,F$2,FALSE),'[7]Oil_out (Eliz)'!F98)</f>
        <v>0.16982707499999994</v>
      </c>
      <c r="G98" s="34">
        <f>IF(ISNUMBER(VLOOKUP($A98,'[7]NG &amp; Oil Devlop Cty Report'!$R$6:$Y$60,G$2,FALSE)),VLOOKUP($A98,'[7]NG &amp; Oil Devlop Cty Report'!$R$6:$Y$60,G$2,FALSE),'[7]Oil_out (Eliz)'!G98)</f>
        <v>0.1868097824999999</v>
      </c>
      <c r="H98" s="34">
        <f>IF(ISNUMBER(VLOOKUP($A98,'[7]NG &amp; Oil Devlop Cty Report'!$R$6:$Y$60,H$2,FALSE)),VLOOKUP($A98,'[7]NG &amp; Oil Devlop Cty Report'!$R$6:$Y$60,H$2,FALSE),'[7]Oil_out (Eliz)'!H98)</f>
        <v>0.22077519749999985</v>
      </c>
      <c r="I98" s="35"/>
      <c r="J98" s="36"/>
      <c r="K98" s="12" t="s">
        <v>48</v>
      </c>
      <c r="L98" s="38" t="s">
        <v>15</v>
      </c>
      <c r="M98" s="38"/>
    </row>
    <row r="99" spans="1:13" ht="12.75">
      <c r="A99" s="38" t="s">
        <v>114</v>
      </c>
      <c r="B99" s="34">
        <f>IF(ISNUMBER(VLOOKUP($A99,'[7]NG &amp; Oil Devlop Cty Report'!$R$6:$Y$60,B$2,FALSE)),VLOOKUP($A99,'[7]NG &amp; Oil Devlop Cty Report'!$R$6:$Y$60,B$2,FALSE),'[7]Oil_out (Eliz)'!B99)</f>
        <v>7.575345700028913</v>
      </c>
      <c r="C99" s="34">
        <f>IF(ISNUMBER(VLOOKUP($A99,'[7]NG &amp; Oil Devlop Cty Report'!$R$6:$Y$60,C$2,FALSE)),VLOOKUP($A99,'[7]NG &amp; Oil Devlop Cty Report'!$R$6:$Y$60,C$2,FALSE),'[7]Oil_out (Eliz)'!C99)</f>
        <v>9.22175837650211</v>
      </c>
      <c r="D99" s="34">
        <f>IF(ISNUMBER(VLOOKUP($A99,'[7]NG &amp; Oil Devlop Cty Report'!$R$6:$Y$60,D$2,FALSE)),VLOOKUP($A99,'[7]NG &amp; Oil Devlop Cty Report'!$R$6:$Y$60,D$2,FALSE),'[7]Oil_out (Eliz)'!D99)</f>
        <v>10.112591669708355</v>
      </c>
      <c r="E99" s="34">
        <f>IF(ISNUMBER(VLOOKUP($A99,'[7]NG &amp; Oil Devlop Cty Report'!$R$6:$Y$60,E$2,FALSE)),VLOOKUP($A99,'[7]NG &amp; Oil Devlop Cty Report'!$R$6:$Y$60,E$2,FALSE),'[7]Oil_out (Eliz)'!E99)</f>
        <v>12.315875447773355</v>
      </c>
      <c r="F99" s="34">
        <f>IF(ISNUMBER(VLOOKUP($A99,'[7]NG &amp; Oil Devlop Cty Report'!$R$6:$Y$60,F$2,FALSE)),VLOOKUP($A99,'[7]NG &amp; Oil Devlop Cty Report'!$R$6:$Y$60,F$2,FALSE),'[7]Oil_out (Eliz)'!F99)</f>
        <v>13.46234227416712</v>
      </c>
      <c r="G99" s="34">
        <f>IF(ISNUMBER(VLOOKUP($A99,'[7]NG &amp; Oil Devlop Cty Report'!$R$6:$Y$60,G$2,FALSE)),VLOOKUP($A99,'[7]NG &amp; Oil Devlop Cty Report'!$R$6:$Y$60,G$2,FALSE),'[7]Oil_out (Eliz)'!G99)</f>
        <v>14.639126220280787</v>
      </c>
      <c r="H99" s="34">
        <f>IF(ISNUMBER(VLOOKUP($A99,'[7]NG &amp; Oil Devlop Cty Report'!$R$6:$Y$60,H$2,FALSE)),VLOOKUP($A99,'[7]NG &amp; Oil Devlop Cty Report'!$R$6:$Y$60,H$2,FALSE),'[7]Oil_out (Eliz)'!H99)</f>
        <v>15.535899415798673</v>
      </c>
      <c r="I99" s="35"/>
      <c r="J99" s="36"/>
      <c r="K99" s="12" t="s">
        <v>21</v>
      </c>
      <c r="M99" s="38"/>
    </row>
    <row r="100" spans="1:10" s="16" customFormat="1" ht="12.75">
      <c r="A100" s="45" t="s">
        <v>115</v>
      </c>
      <c r="B100" s="46">
        <f aca="true" t="shared" si="0" ref="B100:H100">SUM(B4:B99)</f>
        <v>2817.9615625878014</v>
      </c>
      <c r="C100" s="46">
        <f t="shared" si="0"/>
        <v>2971.423769100005</v>
      </c>
      <c r="D100" s="46">
        <f t="shared" si="0"/>
        <v>3005.5528716234685</v>
      </c>
      <c r="E100" s="46">
        <f t="shared" si="0"/>
        <v>3169.520407037364</v>
      </c>
      <c r="F100" s="46">
        <f t="shared" si="0"/>
        <v>3382.735315434044</v>
      </c>
      <c r="G100" s="46">
        <f t="shared" si="0"/>
        <v>3721.4141290502093</v>
      </c>
      <c r="H100" s="46">
        <f t="shared" si="0"/>
        <v>4084.7632276609365</v>
      </c>
      <c r="J100" s="47"/>
    </row>
    <row r="101" spans="2:13" ht="12.75">
      <c r="B101" s="34"/>
      <c r="C101" s="34"/>
      <c r="D101" s="34"/>
      <c r="E101" s="34"/>
      <c r="F101" s="34"/>
      <c r="G101" s="34"/>
      <c r="H101" s="34"/>
      <c r="I101" s="35"/>
      <c r="J101" s="36"/>
      <c r="K101" s="12" t="s">
        <v>61</v>
      </c>
      <c r="M101" s="38"/>
    </row>
    <row r="102" spans="1:8" ht="12.75">
      <c r="A102"/>
      <c r="B102"/>
      <c r="C102"/>
      <c r="D102"/>
      <c r="E102"/>
      <c r="F102"/>
      <c r="G102"/>
      <c r="H102"/>
    </row>
    <row r="103" spans="1:10" ht="12.75">
      <c r="A103"/>
      <c r="B103"/>
      <c r="C103"/>
      <c r="D103"/>
      <c r="E103"/>
      <c r="F103"/>
      <c r="G103"/>
      <c r="H103"/>
      <c r="I103" s="34"/>
      <c r="J103" s="48"/>
    </row>
    <row r="104" spans="1:10" ht="12.75">
      <c r="A104"/>
      <c r="B104"/>
      <c r="C104"/>
      <c r="D104"/>
      <c r="E104"/>
      <c r="F104"/>
      <c r="G104"/>
      <c r="H104"/>
      <c r="I104" s="34"/>
      <c r="J104" s="48"/>
    </row>
    <row r="105" spans="1:10" ht="12.75">
      <c r="A105"/>
      <c r="B105"/>
      <c r="C105"/>
      <c r="D105"/>
      <c r="E105"/>
      <c r="F105"/>
      <c r="G105"/>
      <c r="H105"/>
      <c r="I105" s="34"/>
      <c r="J105" s="48"/>
    </row>
    <row r="106" spans="1:10" ht="12.75">
      <c r="A106"/>
      <c r="B106"/>
      <c r="C106"/>
      <c r="D106"/>
      <c r="E106"/>
      <c r="F106"/>
      <c r="G106"/>
      <c r="H106"/>
      <c r="I106" s="34"/>
      <c r="J106" s="48"/>
    </row>
    <row r="107" spans="1:10" ht="12.75">
      <c r="A107"/>
      <c r="B107"/>
      <c r="C107"/>
      <c r="D107"/>
      <c r="E107"/>
      <c r="F107"/>
      <c r="G107"/>
      <c r="H107"/>
      <c r="I107" s="34"/>
      <c r="J107" s="48"/>
    </row>
    <row r="108" spans="1:10" ht="12.75">
      <c r="A108"/>
      <c r="B108"/>
      <c r="C108"/>
      <c r="D108"/>
      <c r="E108"/>
      <c r="F108"/>
      <c r="G108"/>
      <c r="H108"/>
      <c r="I108" s="34"/>
      <c r="J108" s="48"/>
    </row>
    <row r="109" spans="1:10" ht="12.75">
      <c r="A109"/>
      <c r="B109"/>
      <c r="C109"/>
      <c r="D109"/>
      <c r="E109"/>
      <c r="F109"/>
      <c r="G109"/>
      <c r="H109"/>
      <c r="I109" s="34"/>
      <c r="J109" s="48"/>
    </row>
    <row r="110" spans="1:10" ht="12.75">
      <c r="A110"/>
      <c r="B110"/>
      <c r="C110"/>
      <c r="D110"/>
      <c r="E110"/>
      <c r="F110"/>
      <c r="G110"/>
      <c r="H110"/>
      <c r="I110" s="34"/>
      <c r="J110" s="48"/>
    </row>
    <row r="111" spans="1:10" ht="12.75">
      <c r="A111"/>
      <c r="B111"/>
      <c r="C111"/>
      <c r="D111"/>
      <c r="E111"/>
      <c r="F111"/>
      <c r="G111"/>
      <c r="H111"/>
      <c r="I111" s="34"/>
      <c r="J111" s="48"/>
    </row>
    <row r="112" spans="1:10" ht="12.75">
      <c r="A112"/>
      <c r="B112"/>
      <c r="C112"/>
      <c r="D112"/>
      <c r="E112"/>
      <c r="F112"/>
      <c r="G112"/>
      <c r="H112"/>
      <c r="I112" s="34"/>
      <c r="J112" s="48"/>
    </row>
    <row r="113" spans="1:10" ht="12.75">
      <c r="A113"/>
      <c r="B113"/>
      <c r="C113"/>
      <c r="D113"/>
      <c r="E113"/>
      <c r="F113"/>
      <c r="G113"/>
      <c r="H113"/>
      <c r="I113" s="34"/>
      <c r="J113" s="48"/>
    </row>
    <row r="114" spans="1:10" ht="12.75">
      <c r="A114"/>
      <c r="B114"/>
      <c r="C114"/>
      <c r="D114"/>
      <c r="E114"/>
      <c r="F114"/>
      <c r="G114"/>
      <c r="H114"/>
      <c r="I114" s="34"/>
      <c r="J114" s="48"/>
    </row>
    <row r="115" spans="1:10" ht="12.75">
      <c r="A115"/>
      <c r="B115"/>
      <c r="C115"/>
      <c r="D115"/>
      <c r="E115"/>
      <c r="F115"/>
      <c r="G115"/>
      <c r="H115"/>
      <c r="I115" s="34"/>
      <c r="J115" s="48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10" ht="12.75">
      <c r="A118"/>
      <c r="B118"/>
      <c r="C118"/>
      <c r="D118"/>
      <c r="E118"/>
      <c r="F118"/>
      <c r="G118"/>
      <c r="H118"/>
      <c r="I118" s="35"/>
      <c r="J118" s="36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10" ht="12.75">
      <c r="A121"/>
      <c r="B121"/>
      <c r="C121"/>
      <c r="D121"/>
      <c r="E121"/>
      <c r="F121"/>
      <c r="G121"/>
      <c r="H121"/>
      <c r="I121" s="34"/>
      <c r="J121" s="48"/>
    </row>
    <row r="122" spans="1:10" ht="12.75">
      <c r="A122"/>
      <c r="B122"/>
      <c r="C122"/>
      <c r="D122"/>
      <c r="E122"/>
      <c r="F122"/>
      <c r="G122"/>
      <c r="H122"/>
      <c r="I122" s="34"/>
      <c r="J122" s="48"/>
    </row>
    <row r="123" spans="1:10" ht="12.75">
      <c r="A123"/>
      <c r="B123"/>
      <c r="C123"/>
      <c r="D123"/>
      <c r="E123"/>
      <c r="F123"/>
      <c r="G123"/>
      <c r="H123"/>
      <c r="I123" s="34"/>
      <c r="J123" s="48"/>
    </row>
    <row r="124" spans="1:10" ht="12.75">
      <c r="A124"/>
      <c r="B124"/>
      <c r="C124"/>
      <c r="D124"/>
      <c r="E124"/>
      <c r="F124"/>
      <c r="G124"/>
      <c r="H124"/>
      <c r="I124" s="34"/>
      <c r="J124" s="48"/>
    </row>
    <row r="125" spans="1:8" ht="12.75">
      <c r="A125"/>
      <c r="B125"/>
      <c r="C125"/>
      <c r="D125"/>
      <c r="E125"/>
      <c r="F125"/>
      <c r="G125"/>
      <c r="H125"/>
    </row>
    <row r="126" spans="1:13" s="16" customFormat="1" ht="12.75">
      <c r="A126"/>
      <c r="B126"/>
      <c r="C126"/>
      <c r="D126"/>
      <c r="E126"/>
      <c r="F126"/>
      <c r="G126"/>
      <c r="H126"/>
      <c r="I126" s="46"/>
      <c r="J126" s="49"/>
      <c r="M126" s="50"/>
    </row>
    <row r="127" spans="1:10" ht="12.75">
      <c r="A127"/>
      <c r="B127"/>
      <c r="C127"/>
      <c r="D127"/>
      <c r="E127"/>
      <c r="F127"/>
      <c r="G127"/>
      <c r="H127"/>
      <c r="I127" s="34"/>
      <c r="J127" s="48"/>
    </row>
    <row r="128" spans="1:10" ht="12.75">
      <c r="A128"/>
      <c r="B128"/>
      <c r="C128"/>
      <c r="D128"/>
      <c r="E128"/>
      <c r="F128"/>
      <c r="G128"/>
      <c r="H128"/>
      <c r="I128" s="34"/>
      <c r="J128" s="48"/>
    </row>
    <row r="129" spans="1:10" ht="12.75">
      <c r="A129"/>
      <c r="B129"/>
      <c r="C129"/>
      <c r="D129"/>
      <c r="E129"/>
      <c r="F129"/>
      <c r="G129"/>
      <c r="H129"/>
      <c r="I129" s="34"/>
      <c r="J129" s="48"/>
    </row>
    <row r="130" spans="1:10" ht="12.75">
      <c r="A130"/>
      <c r="B130"/>
      <c r="C130"/>
      <c r="D130"/>
      <c r="E130"/>
      <c r="F130"/>
      <c r="G130"/>
      <c r="H130"/>
      <c r="I130" s="34"/>
      <c r="J130" s="48"/>
    </row>
    <row r="131" spans="1:10" ht="12.75">
      <c r="A131"/>
      <c r="B131"/>
      <c r="C131"/>
      <c r="D131"/>
      <c r="E131"/>
      <c r="F131"/>
      <c r="G131"/>
      <c r="H131"/>
      <c r="I131" s="34"/>
      <c r="J131" s="48"/>
    </row>
    <row r="132" spans="1:10" ht="12.75">
      <c r="A132"/>
      <c r="B132"/>
      <c r="C132"/>
      <c r="D132"/>
      <c r="E132"/>
      <c r="F132"/>
      <c r="G132"/>
      <c r="H132"/>
      <c r="I132" s="34"/>
      <c r="J132" s="48"/>
    </row>
    <row r="133" spans="1:10" ht="12.75">
      <c r="A133"/>
      <c r="B133"/>
      <c r="C133"/>
      <c r="D133"/>
      <c r="E133"/>
      <c r="F133"/>
      <c r="G133"/>
      <c r="H133"/>
      <c r="I133" s="34"/>
      <c r="J133" s="48"/>
    </row>
    <row r="134" spans="1:10" ht="12.75">
      <c r="A134"/>
      <c r="B134"/>
      <c r="C134"/>
      <c r="D134"/>
      <c r="E134"/>
      <c r="F134"/>
      <c r="G134"/>
      <c r="H134"/>
      <c r="I134" s="34"/>
      <c r="J134" s="48"/>
    </row>
    <row r="135" spans="1:8" ht="12.75">
      <c r="A135"/>
      <c r="B135"/>
      <c r="C135"/>
      <c r="D135"/>
      <c r="E135"/>
      <c r="F135"/>
      <c r="G135"/>
      <c r="H135"/>
    </row>
    <row r="136" spans="1:10" ht="12.75">
      <c r="A136"/>
      <c r="B136"/>
      <c r="C136"/>
      <c r="D136"/>
      <c r="E136"/>
      <c r="F136"/>
      <c r="G136"/>
      <c r="H136"/>
      <c r="I136" s="42"/>
      <c r="J136" s="51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">
      <pane xSplit="1" ySplit="4" topLeftCell="B1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0" sqref="C160"/>
    </sheetView>
  </sheetViews>
  <sheetFormatPr defaultColWidth="9.140625" defaultRowHeight="12.75"/>
  <cols>
    <col min="1" max="1" width="23.7109375" style="4" customWidth="1"/>
    <col min="2" max="7" width="9.140625" style="14" customWidth="1"/>
    <col min="8" max="8" width="9.421875" style="14" customWidth="1"/>
    <col min="9" max="9" width="9.421875" style="14" hidden="1" customWidth="1"/>
    <col min="10" max="10" width="22.421875" style="5" customWidth="1"/>
    <col min="11" max="11" width="21.421875" style="12" customWidth="1"/>
    <col min="12" max="12" width="18.140625" style="14" customWidth="1"/>
    <col min="13" max="16384" width="9.140625" style="14" customWidth="1"/>
  </cols>
  <sheetData>
    <row r="1" spans="1:11" s="1" customFormat="1" ht="12.75">
      <c r="A1" s="1" t="s">
        <v>0</v>
      </c>
      <c r="J1" s="2"/>
      <c r="K1" s="3"/>
    </row>
    <row r="2" spans="10:11" s="1" customFormat="1" ht="12.75">
      <c r="J2" s="2"/>
      <c r="K2" s="3"/>
    </row>
    <row r="3" spans="2:11" s="4" customFormat="1" ht="12.75"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J3" s="5"/>
      <c r="K3" s="6"/>
    </row>
    <row r="4" spans="1:13" s="1" customFormat="1" ht="12.75">
      <c r="A4" s="7" t="s">
        <v>1</v>
      </c>
      <c r="B4" s="7">
        <v>1990</v>
      </c>
      <c r="C4" s="7">
        <v>1995</v>
      </c>
      <c r="D4" s="7">
        <v>2000</v>
      </c>
      <c r="E4" s="7">
        <v>2005</v>
      </c>
      <c r="F4" s="7">
        <v>2010</v>
      </c>
      <c r="G4" s="7">
        <v>2015</v>
      </c>
      <c r="H4" s="7">
        <v>2020</v>
      </c>
      <c r="I4" s="7"/>
      <c r="J4" s="8" t="s">
        <v>2</v>
      </c>
      <c r="K4" s="3" t="s">
        <v>3</v>
      </c>
      <c r="L4" s="1" t="s">
        <v>4</v>
      </c>
      <c r="M4" s="1" t="s">
        <v>5</v>
      </c>
    </row>
    <row r="5" spans="1:12" ht="12.75">
      <c r="A5" s="9" t="s">
        <v>6</v>
      </c>
      <c r="B5" s="10">
        <f>IF(ISNUMBER(VLOOKUP($A5,'[1]Manure Devlop Cty Report'!$A$5:$H$59,B$3,FALSE)),VLOOKUP($A5,'[1]Manure Devlop Cty Report'!$A$5:$H$59,B$3,FALSE),'[1]Manure_out (Eliz)'!D4)</f>
        <v>7</v>
      </c>
      <c r="C5" s="10">
        <f>IF(ISNUMBER(VLOOKUP($A5,'[1]Manure Devlop Cty Report'!$A$5:$H$59,C$3,FALSE)),VLOOKUP($A5,'[1]Manure Devlop Cty Report'!$A$5:$H$59,C$3,FALSE),'[1]Manure_out (Eliz)'!E4)</f>
        <v>7</v>
      </c>
      <c r="D5" s="10">
        <f>IF(ISNUMBER(VLOOKUP($A5,'[1]Manure Devlop Cty Report'!$A$5:$H$59,D$3,FALSE)),VLOOKUP($A5,'[1]Manure Devlop Cty Report'!$A$5:$H$59,D$3,FALSE),'[1]Manure_out (Eliz)'!F4)</f>
        <v>9</v>
      </c>
      <c r="E5" s="10">
        <f>IF(ISNUMBER(VLOOKUP($A5,'[1]Manure Devlop Cty Report'!$A$5:$H$59,E$3,FALSE)),VLOOKUP($A5,'[1]Manure Devlop Cty Report'!$A$5:$H$59,E$3,FALSE),'[1]Manure_out (Eliz)'!G4)</f>
        <v>10</v>
      </c>
      <c r="F5" s="10">
        <f>IF(ISNUMBER(VLOOKUP($A5,'[1]Manure Devlop Cty Report'!$A$5:$H$59,F$3,FALSE)),VLOOKUP($A5,'[1]Manure Devlop Cty Report'!$A$5:$H$59,F$3,FALSE),'[1]Manure_out (Eliz)'!H4)</f>
        <v>11</v>
      </c>
      <c r="G5" s="10">
        <f>IF(ISNUMBER(VLOOKUP($A5,'[1]Manure Devlop Cty Report'!$A$5:$H$59,G$3,FALSE)),VLOOKUP($A5,'[1]Manure Devlop Cty Report'!$A$5:$H$59,G$3,FALSE),'[1]Manure_out (Eliz)'!I4)</f>
        <v>12</v>
      </c>
      <c r="H5" s="10">
        <f>IF(ISNUMBER(VLOOKUP($A5,'[1]Manure Devlop Cty Report'!$A$5:$H$59,H$3,FALSE)),VLOOKUP($A5,'[1]Manure Devlop Cty Report'!$A$5:$H$59,H$3,FALSE),'[1]Manure_out (Eliz)'!J4)</f>
        <v>14</v>
      </c>
      <c r="I5" s="10">
        <f>IF(ISNUMBER(VLOOKUP($A5,'[1]Manure Devlop Cty Report'!$A$5:$H$59,2,FALSE)),1,0)</f>
        <v>1</v>
      </c>
      <c r="J5" s="11" t="str">
        <f>IF(ISNUMBER(VLOOKUP($A5,'[1]Manure Devlop Cty Report'!$A$5:$H$59,2,FALSE)),"Draft Developing Countries Report.doc","manure_out.xls")</f>
        <v>Draft Developing Countries Report.doc</v>
      </c>
      <c r="K5" s="12" t="s">
        <v>7</v>
      </c>
      <c r="L5" s="13" t="s">
        <v>8</v>
      </c>
    </row>
    <row r="6" spans="1:12" ht="12.75">
      <c r="A6" s="9" t="s">
        <v>9</v>
      </c>
      <c r="B6" s="10">
        <f>IF(ISNUMBER(VLOOKUP($A6,'[1]Manure Devlop Cty Report'!$A$5:$H$59,B$3,FALSE)),VLOOKUP($A6,'[1]Manure Devlop Cty Report'!$A$5:$H$59,B$3,FALSE),'[1]Manure_out (Eliz)'!D5)</f>
        <v>103</v>
      </c>
      <c r="C6" s="10">
        <f>IF(ISNUMBER(VLOOKUP($A6,'[1]Manure Devlop Cty Report'!$A$5:$H$59,C$3,FALSE)),VLOOKUP($A6,'[1]Manure Devlop Cty Report'!$A$5:$H$59,C$3,FALSE),'[1]Manure_out (Eliz)'!E5)</f>
        <v>104</v>
      </c>
      <c r="D6" s="10">
        <f>IF(ISNUMBER(VLOOKUP($A6,'[1]Manure Devlop Cty Report'!$A$5:$H$59,D$3,FALSE)),VLOOKUP($A6,'[1]Manure Devlop Cty Report'!$A$5:$H$59,D$3,FALSE),'[1]Manure_out (Eliz)'!F5)</f>
        <v>105</v>
      </c>
      <c r="E6" s="10">
        <f>IF(ISNUMBER(VLOOKUP($A6,'[1]Manure Devlop Cty Report'!$A$5:$H$59,E$3,FALSE)),VLOOKUP($A6,'[1]Manure Devlop Cty Report'!$A$5:$H$59,E$3,FALSE),'[1]Manure_out (Eliz)'!G5)</f>
        <v>117</v>
      </c>
      <c r="F6" s="10">
        <f>IF(ISNUMBER(VLOOKUP($A6,'[1]Manure Devlop Cty Report'!$A$5:$H$59,F$3,FALSE)),VLOOKUP($A6,'[1]Manure Devlop Cty Report'!$A$5:$H$59,F$3,FALSE),'[1]Manure_out (Eliz)'!H5)</f>
        <v>130</v>
      </c>
      <c r="G6" s="10">
        <f>IF(ISNUMBER(VLOOKUP($A6,'[1]Manure Devlop Cty Report'!$A$5:$H$59,G$3,FALSE)),VLOOKUP($A6,'[1]Manure Devlop Cty Report'!$A$5:$H$59,G$3,FALSE),'[1]Manure_out (Eliz)'!I5)</f>
        <v>145</v>
      </c>
      <c r="H6" s="10">
        <f>IF(ISNUMBER(VLOOKUP($A6,'[1]Manure Devlop Cty Report'!$A$5:$H$59,H$3,FALSE)),VLOOKUP($A6,'[1]Manure Devlop Cty Report'!$A$5:$H$59,H$3,FALSE),'[1]Manure_out (Eliz)'!J5)</f>
        <v>162</v>
      </c>
      <c r="I6" s="10">
        <f>IF(ISNUMBER(VLOOKUP($A6,'[1]Manure Devlop Cty Report'!$A$5:$H$59,2,FALSE)),1,0)</f>
        <v>1</v>
      </c>
      <c r="J6" s="11" t="str">
        <f>IF(ISNUMBER(VLOOKUP($A6,'[1]Manure Devlop Cty Report'!$A$5:$H$59,2,FALSE)),"Draft Developing Countries Report.doc","manure_out.xls")</f>
        <v>Draft Developing Countries Report.doc</v>
      </c>
      <c r="K6" s="12" t="s">
        <v>10</v>
      </c>
      <c r="L6" s="13"/>
    </row>
    <row r="7" spans="1:12" ht="12.75">
      <c r="A7" s="9" t="s">
        <v>11</v>
      </c>
      <c r="B7" s="10">
        <f>IF(ISNUMBER(VLOOKUP($A7,'[1]Manure Devlop Cty Report'!$A$5:$H$59,B$3,FALSE)),VLOOKUP($A7,'[1]Manure Devlop Cty Report'!$A$5:$H$59,B$3,FALSE),'[1]Manure_out (Eliz)'!D6)</f>
        <v>3</v>
      </c>
      <c r="C7" s="10">
        <f>IF(ISNUMBER(VLOOKUP($A7,'[1]Manure Devlop Cty Report'!$A$5:$H$59,C$3,FALSE)),VLOOKUP($A7,'[1]Manure Devlop Cty Report'!$A$5:$H$59,C$3,FALSE),'[1]Manure_out (Eliz)'!E6)</f>
        <v>2</v>
      </c>
      <c r="D7" s="10">
        <f>IF(ISNUMBER(VLOOKUP($A7,'[1]Manure Devlop Cty Report'!$A$5:$H$59,D$3,FALSE)),VLOOKUP($A7,'[1]Manure Devlop Cty Report'!$A$5:$H$59,D$3,FALSE),'[1]Manure_out (Eliz)'!F6)</f>
        <v>2</v>
      </c>
      <c r="E7" s="10">
        <f>IF(ISNUMBER(VLOOKUP($A7,'[1]Manure Devlop Cty Report'!$A$5:$H$59,E$3,FALSE)),VLOOKUP($A7,'[1]Manure Devlop Cty Report'!$A$5:$H$59,E$3,FALSE),'[1]Manure_out (Eliz)'!G6)</f>
        <v>2</v>
      </c>
      <c r="F7" s="10">
        <f>IF(ISNUMBER(VLOOKUP($A7,'[1]Manure Devlop Cty Report'!$A$5:$H$59,F$3,FALSE)),VLOOKUP($A7,'[1]Manure Devlop Cty Report'!$A$5:$H$59,F$3,FALSE),'[1]Manure_out (Eliz)'!H6)</f>
        <v>2</v>
      </c>
      <c r="G7" s="10">
        <f>IF(ISNUMBER(VLOOKUP($A7,'[1]Manure Devlop Cty Report'!$A$5:$H$59,G$3,FALSE)),VLOOKUP($A7,'[1]Manure Devlop Cty Report'!$A$5:$H$59,G$3,FALSE),'[1]Manure_out (Eliz)'!I6)</f>
        <v>2</v>
      </c>
      <c r="H7" s="10">
        <f>IF(ISNUMBER(VLOOKUP($A7,'[1]Manure Devlop Cty Report'!$A$5:$H$59,H$3,FALSE)),VLOOKUP($A7,'[1]Manure Devlop Cty Report'!$A$5:$H$59,H$3,FALSE),'[1]Manure_out (Eliz)'!J6)</f>
        <v>2</v>
      </c>
      <c r="I7" s="10">
        <f>IF(ISNUMBER(VLOOKUP($A7,'[1]Manure Devlop Cty Report'!$A$5:$H$59,2,FALSE)),1,0)</f>
        <v>1</v>
      </c>
      <c r="J7" s="11" t="str">
        <f>IF(ISNUMBER(VLOOKUP($A7,'[1]Manure Devlop Cty Report'!$A$5:$H$59,2,FALSE)),"Draft Developing Countries Report.doc","manure_out.xls")</f>
        <v>Draft Developing Countries Report.doc</v>
      </c>
      <c r="K7" s="12" t="s">
        <v>12</v>
      </c>
      <c r="L7" s="13"/>
    </row>
    <row r="8" spans="1:13" ht="12.75">
      <c r="A8" s="9" t="s">
        <v>13</v>
      </c>
      <c r="B8" s="10">
        <f>IF(ISNUMBER(VLOOKUP($A8,'[1]Manure Devlop Cty Report'!$A$5:$H$59,B$3,FALSE)),VLOOKUP($A8,'[1]Manure Devlop Cty Report'!$A$5:$H$59,B$3,FALSE),'[1]Manure_out (Eliz)'!D7)</f>
        <v>75</v>
      </c>
      <c r="C8" s="10">
        <f>IF(ISNUMBER(VLOOKUP($A8,'[1]Manure Devlop Cty Report'!$A$5:$H$59,C$3,FALSE)),VLOOKUP($A8,'[1]Manure Devlop Cty Report'!$A$5:$H$59,C$3,FALSE),'[1]Manure_out (Eliz)'!E7)</f>
        <v>79</v>
      </c>
      <c r="D8" s="10">
        <f>IF(ISNUMBER(VLOOKUP($A8,'[1]Manure Devlop Cty Report'!$A$5:$H$59,D$3,FALSE)),VLOOKUP($A8,'[1]Manure Devlop Cty Report'!$A$5:$H$59,D$3,FALSE),'[1]Manure_out (Eliz)'!F7)</f>
        <v>84.1</v>
      </c>
      <c r="E8" s="10">
        <f>IF(ISNUMBER(VLOOKUP($A8,'[1]Manure Devlop Cty Report'!$A$5:$H$59,E$3,FALSE)),VLOOKUP($A8,'[1]Manure Devlop Cty Report'!$A$5:$H$59,E$3,FALSE),'[1]Manure_out (Eliz)'!G7)</f>
        <v>86.2025</v>
      </c>
      <c r="F8" s="10">
        <f>IF(ISNUMBER(VLOOKUP($A8,'[1]Manure Devlop Cty Report'!$A$5:$H$59,F$3,FALSE)),VLOOKUP($A8,'[1]Manure Devlop Cty Report'!$A$5:$H$59,F$3,FALSE),'[1]Manure_out (Eliz)'!H7)</f>
        <v>88.305</v>
      </c>
      <c r="G8" s="10">
        <f>IF(ISNUMBER(VLOOKUP($A8,'[1]Manure Devlop Cty Report'!$A$5:$H$59,G$3,FALSE)),VLOOKUP($A8,'[1]Manure Devlop Cty Report'!$A$5:$H$59,G$3,FALSE),'[1]Manure_out (Eliz)'!I7)</f>
        <v>91</v>
      </c>
      <c r="H8" s="10">
        <f>IF(ISNUMBER(VLOOKUP($A8,'[1]Manure Devlop Cty Report'!$A$5:$H$59,H$3,FALSE)),VLOOKUP($A8,'[1]Manure Devlop Cty Report'!$A$5:$H$59,H$3,FALSE),'[1]Manure_out (Eliz)'!J7)</f>
        <v>92.72025</v>
      </c>
      <c r="I8" s="10">
        <f>IF(ISNUMBER(VLOOKUP($A8,'[1]Manure Devlop Cty Report'!$A$5:$H$59,2,FALSE)),1,0)</f>
        <v>0</v>
      </c>
      <c r="J8" s="11" t="str">
        <f>IF(ISNUMBER(VLOOKUP($A8,'[1]Manure Devlop Cty Report'!$A$5:$H$59,2,FALSE)),"Draft Developing Countries Report.doc","manure_out.xls")</f>
        <v>manure_out.xls</v>
      </c>
      <c r="K8" s="12" t="s">
        <v>14</v>
      </c>
      <c r="L8" s="15" t="s">
        <v>15</v>
      </c>
      <c r="M8" s="14" t="s">
        <v>16</v>
      </c>
    </row>
    <row r="9" spans="1:13" ht="12.75">
      <c r="A9" s="4" t="s">
        <v>17</v>
      </c>
      <c r="B9" s="10">
        <f>IF(ISNUMBER(VLOOKUP($A9,'[1]Manure Devlop Cty Report'!$A$5:$H$59,B$3,FALSE)),VLOOKUP($A9,'[1]Manure Devlop Cty Report'!$A$5:$H$59,B$3,FALSE),'[1]Manure_out (Eliz)'!D8)</f>
        <v>27.47</v>
      </c>
      <c r="C9" s="10">
        <f>IF(ISNUMBER(VLOOKUP($A9,'[1]Manure Devlop Cty Report'!$A$5:$H$59,C$3,FALSE)),VLOOKUP($A9,'[1]Manure Devlop Cty Report'!$A$5:$H$59,C$3,FALSE),'[1]Manure_out (Eliz)'!E8)</f>
        <v>26.43</v>
      </c>
      <c r="D9" s="10">
        <f>IF(ISNUMBER(VLOOKUP($A9,'[1]Manure Devlop Cty Report'!$A$5:$H$59,D$3,FALSE)),VLOOKUP($A9,'[1]Manure Devlop Cty Report'!$A$5:$H$59,D$3,FALSE),'[1]Manure_out (Eliz)'!F8)</f>
        <v>24.9</v>
      </c>
      <c r="E9" s="10">
        <f>IF(ISNUMBER(VLOOKUP($A9,'[1]Manure Devlop Cty Report'!$A$5:$H$59,E$3,FALSE)),VLOOKUP($A9,'[1]Manure Devlop Cty Report'!$A$5:$H$59,E$3,FALSE),'[1]Manure_out (Eliz)'!G8)</f>
        <v>24.553785315030993</v>
      </c>
      <c r="F9" s="10">
        <f>IF(ISNUMBER(VLOOKUP($A9,'[1]Manure Devlop Cty Report'!$A$5:$H$59,F$3,FALSE)),VLOOKUP($A9,'[1]Manure Devlop Cty Report'!$A$5:$H$59,F$3,FALSE),'[1]Manure_out (Eliz)'!H8)</f>
        <v>23.79634206623826</v>
      </c>
      <c r="G9" s="10">
        <f>IF(ISNUMBER(VLOOKUP($A9,'[1]Manure Devlop Cty Report'!$A$5:$H$59,G$3,FALSE)),VLOOKUP($A9,'[1]Manure Devlop Cty Report'!$A$5:$H$59,G$3,FALSE),'[1]Manure_out (Eliz)'!I8)</f>
        <v>23</v>
      </c>
      <c r="H9" s="10">
        <f>IF(ISNUMBER(VLOOKUP($A9,'[1]Manure Devlop Cty Report'!$A$5:$H$59,H$3,FALSE)),VLOOKUP($A9,'[1]Manure Devlop Cty Report'!$A$5:$H$59,H$3,FALSE),'[1]Manure_out (Eliz)'!J8)</f>
        <v>22.470816380850984</v>
      </c>
      <c r="I9" s="10">
        <f>IF(ISNUMBER(VLOOKUP($A9,'[1]Manure Devlop Cty Report'!$A$5:$H$59,2,FALSE)),1,0)</f>
        <v>0</v>
      </c>
      <c r="J9" s="11" t="str">
        <f>IF(ISNUMBER(VLOOKUP($A9,'[1]Manure Devlop Cty Report'!$A$5:$H$59,2,FALSE)),"Draft Developing Countries Report.doc","manure_out.xls")</f>
        <v>manure_out.xls</v>
      </c>
      <c r="K9" s="12" t="s">
        <v>18</v>
      </c>
      <c r="L9" s="13" t="s">
        <v>15</v>
      </c>
      <c r="M9" s="14" t="s">
        <v>16</v>
      </c>
    </row>
    <row r="10" spans="1:12" ht="12.75">
      <c r="A10" s="4" t="s">
        <v>19</v>
      </c>
      <c r="B10" s="10">
        <f>IF(ISNUMBER(VLOOKUP($A10,'[1]Manure Devlop Cty Report'!$A$5:$H$59,B$3,FALSE)),VLOOKUP($A10,'[1]Manure Devlop Cty Report'!$A$5:$H$59,B$3,FALSE),'[1]Manure_out (Eliz)'!D9)</f>
        <v>30</v>
      </c>
      <c r="C10" s="10">
        <f>IF(ISNUMBER(VLOOKUP($A10,'[1]Manure Devlop Cty Report'!$A$5:$H$59,C$3,FALSE)),VLOOKUP($A10,'[1]Manure Devlop Cty Report'!$A$5:$H$59,C$3,FALSE),'[1]Manure_out (Eliz)'!E9)</f>
        <v>24</v>
      </c>
      <c r="D10" s="10">
        <f>IF(ISNUMBER(VLOOKUP($A10,'[1]Manure Devlop Cty Report'!$A$5:$H$59,D$3,FALSE)),VLOOKUP($A10,'[1]Manure Devlop Cty Report'!$A$5:$H$59,D$3,FALSE),'[1]Manure_out (Eliz)'!F9)</f>
        <v>29</v>
      </c>
      <c r="E10" s="10">
        <f>IF(ISNUMBER(VLOOKUP($A10,'[1]Manure Devlop Cty Report'!$A$5:$H$59,E$3,FALSE)),VLOOKUP($A10,'[1]Manure Devlop Cty Report'!$A$5:$H$59,E$3,FALSE),'[1]Manure_out (Eliz)'!G9)</f>
        <v>30</v>
      </c>
      <c r="F10" s="10">
        <f>IF(ISNUMBER(VLOOKUP($A10,'[1]Manure Devlop Cty Report'!$A$5:$H$59,F$3,FALSE)),VLOOKUP($A10,'[1]Manure Devlop Cty Report'!$A$5:$H$59,F$3,FALSE),'[1]Manure_out (Eliz)'!H9)</f>
        <v>31</v>
      </c>
      <c r="G10" s="10">
        <f>IF(ISNUMBER(VLOOKUP($A10,'[1]Manure Devlop Cty Report'!$A$5:$H$59,G$3,FALSE)),VLOOKUP($A10,'[1]Manure Devlop Cty Report'!$A$5:$H$59,G$3,FALSE),'[1]Manure_out (Eliz)'!I9)</f>
        <v>32</v>
      </c>
      <c r="H10" s="10">
        <f>IF(ISNUMBER(VLOOKUP($A10,'[1]Manure Devlop Cty Report'!$A$5:$H$59,H$3,FALSE)),VLOOKUP($A10,'[1]Manure Devlop Cty Report'!$A$5:$H$59,H$3,FALSE),'[1]Manure_out (Eliz)'!J9)</f>
        <v>33</v>
      </c>
      <c r="I10" s="10">
        <f>IF(ISNUMBER(VLOOKUP($A10,'[1]Manure Devlop Cty Report'!$A$5:$H$59,2,FALSE)),1,0)</f>
        <v>1</v>
      </c>
      <c r="J10" s="11" t="str">
        <f>IF(ISNUMBER(VLOOKUP($A10,'[1]Manure Devlop Cty Report'!$A$5:$H$59,2,FALSE)),"Draft Developing Countries Report.doc","manure_out.xls")</f>
        <v>Draft Developing Countries Report.doc</v>
      </c>
      <c r="K10" s="12" t="s">
        <v>12</v>
      </c>
      <c r="L10" s="13"/>
    </row>
    <row r="11" spans="1:12" ht="12.75">
      <c r="A11" s="9" t="s">
        <v>20</v>
      </c>
      <c r="B11" s="10">
        <f>IF(ISNUMBER(VLOOKUP($A11,'[1]Manure Devlop Cty Report'!$A$5:$H$59,B$3,FALSE)),VLOOKUP($A11,'[1]Manure Devlop Cty Report'!$A$5:$H$59,B$3,FALSE),'[1]Manure_out (Eliz)'!D10)</f>
        <v>73</v>
      </c>
      <c r="C11" s="10">
        <f>IF(ISNUMBER(VLOOKUP($A11,'[1]Manure Devlop Cty Report'!$A$5:$H$59,C$3,FALSE)),VLOOKUP($A11,'[1]Manure Devlop Cty Report'!$A$5:$H$59,C$3,FALSE),'[1]Manure_out (Eliz)'!E10)</f>
        <v>72</v>
      </c>
      <c r="D11" s="10">
        <f>IF(ISNUMBER(VLOOKUP($A11,'[1]Manure Devlop Cty Report'!$A$5:$H$59,D$3,FALSE)),VLOOKUP($A11,'[1]Manure Devlop Cty Report'!$A$5:$H$59,D$3,FALSE),'[1]Manure_out (Eliz)'!F10)</f>
        <v>72</v>
      </c>
      <c r="E11" s="10">
        <f>IF(ISNUMBER(VLOOKUP($A11,'[1]Manure Devlop Cty Report'!$A$5:$H$59,E$3,FALSE)),VLOOKUP($A11,'[1]Manure Devlop Cty Report'!$A$5:$H$59,E$3,FALSE),'[1]Manure_out (Eliz)'!G10)</f>
        <v>78</v>
      </c>
      <c r="F11" s="10">
        <f>IF(ISNUMBER(VLOOKUP($A11,'[1]Manure Devlop Cty Report'!$A$5:$H$59,F$3,FALSE)),VLOOKUP($A11,'[1]Manure Devlop Cty Report'!$A$5:$H$59,F$3,FALSE),'[1]Manure_out (Eliz)'!H10)</f>
        <v>85</v>
      </c>
      <c r="G11" s="10">
        <f>IF(ISNUMBER(VLOOKUP($A11,'[1]Manure Devlop Cty Report'!$A$5:$H$59,G$3,FALSE)),VLOOKUP($A11,'[1]Manure Devlop Cty Report'!$A$5:$H$59,G$3,FALSE),'[1]Manure_out (Eliz)'!I10)</f>
        <v>97</v>
      </c>
      <c r="H11" s="10">
        <f>IF(ISNUMBER(VLOOKUP($A11,'[1]Manure Devlop Cty Report'!$A$5:$H$59,H$3,FALSE)),VLOOKUP($A11,'[1]Manure Devlop Cty Report'!$A$5:$H$59,H$3,FALSE),'[1]Manure_out (Eliz)'!J10)</f>
        <v>109</v>
      </c>
      <c r="I11" s="10">
        <f>IF(ISNUMBER(VLOOKUP($A11,'[1]Manure Devlop Cty Report'!$A$5:$H$59,2,FALSE)),1,0)</f>
        <v>1</v>
      </c>
      <c r="J11" s="11" t="str">
        <f>IF(ISNUMBER(VLOOKUP($A11,'[1]Manure Devlop Cty Report'!$A$5:$H$59,2,FALSE)),"Draft Developing Countries Report.doc","manure_out.xls")</f>
        <v>Draft Developing Countries Report.doc</v>
      </c>
      <c r="K11" s="12" t="s">
        <v>21</v>
      </c>
      <c r="L11" s="13"/>
    </row>
    <row r="12" spans="1:13" ht="12.75">
      <c r="A12" s="9" t="s">
        <v>22</v>
      </c>
      <c r="B12" s="10">
        <f>IF(ISNUMBER(VLOOKUP($A12,'[1]Manure Devlop Cty Report'!$A$5:$H$59,B$3,FALSE)),VLOOKUP($A12,'[1]Manure Devlop Cty Report'!$A$5:$H$59,B$3,FALSE),'[1]Manure_out (Eliz)'!D11)</f>
        <v>55</v>
      </c>
      <c r="C12" s="10">
        <f>IF(ISNUMBER(VLOOKUP($A12,'[1]Manure Devlop Cty Report'!$A$5:$H$59,C$3,FALSE)),VLOOKUP($A12,'[1]Manure Devlop Cty Report'!$A$5:$H$59,C$3,FALSE),'[1]Manure_out (Eliz)'!E11)</f>
        <v>43</v>
      </c>
      <c r="D12" s="10">
        <f>IF(ISNUMBER(VLOOKUP($A12,'[1]Manure Devlop Cty Report'!$A$5:$H$59,D$3,FALSE)),VLOOKUP($A12,'[1]Manure Devlop Cty Report'!$A$5:$H$59,D$3,FALSE),'[1]Manure_out (Eliz)'!F11)</f>
        <v>36</v>
      </c>
      <c r="E12" s="10">
        <f>IF(ISNUMBER(VLOOKUP($A12,'[1]Manure Devlop Cty Report'!$A$5:$H$59,E$3,FALSE)),VLOOKUP($A12,'[1]Manure Devlop Cty Report'!$A$5:$H$59,E$3,FALSE),'[1]Manure_out (Eliz)'!G11)</f>
        <v>37</v>
      </c>
      <c r="F12" s="10">
        <f>IF(ISNUMBER(VLOOKUP($A12,'[1]Manure Devlop Cty Report'!$A$5:$H$59,F$3,FALSE)),VLOOKUP($A12,'[1]Manure Devlop Cty Report'!$A$5:$H$59,F$3,FALSE),'[1]Manure_out (Eliz)'!H11)</f>
        <v>38</v>
      </c>
      <c r="G12" s="10">
        <f>IF(ISNUMBER(VLOOKUP($A12,'[1]Manure Devlop Cty Report'!$A$5:$H$59,G$3,FALSE)),VLOOKUP($A12,'[1]Manure Devlop Cty Report'!$A$5:$H$59,G$3,FALSE),'[1]Manure_out (Eliz)'!I11)</f>
        <v>40</v>
      </c>
      <c r="H12" s="10">
        <f>IF(ISNUMBER(VLOOKUP($A12,'[1]Manure Devlop Cty Report'!$A$5:$H$59,H$3,FALSE)),VLOOKUP($A12,'[1]Manure Devlop Cty Report'!$A$5:$H$59,H$3,FALSE),'[1]Manure_out (Eliz)'!J11)</f>
        <v>41</v>
      </c>
      <c r="I12" s="10">
        <f>IF(ISNUMBER(VLOOKUP($A12,'[1]Manure Devlop Cty Report'!$A$5:$H$59,2,FALSE)),1,0)</f>
        <v>1</v>
      </c>
      <c r="J12" s="11" t="str">
        <f>IF(ISNUMBER(VLOOKUP($A12,'[1]Manure Devlop Cty Report'!$A$5:$H$59,2,FALSE)),"Draft Developing Countries Report.doc","manure_out.xls")</f>
        <v>Draft Developing Countries Report.doc</v>
      </c>
      <c r="K12" s="12" t="s">
        <v>12</v>
      </c>
      <c r="L12" s="13" t="s">
        <v>23</v>
      </c>
      <c r="M12" s="14" t="s">
        <v>16</v>
      </c>
    </row>
    <row r="13" spans="1:13" ht="12.75">
      <c r="A13" s="4" t="s">
        <v>24</v>
      </c>
      <c r="B13" s="10">
        <f>IF(ISNUMBER(VLOOKUP($A13,'[1]Manure Devlop Cty Report'!$A$5:$H$59,B$3,FALSE)),VLOOKUP($A13,'[1]Manure Devlop Cty Report'!$A$5:$H$59,B$3,FALSE),'[1]Manure_out (Eliz)'!D12)</f>
        <v>113.56</v>
      </c>
      <c r="C13" s="10">
        <f>IF(ISNUMBER(VLOOKUP($A13,'[1]Manure Devlop Cty Report'!$A$5:$H$59,C$3,FALSE)),VLOOKUP($A13,'[1]Manure Devlop Cty Report'!$A$5:$H$59,C$3,FALSE),'[1]Manure_out (Eliz)'!E12)</f>
        <v>117.87</v>
      </c>
      <c r="D13" s="10">
        <f>IF(ISNUMBER(VLOOKUP($A13,'[1]Manure Devlop Cty Report'!$A$5:$H$59,D$3,FALSE)),VLOOKUP($A13,'[1]Manure Devlop Cty Report'!$A$5:$H$59,D$3,FALSE),'[1]Manure_out (Eliz)'!F12)</f>
        <v>114.84</v>
      </c>
      <c r="E13" s="10">
        <f>IF(ISNUMBER(VLOOKUP($A13,'[1]Manure Devlop Cty Report'!$A$5:$H$59,E$3,FALSE)),VLOOKUP($A13,'[1]Manure Devlop Cty Report'!$A$5:$H$59,E$3,FALSE),'[1]Manure_out (Eliz)'!G12)</f>
        <v>114.26981180318121</v>
      </c>
      <c r="F13" s="10">
        <f>IF(ISNUMBER(VLOOKUP($A13,'[1]Manure Devlop Cty Report'!$A$5:$H$59,F$3,FALSE)),VLOOKUP($A13,'[1]Manure Devlop Cty Report'!$A$5:$H$59,F$3,FALSE),'[1]Manure_out (Eliz)'!H12)</f>
        <v>113.69620930578269</v>
      </c>
      <c r="G13" s="10">
        <f>IF(ISNUMBER(VLOOKUP($A13,'[1]Manure Devlop Cty Report'!$A$5:$H$59,G$3,FALSE)),VLOOKUP($A13,'[1]Manure Devlop Cty Report'!$A$5:$H$59,G$3,FALSE),'[1]Manure_out (Eliz)'!I12)</f>
        <v>113.56</v>
      </c>
      <c r="H13" s="10">
        <f>IF(ISNUMBER(VLOOKUP($A13,'[1]Manure Devlop Cty Report'!$A$5:$H$59,H$3,FALSE)),VLOOKUP($A13,'[1]Manure Devlop Cty Report'!$A$5:$H$59,H$3,FALSE),'[1]Manure_out (Eliz)'!J12)</f>
        <v>112.56381061045232</v>
      </c>
      <c r="I13" s="10">
        <f>IF(ISNUMBER(VLOOKUP($A13,'[1]Manure Devlop Cty Report'!$A$5:$H$59,2,FALSE)),1,0)</f>
        <v>0</v>
      </c>
      <c r="J13" s="11" t="str">
        <f>IF(ISNUMBER(VLOOKUP($A13,'[1]Manure Devlop Cty Report'!$A$5:$H$59,2,FALSE)),"Draft Developing Countries Report.doc","manure_out.xls")</f>
        <v>manure_out.xls</v>
      </c>
      <c r="K13" s="12" t="s">
        <v>18</v>
      </c>
      <c r="L13" s="13" t="s">
        <v>15</v>
      </c>
      <c r="M13" s="14" t="s">
        <v>16</v>
      </c>
    </row>
    <row r="14" spans="1:12" ht="12.75">
      <c r="A14" s="9" t="s">
        <v>25</v>
      </c>
      <c r="B14" s="10">
        <f>IF(ISNUMBER(VLOOKUP($A14,'[1]Manure Devlop Cty Report'!$A$5:$H$59,B$3,FALSE)),VLOOKUP($A14,'[1]Manure Devlop Cty Report'!$A$5:$H$59,B$3,FALSE),'[1]Manure_out (Eliz)'!D13)</f>
        <v>11</v>
      </c>
      <c r="C14" s="10">
        <f>IF(ISNUMBER(VLOOKUP($A14,'[1]Manure Devlop Cty Report'!$A$5:$H$59,C$3,FALSE)),VLOOKUP($A14,'[1]Manure Devlop Cty Report'!$A$5:$H$59,C$3,FALSE),'[1]Manure_out (Eliz)'!E13)</f>
        <v>12</v>
      </c>
      <c r="D14" s="10">
        <f>IF(ISNUMBER(VLOOKUP($A14,'[1]Manure Devlop Cty Report'!$A$5:$H$59,D$3,FALSE)),VLOOKUP($A14,'[1]Manure Devlop Cty Report'!$A$5:$H$59,D$3,FALSE),'[1]Manure_out (Eliz)'!F13)</f>
        <v>14</v>
      </c>
      <c r="E14" s="10">
        <f>IF(ISNUMBER(VLOOKUP($A14,'[1]Manure Devlop Cty Report'!$A$5:$H$59,E$3,FALSE)),VLOOKUP($A14,'[1]Manure Devlop Cty Report'!$A$5:$H$59,E$3,FALSE),'[1]Manure_out (Eliz)'!G13)</f>
        <v>15</v>
      </c>
      <c r="F14" s="10">
        <f>IF(ISNUMBER(VLOOKUP($A14,'[1]Manure Devlop Cty Report'!$A$5:$H$59,F$3,FALSE)),VLOOKUP($A14,'[1]Manure Devlop Cty Report'!$A$5:$H$59,F$3,FALSE),'[1]Manure_out (Eliz)'!H13)</f>
        <v>17</v>
      </c>
      <c r="G14" s="10">
        <f>IF(ISNUMBER(VLOOKUP($A14,'[1]Manure Devlop Cty Report'!$A$5:$H$59,G$3,FALSE)),VLOOKUP($A14,'[1]Manure Devlop Cty Report'!$A$5:$H$59,G$3,FALSE),'[1]Manure_out (Eliz)'!I13)</f>
        <v>19</v>
      </c>
      <c r="H14" s="10">
        <f>IF(ISNUMBER(VLOOKUP($A14,'[1]Manure Devlop Cty Report'!$A$5:$H$59,H$3,FALSE)),VLOOKUP($A14,'[1]Manure Devlop Cty Report'!$A$5:$H$59,H$3,FALSE),'[1]Manure_out (Eliz)'!J13)</f>
        <v>21</v>
      </c>
      <c r="I14" s="10">
        <f>IF(ISNUMBER(VLOOKUP($A14,'[1]Manure Devlop Cty Report'!$A$5:$H$59,2,FALSE)),1,0)</f>
        <v>1</v>
      </c>
      <c r="J14" s="11" t="str">
        <f>IF(ISNUMBER(VLOOKUP($A14,'[1]Manure Devlop Cty Report'!$A$5:$H$59,2,FALSE)),"Draft Developing Countries Report.doc","manure_out.xls")</f>
        <v>Draft Developing Countries Report.doc</v>
      </c>
      <c r="K14" s="12" t="s">
        <v>10</v>
      </c>
      <c r="L14" s="13"/>
    </row>
    <row r="15" spans="1:12" ht="12.75">
      <c r="A15" s="9" t="s">
        <v>26</v>
      </c>
      <c r="B15" s="10">
        <f>IF(ISNUMBER(VLOOKUP($A15,'[1]Manure Devlop Cty Report'!$A$5:$H$59,B$3,FALSE)),VLOOKUP($A15,'[1]Manure Devlop Cty Report'!$A$5:$H$59,B$3,FALSE),'[1]Manure_out (Eliz)'!D14)</f>
        <v>306</v>
      </c>
      <c r="C15" s="10">
        <f>IF(ISNUMBER(VLOOKUP($A15,'[1]Manure Devlop Cty Report'!$A$5:$H$59,C$3,FALSE)),VLOOKUP($A15,'[1]Manure Devlop Cty Report'!$A$5:$H$59,C$3,FALSE),'[1]Manure_out (Eliz)'!E14)</f>
        <v>346</v>
      </c>
      <c r="D15" s="10">
        <f>IF(ISNUMBER(VLOOKUP($A15,'[1]Manure Devlop Cty Report'!$A$5:$H$59,D$3,FALSE)),VLOOKUP($A15,'[1]Manure Devlop Cty Report'!$A$5:$H$59,D$3,FALSE),'[1]Manure_out (Eliz)'!F14)</f>
        <v>345</v>
      </c>
      <c r="E15" s="10">
        <f>IF(ISNUMBER(VLOOKUP($A15,'[1]Manure Devlop Cty Report'!$A$5:$H$59,E$3,FALSE)),VLOOKUP($A15,'[1]Manure Devlop Cty Report'!$A$5:$H$59,E$3,FALSE),'[1]Manure_out (Eliz)'!G14)</f>
        <v>385</v>
      </c>
      <c r="F15" s="10">
        <f>IF(ISNUMBER(VLOOKUP($A15,'[1]Manure Devlop Cty Report'!$A$5:$H$59,F$3,FALSE)),VLOOKUP($A15,'[1]Manure Devlop Cty Report'!$A$5:$H$59,F$3,FALSE),'[1]Manure_out (Eliz)'!H14)</f>
        <v>429</v>
      </c>
      <c r="G15" s="10">
        <f>IF(ISNUMBER(VLOOKUP($A15,'[1]Manure Devlop Cty Report'!$A$5:$H$59,G$3,FALSE)),VLOOKUP($A15,'[1]Manure Devlop Cty Report'!$A$5:$H$59,G$3,FALSE),'[1]Manure_out (Eliz)'!I14)</f>
        <v>478</v>
      </c>
      <c r="H15" s="10">
        <f>IF(ISNUMBER(VLOOKUP($A15,'[1]Manure Devlop Cty Report'!$A$5:$H$59,H$3,FALSE)),VLOOKUP($A15,'[1]Manure Devlop Cty Report'!$A$5:$H$59,H$3,FALSE),'[1]Manure_out (Eliz)'!J14)</f>
        <v>533</v>
      </c>
      <c r="I15" s="10">
        <f>IF(ISNUMBER(VLOOKUP($A15,'[1]Manure Devlop Cty Report'!$A$5:$H$59,2,FALSE)),1,0)</f>
        <v>1</v>
      </c>
      <c r="J15" s="11" t="str">
        <f>IF(ISNUMBER(VLOOKUP($A15,'[1]Manure Devlop Cty Report'!$A$5:$H$59,2,FALSE)),"Draft Developing Countries Report.doc","manure_out.xls")</f>
        <v>Draft Developing Countries Report.doc</v>
      </c>
      <c r="K15" s="12" t="s">
        <v>26</v>
      </c>
      <c r="L15" s="13"/>
    </row>
    <row r="16" spans="1:13" ht="12.75">
      <c r="A16" s="9" t="s">
        <v>27</v>
      </c>
      <c r="B16" s="10">
        <f>IF(ISNUMBER(VLOOKUP($A16,'[1]Manure Devlop Cty Report'!$A$5:$H$59,B$3,FALSE)),VLOOKUP($A16,'[1]Manure Devlop Cty Report'!$A$5:$H$59,B$3,FALSE),'[1]Manure_out (Eliz)'!D15)</f>
        <v>71.47</v>
      </c>
      <c r="C16" s="10">
        <f>IF(ISNUMBER(VLOOKUP($A16,'[1]Manure Devlop Cty Report'!$A$5:$H$59,C$3,FALSE)),VLOOKUP($A16,'[1]Manure Devlop Cty Report'!$A$5:$H$59,C$3,FALSE),'[1]Manure_out (Eliz)'!E15)</f>
        <v>34.5</v>
      </c>
      <c r="D16" s="10">
        <f>IF(ISNUMBER(VLOOKUP($A16,'[1]Manure Devlop Cty Report'!$A$5:$H$59,D$3,FALSE)),VLOOKUP($A16,'[1]Manure Devlop Cty Report'!$A$5:$H$59,D$3,FALSE),'[1]Manure_out (Eliz)'!F15)</f>
        <v>30.29</v>
      </c>
      <c r="E16" s="10">
        <f>IF(ISNUMBER(VLOOKUP($A16,'[1]Manure Devlop Cty Report'!$A$5:$H$59,E$3,FALSE)),VLOOKUP($A16,'[1]Manure Devlop Cty Report'!$A$5:$H$59,E$3,FALSE),'[1]Manure_out (Eliz)'!G15)</f>
        <v>37</v>
      </c>
      <c r="F16" s="10">
        <f>IF(ISNUMBER(VLOOKUP($A16,'[1]Manure Devlop Cty Report'!$A$5:$H$59,F$3,FALSE)),VLOOKUP($A16,'[1]Manure Devlop Cty Report'!$A$5:$H$59,F$3,FALSE),'[1]Manure_out (Eliz)'!H15)</f>
        <v>39</v>
      </c>
      <c r="G16" s="10">
        <f>IF(ISNUMBER(VLOOKUP($A16,'[1]Manure Devlop Cty Report'!$A$5:$H$59,G$3,FALSE)),VLOOKUP($A16,'[1]Manure Devlop Cty Report'!$A$5:$H$59,G$3,FALSE),'[1]Manure_out (Eliz)'!I15)</f>
        <v>38</v>
      </c>
      <c r="H16" s="10">
        <f>IF(ISNUMBER(VLOOKUP($A16,'[1]Manure Devlop Cty Report'!$A$5:$H$59,H$3,FALSE)),VLOOKUP($A16,'[1]Manure Devlop Cty Report'!$A$5:$H$59,H$3,FALSE),'[1]Manure_out (Eliz)'!J15)</f>
        <v>39</v>
      </c>
      <c r="I16" s="10">
        <f>IF(ISNUMBER(VLOOKUP($A16,'[1]Manure Devlop Cty Report'!$A$5:$H$59,2,FALSE)),1,0)</f>
        <v>0</v>
      </c>
      <c r="J16" s="11" t="str">
        <f>IF(ISNUMBER(VLOOKUP($A16,'[1]Manure Devlop Cty Report'!$A$5:$H$59,2,FALSE)),"Draft Developing Countries Report.doc","manure_out.xls")</f>
        <v>manure_out.xls</v>
      </c>
      <c r="K16" s="12" t="s">
        <v>28</v>
      </c>
      <c r="L16" s="13" t="s">
        <v>23</v>
      </c>
      <c r="M16" s="14" t="s">
        <v>16</v>
      </c>
    </row>
    <row r="17" spans="1:13" ht="12.75">
      <c r="A17" s="9" t="s">
        <v>29</v>
      </c>
      <c r="B17" s="10">
        <f>IF(ISNUMBER(VLOOKUP($A17,'[1]Manure Devlop Cty Report'!$A$5:$H$59,B$3,FALSE)),VLOOKUP($A17,'[1]Manure Devlop Cty Report'!$A$5:$H$59,B$3,FALSE),'[1]Manure_out (Eliz)'!D16)</f>
        <v>218.82</v>
      </c>
      <c r="C17" s="10">
        <f>IF(ISNUMBER(VLOOKUP($A17,'[1]Manure Devlop Cty Report'!$A$5:$H$59,C$3,FALSE)),VLOOKUP($A17,'[1]Manure Devlop Cty Report'!$A$5:$H$59,C$3,FALSE),'[1]Manure_out (Eliz)'!E16)</f>
        <v>238.42</v>
      </c>
      <c r="D17" s="10">
        <f>IF(ISNUMBER(VLOOKUP($A17,'[1]Manure Devlop Cty Report'!$A$5:$H$59,D$3,FALSE)),VLOOKUP($A17,'[1]Manure Devlop Cty Report'!$A$5:$H$59,D$3,FALSE),'[1]Manure_out (Eliz)'!F16)</f>
        <v>242.86</v>
      </c>
      <c r="E17" s="10">
        <f>IF(ISNUMBER(VLOOKUP($A17,'[1]Manure Devlop Cty Report'!$A$5:$H$59,E$3,FALSE)),VLOOKUP($A17,'[1]Manure Devlop Cty Report'!$A$5:$H$59,E$3,FALSE),'[1]Manure_out (Eliz)'!G16)</f>
        <v>278.18509090909095</v>
      </c>
      <c r="F17" s="10">
        <f>IF(ISNUMBER(VLOOKUP($A17,'[1]Manure Devlop Cty Report'!$A$5:$H$59,F$3,FALSE)),VLOOKUP($A17,'[1]Manure Devlop Cty Report'!$A$5:$H$59,F$3,FALSE),'[1]Manure_out (Eliz)'!H16)</f>
        <v>300.26327272727275</v>
      </c>
      <c r="G17" s="10">
        <f>IF(ISNUMBER(VLOOKUP($A17,'[1]Manure Devlop Cty Report'!$A$5:$H$59,G$3,FALSE)),VLOOKUP($A17,'[1]Manure Devlop Cty Report'!$A$5:$H$59,G$3,FALSE),'[1]Manure_out (Eliz)'!I16)</f>
        <v>335.748932231405</v>
      </c>
      <c r="H17" s="10">
        <f>IF(ISNUMBER(VLOOKUP($A17,'[1]Manure Devlop Cty Report'!$A$5:$H$59,H$3,FALSE)),VLOOKUP($A17,'[1]Manure Devlop Cty Report'!$A$5:$H$59,H$3,FALSE),'[1]Manure_out (Eliz)'!J16)</f>
        <v>371.2345917355372</v>
      </c>
      <c r="I17" s="10">
        <f>IF(ISNUMBER(VLOOKUP($A17,'[1]Manure Devlop Cty Report'!$A$5:$H$59,2,FALSE)),1,0)</f>
        <v>0</v>
      </c>
      <c r="J17" s="11" t="str">
        <f>IF(ISNUMBER(VLOOKUP($A17,'[1]Manure Devlop Cty Report'!$A$5:$H$59,2,FALSE)),"Draft Developing Countries Report.doc","manure_out.xls")</f>
        <v>manure_out.xls</v>
      </c>
      <c r="K17" s="12" t="s">
        <v>29</v>
      </c>
      <c r="L17" s="14" t="s">
        <v>15</v>
      </c>
      <c r="M17" s="14" t="s">
        <v>16</v>
      </c>
    </row>
    <row r="18" spans="1:12" ht="12.75">
      <c r="A18" s="9" t="s">
        <v>30</v>
      </c>
      <c r="B18" s="10">
        <f>IF(ISNUMBER(VLOOKUP($A18,'[1]Manure Devlop Cty Report'!$A$5:$H$59,B$3,FALSE)),VLOOKUP($A18,'[1]Manure Devlop Cty Report'!$A$5:$H$59,B$3,FALSE),'[1]Manure_out (Eliz)'!D17)</f>
        <v>9</v>
      </c>
      <c r="C18" s="10">
        <f>IF(ISNUMBER(VLOOKUP($A18,'[1]Manure Devlop Cty Report'!$A$5:$H$59,C$3,FALSE)),VLOOKUP($A18,'[1]Manure Devlop Cty Report'!$A$5:$H$59,C$3,FALSE),'[1]Manure_out (Eliz)'!E17)</f>
        <v>11</v>
      </c>
      <c r="D18" s="10">
        <f>IF(ISNUMBER(VLOOKUP($A18,'[1]Manure Devlop Cty Report'!$A$5:$H$59,D$3,FALSE)),VLOOKUP($A18,'[1]Manure Devlop Cty Report'!$A$5:$H$59,D$3,FALSE),'[1]Manure_out (Eliz)'!F17)</f>
        <v>13</v>
      </c>
      <c r="E18" s="10">
        <f>IF(ISNUMBER(VLOOKUP($A18,'[1]Manure Devlop Cty Report'!$A$5:$H$59,E$3,FALSE)),VLOOKUP($A18,'[1]Manure Devlop Cty Report'!$A$5:$H$59,E$3,FALSE),'[1]Manure_out (Eliz)'!G17)</f>
        <v>15</v>
      </c>
      <c r="F18" s="10">
        <f>IF(ISNUMBER(VLOOKUP($A18,'[1]Manure Devlop Cty Report'!$A$5:$H$59,F$3,FALSE)),VLOOKUP($A18,'[1]Manure Devlop Cty Report'!$A$5:$H$59,F$3,FALSE),'[1]Manure_out (Eliz)'!H17)</f>
        <v>16</v>
      </c>
      <c r="G18" s="10">
        <f>IF(ISNUMBER(VLOOKUP($A18,'[1]Manure Devlop Cty Report'!$A$5:$H$59,G$3,FALSE)),VLOOKUP($A18,'[1]Manure Devlop Cty Report'!$A$5:$H$59,G$3,FALSE),'[1]Manure_out (Eliz)'!I17)</f>
        <v>18</v>
      </c>
      <c r="H18" s="10">
        <f>IF(ISNUMBER(VLOOKUP($A18,'[1]Manure Devlop Cty Report'!$A$5:$H$59,H$3,FALSE)),VLOOKUP($A18,'[1]Manure Devlop Cty Report'!$A$5:$H$59,H$3,FALSE),'[1]Manure_out (Eliz)'!J17)</f>
        <v>20</v>
      </c>
      <c r="I18" s="10">
        <f>IF(ISNUMBER(VLOOKUP($A18,'[1]Manure Devlop Cty Report'!$A$5:$H$59,2,FALSE)),1,0)</f>
        <v>1</v>
      </c>
      <c r="J18" s="11" t="str">
        <f>IF(ISNUMBER(VLOOKUP($A18,'[1]Manure Devlop Cty Report'!$A$5:$H$59,2,FALSE)),"Draft Developing Countries Report.doc","manure_out.xls")</f>
        <v>Draft Developing Countries Report.doc</v>
      </c>
      <c r="K18" s="12" t="s">
        <v>10</v>
      </c>
      <c r="L18" s="13"/>
    </row>
    <row r="19" spans="1:12" ht="12.75">
      <c r="A19" s="9" t="s">
        <v>31</v>
      </c>
      <c r="B19" s="10">
        <f>IF(ISNUMBER(VLOOKUP($A19,'[1]Manure Devlop Cty Report'!$A$5:$H$59,B$3,FALSE)),VLOOKUP($A19,'[1]Manure Devlop Cty Report'!$A$5:$H$59,B$3,FALSE),'[1]Manure_out (Eliz)'!D18)</f>
        <v>666</v>
      </c>
      <c r="C19" s="10">
        <f>IF(ISNUMBER(VLOOKUP($A19,'[1]Manure Devlop Cty Report'!$A$5:$H$59,C$3,FALSE)),VLOOKUP($A19,'[1]Manure Devlop Cty Report'!$A$5:$H$59,C$3,FALSE),'[1]Manure_out (Eliz)'!E18)</f>
        <v>902</v>
      </c>
      <c r="D19" s="10">
        <f>IF(ISNUMBER(VLOOKUP($A19,'[1]Manure Devlop Cty Report'!$A$5:$H$59,D$3,FALSE)),VLOOKUP($A19,'[1]Manure Devlop Cty Report'!$A$5:$H$59,D$3,FALSE),'[1]Manure_out (Eliz)'!F18)</f>
        <v>1139</v>
      </c>
      <c r="E19" s="10">
        <f>IF(ISNUMBER(VLOOKUP($A19,'[1]Manure Devlop Cty Report'!$A$5:$H$59,E$3,FALSE)),VLOOKUP($A19,'[1]Manure Devlop Cty Report'!$A$5:$H$59,E$3,FALSE),'[1]Manure_out (Eliz)'!G18)</f>
        <v>1197</v>
      </c>
      <c r="F19" s="10">
        <f>IF(ISNUMBER(VLOOKUP($A19,'[1]Manure Devlop Cty Report'!$A$5:$H$59,F$3,FALSE)),VLOOKUP($A19,'[1]Manure Devlop Cty Report'!$A$5:$H$59,F$3,FALSE),'[1]Manure_out (Eliz)'!H18)</f>
        <v>1256</v>
      </c>
      <c r="G19" s="10">
        <f>IF(ISNUMBER(VLOOKUP($A19,'[1]Manure Devlop Cty Report'!$A$5:$H$59,G$3,FALSE)),VLOOKUP($A19,'[1]Manure Devlop Cty Report'!$A$5:$H$59,G$3,FALSE),'[1]Manure_out (Eliz)'!I18)</f>
        <v>1324</v>
      </c>
      <c r="H19" s="10">
        <f>IF(ISNUMBER(VLOOKUP($A19,'[1]Manure Devlop Cty Report'!$A$5:$H$59,H$3,FALSE)),VLOOKUP($A19,'[1]Manure Devlop Cty Report'!$A$5:$H$59,H$3,FALSE),'[1]Manure_out (Eliz)'!J18)</f>
        <v>1393</v>
      </c>
      <c r="I19" s="10">
        <f>IF(ISNUMBER(VLOOKUP($A19,'[1]Manure Devlop Cty Report'!$A$5:$H$59,2,FALSE)),1,0)</f>
        <v>1</v>
      </c>
      <c r="J19" s="11" t="str">
        <f>IF(ISNUMBER(VLOOKUP($A19,'[1]Manure Devlop Cty Report'!$A$5:$H$59,2,FALSE)),"Draft Developing Countries Report.doc","manure_out.xls")</f>
        <v>Draft Developing Countries Report.doc</v>
      </c>
      <c r="K19" s="12" t="s">
        <v>31</v>
      </c>
      <c r="L19" s="15"/>
    </row>
    <row r="20" spans="1:12" ht="12.75">
      <c r="A20" s="9" t="s">
        <v>32</v>
      </c>
      <c r="B20" s="10">
        <f>IF(ISNUMBER(VLOOKUP($A20,'[1]Manure Devlop Cty Report'!$A$5:$H$59,B$3,FALSE)),VLOOKUP($A20,'[1]Manure Devlop Cty Report'!$A$5:$H$59,B$3,FALSE),'[1]Manure_out (Eliz)'!D19)</f>
        <v>37</v>
      </c>
      <c r="C20" s="10">
        <f>IF(ISNUMBER(VLOOKUP($A20,'[1]Manure Devlop Cty Report'!$A$5:$H$59,C$3,FALSE)),VLOOKUP($A20,'[1]Manure Devlop Cty Report'!$A$5:$H$59,C$3,FALSE),'[1]Manure_out (Eliz)'!E19)</f>
        <v>40</v>
      </c>
      <c r="D20" s="10">
        <f>IF(ISNUMBER(VLOOKUP($A20,'[1]Manure Devlop Cty Report'!$A$5:$H$59,D$3,FALSE)),VLOOKUP($A20,'[1]Manure Devlop Cty Report'!$A$5:$H$59,D$3,FALSE),'[1]Manure_out (Eliz)'!F19)</f>
        <v>41</v>
      </c>
      <c r="E20" s="10">
        <f>IF(ISNUMBER(VLOOKUP($A20,'[1]Manure Devlop Cty Report'!$A$5:$H$59,E$3,FALSE)),VLOOKUP($A20,'[1]Manure Devlop Cty Report'!$A$5:$H$59,E$3,FALSE),'[1]Manure_out (Eliz)'!G19)</f>
        <v>46</v>
      </c>
      <c r="F20" s="10">
        <f>IF(ISNUMBER(VLOOKUP($A20,'[1]Manure Devlop Cty Report'!$A$5:$H$59,F$3,FALSE)),VLOOKUP($A20,'[1]Manure Devlop Cty Report'!$A$5:$H$59,F$3,FALSE),'[1]Manure_out (Eliz)'!H19)</f>
        <v>51</v>
      </c>
      <c r="G20" s="10">
        <f>IF(ISNUMBER(VLOOKUP($A20,'[1]Manure Devlop Cty Report'!$A$5:$H$59,G$3,FALSE)),VLOOKUP($A20,'[1]Manure Devlop Cty Report'!$A$5:$H$59,G$3,FALSE),'[1]Manure_out (Eliz)'!I19)</f>
        <v>57</v>
      </c>
      <c r="H20" s="10">
        <f>IF(ISNUMBER(VLOOKUP($A20,'[1]Manure Devlop Cty Report'!$A$5:$H$59,H$3,FALSE)),VLOOKUP($A20,'[1]Manure Devlop Cty Report'!$A$5:$H$59,H$3,FALSE),'[1]Manure_out (Eliz)'!J19)</f>
        <v>64</v>
      </c>
      <c r="I20" s="10">
        <f>IF(ISNUMBER(VLOOKUP($A20,'[1]Manure Devlop Cty Report'!$A$5:$H$59,2,FALSE)),1,0)</f>
        <v>1</v>
      </c>
      <c r="J20" s="11" t="str">
        <f>IF(ISNUMBER(VLOOKUP($A20,'[1]Manure Devlop Cty Report'!$A$5:$H$59,2,FALSE)),"Draft Developing Countries Report.doc","manure_out.xls")</f>
        <v>Draft Developing Countries Report.doc</v>
      </c>
      <c r="K20" s="12" t="s">
        <v>10</v>
      </c>
      <c r="L20" s="13"/>
    </row>
    <row r="21" spans="1:13" ht="12.75">
      <c r="A21" s="9" t="s">
        <v>33</v>
      </c>
      <c r="B21" s="10">
        <f>IF(ISNUMBER(VLOOKUP($A21,'[1]Manure Devlop Cty Report'!$A$5:$H$59,B$3,FALSE)),VLOOKUP($A21,'[1]Manure Devlop Cty Report'!$A$5:$H$59,B$3,FALSE),'[1]Manure_out (Eliz)'!D20)</f>
        <v>0</v>
      </c>
      <c r="C21" s="10">
        <f>IF(ISNUMBER(VLOOKUP($A21,'[1]Manure Devlop Cty Report'!$A$5:$H$59,C$3,FALSE)),VLOOKUP($A21,'[1]Manure Devlop Cty Report'!$A$5:$H$59,C$3,FALSE),'[1]Manure_out (Eliz)'!E20)</f>
        <v>0</v>
      </c>
      <c r="D21" s="10">
        <f>IF(ISNUMBER(VLOOKUP($A21,'[1]Manure Devlop Cty Report'!$A$5:$H$59,D$3,FALSE)),VLOOKUP($A21,'[1]Manure Devlop Cty Report'!$A$5:$H$59,D$3,FALSE),'[1]Manure_out (Eliz)'!F20)</f>
        <v>0</v>
      </c>
      <c r="E21" s="10">
        <f>IF(ISNUMBER(VLOOKUP($A21,'[1]Manure Devlop Cty Report'!$A$5:$H$59,E$3,FALSE)),VLOOKUP($A21,'[1]Manure Devlop Cty Report'!$A$5:$H$59,E$3,FALSE),'[1]Manure_out (Eliz)'!G20)</f>
        <v>0</v>
      </c>
      <c r="F21" s="10">
        <f>IF(ISNUMBER(VLOOKUP($A21,'[1]Manure Devlop Cty Report'!$A$5:$H$59,F$3,FALSE)),VLOOKUP($A21,'[1]Manure Devlop Cty Report'!$A$5:$H$59,F$3,FALSE),'[1]Manure_out (Eliz)'!H20)</f>
        <v>0</v>
      </c>
      <c r="G21" s="10">
        <f>IF(ISNUMBER(VLOOKUP($A21,'[1]Manure Devlop Cty Report'!$A$5:$H$59,G$3,FALSE)),VLOOKUP($A21,'[1]Manure Devlop Cty Report'!$A$5:$H$59,G$3,FALSE),'[1]Manure_out (Eliz)'!I20)</f>
        <v>0</v>
      </c>
      <c r="H21" s="10">
        <f>IF(ISNUMBER(VLOOKUP($A21,'[1]Manure Devlop Cty Report'!$A$5:$H$59,H$3,FALSE)),VLOOKUP($A21,'[1]Manure Devlop Cty Report'!$A$5:$H$59,H$3,FALSE),'[1]Manure_out (Eliz)'!J20)</f>
        <v>0</v>
      </c>
      <c r="I21" s="10">
        <f>IF(ISNUMBER(VLOOKUP($A21,'[1]Manure Devlop Cty Report'!$A$5:$H$59,2,FALSE)),1,0)</f>
        <v>0</v>
      </c>
      <c r="J21" s="11" t="str">
        <f>IF(ISNUMBER(VLOOKUP($A21,'[1]Manure Devlop Cty Report'!$A$5:$H$59,2,FALSE)),"Draft Developing Countries Report.doc","manure_out.xls")</f>
        <v>manure_out.xls</v>
      </c>
      <c r="K21" s="12" t="s">
        <v>28</v>
      </c>
      <c r="L21" s="13" t="s">
        <v>23</v>
      </c>
      <c r="M21" s="14" t="s">
        <v>16</v>
      </c>
    </row>
    <row r="22" spans="1:13" ht="12.75">
      <c r="A22" s="9" t="s">
        <v>34</v>
      </c>
      <c r="B22" s="10">
        <f>IF(ISNUMBER(VLOOKUP($A22,'[1]Manure Devlop Cty Report'!$A$5:$H$59,B$3,FALSE)),VLOOKUP($A22,'[1]Manure Devlop Cty Report'!$A$5:$H$59,B$3,FALSE),'[1]Manure_out (Eliz)'!D21)</f>
        <v>48</v>
      </c>
      <c r="C22" s="10">
        <f>IF(ISNUMBER(VLOOKUP($A22,'[1]Manure Devlop Cty Report'!$A$5:$H$59,C$3,FALSE)),VLOOKUP($A22,'[1]Manure Devlop Cty Report'!$A$5:$H$59,C$3,FALSE),'[1]Manure_out (Eliz)'!E21)</f>
        <v>40</v>
      </c>
      <c r="D22" s="10">
        <f>IF(ISNUMBER(VLOOKUP($A22,'[1]Manure Devlop Cty Report'!$A$5:$H$59,D$3,FALSE)),VLOOKUP($A22,'[1]Manure Devlop Cty Report'!$A$5:$H$59,D$3,FALSE),'[1]Manure_out (Eliz)'!F21)</f>
        <v>35.338</v>
      </c>
      <c r="E22" s="10">
        <f>IF(ISNUMBER(VLOOKUP($A22,'[1]Manure Devlop Cty Report'!$A$5:$H$59,E$3,FALSE)),VLOOKUP($A22,'[1]Manure Devlop Cty Report'!$A$5:$H$59,E$3,FALSE),'[1]Manure_out (Eliz)'!G21)</f>
        <v>35.766</v>
      </c>
      <c r="F22" s="10">
        <f>IF(ISNUMBER(VLOOKUP($A22,'[1]Manure Devlop Cty Report'!$A$5:$H$59,F$3,FALSE)),VLOOKUP($A22,'[1]Manure Devlop Cty Report'!$A$5:$H$59,F$3,FALSE),'[1]Manure_out (Eliz)'!H21)</f>
        <v>36.958</v>
      </c>
      <c r="G22" s="10">
        <f>IF(ISNUMBER(VLOOKUP($A22,'[1]Manure Devlop Cty Report'!$A$5:$H$59,G$3,FALSE)),VLOOKUP($A22,'[1]Manure Devlop Cty Report'!$A$5:$H$59,G$3,FALSE),'[1]Manure_out (Eliz)'!I21)</f>
        <v>37.623</v>
      </c>
      <c r="H22" s="10">
        <f>IF(ISNUMBER(VLOOKUP($A22,'[1]Manure Devlop Cty Report'!$A$5:$H$59,H$3,FALSE)),VLOOKUP($A22,'[1]Manure Devlop Cty Report'!$A$5:$H$59,H$3,FALSE),'[1]Manure_out (Eliz)'!J21)</f>
        <v>38.277</v>
      </c>
      <c r="I22" s="10">
        <f>IF(ISNUMBER(VLOOKUP($A22,'[1]Manure Devlop Cty Report'!$A$5:$H$59,2,FALSE)),1,0)</f>
        <v>0</v>
      </c>
      <c r="J22" s="11" t="str">
        <f>IF(ISNUMBER(VLOOKUP($A22,'[1]Manure Devlop Cty Report'!$A$5:$H$59,2,FALSE)),"Draft Developing Countries Report.doc","manure_out.xls")</f>
        <v>manure_out.xls</v>
      </c>
      <c r="K22" s="12" t="s">
        <v>28</v>
      </c>
      <c r="L22" s="13" t="s">
        <v>15</v>
      </c>
      <c r="M22" s="14" t="s">
        <v>16</v>
      </c>
    </row>
    <row r="23" spans="1:12" ht="12.75">
      <c r="A23" s="9" t="s">
        <v>35</v>
      </c>
      <c r="B23" s="10">
        <f>IF(ISNUMBER(VLOOKUP($A23,'[1]Manure Devlop Cty Report'!$A$5:$H$59,B$3,FALSE)),VLOOKUP($A23,'[1]Manure Devlop Cty Report'!$A$5:$H$59,B$3,FALSE),'[1]Manure_out (Eliz)'!D22)</f>
        <v>5</v>
      </c>
      <c r="C23" s="10">
        <f>IF(ISNUMBER(VLOOKUP($A23,'[1]Manure Devlop Cty Report'!$A$5:$H$59,C$3,FALSE)),VLOOKUP($A23,'[1]Manure Devlop Cty Report'!$A$5:$H$59,C$3,FALSE),'[1]Manure_out (Eliz)'!E22)</f>
        <v>5</v>
      </c>
      <c r="D23" s="10">
        <f>IF(ISNUMBER(VLOOKUP($A23,'[1]Manure Devlop Cty Report'!$A$5:$H$59,D$3,FALSE)),VLOOKUP($A23,'[1]Manure Devlop Cty Report'!$A$5:$H$59,D$3,FALSE),'[1]Manure_out (Eliz)'!F22)</f>
        <v>5</v>
      </c>
      <c r="E23" s="10">
        <f>IF(ISNUMBER(VLOOKUP($A23,'[1]Manure Devlop Cty Report'!$A$5:$H$59,E$3,FALSE)),VLOOKUP($A23,'[1]Manure Devlop Cty Report'!$A$5:$H$59,E$3,FALSE),'[1]Manure_out (Eliz)'!G22)</f>
        <v>5</v>
      </c>
      <c r="F23" s="10">
        <f>IF(ISNUMBER(VLOOKUP($A23,'[1]Manure Devlop Cty Report'!$A$5:$H$59,F$3,FALSE)),VLOOKUP($A23,'[1]Manure Devlop Cty Report'!$A$5:$H$59,F$3,FALSE),'[1]Manure_out (Eliz)'!H22)</f>
        <v>6</v>
      </c>
      <c r="G23" s="10">
        <f>IF(ISNUMBER(VLOOKUP($A23,'[1]Manure Devlop Cty Report'!$A$5:$H$59,G$3,FALSE)),VLOOKUP($A23,'[1]Manure Devlop Cty Report'!$A$5:$H$59,G$3,FALSE),'[1]Manure_out (Eliz)'!I22)</f>
        <v>7</v>
      </c>
      <c r="H23" s="10">
        <f>IF(ISNUMBER(VLOOKUP($A23,'[1]Manure Devlop Cty Report'!$A$5:$H$59,H$3,FALSE)),VLOOKUP($A23,'[1]Manure Devlop Cty Report'!$A$5:$H$59,H$3,FALSE),'[1]Manure_out (Eliz)'!J22)</f>
        <v>9</v>
      </c>
      <c r="I23" s="10">
        <f>IF(ISNUMBER(VLOOKUP($A23,'[1]Manure Devlop Cty Report'!$A$5:$H$59,2,FALSE)),1,0)</f>
        <v>1</v>
      </c>
      <c r="J23" s="11" t="str">
        <f>IF(ISNUMBER(VLOOKUP($A23,'[1]Manure Devlop Cty Report'!$A$5:$H$59,2,FALSE)),"Draft Developing Countries Report.doc","manure_out.xls")</f>
        <v>Draft Developing Countries Report.doc</v>
      </c>
      <c r="K23" s="12" t="s">
        <v>7</v>
      </c>
      <c r="L23" s="13"/>
    </row>
    <row r="24" spans="1:13" ht="12.75">
      <c r="A24" s="9" t="s">
        <v>36</v>
      </c>
      <c r="B24" s="10">
        <f>IF(ISNUMBER(VLOOKUP($A24,'[1]Manure Devlop Cty Report'!$A$5:$H$59,B$3,FALSE)),VLOOKUP($A24,'[1]Manure Devlop Cty Report'!$A$5:$H$59,B$3,FALSE),'[1]Manure_out (Eliz)'!D23)</f>
        <v>43</v>
      </c>
      <c r="C24" s="10">
        <f>IF(ISNUMBER(VLOOKUP($A24,'[1]Manure Devlop Cty Report'!$A$5:$H$59,C$3,FALSE)),VLOOKUP($A24,'[1]Manure Devlop Cty Report'!$A$5:$H$59,C$3,FALSE),'[1]Manure_out (Eliz)'!E23)</f>
        <v>44</v>
      </c>
      <c r="D24" s="10">
        <f>IF(ISNUMBER(VLOOKUP($A24,'[1]Manure Devlop Cty Report'!$A$5:$H$59,D$3,FALSE)),VLOOKUP($A24,'[1]Manure Devlop Cty Report'!$A$5:$H$59,D$3,FALSE),'[1]Manure_out (Eliz)'!F23)</f>
        <v>40</v>
      </c>
      <c r="E24" s="10">
        <f>IF(ISNUMBER(VLOOKUP($A24,'[1]Manure Devlop Cty Report'!$A$5:$H$59,E$3,FALSE)),VLOOKUP($A24,'[1]Manure Devlop Cty Report'!$A$5:$H$59,E$3,FALSE),'[1]Manure_out (Eliz)'!G23)</f>
        <v>40</v>
      </c>
      <c r="F24" s="10">
        <f>IF(ISNUMBER(VLOOKUP($A24,'[1]Manure Devlop Cty Report'!$A$5:$H$59,F$3,FALSE)),VLOOKUP($A24,'[1]Manure Devlop Cty Report'!$A$5:$H$59,F$3,FALSE),'[1]Manure_out (Eliz)'!H23)</f>
        <v>40</v>
      </c>
      <c r="G24" s="10">
        <f>IF(ISNUMBER(VLOOKUP($A24,'[1]Manure Devlop Cty Report'!$A$5:$H$59,G$3,FALSE)),VLOOKUP($A24,'[1]Manure Devlop Cty Report'!$A$5:$H$59,G$3,FALSE),'[1]Manure_out (Eliz)'!I23)</f>
        <v>40</v>
      </c>
      <c r="H24" s="10">
        <f>IF(ISNUMBER(VLOOKUP($A24,'[1]Manure Devlop Cty Report'!$A$5:$H$59,H$3,FALSE)),VLOOKUP($A24,'[1]Manure Devlop Cty Report'!$A$5:$H$59,H$3,FALSE),'[1]Manure_out (Eliz)'!J23)</f>
        <v>40</v>
      </c>
      <c r="I24" s="10">
        <f>IF(ISNUMBER(VLOOKUP($A24,'[1]Manure Devlop Cty Report'!$A$5:$H$59,2,FALSE)),1,0)</f>
        <v>0</v>
      </c>
      <c r="J24" s="11" t="str">
        <f>IF(ISNUMBER(VLOOKUP($A24,'[1]Manure Devlop Cty Report'!$A$5:$H$59,2,FALSE)),"Draft Developing Countries Report.doc","manure_out.xls")</f>
        <v>manure_out.xls</v>
      </c>
      <c r="K24" s="12" t="s">
        <v>18</v>
      </c>
      <c r="L24" s="13" t="s">
        <v>15</v>
      </c>
      <c r="M24" s="14" t="s">
        <v>16</v>
      </c>
    </row>
    <row r="25" spans="1:12" ht="12.75">
      <c r="A25" s="9" t="s">
        <v>37</v>
      </c>
      <c r="B25" s="10">
        <f>IF(ISNUMBER(VLOOKUP($A25,'[1]Manure Devlop Cty Report'!$A$5:$H$59,B$3,FALSE)),VLOOKUP($A25,'[1]Manure Devlop Cty Report'!$A$5:$H$59,B$3,FALSE),'[1]Manure_out (Eliz)'!D24)</f>
        <v>9</v>
      </c>
      <c r="C25" s="10">
        <f>IF(ISNUMBER(VLOOKUP($A25,'[1]Manure Devlop Cty Report'!$A$5:$H$59,C$3,FALSE)),VLOOKUP($A25,'[1]Manure Devlop Cty Report'!$A$5:$H$59,C$3,FALSE),'[1]Manure_out (Eliz)'!E24)</f>
        <v>10</v>
      </c>
      <c r="D25" s="10">
        <f>IF(ISNUMBER(VLOOKUP($A25,'[1]Manure Devlop Cty Report'!$A$5:$H$59,D$3,FALSE)),VLOOKUP($A25,'[1]Manure Devlop Cty Report'!$A$5:$H$59,D$3,FALSE),'[1]Manure_out (Eliz)'!F24)</f>
        <v>12</v>
      </c>
      <c r="E25" s="10">
        <f>IF(ISNUMBER(VLOOKUP($A25,'[1]Manure Devlop Cty Report'!$A$5:$H$59,E$3,FALSE)),VLOOKUP($A25,'[1]Manure Devlop Cty Report'!$A$5:$H$59,E$3,FALSE),'[1]Manure_out (Eliz)'!G24)</f>
        <v>13</v>
      </c>
      <c r="F25" s="10">
        <f>IF(ISNUMBER(VLOOKUP($A25,'[1]Manure Devlop Cty Report'!$A$5:$H$59,F$3,FALSE)),VLOOKUP($A25,'[1]Manure Devlop Cty Report'!$A$5:$H$59,F$3,FALSE),'[1]Manure_out (Eliz)'!H24)</f>
        <v>15</v>
      </c>
      <c r="G25" s="10">
        <f>IF(ISNUMBER(VLOOKUP($A25,'[1]Manure Devlop Cty Report'!$A$5:$H$59,G$3,FALSE)),VLOOKUP($A25,'[1]Manure Devlop Cty Report'!$A$5:$H$59,G$3,FALSE),'[1]Manure_out (Eliz)'!I24)</f>
        <v>17</v>
      </c>
      <c r="H25" s="10">
        <f>IF(ISNUMBER(VLOOKUP($A25,'[1]Manure Devlop Cty Report'!$A$5:$H$59,H$3,FALSE)),VLOOKUP($A25,'[1]Manure Devlop Cty Report'!$A$5:$H$59,H$3,FALSE),'[1]Manure_out (Eliz)'!J24)</f>
        <v>18</v>
      </c>
      <c r="I25" s="10">
        <f>IF(ISNUMBER(VLOOKUP($A25,'[1]Manure Devlop Cty Report'!$A$5:$H$59,2,FALSE)),1,0)</f>
        <v>1</v>
      </c>
      <c r="J25" s="11" t="str">
        <f>IF(ISNUMBER(VLOOKUP($A25,'[1]Manure Devlop Cty Report'!$A$5:$H$59,2,FALSE)),"Draft Developing Countries Report.doc","manure_out.xls")</f>
        <v>Draft Developing Countries Report.doc</v>
      </c>
      <c r="K25" s="12" t="s">
        <v>10</v>
      </c>
      <c r="L25" s="13"/>
    </row>
    <row r="26" spans="1:12" ht="12.75">
      <c r="A26" s="9" t="s">
        <v>38</v>
      </c>
      <c r="B26" s="10">
        <f>IF(ISNUMBER(VLOOKUP($A26,'[1]Manure Devlop Cty Report'!$A$5:$H$59,B$3,FALSE)),VLOOKUP($A26,'[1]Manure Devlop Cty Report'!$A$5:$H$59,B$3,FALSE),'[1]Manure_out (Eliz)'!D25)</f>
        <v>23</v>
      </c>
      <c r="C26" s="10">
        <f>IF(ISNUMBER(VLOOKUP($A26,'[1]Manure Devlop Cty Report'!$A$5:$H$59,C$3,FALSE)),VLOOKUP($A26,'[1]Manure Devlop Cty Report'!$A$5:$H$59,C$3,FALSE),'[1]Manure_out (Eliz)'!E25)</f>
        <v>29</v>
      </c>
      <c r="D26" s="10">
        <f>IF(ISNUMBER(VLOOKUP($A26,'[1]Manure Devlop Cty Report'!$A$5:$H$59,D$3,FALSE)),VLOOKUP($A26,'[1]Manure Devlop Cty Report'!$A$5:$H$59,D$3,FALSE),'[1]Manure_out (Eliz)'!F25)</f>
        <v>30</v>
      </c>
      <c r="E26" s="10">
        <f>IF(ISNUMBER(VLOOKUP($A26,'[1]Manure Devlop Cty Report'!$A$5:$H$59,E$3,FALSE)),VLOOKUP($A26,'[1]Manure Devlop Cty Report'!$A$5:$H$59,E$3,FALSE),'[1]Manure_out (Eliz)'!G25)</f>
        <v>34</v>
      </c>
      <c r="F26" s="10">
        <f>IF(ISNUMBER(VLOOKUP($A26,'[1]Manure Devlop Cty Report'!$A$5:$H$59,F$3,FALSE)),VLOOKUP($A26,'[1]Manure Devlop Cty Report'!$A$5:$H$59,F$3,FALSE),'[1]Manure_out (Eliz)'!H25)</f>
        <v>39</v>
      </c>
      <c r="G26" s="10">
        <f>IF(ISNUMBER(VLOOKUP($A26,'[1]Manure Devlop Cty Report'!$A$5:$H$59,G$3,FALSE)),VLOOKUP($A26,'[1]Manure Devlop Cty Report'!$A$5:$H$59,G$3,FALSE),'[1]Manure_out (Eliz)'!I25)</f>
        <v>44</v>
      </c>
      <c r="H26" s="10">
        <f>IF(ISNUMBER(VLOOKUP($A26,'[1]Manure Devlop Cty Report'!$A$5:$H$59,H$3,FALSE)),VLOOKUP($A26,'[1]Manure Devlop Cty Report'!$A$5:$H$59,H$3,FALSE),'[1]Manure_out (Eliz)'!J25)</f>
        <v>50</v>
      </c>
      <c r="I26" s="10">
        <f>IF(ISNUMBER(VLOOKUP($A26,'[1]Manure Devlop Cty Report'!$A$5:$H$59,2,FALSE)),1,0)</f>
        <v>1</v>
      </c>
      <c r="J26" s="11" t="str">
        <f>IF(ISNUMBER(VLOOKUP($A26,'[1]Manure Devlop Cty Report'!$A$5:$H$59,2,FALSE)),"Draft Developing Countries Report.doc","manure_out.xls")</f>
        <v>Draft Developing Countries Report.doc</v>
      </c>
      <c r="K26" s="12" t="s">
        <v>7</v>
      </c>
      <c r="L26" s="13"/>
    </row>
    <row r="27" spans="1:13" ht="12.75">
      <c r="A27" s="9" t="s">
        <v>39</v>
      </c>
      <c r="B27" s="10">
        <f>IF(ISNUMBER(VLOOKUP($A27,'[1]Manure Devlop Cty Report'!$A$5:$H$59,B$3,FALSE)),VLOOKUP($A27,'[1]Manure Devlop Cty Report'!$A$5:$H$59,B$3,FALSE),'[1]Manure_out (Eliz)'!D26)</f>
        <v>16.7736</v>
      </c>
      <c r="C27" s="10">
        <f>IF(ISNUMBER(VLOOKUP($A27,'[1]Manure Devlop Cty Report'!$A$5:$H$59,C$3,FALSE)),VLOOKUP($A27,'[1]Manure Devlop Cty Report'!$A$5:$H$59,C$3,FALSE),'[1]Manure_out (Eliz)'!E26)</f>
        <v>8.5632</v>
      </c>
      <c r="D27" s="10">
        <f>IF(ISNUMBER(VLOOKUP($A27,'[1]Manure Devlop Cty Report'!$A$5:$H$59,D$3,FALSE)),VLOOKUP($A27,'[1]Manure Devlop Cty Report'!$A$5:$H$59,D$3,FALSE),'[1]Manure_out (Eliz)'!F26)</f>
        <v>5.76</v>
      </c>
      <c r="E27" s="10">
        <f>IF(ISNUMBER(VLOOKUP($A27,'[1]Manure Devlop Cty Report'!$A$5:$H$59,E$3,FALSE)),VLOOKUP($A27,'[1]Manure Devlop Cty Report'!$A$5:$H$59,E$3,FALSE),'[1]Manure_out (Eliz)'!G26)</f>
        <v>9.36</v>
      </c>
      <c r="F27" s="10">
        <f>IF(ISNUMBER(VLOOKUP($A27,'[1]Manure Devlop Cty Report'!$A$5:$H$59,F$3,FALSE)),VLOOKUP($A27,'[1]Manure Devlop Cty Report'!$A$5:$H$59,F$3,FALSE),'[1]Manure_out (Eliz)'!H26)</f>
        <v>10.56</v>
      </c>
      <c r="G27" s="10">
        <f>IF(ISNUMBER(VLOOKUP($A27,'[1]Manure Devlop Cty Report'!$A$5:$H$59,G$3,FALSE)),VLOOKUP($A27,'[1]Manure Devlop Cty Report'!$A$5:$H$59,G$3,FALSE),'[1]Manure_out (Eliz)'!I26)</f>
        <v>10.8</v>
      </c>
      <c r="H27" s="10">
        <f>IF(ISNUMBER(VLOOKUP($A27,'[1]Manure Devlop Cty Report'!$A$5:$H$59,H$3,FALSE)),VLOOKUP($A27,'[1]Manure Devlop Cty Report'!$A$5:$H$59,H$3,FALSE),'[1]Manure_out (Eliz)'!J26)</f>
        <v>11.04</v>
      </c>
      <c r="I27" s="10">
        <f>IF(ISNUMBER(VLOOKUP($A27,'[1]Manure Devlop Cty Report'!$A$5:$H$59,2,FALSE)),1,0)</f>
        <v>0</v>
      </c>
      <c r="J27" s="11" t="str">
        <f>IF(ISNUMBER(VLOOKUP($A27,'[1]Manure Devlop Cty Report'!$A$5:$H$59,2,FALSE)),"Draft Developing Countries Report.doc","manure_out.xls")</f>
        <v>manure_out.xls</v>
      </c>
      <c r="K27" s="12" t="s">
        <v>28</v>
      </c>
      <c r="L27" s="13" t="s">
        <v>23</v>
      </c>
      <c r="M27" s="14" t="s">
        <v>16</v>
      </c>
    </row>
    <row r="28" spans="1:12" ht="12.75">
      <c r="A28" s="9" t="s">
        <v>40</v>
      </c>
      <c r="B28" s="10">
        <f>IF(ISNUMBER(VLOOKUP($A28,'[1]Manure Devlop Cty Report'!$A$5:$H$59,B$3,FALSE)),VLOOKUP($A28,'[1]Manure Devlop Cty Report'!$A$5:$H$59,B$3,FALSE),'[1]Manure_out (Eliz)'!D27)</f>
        <v>30</v>
      </c>
      <c r="C28" s="10">
        <f>IF(ISNUMBER(VLOOKUP($A28,'[1]Manure Devlop Cty Report'!$A$5:$H$59,C$3,FALSE)),VLOOKUP($A28,'[1]Manure Devlop Cty Report'!$A$5:$H$59,C$3,FALSE),'[1]Manure_out (Eliz)'!E27)</f>
        <v>31</v>
      </c>
      <c r="D28" s="10">
        <f>IF(ISNUMBER(VLOOKUP($A28,'[1]Manure Devlop Cty Report'!$A$5:$H$59,D$3,FALSE)),VLOOKUP($A28,'[1]Manure Devlop Cty Report'!$A$5:$H$59,D$3,FALSE),'[1]Manure_out (Eliz)'!F27)</f>
        <v>35</v>
      </c>
      <c r="E28" s="10">
        <f>IF(ISNUMBER(VLOOKUP($A28,'[1]Manure Devlop Cty Report'!$A$5:$H$59,E$3,FALSE)),VLOOKUP($A28,'[1]Manure Devlop Cty Report'!$A$5:$H$59,E$3,FALSE),'[1]Manure_out (Eliz)'!G27)</f>
        <v>41</v>
      </c>
      <c r="F28" s="10">
        <f>IF(ISNUMBER(VLOOKUP($A28,'[1]Manure Devlop Cty Report'!$A$5:$H$59,F$3,FALSE)),VLOOKUP($A28,'[1]Manure Devlop Cty Report'!$A$5:$H$59,F$3,FALSE),'[1]Manure_out (Eliz)'!H27)</f>
        <v>49</v>
      </c>
      <c r="G28" s="10">
        <f>IF(ISNUMBER(VLOOKUP($A28,'[1]Manure Devlop Cty Report'!$A$5:$H$59,G$3,FALSE)),VLOOKUP($A28,'[1]Manure Devlop Cty Report'!$A$5:$H$59,G$3,FALSE),'[1]Manure_out (Eliz)'!I27)</f>
        <v>58</v>
      </c>
      <c r="H28" s="10">
        <f>IF(ISNUMBER(VLOOKUP($A28,'[1]Manure Devlop Cty Report'!$A$5:$H$59,H$3,FALSE)),VLOOKUP($A28,'[1]Manure Devlop Cty Report'!$A$5:$H$59,H$3,FALSE),'[1]Manure_out (Eliz)'!J27)</f>
        <v>68</v>
      </c>
      <c r="I28" s="10">
        <f>IF(ISNUMBER(VLOOKUP($A28,'[1]Manure Devlop Cty Report'!$A$5:$H$59,2,FALSE)),1,0)</f>
        <v>1</v>
      </c>
      <c r="J28" s="11" t="str">
        <f>IF(ISNUMBER(VLOOKUP($A28,'[1]Manure Devlop Cty Report'!$A$5:$H$59,2,FALSE)),"Draft Developing Countries Report.doc","manure_out.xls")</f>
        <v>Draft Developing Countries Report.doc</v>
      </c>
      <c r="K28" s="12" t="s">
        <v>7</v>
      </c>
      <c r="L28" s="13"/>
    </row>
    <row r="29" spans="1:13" ht="12.75">
      <c r="A29" s="9" t="s">
        <v>41</v>
      </c>
      <c r="B29" s="10">
        <f>IF(ISNUMBER(VLOOKUP($A29,'[1]Manure Devlop Cty Report'!$A$5:$H$59,B$3,FALSE)),VLOOKUP($A29,'[1]Manure Devlop Cty Report'!$A$5:$H$59,B$3,FALSE),'[1]Manure_out (Eliz)'!D28)</f>
        <v>9.47</v>
      </c>
      <c r="C29" s="10">
        <f>IF(ISNUMBER(VLOOKUP($A29,'[1]Manure Devlop Cty Report'!$A$5:$H$59,C$3,FALSE)),VLOOKUP($A29,'[1]Manure Devlop Cty Report'!$A$5:$H$59,C$3,FALSE),'[1]Manure_out (Eliz)'!E28)</f>
        <v>10.35</v>
      </c>
      <c r="D29" s="10">
        <f>IF(ISNUMBER(VLOOKUP($A29,'[1]Manure Devlop Cty Report'!$A$5:$H$59,D$3,FALSE)),VLOOKUP($A29,'[1]Manure Devlop Cty Report'!$A$5:$H$59,D$3,FALSE),'[1]Manure_out (Eliz)'!F28)</f>
        <v>10.01</v>
      </c>
      <c r="E29" s="10">
        <f>IF(ISNUMBER(VLOOKUP($A29,'[1]Manure Devlop Cty Report'!$A$5:$H$59,E$3,FALSE)),VLOOKUP($A29,'[1]Manure Devlop Cty Report'!$A$5:$H$59,E$3,FALSE),'[1]Manure_out (Eliz)'!G28)</f>
        <v>9.077203840355473</v>
      </c>
      <c r="F29" s="10">
        <f>IF(ISNUMBER(VLOOKUP($A29,'[1]Manure Devlop Cty Report'!$A$5:$H$59,F$3,FALSE)),VLOOKUP($A29,'[1]Manure Devlop Cty Report'!$A$5:$H$59,F$3,FALSE),'[1]Manure_out (Eliz)'!H28)</f>
        <v>9.08</v>
      </c>
      <c r="G29" s="10">
        <f>IF(ISNUMBER(VLOOKUP($A29,'[1]Manure Devlop Cty Report'!$A$5:$H$59,G$3,FALSE)),VLOOKUP($A29,'[1]Manure Devlop Cty Report'!$A$5:$H$59,G$3,FALSE),'[1]Manure_out (Eliz)'!I28)</f>
        <v>9.47</v>
      </c>
      <c r="H29" s="10">
        <f>IF(ISNUMBER(VLOOKUP($A29,'[1]Manure Devlop Cty Report'!$A$5:$H$59,H$3,FALSE)),VLOOKUP($A29,'[1]Manure Devlop Cty Report'!$A$5:$H$59,H$3,FALSE),'[1]Manure_out (Eliz)'!J28)</f>
        <v>9.077203840355473</v>
      </c>
      <c r="I29" s="10">
        <f>IF(ISNUMBER(VLOOKUP($A29,'[1]Manure Devlop Cty Report'!$A$5:$H$59,2,FALSE)),1,0)</f>
        <v>0</v>
      </c>
      <c r="J29" s="11" t="str">
        <f>IF(ISNUMBER(VLOOKUP($A29,'[1]Manure Devlop Cty Report'!$A$5:$H$59,2,FALSE)),"Draft Developing Countries Report.doc","manure_out.xls")</f>
        <v>manure_out.xls</v>
      </c>
      <c r="K29" s="12" t="s">
        <v>18</v>
      </c>
      <c r="L29" s="13" t="s">
        <v>15</v>
      </c>
      <c r="M29" s="14" t="s">
        <v>16</v>
      </c>
    </row>
    <row r="30" spans="1:13" ht="12.75">
      <c r="A30" s="9" t="s">
        <v>42</v>
      </c>
      <c r="B30" s="10">
        <f>IF(ISNUMBER(VLOOKUP($A30,'[1]Manure Devlop Cty Report'!$A$5:$H$59,B$3,FALSE)),VLOOKUP($A30,'[1]Manure Devlop Cty Report'!$A$5:$H$59,B$3,FALSE),'[1]Manure_out (Eliz)'!D29)</f>
        <v>168.44857142857143</v>
      </c>
      <c r="C30" s="10">
        <f>IF(ISNUMBER(VLOOKUP($A30,'[1]Manure Devlop Cty Report'!$A$5:$H$59,C$3,FALSE)),VLOOKUP($A30,'[1]Manure Devlop Cty Report'!$A$5:$H$59,C$3,FALSE),'[1]Manure_out (Eliz)'!E29)</f>
        <v>171.2668253968254</v>
      </c>
      <c r="D30" s="10">
        <f>IF(ISNUMBER(VLOOKUP($A30,'[1]Manure Devlop Cty Report'!$A$5:$H$59,D$3,FALSE)),VLOOKUP($A30,'[1]Manure Devlop Cty Report'!$A$5:$H$59,D$3,FALSE),'[1]Manure_out (Eliz)'!F29)</f>
        <v>173.40821577418342</v>
      </c>
      <c r="E30" s="10">
        <f>IF(ISNUMBER(VLOOKUP($A30,'[1]Manure Devlop Cty Report'!$A$5:$H$59,E$3,FALSE)),VLOOKUP($A30,'[1]Manure Devlop Cty Report'!$A$5:$H$59,E$3,FALSE),'[1]Manure_out (Eliz)'!G29)</f>
        <v>172.84215178795762</v>
      </c>
      <c r="F30" s="10">
        <f>IF(ISNUMBER(VLOOKUP($A30,'[1]Manure Devlop Cty Report'!$A$5:$H$59,F$3,FALSE)),VLOOKUP($A30,'[1]Manure Devlop Cty Report'!$A$5:$H$59,F$3,FALSE),'[1]Manure_out (Eliz)'!H29)</f>
        <v>172.81445057611222</v>
      </c>
      <c r="G30" s="10">
        <f>IF(ISNUMBER(VLOOKUP($A30,'[1]Manure Devlop Cty Report'!$A$5:$H$59,G$3,FALSE)),VLOOKUP($A30,'[1]Manure Devlop Cty Report'!$A$5:$H$59,G$3,FALSE),'[1]Manure_out (Eliz)'!I29)</f>
        <v>168.44857142857143</v>
      </c>
      <c r="H30" s="10">
        <f>IF(ISNUMBER(VLOOKUP($A30,'[1]Manure Devlop Cty Report'!$A$5:$H$59,H$3,FALSE)),VLOOKUP($A30,'[1]Manure Devlop Cty Report'!$A$5:$H$59,H$3,FALSE),'[1]Manure_out (Eliz)'!J29)</f>
        <v>173.35281335049262</v>
      </c>
      <c r="I30" s="10">
        <f>IF(ISNUMBER(VLOOKUP($A30,'[1]Manure Devlop Cty Report'!$A$5:$H$59,2,FALSE)),1,0)</f>
        <v>0</v>
      </c>
      <c r="J30" s="11" t="str">
        <f>IF(ISNUMBER(VLOOKUP($A30,'[1]Manure Devlop Cty Report'!$A$5:$H$59,2,FALSE)),"Draft Developing Countries Report.doc","manure_out.xls")</f>
        <v>manure_out.xls</v>
      </c>
      <c r="K30" s="12" t="s">
        <v>18</v>
      </c>
      <c r="L30" s="13" t="s">
        <v>15</v>
      </c>
      <c r="M30" s="14" t="s">
        <v>16</v>
      </c>
    </row>
    <row r="31" spans="1:12" ht="12.75">
      <c r="A31" s="9" t="s">
        <v>43</v>
      </c>
      <c r="B31" s="10">
        <f>IF(ISNUMBER(VLOOKUP($A31,'[1]Manure Devlop Cty Report'!$A$5:$H$59,B$3,FALSE)),VLOOKUP($A31,'[1]Manure Devlop Cty Report'!$A$5:$H$59,B$3,FALSE),'[1]Manure_out (Eliz)'!D30)</f>
        <v>13</v>
      </c>
      <c r="C31" s="10">
        <f>IF(ISNUMBER(VLOOKUP($A31,'[1]Manure Devlop Cty Report'!$A$5:$H$59,C$3,FALSE)),VLOOKUP($A31,'[1]Manure Devlop Cty Report'!$A$5:$H$59,C$3,FALSE),'[1]Manure_out (Eliz)'!E30)</f>
        <v>10</v>
      </c>
      <c r="D31" s="10">
        <f>IF(ISNUMBER(VLOOKUP($A31,'[1]Manure Devlop Cty Report'!$A$5:$H$59,D$3,FALSE)),VLOOKUP($A31,'[1]Manure Devlop Cty Report'!$A$5:$H$59,D$3,FALSE),'[1]Manure_out (Eliz)'!F30)</f>
        <v>11</v>
      </c>
      <c r="E31" s="10">
        <f>IF(ISNUMBER(VLOOKUP($A31,'[1]Manure Devlop Cty Report'!$A$5:$H$59,E$3,FALSE)),VLOOKUP($A31,'[1]Manure Devlop Cty Report'!$A$5:$H$59,E$3,FALSE),'[1]Manure_out (Eliz)'!G30)</f>
        <v>12</v>
      </c>
      <c r="F31" s="10">
        <f>IF(ISNUMBER(VLOOKUP($A31,'[1]Manure Devlop Cty Report'!$A$5:$H$59,F$3,FALSE)),VLOOKUP($A31,'[1]Manure Devlop Cty Report'!$A$5:$H$59,F$3,FALSE),'[1]Manure_out (Eliz)'!H30)</f>
        <v>12</v>
      </c>
      <c r="G31" s="10">
        <f>IF(ISNUMBER(VLOOKUP($A31,'[1]Manure Devlop Cty Report'!$A$5:$H$59,G$3,FALSE)),VLOOKUP($A31,'[1]Manure Devlop Cty Report'!$A$5:$H$59,G$3,FALSE),'[1]Manure_out (Eliz)'!I30)</f>
        <v>13</v>
      </c>
      <c r="H31" s="10">
        <f>IF(ISNUMBER(VLOOKUP($A31,'[1]Manure Devlop Cty Report'!$A$5:$H$59,H$3,FALSE)),VLOOKUP($A31,'[1]Manure Devlop Cty Report'!$A$5:$H$59,H$3,FALSE),'[1]Manure_out (Eliz)'!J30)</f>
        <v>13</v>
      </c>
      <c r="I31" s="10">
        <f>IF(ISNUMBER(VLOOKUP($A31,'[1]Manure Devlop Cty Report'!$A$5:$H$59,2,FALSE)),1,0)</f>
        <v>1</v>
      </c>
      <c r="J31" s="11" t="str">
        <f>IF(ISNUMBER(VLOOKUP($A31,'[1]Manure Devlop Cty Report'!$A$5:$H$59,2,FALSE)),"Draft Developing Countries Report.doc","manure_out.xls")</f>
        <v>Draft Developing Countries Report.doc</v>
      </c>
      <c r="K31" s="12" t="s">
        <v>12</v>
      </c>
      <c r="L31" s="15"/>
    </row>
    <row r="32" spans="1:13" ht="12.75">
      <c r="A32" s="9" t="s">
        <v>44</v>
      </c>
      <c r="B32" s="10">
        <f>IF(ISNUMBER(VLOOKUP($A32,'[1]Manure Devlop Cty Report'!$A$5:$H$59,B$3,FALSE)),VLOOKUP($A32,'[1]Manure Devlop Cty Report'!$A$5:$H$59,B$3,FALSE),'[1]Manure_out (Eliz)'!D31)</f>
        <v>630</v>
      </c>
      <c r="C32" s="10">
        <f>IF(ISNUMBER(VLOOKUP($A32,'[1]Manure Devlop Cty Report'!$A$5:$H$59,C$3,FALSE)),VLOOKUP($A32,'[1]Manure Devlop Cty Report'!$A$5:$H$59,C$3,FALSE),'[1]Manure_out (Eliz)'!E31)</f>
        <v>515</v>
      </c>
      <c r="D32" s="10">
        <f>IF(ISNUMBER(VLOOKUP($A32,'[1]Manure Devlop Cty Report'!$A$5:$H$59,D$3,FALSE)),VLOOKUP($A32,'[1]Manure Devlop Cty Report'!$A$5:$H$59,D$3,FALSE),'[1]Manure_out (Eliz)'!F31)</f>
        <v>494</v>
      </c>
      <c r="E32" s="10">
        <f>IF(ISNUMBER(VLOOKUP($A32,'[1]Manure Devlop Cty Report'!$A$5:$H$59,E$3,FALSE)),VLOOKUP($A32,'[1]Manure Devlop Cty Report'!$A$5:$H$59,E$3,FALSE),'[1]Manure_out (Eliz)'!G31)</f>
        <v>459.5</v>
      </c>
      <c r="F32" s="10">
        <f>IF(ISNUMBER(VLOOKUP($A32,'[1]Manure Devlop Cty Report'!$A$5:$H$59,F$3,FALSE)),VLOOKUP($A32,'[1]Manure Devlop Cty Report'!$A$5:$H$59,F$3,FALSE),'[1]Manure_out (Eliz)'!H31)</f>
        <v>425</v>
      </c>
      <c r="G32" s="10">
        <f>IF(ISNUMBER(VLOOKUP($A32,'[1]Manure Devlop Cty Report'!$A$5:$H$59,G$3,FALSE)),VLOOKUP($A32,'[1]Manure Devlop Cty Report'!$A$5:$H$59,G$3,FALSE),'[1]Manure_out (Eliz)'!I31)</f>
        <v>414.2630585491019</v>
      </c>
      <c r="H32" s="10">
        <f>IF(ISNUMBER(VLOOKUP($A32,'[1]Manure Devlop Cty Report'!$A$5:$H$59,H$3,FALSE)),VLOOKUP($A32,'[1]Manure Devlop Cty Report'!$A$5:$H$59,H$3,FALSE),'[1]Manure_out (Eliz)'!J31)</f>
        <v>425</v>
      </c>
      <c r="I32" s="10">
        <f>IF(ISNUMBER(VLOOKUP($A32,'[1]Manure Devlop Cty Report'!$A$5:$H$59,2,FALSE)),1,0)</f>
        <v>0</v>
      </c>
      <c r="J32" s="11" t="str">
        <f>IF(ISNUMBER(VLOOKUP($A32,'[1]Manure Devlop Cty Report'!$A$5:$H$59,2,FALSE)),"Draft Developing Countries Report.doc","manure_out.xls")</f>
        <v>manure_out.xls</v>
      </c>
      <c r="K32" s="12" t="s">
        <v>18</v>
      </c>
      <c r="L32" s="13" t="s">
        <v>15</v>
      </c>
      <c r="M32" s="14" t="s">
        <v>16</v>
      </c>
    </row>
    <row r="33" spans="1:13" ht="12.75">
      <c r="A33" s="9" t="s">
        <v>45</v>
      </c>
      <c r="B33" s="10">
        <f>IF(ISNUMBER(VLOOKUP($A33,'[1]Manure Devlop Cty Report'!$A$5:$H$59,B$3,FALSE)),VLOOKUP($A33,'[1]Manure Devlop Cty Report'!$A$5:$H$59,B$3,FALSE),'[1]Manure_out (Eliz)'!D32)</f>
        <v>24</v>
      </c>
      <c r="C33" s="10">
        <f>IF(ISNUMBER(VLOOKUP($A33,'[1]Manure Devlop Cty Report'!$A$5:$H$59,C$3,FALSE)),VLOOKUP($A33,'[1]Manure Devlop Cty Report'!$A$5:$H$59,C$3,FALSE),'[1]Manure_out (Eliz)'!E32)</f>
        <v>23</v>
      </c>
      <c r="D33" s="10">
        <f>IF(ISNUMBER(VLOOKUP($A33,'[1]Manure Devlop Cty Report'!$A$5:$H$59,D$3,FALSE)),VLOOKUP($A33,'[1]Manure Devlop Cty Report'!$A$5:$H$59,D$3,FALSE),'[1]Manure_out (Eliz)'!F32)</f>
        <v>27</v>
      </c>
      <c r="E33" s="10">
        <f>IF(ISNUMBER(VLOOKUP($A33,'[1]Manure Devlop Cty Report'!$A$5:$H$59,E$3,FALSE)),VLOOKUP($A33,'[1]Manure Devlop Cty Report'!$A$5:$H$59,E$3,FALSE),'[1]Manure_out (Eliz)'!G32)</f>
        <v>27</v>
      </c>
      <c r="F33" s="10">
        <f>IF(ISNUMBER(VLOOKUP($A33,'[1]Manure Devlop Cty Report'!$A$5:$H$59,F$3,FALSE)),VLOOKUP($A33,'[1]Manure Devlop Cty Report'!$A$5:$H$59,F$3,FALSE),'[1]Manure_out (Eliz)'!H32)</f>
        <v>27</v>
      </c>
      <c r="G33" s="10">
        <f>IF(ISNUMBER(VLOOKUP($A33,'[1]Manure Devlop Cty Report'!$A$5:$H$59,G$3,FALSE)),VLOOKUP($A33,'[1]Manure Devlop Cty Report'!$A$5:$H$59,G$3,FALSE),'[1]Manure_out (Eliz)'!I32)</f>
        <v>27</v>
      </c>
      <c r="H33" s="10">
        <f>IF(ISNUMBER(VLOOKUP($A33,'[1]Manure Devlop Cty Report'!$A$5:$H$59,H$3,FALSE)),VLOOKUP($A33,'[1]Manure Devlop Cty Report'!$A$5:$H$59,H$3,FALSE),'[1]Manure_out (Eliz)'!J32)</f>
        <v>27</v>
      </c>
      <c r="I33" s="10">
        <f>IF(ISNUMBER(VLOOKUP($A33,'[1]Manure Devlop Cty Report'!$A$5:$H$59,2,FALSE)),1,0)</f>
        <v>0</v>
      </c>
      <c r="J33" s="11" t="str">
        <f>IF(ISNUMBER(VLOOKUP($A33,'[1]Manure Devlop Cty Report'!$A$5:$H$59,2,FALSE)),"Draft Developing Countries Report.doc","manure_out.xls")</f>
        <v>manure_out.xls</v>
      </c>
      <c r="K33" s="12" t="s">
        <v>18</v>
      </c>
      <c r="L33" s="13" t="s">
        <v>15</v>
      </c>
      <c r="M33" s="14" t="s">
        <v>16</v>
      </c>
    </row>
    <row r="34" spans="1:13" ht="12.75">
      <c r="A34" s="9" t="s">
        <v>46</v>
      </c>
      <c r="B34" s="10">
        <f>IF(ISNUMBER(VLOOKUP($A34,'[1]Manure Devlop Cty Report'!$A$5:$H$59,B$3,FALSE)),VLOOKUP($A34,'[1]Manure Devlop Cty Report'!$A$5:$H$59,B$3,FALSE),'[1]Manure_out (Eliz)'!D33)</f>
        <v>44</v>
      </c>
      <c r="C34" s="10">
        <f>IF(ISNUMBER(VLOOKUP($A34,'[1]Manure Devlop Cty Report'!$A$5:$H$59,C$3,FALSE)),VLOOKUP($A34,'[1]Manure Devlop Cty Report'!$A$5:$H$59,C$3,FALSE),'[1]Manure_out (Eliz)'!E33)</f>
        <v>32</v>
      </c>
      <c r="D34" s="10">
        <f>IF(ISNUMBER(VLOOKUP($A34,'[1]Manure Devlop Cty Report'!$A$5:$H$59,D$3,FALSE)),VLOOKUP($A34,'[1]Manure Devlop Cty Report'!$A$5:$H$59,D$3,FALSE),'[1]Manure_out (Eliz)'!F33)</f>
        <v>34</v>
      </c>
      <c r="E34" s="10">
        <f>IF(ISNUMBER(VLOOKUP($A34,'[1]Manure Devlop Cty Report'!$A$5:$H$59,E$3,FALSE)),VLOOKUP($A34,'[1]Manure Devlop Cty Report'!$A$5:$H$59,E$3,FALSE),'[1]Manure_out (Eliz)'!G33)</f>
        <v>36.125</v>
      </c>
      <c r="F34" s="10">
        <f>IF(ISNUMBER(VLOOKUP($A34,'[1]Manure Devlop Cty Report'!$A$5:$H$59,F$3,FALSE)),VLOOKUP($A34,'[1]Manure Devlop Cty Report'!$A$5:$H$59,F$3,FALSE),'[1]Manure_out (Eliz)'!H33)</f>
        <v>38.3828125</v>
      </c>
      <c r="G34" s="10">
        <f>IF(ISNUMBER(VLOOKUP($A34,'[1]Manure Devlop Cty Report'!$A$5:$H$59,G$3,FALSE)),VLOOKUP($A34,'[1]Manure Devlop Cty Report'!$A$5:$H$59,G$3,FALSE),'[1]Manure_out (Eliz)'!I33)</f>
        <v>40.78173828125</v>
      </c>
      <c r="H34" s="10">
        <f>IF(ISNUMBER(VLOOKUP($A34,'[1]Manure Devlop Cty Report'!$A$5:$H$59,H$3,FALSE)),VLOOKUP($A34,'[1]Manure Devlop Cty Report'!$A$5:$H$59,H$3,FALSE),'[1]Manure_out (Eliz)'!J33)</f>
        <v>43.330596923828125</v>
      </c>
      <c r="I34" s="10">
        <f>IF(ISNUMBER(VLOOKUP($A34,'[1]Manure Devlop Cty Report'!$A$5:$H$59,2,FALSE)),1,0)</f>
        <v>0</v>
      </c>
      <c r="J34" s="11" t="str">
        <f>IF(ISNUMBER(VLOOKUP($A34,'[1]Manure Devlop Cty Report'!$A$5:$H$59,2,FALSE)),"Draft Developing Countries Report.doc","manure_out.xls")</f>
        <v>manure_out.xls</v>
      </c>
      <c r="K34" s="12" t="s">
        <v>28</v>
      </c>
      <c r="L34" s="13" t="s">
        <v>15</v>
      </c>
      <c r="M34" s="14" t="s">
        <v>16</v>
      </c>
    </row>
    <row r="35" spans="1:13" ht="12.75">
      <c r="A35" s="9" t="s">
        <v>47</v>
      </c>
      <c r="B35" s="10">
        <f>IF(ISNUMBER(VLOOKUP($A35,'[1]Manure Devlop Cty Report'!$A$5:$H$59,B$3,FALSE)),VLOOKUP($A35,'[1]Manure Devlop Cty Report'!$A$5:$H$59,B$3,FALSE),'[1]Manure_out (Eliz)'!D34)</f>
        <v>0.94</v>
      </c>
      <c r="C35" s="10">
        <f>IF(ISNUMBER(VLOOKUP($A35,'[1]Manure Devlop Cty Report'!$A$5:$H$59,C$3,FALSE)),VLOOKUP($A35,'[1]Manure Devlop Cty Report'!$A$5:$H$59,C$3,FALSE),'[1]Manure_out (Eliz)'!E34)</f>
        <v>0.9</v>
      </c>
      <c r="D35" s="10">
        <f>IF(ISNUMBER(VLOOKUP($A35,'[1]Manure Devlop Cty Report'!$A$5:$H$59,D$3,FALSE)),VLOOKUP($A35,'[1]Manure Devlop Cty Report'!$A$5:$H$59,D$3,FALSE),'[1]Manure_out (Eliz)'!F34)</f>
        <v>0.9</v>
      </c>
      <c r="E35" s="10">
        <f>IF(ISNUMBER(VLOOKUP($A35,'[1]Manure Devlop Cty Report'!$A$5:$H$59,E$3,FALSE)),VLOOKUP($A35,'[1]Manure Devlop Cty Report'!$A$5:$H$59,E$3,FALSE),'[1]Manure_out (Eliz)'!G34)</f>
        <v>1</v>
      </c>
      <c r="F35" s="10">
        <f>IF(ISNUMBER(VLOOKUP($A35,'[1]Manure Devlop Cty Report'!$A$5:$H$59,F$3,FALSE)),VLOOKUP($A35,'[1]Manure Devlop Cty Report'!$A$5:$H$59,F$3,FALSE),'[1]Manure_out (Eliz)'!H34)</f>
        <v>1</v>
      </c>
      <c r="G35" s="10">
        <f>IF(ISNUMBER(VLOOKUP($A35,'[1]Manure Devlop Cty Report'!$A$5:$H$59,G$3,FALSE)),VLOOKUP($A35,'[1]Manure Devlop Cty Report'!$A$5:$H$59,G$3,FALSE),'[1]Manure_out (Eliz)'!I34)</f>
        <v>1</v>
      </c>
      <c r="H35" s="10">
        <f>IF(ISNUMBER(VLOOKUP($A35,'[1]Manure Devlop Cty Report'!$A$5:$H$59,H$3,FALSE)),VLOOKUP($A35,'[1]Manure Devlop Cty Report'!$A$5:$H$59,H$3,FALSE),'[1]Manure_out (Eliz)'!J34)</f>
        <v>1</v>
      </c>
      <c r="I35" s="10">
        <f>IF(ISNUMBER(VLOOKUP($A35,'[1]Manure Devlop Cty Report'!$A$5:$H$59,2,FALSE)),1,0)</f>
        <v>0</v>
      </c>
      <c r="J35" s="11" t="str">
        <f>IF(ISNUMBER(VLOOKUP($A35,'[1]Manure Devlop Cty Report'!$A$5:$H$59,2,FALSE)),"Draft Developing Countries Report.doc","manure_out.xls")</f>
        <v>manure_out.xls</v>
      </c>
      <c r="K35" s="12" t="s">
        <v>48</v>
      </c>
      <c r="L35" s="13" t="s">
        <v>15</v>
      </c>
      <c r="M35" s="14" t="s">
        <v>16</v>
      </c>
    </row>
    <row r="36" spans="1:12" ht="12.75">
      <c r="A36" s="9" t="s">
        <v>49</v>
      </c>
      <c r="B36" s="10">
        <f>IF(ISNUMBER(VLOOKUP($A36,'[1]Manure Devlop Cty Report'!$A$5:$H$59,B$3,FALSE)),VLOOKUP($A36,'[1]Manure Devlop Cty Report'!$A$5:$H$59,B$3,FALSE),'[1]Manure_out (Eliz)'!D35)</f>
        <v>905</v>
      </c>
      <c r="C36" s="10">
        <f>IF(ISNUMBER(VLOOKUP($A36,'[1]Manure Devlop Cty Report'!$A$5:$H$59,C$3,FALSE)),VLOOKUP($A36,'[1]Manure Devlop Cty Report'!$A$5:$H$59,C$3,FALSE),'[1]Manure_out (Eliz)'!E35)</f>
        <v>941</v>
      </c>
      <c r="D36" s="10">
        <f>IF(ISNUMBER(VLOOKUP($A36,'[1]Manure Devlop Cty Report'!$A$5:$H$59,D$3,FALSE)),VLOOKUP($A36,'[1]Manure Devlop Cty Report'!$A$5:$H$59,D$3,FALSE),'[1]Manure_out (Eliz)'!F35)</f>
        <v>977</v>
      </c>
      <c r="E36" s="10">
        <f>IF(ISNUMBER(VLOOKUP($A36,'[1]Manure Devlop Cty Report'!$A$5:$H$59,E$3,FALSE)),VLOOKUP($A36,'[1]Manure Devlop Cty Report'!$A$5:$H$59,E$3,FALSE),'[1]Manure_out (Eliz)'!G35)</f>
        <v>1007</v>
      </c>
      <c r="F36" s="10">
        <f>IF(ISNUMBER(VLOOKUP($A36,'[1]Manure Devlop Cty Report'!$A$5:$H$59,F$3,FALSE)),VLOOKUP($A36,'[1]Manure Devlop Cty Report'!$A$5:$H$59,F$3,FALSE),'[1]Manure_out (Eliz)'!H35)</f>
        <v>1036</v>
      </c>
      <c r="G36" s="10">
        <f>IF(ISNUMBER(VLOOKUP($A36,'[1]Manure Devlop Cty Report'!$A$5:$H$59,G$3,FALSE)),VLOOKUP($A36,'[1]Manure Devlop Cty Report'!$A$5:$H$59,G$3,FALSE),'[1]Manure_out (Eliz)'!I35)</f>
        <v>1068</v>
      </c>
      <c r="H36" s="10">
        <f>IF(ISNUMBER(VLOOKUP($A36,'[1]Manure Devlop Cty Report'!$A$5:$H$59,H$3,FALSE)),VLOOKUP($A36,'[1]Manure Devlop Cty Report'!$A$5:$H$59,H$3,FALSE),'[1]Manure_out (Eliz)'!J35)</f>
        <v>1099</v>
      </c>
      <c r="I36" s="10">
        <f>IF(ISNUMBER(VLOOKUP($A36,'[1]Manure Devlop Cty Report'!$A$5:$H$59,2,FALSE)),1,0)</f>
        <v>1</v>
      </c>
      <c r="J36" s="11" t="str">
        <f>IF(ISNUMBER(VLOOKUP($A36,'[1]Manure Devlop Cty Report'!$A$5:$H$59,2,FALSE)),"Draft Developing Countries Report.doc","manure_out.xls")</f>
        <v>Draft Developing Countries Report.doc</v>
      </c>
      <c r="K36" s="12" t="s">
        <v>49</v>
      </c>
      <c r="L36" s="13"/>
    </row>
    <row r="37" spans="1:12" ht="12.75">
      <c r="A37" s="9" t="s">
        <v>50</v>
      </c>
      <c r="B37" s="10">
        <f>IF(ISNUMBER(VLOOKUP($A37,'[1]Manure Devlop Cty Report'!$A$5:$H$59,B$3,FALSE)),VLOOKUP($A37,'[1]Manure Devlop Cty Report'!$A$5:$H$59,B$3,FALSE),'[1]Manure_out (Eliz)'!D36)</f>
        <v>47</v>
      </c>
      <c r="C37" s="10">
        <f>IF(ISNUMBER(VLOOKUP($A37,'[1]Manure Devlop Cty Report'!$A$5:$H$59,C$3,FALSE)),VLOOKUP($A37,'[1]Manure Devlop Cty Report'!$A$5:$H$59,C$3,FALSE),'[1]Manure_out (Eliz)'!E36)</f>
        <v>60</v>
      </c>
      <c r="D37" s="10">
        <f>IF(ISNUMBER(VLOOKUP($A37,'[1]Manure Devlop Cty Report'!$A$5:$H$59,D$3,FALSE)),VLOOKUP($A37,'[1]Manure Devlop Cty Report'!$A$5:$H$59,D$3,FALSE),'[1]Manure_out (Eliz)'!F36)</f>
        <v>76</v>
      </c>
      <c r="E37" s="10">
        <f>IF(ISNUMBER(VLOOKUP($A37,'[1]Manure Devlop Cty Report'!$A$5:$H$59,E$3,FALSE)),VLOOKUP($A37,'[1]Manure Devlop Cty Report'!$A$5:$H$59,E$3,FALSE),'[1]Manure_out (Eliz)'!G36)</f>
        <v>84</v>
      </c>
      <c r="F37" s="10">
        <f>IF(ISNUMBER(VLOOKUP($A37,'[1]Manure Devlop Cty Report'!$A$5:$H$59,F$3,FALSE)),VLOOKUP($A37,'[1]Manure Devlop Cty Report'!$A$5:$H$59,F$3,FALSE),'[1]Manure_out (Eliz)'!H36)</f>
        <v>93</v>
      </c>
      <c r="G37" s="10">
        <f>IF(ISNUMBER(VLOOKUP($A37,'[1]Manure Devlop Cty Report'!$A$5:$H$59,G$3,FALSE)),VLOOKUP($A37,'[1]Manure Devlop Cty Report'!$A$5:$H$59,G$3,FALSE),'[1]Manure_out (Eliz)'!I36)</f>
        <v>110</v>
      </c>
      <c r="H37" s="10">
        <f>IF(ISNUMBER(VLOOKUP($A37,'[1]Manure Devlop Cty Report'!$A$5:$H$59,H$3,FALSE)),VLOOKUP($A37,'[1]Manure Devlop Cty Report'!$A$5:$H$59,H$3,FALSE),'[1]Manure_out (Eliz)'!J36)</f>
        <v>118</v>
      </c>
      <c r="I37" s="10">
        <f>IF(ISNUMBER(VLOOKUP($A37,'[1]Manure Devlop Cty Report'!$A$5:$H$59,2,FALSE)),1,0)</f>
        <v>1</v>
      </c>
      <c r="J37" s="11" t="str">
        <f>IF(ISNUMBER(VLOOKUP($A37,'[1]Manure Devlop Cty Report'!$A$5:$H$59,2,FALSE)),"Draft Developing Countries Report.doc","manure_out.xls")</f>
        <v>Draft Developing Countries Report.doc</v>
      </c>
      <c r="K37" s="12" t="s">
        <v>21</v>
      </c>
      <c r="L37" s="13" t="s">
        <v>8</v>
      </c>
    </row>
    <row r="38" spans="1:12" ht="12.75">
      <c r="A38" s="9" t="s">
        <v>51</v>
      </c>
      <c r="B38" s="10">
        <f>IF(ISNUMBER(VLOOKUP($A38,'[1]Manure Devlop Cty Report'!$A$5:$H$59,B$3,FALSE)),VLOOKUP($A38,'[1]Manure Devlop Cty Report'!$A$5:$H$59,B$3,FALSE),'[1]Manure_out (Eliz)'!D37)</f>
        <v>74</v>
      </c>
      <c r="C38" s="10">
        <f>IF(ISNUMBER(VLOOKUP($A38,'[1]Manure Devlop Cty Report'!$A$5:$H$59,C$3,FALSE)),VLOOKUP($A38,'[1]Manure Devlop Cty Report'!$A$5:$H$59,C$3,FALSE),'[1]Manure_out (Eliz)'!E37)</f>
        <v>77</v>
      </c>
      <c r="D38" s="10">
        <f>IF(ISNUMBER(VLOOKUP($A38,'[1]Manure Devlop Cty Report'!$A$5:$H$59,D$3,FALSE)),VLOOKUP($A38,'[1]Manure Devlop Cty Report'!$A$5:$H$59,D$3,FALSE),'[1]Manure_out (Eliz)'!F37)</f>
        <v>81</v>
      </c>
      <c r="E38" s="10">
        <f>IF(ISNUMBER(VLOOKUP($A38,'[1]Manure Devlop Cty Report'!$A$5:$H$59,E$3,FALSE)),VLOOKUP($A38,'[1]Manure Devlop Cty Report'!$A$5:$H$59,E$3,FALSE),'[1]Manure_out (Eliz)'!G37)</f>
        <v>91</v>
      </c>
      <c r="F38" s="10">
        <f>IF(ISNUMBER(VLOOKUP($A38,'[1]Manure Devlop Cty Report'!$A$5:$H$59,F$3,FALSE)),VLOOKUP($A38,'[1]Manure Devlop Cty Report'!$A$5:$H$59,F$3,FALSE),'[1]Manure_out (Eliz)'!H37)</f>
        <v>103</v>
      </c>
      <c r="G38" s="10">
        <f>IF(ISNUMBER(VLOOKUP($A38,'[1]Manure Devlop Cty Report'!$A$5:$H$59,G$3,FALSE)),VLOOKUP($A38,'[1]Manure Devlop Cty Report'!$A$5:$H$59,G$3,FALSE),'[1]Manure_out (Eliz)'!I37)</f>
        <v>117</v>
      </c>
      <c r="H38" s="10">
        <f>IF(ISNUMBER(VLOOKUP($A38,'[1]Manure Devlop Cty Report'!$A$5:$H$59,H$3,FALSE)),VLOOKUP($A38,'[1]Manure Devlop Cty Report'!$A$5:$H$59,H$3,FALSE),'[1]Manure_out (Eliz)'!J37)</f>
        <v>132</v>
      </c>
      <c r="I38" s="10">
        <f>IF(ISNUMBER(VLOOKUP($A38,'[1]Manure Devlop Cty Report'!$A$5:$H$59,2,FALSE)),1,0)</f>
        <v>1</v>
      </c>
      <c r="J38" s="11" t="str">
        <f>IF(ISNUMBER(VLOOKUP($A38,'[1]Manure Devlop Cty Report'!$A$5:$H$59,2,FALSE)),"Draft Developing Countries Report.doc","manure_out.xls")</f>
        <v>Draft Developing Countries Report.doc</v>
      </c>
      <c r="K38" s="12" t="s">
        <v>52</v>
      </c>
      <c r="L38" s="13" t="s">
        <v>8</v>
      </c>
    </row>
    <row r="39" spans="1:12" ht="12.75">
      <c r="A39" s="9" t="s">
        <v>53</v>
      </c>
      <c r="B39" s="10">
        <f>IF(ISNUMBER(VLOOKUP($A39,'[1]Manure Devlop Cty Report'!$A$5:$H$59,B$3,FALSE)),VLOOKUP($A39,'[1]Manure Devlop Cty Report'!$A$5:$H$59,B$3,FALSE),'[1]Manure_out (Eliz)'!D38)</f>
        <v>7</v>
      </c>
      <c r="C39" s="10">
        <f>IF(ISNUMBER(VLOOKUP($A39,'[1]Manure Devlop Cty Report'!$A$5:$H$59,C$3,FALSE)),VLOOKUP($A39,'[1]Manure Devlop Cty Report'!$A$5:$H$59,C$3,FALSE),'[1]Manure_out (Eliz)'!E38)</f>
        <v>4</v>
      </c>
      <c r="D39" s="10">
        <f>IF(ISNUMBER(VLOOKUP($A39,'[1]Manure Devlop Cty Report'!$A$5:$H$59,D$3,FALSE)),VLOOKUP($A39,'[1]Manure Devlop Cty Report'!$A$5:$H$59,D$3,FALSE),'[1]Manure_out (Eliz)'!F38)</f>
        <v>4</v>
      </c>
      <c r="E39" s="10">
        <f>IF(ISNUMBER(VLOOKUP($A39,'[1]Manure Devlop Cty Report'!$A$5:$H$59,E$3,FALSE)),VLOOKUP($A39,'[1]Manure Devlop Cty Report'!$A$5:$H$59,E$3,FALSE),'[1]Manure_out (Eliz)'!G38)</f>
        <v>5</v>
      </c>
      <c r="F39" s="10">
        <f>IF(ISNUMBER(VLOOKUP($A39,'[1]Manure Devlop Cty Report'!$A$5:$H$59,F$3,FALSE)),VLOOKUP($A39,'[1]Manure Devlop Cty Report'!$A$5:$H$59,F$3,FALSE),'[1]Manure_out (Eliz)'!H38)</f>
        <v>6</v>
      </c>
      <c r="G39" s="10">
        <f>IF(ISNUMBER(VLOOKUP($A39,'[1]Manure Devlop Cty Report'!$A$5:$H$59,G$3,FALSE)),VLOOKUP($A39,'[1]Manure Devlop Cty Report'!$A$5:$H$59,G$3,FALSE),'[1]Manure_out (Eliz)'!I38)</f>
        <v>6</v>
      </c>
      <c r="H39" s="10">
        <f>IF(ISNUMBER(VLOOKUP($A39,'[1]Manure Devlop Cty Report'!$A$5:$H$59,H$3,FALSE)),VLOOKUP($A39,'[1]Manure Devlop Cty Report'!$A$5:$H$59,H$3,FALSE),'[1]Manure_out (Eliz)'!J38)</f>
        <v>7</v>
      </c>
      <c r="I39" s="10">
        <f>IF(ISNUMBER(VLOOKUP($A39,'[1]Manure Devlop Cty Report'!$A$5:$H$59,2,FALSE)),1,0)</f>
        <v>1</v>
      </c>
      <c r="J39" s="11" t="str">
        <f>IF(ISNUMBER(VLOOKUP($A39,'[1]Manure Devlop Cty Report'!$A$5:$H$59,2,FALSE)),"Draft Developing Countries Report.doc","manure_out.xls")</f>
        <v>Draft Developing Countries Report.doc</v>
      </c>
      <c r="K39" s="12" t="s">
        <v>52</v>
      </c>
      <c r="L39" s="13" t="s">
        <v>8</v>
      </c>
    </row>
    <row r="40" spans="1:13" ht="12.75">
      <c r="A40" s="9" t="s">
        <v>54</v>
      </c>
      <c r="B40" s="10">
        <f>IF(ISNUMBER(VLOOKUP($A40,'[1]Manure Devlop Cty Report'!$A$5:$H$59,B$3,FALSE)),VLOOKUP($A40,'[1]Manure Devlop Cty Report'!$A$5:$H$59,B$3,FALSE),'[1]Manure_out (Eliz)'!D39)</f>
        <v>62</v>
      </c>
      <c r="C40" s="10">
        <f>IF(ISNUMBER(VLOOKUP($A40,'[1]Manure Devlop Cty Report'!$A$5:$H$59,C$3,FALSE)),VLOOKUP($A40,'[1]Manure Devlop Cty Report'!$A$5:$H$59,C$3,FALSE),'[1]Manure_out (Eliz)'!E39)</f>
        <v>66</v>
      </c>
      <c r="D40" s="10">
        <f>IF(ISNUMBER(VLOOKUP($A40,'[1]Manure Devlop Cty Report'!$A$5:$H$59,D$3,FALSE)),VLOOKUP($A40,'[1]Manure Devlop Cty Report'!$A$5:$H$59,D$3,FALSE),'[1]Manure_out (Eliz)'!F39)</f>
        <v>69</v>
      </c>
      <c r="E40" s="10">
        <f>IF(ISNUMBER(VLOOKUP($A40,'[1]Manure Devlop Cty Report'!$A$5:$H$59,E$3,FALSE)),VLOOKUP($A40,'[1]Manure Devlop Cty Report'!$A$5:$H$59,E$3,FALSE),'[1]Manure_out (Eliz)'!G39)</f>
        <v>69</v>
      </c>
      <c r="F40" s="10">
        <f>IF(ISNUMBER(VLOOKUP($A40,'[1]Manure Devlop Cty Report'!$A$5:$H$59,F$3,FALSE)),VLOOKUP($A40,'[1]Manure Devlop Cty Report'!$A$5:$H$59,F$3,FALSE),'[1]Manure_out (Eliz)'!H39)</f>
        <v>73.55</v>
      </c>
      <c r="G40" s="10">
        <f>IF(ISNUMBER(VLOOKUP($A40,'[1]Manure Devlop Cty Report'!$A$5:$H$59,G$3,FALSE)),VLOOKUP($A40,'[1]Manure Devlop Cty Report'!$A$5:$H$59,G$3,FALSE),'[1]Manure_out (Eliz)'!I39)</f>
        <v>75.975</v>
      </c>
      <c r="H40" s="10">
        <f>IF(ISNUMBER(VLOOKUP($A40,'[1]Manure Devlop Cty Report'!$A$5:$H$59,H$3,FALSE)),VLOOKUP($A40,'[1]Manure Devlop Cty Report'!$A$5:$H$59,H$3,FALSE),'[1]Manure_out (Eliz)'!J39)</f>
        <v>78.4</v>
      </c>
      <c r="I40" s="10">
        <f>IF(ISNUMBER(VLOOKUP($A40,'[1]Manure Devlop Cty Report'!$A$5:$H$59,2,FALSE)),1,0)</f>
        <v>0</v>
      </c>
      <c r="J40" s="11" t="str">
        <f>IF(ISNUMBER(VLOOKUP($A40,'[1]Manure Devlop Cty Report'!$A$5:$H$59,2,FALSE)),"Draft Developing Countries Report.doc","manure_out.xls")</f>
        <v>manure_out.xls</v>
      </c>
      <c r="K40" s="12" t="s">
        <v>18</v>
      </c>
      <c r="L40" s="13" t="s">
        <v>15</v>
      </c>
      <c r="M40" s="14" t="s">
        <v>16</v>
      </c>
    </row>
    <row r="41" spans="1:12" ht="12.75">
      <c r="A41" s="9" t="s">
        <v>55</v>
      </c>
      <c r="B41" s="10">
        <f>IF(ISNUMBER(VLOOKUP($A41,'[1]Manure Devlop Cty Report'!$A$5:$H$59,B$3,FALSE)),VLOOKUP($A41,'[1]Manure Devlop Cty Report'!$A$5:$H$59,B$3,FALSE),'[1]Manure_out (Eliz)'!D40)</f>
        <v>9</v>
      </c>
      <c r="C41" s="10">
        <f>IF(ISNUMBER(VLOOKUP($A41,'[1]Manure Devlop Cty Report'!$A$5:$H$59,C$3,FALSE)),VLOOKUP($A41,'[1]Manure Devlop Cty Report'!$A$5:$H$59,C$3,FALSE),'[1]Manure_out (Eliz)'!E40)</f>
        <v>10</v>
      </c>
      <c r="D41" s="10">
        <f>IF(ISNUMBER(VLOOKUP($A41,'[1]Manure Devlop Cty Report'!$A$5:$H$59,D$3,FALSE)),VLOOKUP($A41,'[1]Manure Devlop Cty Report'!$A$5:$H$59,D$3,FALSE),'[1]Manure_out (Eliz)'!F40)</f>
        <v>11</v>
      </c>
      <c r="E41" s="10">
        <f>IF(ISNUMBER(VLOOKUP($A41,'[1]Manure Devlop Cty Report'!$A$5:$H$59,E$3,FALSE)),VLOOKUP($A41,'[1]Manure Devlop Cty Report'!$A$5:$H$59,E$3,FALSE),'[1]Manure_out (Eliz)'!G40)</f>
        <v>11</v>
      </c>
      <c r="F41" s="10">
        <f>IF(ISNUMBER(VLOOKUP($A41,'[1]Manure Devlop Cty Report'!$A$5:$H$59,F$3,FALSE)),VLOOKUP($A41,'[1]Manure Devlop Cty Report'!$A$5:$H$59,F$3,FALSE),'[1]Manure_out (Eliz)'!H40)</f>
        <v>12</v>
      </c>
      <c r="G41" s="10">
        <f>IF(ISNUMBER(VLOOKUP($A41,'[1]Manure Devlop Cty Report'!$A$5:$H$59,G$3,FALSE)),VLOOKUP($A41,'[1]Manure Devlop Cty Report'!$A$5:$H$59,G$3,FALSE),'[1]Manure_out (Eliz)'!I40)</f>
        <v>12</v>
      </c>
      <c r="H41" s="10">
        <f>IF(ISNUMBER(VLOOKUP($A41,'[1]Manure Devlop Cty Report'!$A$5:$H$59,H$3,FALSE)),VLOOKUP($A41,'[1]Manure Devlop Cty Report'!$A$5:$H$59,H$3,FALSE),'[1]Manure_out (Eliz)'!J40)</f>
        <v>12</v>
      </c>
      <c r="I41" s="10">
        <f>IF(ISNUMBER(VLOOKUP($A41,'[1]Manure Devlop Cty Report'!$A$5:$H$59,2,FALSE)),1,0)</f>
        <v>1</v>
      </c>
      <c r="J41" s="11" t="str">
        <f>IF(ISNUMBER(VLOOKUP($A41,'[1]Manure Devlop Cty Report'!$A$5:$H$59,2,FALSE)),"Draft Developing Countries Report.doc","manure_out.xls")</f>
        <v>Draft Developing Countries Report.doc</v>
      </c>
      <c r="K41" s="12" t="s">
        <v>52</v>
      </c>
      <c r="L41" s="13"/>
    </row>
    <row r="42" spans="1:13" ht="12.75">
      <c r="A42" s="9" t="s">
        <v>56</v>
      </c>
      <c r="B42" s="10">
        <f>IF(ISNUMBER(VLOOKUP($A42,'[1]Manure Devlop Cty Report'!$A$5:$H$59,B$3,FALSE)),VLOOKUP($A42,'[1]Manure Devlop Cty Report'!$A$5:$H$59,B$3,FALSE),'[1]Manure_out (Eliz)'!D41)</f>
        <v>190</v>
      </c>
      <c r="C42" s="10">
        <f>IF(ISNUMBER(VLOOKUP($A42,'[1]Manure Devlop Cty Report'!$A$5:$H$59,C$3,FALSE)),VLOOKUP($A42,'[1]Manure Devlop Cty Report'!$A$5:$H$59,C$3,FALSE),'[1]Manure_out (Eliz)'!E41)</f>
        <v>184</v>
      </c>
      <c r="D42" s="10">
        <f>IF(ISNUMBER(VLOOKUP($A42,'[1]Manure Devlop Cty Report'!$A$5:$H$59,D$3,FALSE)),VLOOKUP($A42,'[1]Manure Devlop Cty Report'!$A$5:$H$59,D$3,FALSE),'[1]Manure_out (Eliz)'!F41)</f>
        <v>188</v>
      </c>
      <c r="E42" s="10">
        <f>IF(ISNUMBER(VLOOKUP($A42,'[1]Manure Devlop Cty Report'!$A$5:$H$59,E$3,FALSE)),VLOOKUP($A42,'[1]Manure Devlop Cty Report'!$A$5:$H$59,E$3,FALSE),'[1]Manure_out (Eliz)'!G41)</f>
        <v>183</v>
      </c>
      <c r="F42" s="10">
        <f>IF(ISNUMBER(VLOOKUP($A42,'[1]Manure Devlop Cty Report'!$A$5:$H$59,F$3,FALSE)),VLOOKUP($A42,'[1]Manure Devlop Cty Report'!$A$5:$H$59,F$3,FALSE),'[1]Manure_out (Eliz)'!H41)</f>
        <v>178</v>
      </c>
      <c r="G42" s="10">
        <f>IF(ISNUMBER(VLOOKUP($A42,'[1]Manure Devlop Cty Report'!$A$5:$H$59,G$3,FALSE)),VLOOKUP($A42,'[1]Manure Devlop Cty Report'!$A$5:$H$59,G$3,FALSE),'[1]Manure_out (Eliz)'!I41)</f>
        <v>173.85</v>
      </c>
      <c r="H42" s="10">
        <f>IF(ISNUMBER(VLOOKUP($A42,'[1]Manure Devlop Cty Report'!$A$5:$H$59,H$3,FALSE)),VLOOKUP($A42,'[1]Manure Devlop Cty Report'!$A$5:$H$59,H$3,FALSE),'[1]Manure_out (Eliz)'!J41)</f>
        <v>169.7</v>
      </c>
      <c r="I42" s="10">
        <f>IF(ISNUMBER(VLOOKUP($A42,'[1]Manure Devlop Cty Report'!$A$5:$H$59,2,FALSE)),1,0)</f>
        <v>0</v>
      </c>
      <c r="J42" s="11" t="str">
        <f>IF(ISNUMBER(VLOOKUP($A42,'[1]Manure Devlop Cty Report'!$A$5:$H$59,2,FALSE)),"Draft Developing Countries Report.doc","manure_out.xls")</f>
        <v>manure_out.xls</v>
      </c>
      <c r="K42" s="12" t="s">
        <v>18</v>
      </c>
      <c r="L42" s="13" t="s">
        <v>15</v>
      </c>
      <c r="M42" s="14" t="s">
        <v>16</v>
      </c>
    </row>
    <row r="43" spans="1:13" ht="12.75">
      <c r="A43" s="9" t="s">
        <v>57</v>
      </c>
      <c r="B43" s="10">
        <f>IF(ISNUMBER(VLOOKUP($A43,'[1]Manure Devlop Cty Report'!$A$5:$H$59,B$3,FALSE)),VLOOKUP($A43,'[1]Manure Devlop Cty Report'!$A$5:$H$59,B$3,FALSE),'[1]Manure_out (Eliz)'!D42)</f>
        <v>35</v>
      </c>
      <c r="C43" s="10">
        <f>IF(ISNUMBER(VLOOKUP($A43,'[1]Manure Devlop Cty Report'!$A$5:$H$59,C$3,FALSE)),VLOOKUP($A43,'[1]Manure Devlop Cty Report'!$A$5:$H$59,C$3,FALSE),'[1]Manure_out (Eliz)'!E42)</f>
        <v>33</v>
      </c>
      <c r="D43" s="10">
        <f>IF(ISNUMBER(VLOOKUP($A43,'[1]Manure Devlop Cty Report'!$A$5:$H$59,D$3,FALSE)),VLOOKUP($A43,'[1]Manure Devlop Cty Report'!$A$5:$H$59,D$3,FALSE),'[1]Manure_out (Eliz)'!F42)</f>
        <v>31.19312063364927</v>
      </c>
      <c r="E43" s="10">
        <f>IF(ISNUMBER(VLOOKUP($A43,'[1]Manure Devlop Cty Report'!$A$5:$H$59,E$3,FALSE)),VLOOKUP($A43,'[1]Manure Devlop Cty Report'!$A$5:$H$59,E$3,FALSE),'[1]Manure_out (Eliz)'!G42)</f>
        <v>32.158723801895604</v>
      </c>
      <c r="F43" s="10">
        <f>IF(ISNUMBER(VLOOKUP($A43,'[1]Manure Devlop Cty Report'!$A$5:$H$59,F$3,FALSE)),VLOOKUP($A43,'[1]Manure Devlop Cty Report'!$A$5:$H$59,F$3,FALSE),'[1]Manure_out (Eliz)'!H42)</f>
        <v>33.124326970141944</v>
      </c>
      <c r="G43" s="10">
        <f>IF(ISNUMBER(VLOOKUP($A43,'[1]Manure Devlop Cty Report'!$A$5:$H$59,G$3,FALSE)),VLOOKUP($A43,'[1]Manure Devlop Cty Report'!$A$5:$H$59,G$3,FALSE),'[1]Manure_out (Eliz)'!I42)</f>
        <v>34.08993013838828</v>
      </c>
      <c r="H43" s="10">
        <f>IF(ISNUMBER(VLOOKUP($A43,'[1]Manure Devlop Cty Report'!$A$5:$H$59,H$3,FALSE)),VLOOKUP($A43,'[1]Manure Devlop Cty Report'!$A$5:$H$59,H$3,FALSE),'[1]Manure_out (Eliz)'!J42)</f>
        <v>35.05553330663462</v>
      </c>
      <c r="I43" s="10">
        <f>IF(ISNUMBER(VLOOKUP($A43,'[1]Manure Devlop Cty Report'!$A$5:$H$59,2,FALSE)),1,0)</f>
        <v>0</v>
      </c>
      <c r="J43" s="11" t="str">
        <f>IF(ISNUMBER(VLOOKUP($A43,'[1]Manure Devlop Cty Report'!$A$5:$H$59,2,FALSE)),"Draft Developing Countries Report.doc","manure_out.xls")</f>
        <v>manure_out.xls</v>
      </c>
      <c r="K43" s="12" t="s">
        <v>57</v>
      </c>
      <c r="L43" s="15" t="s">
        <v>15</v>
      </c>
      <c r="M43" s="14" t="s">
        <v>16</v>
      </c>
    </row>
    <row r="44" spans="1:12" ht="12.75">
      <c r="A44" s="9" t="s">
        <v>58</v>
      </c>
      <c r="B44" s="10">
        <f>IF(ISNUMBER(VLOOKUP($A44,'[1]Manure Devlop Cty Report'!$A$5:$H$59,B$3,FALSE)),VLOOKUP($A44,'[1]Manure Devlop Cty Report'!$A$5:$H$59,B$3,FALSE),'[1]Manure_out (Eliz)'!D43)</f>
        <v>1</v>
      </c>
      <c r="C44" s="10">
        <f>IF(ISNUMBER(VLOOKUP($A44,'[1]Manure Devlop Cty Report'!$A$5:$H$59,C$3,FALSE)),VLOOKUP($A44,'[1]Manure Devlop Cty Report'!$A$5:$H$59,C$3,FALSE),'[1]Manure_out (Eliz)'!E43)</f>
        <v>1</v>
      </c>
      <c r="D44" s="10">
        <f>IF(ISNUMBER(VLOOKUP($A44,'[1]Manure Devlop Cty Report'!$A$5:$H$59,D$3,FALSE)),VLOOKUP($A44,'[1]Manure Devlop Cty Report'!$A$5:$H$59,D$3,FALSE),'[1]Manure_out (Eliz)'!F43)</f>
        <v>1</v>
      </c>
      <c r="E44" s="10">
        <f>IF(ISNUMBER(VLOOKUP($A44,'[1]Manure Devlop Cty Report'!$A$5:$H$59,E$3,FALSE)),VLOOKUP($A44,'[1]Manure Devlop Cty Report'!$A$5:$H$59,E$3,FALSE),'[1]Manure_out (Eliz)'!G43)</f>
        <v>1</v>
      </c>
      <c r="F44" s="10">
        <f>IF(ISNUMBER(VLOOKUP($A44,'[1]Manure Devlop Cty Report'!$A$5:$H$59,F$3,FALSE)),VLOOKUP($A44,'[1]Manure Devlop Cty Report'!$A$5:$H$59,F$3,FALSE),'[1]Manure_out (Eliz)'!H43)</f>
        <v>2</v>
      </c>
      <c r="G44" s="10">
        <f>IF(ISNUMBER(VLOOKUP($A44,'[1]Manure Devlop Cty Report'!$A$5:$H$59,G$3,FALSE)),VLOOKUP($A44,'[1]Manure Devlop Cty Report'!$A$5:$H$59,G$3,FALSE),'[1]Manure_out (Eliz)'!I43)</f>
        <v>2</v>
      </c>
      <c r="H44" s="10">
        <f>IF(ISNUMBER(VLOOKUP($A44,'[1]Manure Devlop Cty Report'!$A$5:$H$59,H$3,FALSE)),VLOOKUP($A44,'[1]Manure Devlop Cty Report'!$A$5:$H$59,H$3,FALSE),'[1]Manure_out (Eliz)'!J43)</f>
        <v>2</v>
      </c>
      <c r="I44" s="10">
        <f>IF(ISNUMBER(VLOOKUP($A44,'[1]Manure Devlop Cty Report'!$A$5:$H$59,2,FALSE)),1,0)</f>
        <v>1</v>
      </c>
      <c r="J44" s="11" t="str">
        <f>IF(ISNUMBER(VLOOKUP($A44,'[1]Manure Devlop Cty Report'!$A$5:$H$59,2,FALSE)),"Draft Developing Countries Report.doc","manure_out.xls")</f>
        <v>Draft Developing Countries Report.doc</v>
      </c>
      <c r="K44" s="12" t="s">
        <v>52</v>
      </c>
      <c r="L44" s="13"/>
    </row>
    <row r="45" spans="1:11" ht="12.75">
      <c r="A45" s="9" t="s">
        <v>59</v>
      </c>
      <c r="B45" s="10">
        <f>IF(ISNUMBER(VLOOKUP($A45,'[1]Manure Devlop Cty Report'!$A$5:$H$59,B$3,FALSE)),VLOOKUP($A45,'[1]Manure Devlop Cty Report'!$A$5:$H$59,B$3,FALSE),'[1]Manure_out (Eliz)'!D44)</f>
        <v>82</v>
      </c>
      <c r="C45" s="10">
        <f>IF(ISNUMBER(VLOOKUP($A45,'[1]Manure Devlop Cty Report'!$A$5:$H$59,C$3,FALSE)),VLOOKUP($A45,'[1]Manure Devlop Cty Report'!$A$5:$H$59,C$3,FALSE),'[1]Manure_out (Eliz)'!E44)</f>
        <v>47</v>
      </c>
      <c r="D45" s="10">
        <f>IF(ISNUMBER(VLOOKUP($A45,'[1]Manure Devlop Cty Report'!$A$5:$H$59,D$3,FALSE)),VLOOKUP($A45,'[1]Manure Devlop Cty Report'!$A$5:$H$59,D$3,FALSE),'[1]Manure_out (Eliz)'!F44)</f>
        <v>27</v>
      </c>
      <c r="E45" s="10">
        <f>IF(ISNUMBER(VLOOKUP($A45,'[1]Manure Devlop Cty Report'!$A$5:$H$59,E$3,FALSE)),VLOOKUP($A45,'[1]Manure Devlop Cty Report'!$A$5:$H$59,E$3,FALSE),'[1]Manure_out (Eliz)'!G44)</f>
        <v>27</v>
      </c>
      <c r="F45" s="10">
        <f>IF(ISNUMBER(VLOOKUP($A45,'[1]Manure Devlop Cty Report'!$A$5:$H$59,F$3,FALSE)),VLOOKUP($A45,'[1]Manure Devlop Cty Report'!$A$5:$H$59,F$3,FALSE),'[1]Manure_out (Eliz)'!H44)</f>
        <v>28</v>
      </c>
      <c r="G45" s="10">
        <f>IF(ISNUMBER(VLOOKUP($A45,'[1]Manure Devlop Cty Report'!$A$5:$H$59,G$3,FALSE)),VLOOKUP($A45,'[1]Manure Devlop Cty Report'!$A$5:$H$59,G$3,FALSE),'[1]Manure_out (Eliz)'!I44)</f>
        <v>29</v>
      </c>
      <c r="H45" s="10">
        <f>IF(ISNUMBER(VLOOKUP($A45,'[1]Manure Devlop Cty Report'!$A$5:$H$59,H$3,FALSE)),VLOOKUP($A45,'[1]Manure Devlop Cty Report'!$A$5:$H$59,H$3,FALSE),'[1]Manure_out (Eliz)'!J44)</f>
        <v>30</v>
      </c>
      <c r="I45" s="10">
        <f>IF(ISNUMBER(VLOOKUP($A45,'[1]Manure Devlop Cty Report'!$A$5:$H$59,2,FALSE)),1,0)</f>
        <v>1</v>
      </c>
      <c r="J45" s="11" t="str">
        <f>IF(ISNUMBER(VLOOKUP($A45,'[1]Manure Devlop Cty Report'!$A$5:$H$59,2,FALSE)),"Draft Developing Countries Report.doc","manure_out.xls")</f>
        <v>Draft Developing Countries Report.doc</v>
      </c>
      <c r="K45" s="12" t="s">
        <v>12</v>
      </c>
    </row>
    <row r="46" spans="1:13" ht="12.75">
      <c r="A46" s="9" t="s">
        <v>60</v>
      </c>
      <c r="B46" s="10">
        <f>IF(ISNUMBER(VLOOKUP($A46,'[1]Manure Devlop Cty Report'!$A$5:$H$59,B$3,FALSE)),VLOOKUP($A46,'[1]Manure Devlop Cty Report'!$A$5:$H$59,B$3,FALSE),'[1]Manure_out (Eliz)'!D45)</f>
        <v>0</v>
      </c>
      <c r="C46" s="10">
        <f>IF(ISNUMBER(VLOOKUP($A46,'[1]Manure Devlop Cty Report'!$A$5:$H$59,C$3,FALSE)),VLOOKUP($A46,'[1]Manure Devlop Cty Report'!$A$5:$H$59,C$3,FALSE),'[1]Manure_out (Eliz)'!E45)</f>
        <v>0</v>
      </c>
      <c r="D46" s="10">
        <f>IF(ISNUMBER(VLOOKUP($A46,'[1]Manure Devlop Cty Report'!$A$5:$H$59,D$3,FALSE)),VLOOKUP($A46,'[1]Manure Devlop Cty Report'!$A$5:$H$59,D$3,FALSE),'[1]Manure_out (Eliz)'!F45)</f>
        <v>0</v>
      </c>
      <c r="E46" s="10">
        <f>IF(ISNUMBER(VLOOKUP($A46,'[1]Manure Devlop Cty Report'!$A$5:$H$59,E$3,FALSE)),VLOOKUP($A46,'[1]Manure Devlop Cty Report'!$A$5:$H$59,E$3,FALSE),'[1]Manure_out (Eliz)'!G45)</f>
        <v>0</v>
      </c>
      <c r="F46" s="10">
        <f>IF(ISNUMBER(VLOOKUP($A46,'[1]Manure Devlop Cty Report'!$A$5:$H$59,F$3,FALSE)),VLOOKUP($A46,'[1]Manure Devlop Cty Report'!$A$5:$H$59,F$3,FALSE),'[1]Manure_out (Eliz)'!H45)</f>
        <v>0</v>
      </c>
      <c r="G46" s="10">
        <f>IF(ISNUMBER(VLOOKUP($A46,'[1]Manure Devlop Cty Report'!$A$5:$H$59,G$3,FALSE)),VLOOKUP($A46,'[1]Manure Devlop Cty Report'!$A$5:$H$59,G$3,FALSE),'[1]Manure_out (Eliz)'!I45)</f>
        <v>0</v>
      </c>
      <c r="H46" s="10">
        <f>IF(ISNUMBER(VLOOKUP($A46,'[1]Manure Devlop Cty Report'!$A$5:$H$59,H$3,FALSE)),VLOOKUP($A46,'[1]Manure Devlop Cty Report'!$A$5:$H$59,H$3,FALSE),'[1]Manure_out (Eliz)'!J45)</f>
        <v>0</v>
      </c>
      <c r="I46" s="10">
        <f>IF(ISNUMBER(VLOOKUP($A46,'[1]Manure Devlop Cty Report'!$A$5:$H$59,2,FALSE)),1,0)</f>
        <v>0</v>
      </c>
      <c r="J46" s="11" t="str">
        <f>IF(ISNUMBER(VLOOKUP($A46,'[1]Manure Devlop Cty Report'!$A$5:$H$59,2,FALSE)),"Draft Developing Countries Report.doc","manure_out.xls")</f>
        <v>manure_out.xls</v>
      </c>
      <c r="K46" s="12" t="s">
        <v>52</v>
      </c>
      <c r="L46" s="13" t="s">
        <v>8</v>
      </c>
      <c r="M46" s="14" t="s">
        <v>61</v>
      </c>
    </row>
    <row r="47" spans="1:13" ht="12.75">
      <c r="A47" s="9" t="s">
        <v>62</v>
      </c>
      <c r="B47" s="10">
        <f>IF(ISNUMBER(VLOOKUP($A47,'[1]Manure Devlop Cty Report'!$A$5:$H$59,B$3,FALSE)),VLOOKUP($A47,'[1]Manure Devlop Cty Report'!$A$5:$H$59,B$3,FALSE),'[1]Manure_out (Eliz)'!D46)</f>
        <v>13</v>
      </c>
      <c r="C47" s="10">
        <f>IF(ISNUMBER(VLOOKUP($A47,'[1]Manure Devlop Cty Report'!$A$5:$H$59,C$3,FALSE)),VLOOKUP($A47,'[1]Manure Devlop Cty Report'!$A$5:$H$59,C$3,FALSE),'[1]Manure_out (Eliz)'!E46)</f>
        <v>5</v>
      </c>
      <c r="D47" s="10">
        <f>IF(ISNUMBER(VLOOKUP($A47,'[1]Manure Devlop Cty Report'!$A$5:$H$59,D$3,FALSE)),VLOOKUP($A47,'[1]Manure Devlop Cty Report'!$A$5:$H$59,D$3,FALSE),'[1]Manure_out (Eliz)'!F46)</f>
        <v>3.83</v>
      </c>
      <c r="E47" s="10">
        <f>IF(ISNUMBER(VLOOKUP($A47,'[1]Manure Devlop Cty Report'!$A$5:$H$59,E$3,FALSE)),VLOOKUP($A47,'[1]Manure Devlop Cty Report'!$A$5:$H$59,E$3,FALSE),'[1]Manure_out (Eliz)'!G46)</f>
        <v>3.61125</v>
      </c>
      <c r="F47" s="10">
        <f>IF(ISNUMBER(VLOOKUP($A47,'[1]Manure Devlop Cty Report'!$A$5:$H$59,F$3,FALSE)),VLOOKUP($A47,'[1]Manure Devlop Cty Report'!$A$5:$H$59,F$3,FALSE),'[1]Manure_out (Eliz)'!H46)</f>
        <v>3.825</v>
      </c>
      <c r="G47" s="10">
        <f>IF(ISNUMBER(VLOOKUP($A47,'[1]Manure Devlop Cty Report'!$A$5:$H$59,G$3,FALSE)),VLOOKUP($A47,'[1]Manure Devlop Cty Report'!$A$5:$H$59,G$3,FALSE),'[1]Manure_out (Eliz)'!I46)</f>
        <v>4.11</v>
      </c>
      <c r="H47" s="10">
        <f>IF(ISNUMBER(VLOOKUP($A47,'[1]Manure Devlop Cty Report'!$A$5:$H$59,H$3,FALSE)),VLOOKUP($A47,'[1]Manure Devlop Cty Report'!$A$5:$H$59,H$3,FALSE),'[1]Manure_out (Eliz)'!J46)</f>
        <v>4.39375</v>
      </c>
      <c r="I47" s="10">
        <f>IF(ISNUMBER(VLOOKUP($A47,'[1]Manure Devlop Cty Report'!$A$5:$H$59,2,FALSE)),1,0)</f>
        <v>0</v>
      </c>
      <c r="J47" s="11" t="str">
        <f>IF(ISNUMBER(VLOOKUP($A47,'[1]Manure Devlop Cty Report'!$A$5:$H$59,2,FALSE)),"Draft Developing Countries Report.doc","manure_out.xls")</f>
        <v>manure_out.xls</v>
      </c>
      <c r="K47" s="12" t="s">
        <v>28</v>
      </c>
      <c r="L47" s="13" t="s">
        <v>23</v>
      </c>
      <c r="M47" s="14" t="s">
        <v>16</v>
      </c>
    </row>
    <row r="48" spans="1:13" ht="12.75">
      <c r="A48" s="9" t="s">
        <v>63</v>
      </c>
      <c r="B48" s="10">
        <f>IF(ISNUMBER(VLOOKUP($A48,'[1]Manure Devlop Cty Report'!$A$5:$H$59,B$3,FALSE)),VLOOKUP($A48,'[1]Manure Devlop Cty Report'!$A$5:$H$59,B$3,FALSE),'[1]Manure_out (Eliz)'!D47)</f>
        <v>0.19</v>
      </c>
      <c r="C48" s="10">
        <f>IF(ISNUMBER(VLOOKUP($A48,'[1]Manure Devlop Cty Report'!$A$5:$H$59,C$3,FALSE)),VLOOKUP($A48,'[1]Manure Devlop Cty Report'!$A$5:$H$59,C$3,FALSE),'[1]Manure_out (Eliz)'!E47)</f>
        <v>0.19</v>
      </c>
      <c r="D48" s="10">
        <f>IF(ISNUMBER(VLOOKUP($A48,'[1]Manure Devlop Cty Report'!$A$5:$H$59,D$3,FALSE)),VLOOKUP($A48,'[1]Manure Devlop Cty Report'!$A$5:$H$59,D$3,FALSE),'[1]Manure_out (Eliz)'!F47)</f>
        <v>0.18959780216659805</v>
      </c>
      <c r="E48" s="10">
        <f>IF(ISNUMBER(VLOOKUP($A48,'[1]Manure Devlop Cty Report'!$A$5:$H$59,E$3,FALSE)),VLOOKUP($A48,'[1]Manure Devlop Cty Report'!$A$5:$H$59,E$3,FALSE),'[1]Manure_out (Eliz)'!G47)</f>
        <v>0.18658681299958826</v>
      </c>
      <c r="F48" s="10">
        <f>IF(ISNUMBER(VLOOKUP($A48,'[1]Manure Devlop Cty Report'!$A$5:$H$59,F$3,FALSE)),VLOOKUP($A48,'[1]Manure Devlop Cty Report'!$A$5:$H$59,F$3,FALSE),'[1]Manure_out (Eliz)'!H47)</f>
        <v>0.18357582383257848</v>
      </c>
      <c r="G48" s="10">
        <f>IF(ISNUMBER(VLOOKUP($A48,'[1]Manure Devlop Cty Report'!$A$5:$H$59,G$3,FALSE)),VLOOKUP($A48,'[1]Manure Devlop Cty Report'!$A$5:$H$59,G$3,FALSE),'[1]Manure_out (Eliz)'!I47)</f>
        <v>0.1805648346655687</v>
      </c>
      <c r="H48" s="10">
        <f>IF(ISNUMBER(VLOOKUP($A48,'[1]Manure Devlop Cty Report'!$A$5:$H$59,H$3,FALSE)),VLOOKUP($A48,'[1]Manure Devlop Cty Report'!$A$5:$H$59,H$3,FALSE),'[1]Manure_out (Eliz)'!J47)</f>
        <v>0.1775538454985589</v>
      </c>
      <c r="I48" s="10">
        <f>IF(ISNUMBER(VLOOKUP($A48,'[1]Manure Devlop Cty Report'!$A$5:$H$59,2,FALSE)),1,0)</f>
        <v>0</v>
      </c>
      <c r="J48" s="11" t="str">
        <f>IF(ISNUMBER(VLOOKUP($A48,'[1]Manure Devlop Cty Report'!$A$5:$H$59,2,FALSE)),"Draft Developing Countries Report.doc","manure_out.xls")</f>
        <v>manure_out.xls</v>
      </c>
      <c r="K48" s="12" t="s">
        <v>48</v>
      </c>
      <c r="L48" s="13" t="s">
        <v>23</v>
      </c>
      <c r="M48" s="14" t="s">
        <v>16</v>
      </c>
    </row>
    <row r="49" spans="1:13" ht="12.75">
      <c r="A49" s="9" t="s">
        <v>64</v>
      </c>
      <c r="B49" s="10">
        <f>IF(ISNUMBER(VLOOKUP($A49,'[1]Manure Devlop Cty Report'!$A$5:$H$59,B$3,FALSE)),VLOOKUP($A49,'[1]Manure Devlop Cty Report'!$A$5:$H$59,B$3,FALSE),'[1]Manure_out (Eliz)'!D48)</f>
        <v>23.809523809523807</v>
      </c>
      <c r="C49" s="10">
        <f>IF(ISNUMBER(VLOOKUP($A49,'[1]Manure Devlop Cty Report'!$A$5:$H$59,C$3,FALSE)),VLOOKUP($A49,'[1]Manure Devlop Cty Report'!$A$5:$H$59,C$3,FALSE),'[1]Manure_out (Eliz)'!E48)</f>
        <v>19.04761904761905</v>
      </c>
      <c r="D49" s="10">
        <f>IF(ISNUMBER(VLOOKUP($A49,'[1]Manure Devlop Cty Report'!$A$5:$H$59,D$3,FALSE)),VLOOKUP($A49,'[1]Manure Devlop Cty Report'!$A$5:$H$59,D$3,FALSE),'[1]Manure_out (Eliz)'!F48)</f>
        <v>19.04761904761905</v>
      </c>
      <c r="E49" s="10">
        <f>IF(ISNUMBER(VLOOKUP($A49,'[1]Manure Devlop Cty Report'!$A$5:$H$59,E$3,FALSE)),VLOOKUP($A49,'[1]Manure Devlop Cty Report'!$A$5:$H$59,E$3,FALSE),'[1]Manure_out (Eliz)'!G48)</f>
        <v>19.04761904761905</v>
      </c>
      <c r="F49" s="10">
        <f>IF(ISNUMBER(VLOOKUP($A49,'[1]Manure Devlop Cty Report'!$A$5:$H$59,F$3,FALSE)),VLOOKUP($A49,'[1]Manure Devlop Cty Report'!$A$5:$H$59,F$3,FALSE),'[1]Manure_out (Eliz)'!H48)</f>
        <v>19.04761904761905</v>
      </c>
      <c r="G49" s="10">
        <f>IF(ISNUMBER(VLOOKUP($A49,'[1]Manure Devlop Cty Report'!$A$5:$H$59,G$3,FALSE)),VLOOKUP($A49,'[1]Manure Devlop Cty Report'!$A$5:$H$59,G$3,FALSE),'[1]Manure_out (Eliz)'!I48)</f>
        <v>19.04761904761905</v>
      </c>
      <c r="H49" s="10">
        <f>IF(ISNUMBER(VLOOKUP($A49,'[1]Manure Devlop Cty Report'!$A$5:$H$59,H$3,FALSE)),VLOOKUP($A49,'[1]Manure Devlop Cty Report'!$A$5:$H$59,H$3,FALSE),'[1]Manure_out (Eliz)'!J48)</f>
        <v>19.04761904761905</v>
      </c>
      <c r="I49" s="10">
        <f>IF(ISNUMBER(VLOOKUP($A49,'[1]Manure Devlop Cty Report'!$A$5:$H$59,2,FALSE)),1,0)</f>
        <v>0</v>
      </c>
      <c r="J49" s="11" t="str">
        <f>IF(ISNUMBER(VLOOKUP($A49,'[1]Manure Devlop Cty Report'!$A$5:$H$59,2,FALSE)),"Draft Developing Countries Report.doc","manure_out.xls")</f>
        <v>manure_out.xls</v>
      </c>
      <c r="K49" s="12" t="s">
        <v>28</v>
      </c>
      <c r="L49" s="13" t="s">
        <v>23</v>
      </c>
      <c r="M49" s="14" t="s">
        <v>16</v>
      </c>
    </row>
    <row r="50" spans="1:13" ht="12.75">
      <c r="A50" s="9" t="s">
        <v>65</v>
      </c>
      <c r="B50" s="10">
        <f>IF(ISNUMBER(VLOOKUP($A50,'[1]Manure Devlop Cty Report'!$A$5:$H$59,B$3,FALSE)),VLOOKUP($A50,'[1]Manure Devlop Cty Report'!$A$5:$H$59,B$3,FALSE),'[1]Manure_out (Eliz)'!D49)</f>
        <v>1.1</v>
      </c>
      <c r="C50" s="10">
        <f>IF(ISNUMBER(VLOOKUP($A50,'[1]Manure Devlop Cty Report'!$A$5:$H$59,C$3,FALSE)),VLOOKUP($A50,'[1]Manure Devlop Cty Report'!$A$5:$H$59,C$3,FALSE),'[1]Manure_out (Eliz)'!E49)</f>
        <v>1.1</v>
      </c>
      <c r="D50" s="10">
        <f>IF(ISNUMBER(VLOOKUP($A50,'[1]Manure Devlop Cty Report'!$A$5:$H$59,D$3,FALSE)),VLOOKUP($A50,'[1]Manure Devlop Cty Report'!$A$5:$H$59,D$3,FALSE),'[1]Manure_out (Eliz)'!F49)</f>
        <v>1.1</v>
      </c>
      <c r="E50" s="10">
        <f>IF(ISNUMBER(VLOOKUP($A50,'[1]Manure Devlop Cty Report'!$A$5:$H$59,E$3,FALSE)),VLOOKUP($A50,'[1]Manure Devlop Cty Report'!$A$5:$H$59,E$3,FALSE),'[1]Manure_out (Eliz)'!G49)</f>
        <v>1.1</v>
      </c>
      <c r="F50" s="10">
        <f>IF(ISNUMBER(VLOOKUP($A50,'[1]Manure Devlop Cty Report'!$A$5:$H$59,F$3,FALSE)),VLOOKUP($A50,'[1]Manure Devlop Cty Report'!$A$5:$H$59,F$3,FALSE),'[1]Manure_out (Eliz)'!H49)</f>
        <v>1.1</v>
      </c>
      <c r="G50" s="10">
        <f>IF(ISNUMBER(VLOOKUP($A50,'[1]Manure Devlop Cty Report'!$A$5:$H$59,G$3,FALSE)),VLOOKUP($A50,'[1]Manure Devlop Cty Report'!$A$5:$H$59,G$3,FALSE),'[1]Manure_out (Eliz)'!I49)</f>
        <v>1.1</v>
      </c>
      <c r="H50" s="10">
        <f>IF(ISNUMBER(VLOOKUP($A50,'[1]Manure Devlop Cty Report'!$A$5:$H$59,H$3,FALSE)),VLOOKUP($A50,'[1]Manure Devlop Cty Report'!$A$5:$H$59,H$3,FALSE),'[1]Manure_out (Eliz)'!J49)</f>
        <v>1.1</v>
      </c>
      <c r="I50" s="10">
        <f>IF(ISNUMBER(VLOOKUP($A50,'[1]Manure Devlop Cty Report'!$A$5:$H$59,2,FALSE)),1,0)</f>
        <v>0</v>
      </c>
      <c r="J50" s="11" t="str">
        <f>IF(ISNUMBER(VLOOKUP($A50,'[1]Manure Devlop Cty Report'!$A$5:$H$59,2,FALSE)),"Draft Developing Countries Report.doc","manure_out.xls")</f>
        <v>manure_out.xls</v>
      </c>
      <c r="K50" s="12" t="s">
        <v>18</v>
      </c>
      <c r="L50" s="13" t="s">
        <v>15</v>
      </c>
      <c r="M50" s="14" t="s">
        <v>16</v>
      </c>
    </row>
    <row r="51" spans="1:12" ht="12.75">
      <c r="A51" s="9" t="s">
        <v>66</v>
      </c>
      <c r="B51" s="10">
        <f>IF(ISNUMBER(VLOOKUP($A51,'[1]Manure Devlop Cty Report'!$A$5:$H$59,B$3,FALSE)),VLOOKUP($A51,'[1]Manure Devlop Cty Report'!$A$5:$H$59,B$3,FALSE),'[1]Manure_out (Eliz)'!D50)</f>
        <v>49</v>
      </c>
      <c r="C51" s="10">
        <f>IF(ISNUMBER(VLOOKUP($A51,'[1]Manure Devlop Cty Report'!$A$5:$H$59,C$3,FALSE)),VLOOKUP($A51,'[1]Manure Devlop Cty Report'!$A$5:$H$59,C$3,FALSE),'[1]Manure_out (Eliz)'!E50)</f>
        <v>50</v>
      </c>
      <c r="D51" s="10">
        <f>IF(ISNUMBER(VLOOKUP($A51,'[1]Manure Devlop Cty Report'!$A$5:$H$59,D$3,FALSE)),VLOOKUP($A51,'[1]Manure Devlop Cty Report'!$A$5:$H$59,D$3,FALSE),'[1]Manure_out (Eliz)'!F50)</f>
        <v>50</v>
      </c>
      <c r="E51" s="10">
        <f>IF(ISNUMBER(VLOOKUP($A51,'[1]Manure Devlop Cty Report'!$A$5:$H$59,E$3,FALSE)),VLOOKUP($A51,'[1]Manure Devlop Cty Report'!$A$5:$H$59,E$3,FALSE),'[1]Manure_out (Eliz)'!G50)</f>
        <v>55</v>
      </c>
      <c r="F51" s="10">
        <f>IF(ISNUMBER(VLOOKUP($A51,'[1]Manure Devlop Cty Report'!$A$5:$H$59,F$3,FALSE)),VLOOKUP($A51,'[1]Manure Devlop Cty Report'!$A$5:$H$59,F$3,FALSE),'[1]Manure_out (Eliz)'!H50)</f>
        <v>62</v>
      </c>
      <c r="G51" s="10">
        <f>IF(ISNUMBER(VLOOKUP($A51,'[1]Manure Devlop Cty Report'!$A$5:$H$59,G$3,FALSE)),VLOOKUP($A51,'[1]Manure Devlop Cty Report'!$A$5:$H$59,G$3,FALSE),'[1]Manure_out (Eliz)'!I50)</f>
        <v>69</v>
      </c>
      <c r="H51" s="10">
        <f>IF(ISNUMBER(VLOOKUP($A51,'[1]Manure Devlop Cty Report'!$A$5:$H$59,H$3,FALSE)),VLOOKUP($A51,'[1]Manure Devlop Cty Report'!$A$5:$H$59,H$3,FALSE),'[1]Manure_out (Eliz)'!J50)</f>
        <v>77</v>
      </c>
      <c r="I51" s="10">
        <f>IF(ISNUMBER(VLOOKUP($A51,'[1]Manure Devlop Cty Report'!$A$5:$H$59,2,FALSE)),1,0)</f>
        <v>1</v>
      </c>
      <c r="J51" s="11" t="str">
        <f>IF(ISNUMBER(VLOOKUP($A51,'[1]Manure Devlop Cty Report'!$A$5:$H$59,2,FALSE)),"Draft Developing Countries Report.doc","manure_out.xls")</f>
        <v>Draft Developing Countries Report.doc</v>
      </c>
      <c r="K51" s="12" t="s">
        <v>66</v>
      </c>
      <c r="L51" s="13" t="s">
        <v>15</v>
      </c>
    </row>
    <row r="52" spans="1:12" ht="12.75">
      <c r="A52" s="9" t="s">
        <v>67</v>
      </c>
      <c r="B52" s="10">
        <f>IF(ISNUMBER(VLOOKUP($A52,'[1]Manure Devlop Cty Report'!$A$5:$H$59,B$3,FALSE)),VLOOKUP($A52,'[1]Manure Devlop Cty Report'!$A$5:$H$59,B$3,FALSE),'[1]Manure_out (Eliz)'!D51)</f>
        <v>15</v>
      </c>
      <c r="C52" s="10">
        <f>IF(ISNUMBER(VLOOKUP($A52,'[1]Manure Devlop Cty Report'!$A$5:$H$59,C$3,FALSE)),VLOOKUP($A52,'[1]Manure Devlop Cty Report'!$A$5:$H$59,C$3,FALSE),'[1]Manure_out (Eliz)'!E51)</f>
        <v>10</v>
      </c>
      <c r="D52" s="10">
        <f>IF(ISNUMBER(VLOOKUP($A52,'[1]Manure Devlop Cty Report'!$A$5:$H$59,D$3,FALSE)),VLOOKUP($A52,'[1]Manure Devlop Cty Report'!$A$5:$H$59,D$3,FALSE),'[1]Manure_out (Eliz)'!F51)</f>
        <v>6</v>
      </c>
      <c r="E52" s="10">
        <f>IF(ISNUMBER(VLOOKUP($A52,'[1]Manure Devlop Cty Report'!$A$5:$H$59,E$3,FALSE)),VLOOKUP($A52,'[1]Manure Devlop Cty Report'!$A$5:$H$59,E$3,FALSE),'[1]Manure_out (Eliz)'!G51)</f>
        <v>6</v>
      </c>
      <c r="F52" s="10">
        <f>IF(ISNUMBER(VLOOKUP($A52,'[1]Manure Devlop Cty Report'!$A$5:$H$59,F$3,FALSE)),VLOOKUP($A52,'[1]Manure Devlop Cty Report'!$A$5:$H$59,F$3,FALSE),'[1]Manure_out (Eliz)'!H51)</f>
        <v>6</v>
      </c>
      <c r="G52" s="10">
        <f>IF(ISNUMBER(VLOOKUP($A52,'[1]Manure Devlop Cty Report'!$A$5:$H$59,G$3,FALSE)),VLOOKUP($A52,'[1]Manure Devlop Cty Report'!$A$5:$H$59,G$3,FALSE),'[1]Manure_out (Eliz)'!I51)</f>
        <v>7</v>
      </c>
      <c r="H52" s="10">
        <f>IF(ISNUMBER(VLOOKUP($A52,'[1]Manure Devlop Cty Report'!$A$5:$H$59,H$3,FALSE)),VLOOKUP($A52,'[1]Manure Devlop Cty Report'!$A$5:$H$59,H$3,FALSE),'[1]Manure_out (Eliz)'!J51)</f>
        <v>7</v>
      </c>
      <c r="I52" s="10">
        <f>IF(ISNUMBER(VLOOKUP($A52,'[1]Manure Devlop Cty Report'!$A$5:$H$59,2,FALSE)),1,0)</f>
        <v>1</v>
      </c>
      <c r="J52" s="11" t="str">
        <f>IF(ISNUMBER(VLOOKUP($A52,'[1]Manure Devlop Cty Report'!$A$5:$H$59,2,FALSE)),"Draft Developing Countries Report.doc","manure_out.xls")</f>
        <v>Draft Developing Countries Report.doc</v>
      </c>
      <c r="K52" s="12" t="s">
        <v>12</v>
      </c>
      <c r="L52" s="13"/>
    </row>
    <row r="53" spans="1:13" ht="12.75">
      <c r="A53" s="9" t="s">
        <v>68</v>
      </c>
      <c r="B53" s="10">
        <f>IF(ISNUMBER(VLOOKUP($A53,'[1]Manure Devlop Cty Report'!$A$5:$H$59,B$3,FALSE)),VLOOKUP($A53,'[1]Manure Devlop Cty Report'!$A$5:$H$59,B$3,FALSE),'[1]Manure_out (Eliz)'!D52)</f>
        <v>0</v>
      </c>
      <c r="C53" s="10">
        <f>IF(ISNUMBER(VLOOKUP($A53,'[1]Manure Devlop Cty Report'!$A$5:$H$59,C$3,FALSE)),VLOOKUP($A53,'[1]Manure Devlop Cty Report'!$A$5:$H$59,C$3,FALSE),'[1]Manure_out (Eliz)'!E52)</f>
        <v>0</v>
      </c>
      <c r="D53" s="10">
        <f>IF(ISNUMBER(VLOOKUP($A53,'[1]Manure Devlop Cty Report'!$A$5:$H$59,D$3,FALSE)),VLOOKUP($A53,'[1]Manure Devlop Cty Report'!$A$5:$H$59,D$3,FALSE),'[1]Manure_out (Eliz)'!F52)</f>
        <v>0</v>
      </c>
      <c r="E53" s="10">
        <f>IF(ISNUMBER(VLOOKUP($A53,'[1]Manure Devlop Cty Report'!$A$5:$H$59,E$3,FALSE)),VLOOKUP($A53,'[1]Manure Devlop Cty Report'!$A$5:$H$59,E$3,FALSE),'[1]Manure_out (Eliz)'!G52)</f>
        <v>0</v>
      </c>
      <c r="F53" s="10">
        <f>IF(ISNUMBER(VLOOKUP($A53,'[1]Manure Devlop Cty Report'!$A$5:$H$59,F$3,FALSE)),VLOOKUP($A53,'[1]Manure Devlop Cty Report'!$A$5:$H$59,F$3,FALSE),'[1]Manure_out (Eliz)'!H52)</f>
        <v>0</v>
      </c>
      <c r="G53" s="10">
        <f>IF(ISNUMBER(VLOOKUP($A53,'[1]Manure Devlop Cty Report'!$A$5:$H$59,G$3,FALSE)),VLOOKUP($A53,'[1]Manure Devlop Cty Report'!$A$5:$H$59,G$3,FALSE),'[1]Manure_out (Eliz)'!I52)</f>
        <v>0</v>
      </c>
      <c r="H53" s="10">
        <f>IF(ISNUMBER(VLOOKUP($A53,'[1]Manure Devlop Cty Report'!$A$5:$H$59,H$3,FALSE)),VLOOKUP($A53,'[1]Manure Devlop Cty Report'!$A$5:$H$59,H$3,FALSE),'[1]Manure_out (Eliz)'!J52)</f>
        <v>0</v>
      </c>
      <c r="I53" s="10">
        <f>IF(ISNUMBER(VLOOKUP($A53,'[1]Manure Devlop Cty Report'!$A$5:$H$59,2,FALSE)),1,0)</f>
        <v>0</v>
      </c>
      <c r="J53" s="11" t="str">
        <f>IF(ISNUMBER(VLOOKUP($A53,'[1]Manure Devlop Cty Report'!$A$5:$H$59,2,FALSE)),"Draft Developing Countries Report.doc","manure_out.xls")</f>
        <v>manure_out.xls</v>
      </c>
      <c r="K53" s="12" t="s">
        <v>48</v>
      </c>
      <c r="L53" s="13" t="s">
        <v>23</v>
      </c>
      <c r="M53" s="14" t="s">
        <v>16</v>
      </c>
    </row>
    <row r="54" spans="1:12" ht="12.75">
      <c r="A54" s="9" t="s">
        <v>69</v>
      </c>
      <c r="B54" s="10">
        <f>IF(ISNUMBER(VLOOKUP($A54,'[1]Manure Devlop Cty Report'!$A$5:$H$59,B$3,FALSE)),VLOOKUP($A54,'[1]Manure Devlop Cty Report'!$A$5:$H$59,B$3,FALSE),'[1]Manure_out (Eliz)'!D53)</f>
        <v>9</v>
      </c>
      <c r="C54" s="10">
        <f>IF(ISNUMBER(VLOOKUP($A54,'[1]Manure Devlop Cty Report'!$A$5:$H$59,C$3,FALSE)),VLOOKUP($A54,'[1]Manure Devlop Cty Report'!$A$5:$H$59,C$3,FALSE),'[1]Manure_out (Eliz)'!E53)</f>
        <v>10</v>
      </c>
      <c r="D54" s="10">
        <f>IF(ISNUMBER(VLOOKUP($A54,'[1]Manure Devlop Cty Report'!$A$5:$H$59,D$3,FALSE)),VLOOKUP($A54,'[1]Manure Devlop Cty Report'!$A$5:$H$59,D$3,FALSE),'[1]Manure_out (Eliz)'!F53)</f>
        <v>11</v>
      </c>
      <c r="E54" s="10">
        <f>IF(ISNUMBER(VLOOKUP($A54,'[1]Manure Devlop Cty Report'!$A$5:$H$59,E$3,FALSE)),VLOOKUP($A54,'[1]Manure Devlop Cty Report'!$A$5:$H$59,E$3,FALSE),'[1]Manure_out (Eliz)'!G53)</f>
        <v>11</v>
      </c>
      <c r="F54" s="10">
        <f>IF(ISNUMBER(VLOOKUP($A54,'[1]Manure Devlop Cty Report'!$A$5:$H$59,F$3,FALSE)),VLOOKUP($A54,'[1]Manure Devlop Cty Report'!$A$5:$H$59,F$3,FALSE),'[1]Manure_out (Eliz)'!H53)</f>
        <v>12</v>
      </c>
      <c r="G54" s="10">
        <f>IF(ISNUMBER(VLOOKUP($A54,'[1]Manure Devlop Cty Report'!$A$5:$H$59,G$3,FALSE)),VLOOKUP($A54,'[1]Manure Devlop Cty Report'!$A$5:$H$59,G$3,FALSE),'[1]Manure_out (Eliz)'!I53)</f>
        <v>13</v>
      </c>
      <c r="H54" s="10">
        <f>IF(ISNUMBER(VLOOKUP($A54,'[1]Manure Devlop Cty Report'!$A$5:$H$59,H$3,FALSE)),VLOOKUP($A54,'[1]Manure Devlop Cty Report'!$A$5:$H$59,H$3,FALSE),'[1]Manure_out (Eliz)'!J53)</f>
        <v>14</v>
      </c>
      <c r="I54" s="10">
        <f>IF(ISNUMBER(VLOOKUP($A54,'[1]Manure Devlop Cty Report'!$A$5:$H$59,2,FALSE)),1,0)</f>
        <v>1</v>
      </c>
      <c r="J54" s="11" t="str">
        <f>IF(ISNUMBER(VLOOKUP($A54,'[1]Manure Devlop Cty Report'!$A$5:$H$59,2,FALSE)),"Draft Developing Countries Report.doc","manure_out.xls")</f>
        <v>Draft Developing Countries Report.doc</v>
      </c>
      <c r="K54" s="16" t="s">
        <v>21</v>
      </c>
      <c r="L54" s="13"/>
    </row>
    <row r="55" spans="1:12" ht="12.75">
      <c r="A55" s="9" t="s">
        <v>70</v>
      </c>
      <c r="B55" s="10">
        <f>IF(ISNUMBER(VLOOKUP($A55,'[1]Manure Devlop Cty Report'!$A$5:$H$59,B$3,FALSE)),VLOOKUP($A55,'[1]Manure Devlop Cty Report'!$A$5:$H$59,B$3,FALSE),'[1]Manure_out (Eliz)'!D54)</f>
        <v>43</v>
      </c>
      <c r="C55" s="10">
        <f>IF(ISNUMBER(VLOOKUP($A55,'[1]Manure Devlop Cty Report'!$A$5:$H$59,C$3,FALSE)),VLOOKUP($A55,'[1]Manure Devlop Cty Report'!$A$5:$H$59,C$3,FALSE),'[1]Manure_out (Eliz)'!E54)</f>
        <v>53</v>
      </c>
      <c r="D55" s="10">
        <f>IF(ISNUMBER(VLOOKUP($A55,'[1]Manure Devlop Cty Report'!$A$5:$H$59,D$3,FALSE)),VLOOKUP($A55,'[1]Manure Devlop Cty Report'!$A$5:$H$59,D$3,FALSE),'[1]Manure_out (Eliz)'!F54)</f>
        <v>62</v>
      </c>
      <c r="E55" s="10">
        <f>IF(ISNUMBER(VLOOKUP($A55,'[1]Manure Devlop Cty Report'!$A$5:$H$59,E$3,FALSE)),VLOOKUP($A55,'[1]Manure Devlop Cty Report'!$A$5:$H$59,E$3,FALSE),'[1]Manure_out (Eliz)'!G54)</f>
        <v>79</v>
      </c>
      <c r="F55" s="10">
        <f>IF(ISNUMBER(VLOOKUP($A55,'[1]Manure Devlop Cty Report'!$A$5:$H$59,F$3,FALSE)),VLOOKUP($A55,'[1]Manure Devlop Cty Report'!$A$5:$H$59,F$3,FALSE),'[1]Manure_out (Eliz)'!H54)</f>
        <v>97</v>
      </c>
      <c r="G55" s="10">
        <f>IF(ISNUMBER(VLOOKUP($A55,'[1]Manure Devlop Cty Report'!$A$5:$H$59,G$3,FALSE)),VLOOKUP($A55,'[1]Manure Devlop Cty Report'!$A$5:$H$59,G$3,FALSE),'[1]Manure_out (Eliz)'!I54)</f>
        <v>126</v>
      </c>
      <c r="H55" s="10">
        <f>IF(ISNUMBER(VLOOKUP($A55,'[1]Manure Devlop Cty Report'!$A$5:$H$59,H$3,FALSE)),VLOOKUP($A55,'[1]Manure Devlop Cty Report'!$A$5:$H$59,H$3,FALSE),'[1]Manure_out (Eliz)'!J54)</f>
        <v>155</v>
      </c>
      <c r="I55" s="10">
        <f>IF(ISNUMBER(VLOOKUP($A55,'[1]Manure Devlop Cty Report'!$A$5:$H$59,2,FALSE)),1,0)</f>
        <v>1</v>
      </c>
      <c r="J55" s="11" t="str">
        <f>IF(ISNUMBER(VLOOKUP($A55,'[1]Manure Devlop Cty Report'!$A$5:$H$59,2,FALSE)),"Draft Developing Countries Report.doc","manure_out.xls")</f>
        <v>Draft Developing Countries Report.doc</v>
      </c>
      <c r="K55" s="12" t="s">
        <v>21</v>
      </c>
      <c r="L55" s="13"/>
    </row>
    <row r="56" spans="1:12" ht="12.75">
      <c r="A56" s="9" t="s">
        <v>71</v>
      </c>
      <c r="B56" s="10">
        <f>IF(ISNUMBER(VLOOKUP($A56,'[1]Manure Devlop Cty Report'!$A$5:$H$59,B$3,FALSE)),VLOOKUP($A56,'[1]Manure Devlop Cty Report'!$A$5:$H$59,B$3,FALSE),'[1]Manure_out (Eliz)'!D55)</f>
        <v>33</v>
      </c>
      <c r="C56" s="10">
        <f>IF(ISNUMBER(VLOOKUP($A56,'[1]Manure Devlop Cty Report'!$A$5:$H$59,C$3,FALSE)),VLOOKUP($A56,'[1]Manure Devlop Cty Report'!$A$5:$H$59,C$3,FALSE),'[1]Manure_out (Eliz)'!E55)</f>
        <v>36</v>
      </c>
      <c r="D56" s="10">
        <f>IF(ISNUMBER(VLOOKUP($A56,'[1]Manure Devlop Cty Report'!$A$5:$H$59,D$3,FALSE)),VLOOKUP($A56,'[1]Manure Devlop Cty Report'!$A$5:$H$59,D$3,FALSE),'[1]Manure_out (Eliz)'!F55)</f>
        <v>39</v>
      </c>
      <c r="E56" s="10">
        <f>IF(ISNUMBER(VLOOKUP($A56,'[1]Manure Devlop Cty Report'!$A$5:$H$59,E$3,FALSE)),VLOOKUP($A56,'[1]Manure Devlop Cty Report'!$A$5:$H$59,E$3,FALSE),'[1]Manure_out (Eliz)'!G55)</f>
        <v>45</v>
      </c>
      <c r="F56" s="10">
        <f>IF(ISNUMBER(VLOOKUP($A56,'[1]Manure Devlop Cty Report'!$A$5:$H$59,F$3,FALSE)),VLOOKUP($A56,'[1]Manure Devlop Cty Report'!$A$5:$H$59,F$3,FALSE),'[1]Manure_out (Eliz)'!H55)</f>
        <v>51</v>
      </c>
      <c r="G56" s="10">
        <f>IF(ISNUMBER(VLOOKUP($A56,'[1]Manure Devlop Cty Report'!$A$5:$H$59,G$3,FALSE)),VLOOKUP($A56,'[1]Manure Devlop Cty Report'!$A$5:$H$59,G$3,FALSE),'[1]Manure_out (Eliz)'!I55)</f>
        <v>58</v>
      </c>
      <c r="H56" s="10">
        <f>IF(ISNUMBER(VLOOKUP($A56,'[1]Manure Devlop Cty Report'!$A$5:$H$59,H$3,FALSE)),VLOOKUP($A56,'[1]Manure Devlop Cty Report'!$A$5:$H$59,H$3,FALSE),'[1]Manure_out (Eliz)'!J55)</f>
        <v>66</v>
      </c>
      <c r="I56" s="10">
        <f>IF(ISNUMBER(VLOOKUP($A56,'[1]Manure Devlop Cty Report'!$A$5:$H$59,2,FALSE)),1,0)</f>
        <v>1</v>
      </c>
      <c r="J56" s="11" t="str">
        <f>IF(ISNUMBER(VLOOKUP($A56,'[1]Manure Devlop Cty Report'!$A$5:$H$59,2,FALSE)),"Draft Developing Countries Report.doc","manure_out.xls")</f>
        <v>Draft Developing Countries Report.doc</v>
      </c>
      <c r="K56" s="12" t="s">
        <v>21</v>
      </c>
      <c r="L56" s="13"/>
    </row>
    <row r="57" spans="1:13" ht="12.75">
      <c r="A57" s="9" t="s">
        <v>72</v>
      </c>
      <c r="B57" s="10">
        <f>IF(ISNUMBER(VLOOKUP($A57,'[1]Manure Devlop Cty Report'!$A$5:$H$59,B$3,FALSE)),VLOOKUP($A57,'[1]Manure Devlop Cty Report'!$A$5:$H$59,B$3,FALSE),'[1]Manure_out (Eliz)'!D56)</f>
        <v>102.98</v>
      </c>
      <c r="C57" s="10">
        <f>IF(ISNUMBER(VLOOKUP($A57,'[1]Manure Devlop Cty Report'!$A$5:$H$59,C$3,FALSE)),VLOOKUP($A57,'[1]Manure Devlop Cty Report'!$A$5:$H$59,C$3,FALSE),'[1]Manure_out (Eliz)'!E56)</f>
        <v>99</v>
      </c>
      <c r="D57" s="10">
        <f>IF(ISNUMBER(VLOOKUP($A57,'[1]Manure Devlop Cty Report'!$A$5:$H$59,D$3,FALSE)),VLOOKUP($A57,'[1]Manure Devlop Cty Report'!$A$5:$H$59,D$3,FALSE),'[1]Manure_out (Eliz)'!F56)</f>
        <v>94.28571428571428</v>
      </c>
      <c r="E57" s="10">
        <f>IF(ISNUMBER(VLOOKUP($A57,'[1]Manure Devlop Cty Report'!$A$5:$H$59,E$3,FALSE)),VLOOKUP($A57,'[1]Manure Devlop Cty Report'!$A$5:$H$59,E$3,FALSE),'[1]Manure_out (Eliz)'!G56)</f>
        <v>89.57142857142856</v>
      </c>
      <c r="F57" s="10">
        <f>IF(ISNUMBER(VLOOKUP($A57,'[1]Manure Devlop Cty Report'!$A$5:$H$59,F$3,FALSE)),VLOOKUP($A57,'[1]Manure Devlop Cty Report'!$A$5:$H$59,F$3,FALSE),'[1]Manure_out (Eliz)'!H56)</f>
        <v>84.85714285714285</v>
      </c>
      <c r="G57" s="10">
        <f>IF(ISNUMBER(VLOOKUP($A57,'[1]Manure Devlop Cty Report'!$A$5:$H$59,G$3,FALSE)),VLOOKUP($A57,'[1]Manure Devlop Cty Report'!$A$5:$H$59,G$3,FALSE),'[1]Manure_out (Eliz)'!I56)</f>
        <v>80.6142857142857</v>
      </c>
      <c r="H57" s="10">
        <f>IF(ISNUMBER(VLOOKUP($A57,'[1]Manure Devlop Cty Report'!$A$5:$H$59,H$3,FALSE)),VLOOKUP($A57,'[1]Manure Devlop Cty Report'!$A$5:$H$59,H$3,FALSE),'[1]Manure_out (Eliz)'!J56)</f>
        <v>76.37142857142857</v>
      </c>
      <c r="I57" s="10">
        <f>IF(ISNUMBER(VLOOKUP($A57,'[1]Manure Devlop Cty Report'!$A$5:$H$59,2,FALSE)),1,0)</f>
        <v>0</v>
      </c>
      <c r="J57" s="11" t="str">
        <f>IF(ISNUMBER(VLOOKUP($A57,'[1]Manure Devlop Cty Report'!$A$5:$H$59,2,FALSE)),"Draft Developing Countries Report.doc","manure_out.xls")</f>
        <v>manure_out.xls</v>
      </c>
      <c r="K57" s="12" t="s">
        <v>18</v>
      </c>
      <c r="L57" s="13" t="s">
        <v>15</v>
      </c>
      <c r="M57" s="14" t="s">
        <v>16</v>
      </c>
    </row>
    <row r="58" spans="1:13" ht="12.75">
      <c r="A58" s="9" t="s">
        <v>73</v>
      </c>
      <c r="B58" s="10">
        <f>IF(ISNUMBER(VLOOKUP($A58,'[1]Manure Devlop Cty Report'!$A$5:$H$59,B$3,FALSE)),VLOOKUP($A58,'[1]Manure Devlop Cty Report'!$A$5:$H$59,B$3,FALSE),'[1]Manure_out (Eliz)'!D57)</f>
        <v>17.78</v>
      </c>
      <c r="C58" s="10">
        <f>IF(ISNUMBER(VLOOKUP($A58,'[1]Manure Devlop Cty Report'!$A$5:$H$59,C$3,FALSE)),VLOOKUP($A58,'[1]Manure Devlop Cty Report'!$A$5:$H$59,C$3,FALSE),'[1]Manure_out (Eliz)'!E57)</f>
        <v>17.23</v>
      </c>
      <c r="D58" s="10">
        <f>IF(ISNUMBER(VLOOKUP($A58,'[1]Manure Devlop Cty Report'!$A$5:$H$59,D$3,FALSE)),VLOOKUP($A58,'[1]Manure Devlop Cty Report'!$A$5:$H$59,D$3,FALSE),'[1]Manure_out (Eliz)'!F57)</f>
        <v>18.179737338485776</v>
      </c>
      <c r="E58" s="10">
        <f>IF(ISNUMBER(VLOOKUP($A58,'[1]Manure Devlop Cty Report'!$A$5:$H$59,E$3,FALSE)),VLOOKUP($A58,'[1]Manure Devlop Cty Report'!$A$5:$H$59,E$3,FALSE),'[1]Manure_out (Eliz)'!G57)</f>
        <v>18.167776984973614</v>
      </c>
      <c r="F58" s="10">
        <f>IF(ISNUMBER(VLOOKUP($A58,'[1]Manure Devlop Cty Report'!$A$5:$H$59,F$3,FALSE)),VLOOKUP($A58,'[1]Manure Devlop Cty Report'!$A$5:$H$59,F$3,FALSE),'[1]Manure_out (Eliz)'!H57)</f>
        <v>17.474076481268238</v>
      </c>
      <c r="G58" s="10">
        <f>IF(ISNUMBER(VLOOKUP($A58,'[1]Manure Devlop Cty Report'!$A$5:$H$59,G$3,FALSE)),VLOOKUP($A58,'[1]Manure Devlop Cty Report'!$A$5:$H$59,G$3,FALSE),'[1]Manure_out (Eliz)'!I57)</f>
        <v>17.12124605265947</v>
      </c>
      <c r="H58" s="10">
        <f>IF(ISNUMBER(VLOOKUP($A58,'[1]Manure Devlop Cty Report'!$A$5:$H$59,H$3,FALSE)),VLOOKUP($A58,'[1]Manure Devlop Cty Report'!$A$5:$H$59,H$3,FALSE),'[1]Manure_out (Eliz)'!J57)</f>
        <v>16.7684156240507</v>
      </c>
      <c r="I58" s="10">
        <f>IF(ISNUMBER(VLOOKUP($A58,'[1]Manure Devlop Cty Report'!$A$5:$H$59,2,FALSE)),1,0)</f>
        <v>0</v>
      </c>
      <c r="J58" s="11" t="str">
        <f>IF(ISNUMBER(VLOOKUP($A58,'[1]Manure Devlop Cty Report'!$A$5:$H$59,2,FALSE)),"Draft Developing Countries Report.doc","manure_out.xls")</f>
        <v>manure_out.xls</v>
      </c>
      <c r="K58" s="12" t="s">
        <v>14</v>
      </c>
      <c r="L58" s="4" t="s">
        <v>15</v>
      </c>
      <c r="M58" s="14" t="s">
        <v>16</v>
      </c>
    </row>
    <row r="59" spans="1:12" ht="12.75">
      <c r="A59" s="9" t="s">
        <v>74</v>
      </c>
      <c r="B59" s="10">
        <f>IF(ISNUMBER(VLOOKUP($A59,'[1]Manure Devlop Cty Report'!$A$5:$H$59,B$3,FALSE)),VLOOKUP($A59,'[1]Manure Devlop Cty Report'!$A$5:$H$59,B$3,FALSE),'[1]Manure_out (Eliz)'!D58)</f>
        <v>33</v>
      </c>
      <c r="C59" s="10">
        <f>IF(ISNUMBER(VLOOKUP($A59,'[1]Manure Devlop Cty Report'!$A$5:$H$59,C$3,FALSE)),VLOOKUP($A59,'[1]Manure Devlop Cty Report'!$A$5:$H$59,C$3,FALSE),'[1]Manure_out (Eliz)'!E58)</f>
        <v>37</v>
      </c>
      <c r="D59" s="10">
        <f>IF(ISNUMBER(VLOOKUP($A59,'[1]Manure Devlop Cty Report'!$A$5:$H$59,D$3,FALSE)),VLOOKUP($A59,'[1]Manure Devlop Cty Report'!$A$5:$H$59,D$3,FALSE),'[1]Manure_out (Eliz)'!F58)</f>
        <v>44</v>
      </c>
      <c r="E59" s="10">
        <f>IF(ISNUMBER(VLOOKUP($A59,'[1]Manure Devlop Cty Report'!$A$5:$H$59,E$3,FALSE)),VLOOKUP($A59,'[1]Manure Devlop Cty Report'!$A$5:$H$59,E$3,FALSE),'[1]Manure_out (Eliz)'!G58)</f>
        <v>52</v>
      </c>
      <c r="F59" s="10">
        <f>IF(ISNUMBER(VLOOKUP($A59,'[1]Manure Devlop Cty Report'!$A$5:$H$59,F$3,FALSE)),VLOOKUP($A59,'[1]Manure Devlop Cty Report'!$A$5:$H$59,F$3,FALSE),'[1]Manure_out (Eliz)'!H58)</f>
        <v>61</v>
      </c>
      <c r="G59" s="10">
        <f>IF(ISNUMBER(VLOOKUP($A59,'[1]Manure Devlop Cty Report'!$A$5:$H$59,G$3,FALSE)),VLOOKUP($A59,'[1]Manure Devlop Cty Report'!$A$5:$H$59,G$3,FALSE),'[1]Manure_out (Eliz)'!I58)</f>
        <v>72</v>
      </c>
      <c r="H59" s="10">
        <f>IF(ISNUMBER(VLOOKUP($A59,'[1]Manure Devlop Cty Report'!$A$5:$H$59,H$3,FALSE)),VLOOKUP($A59,'[1]Manure Devlop Cty Report'!$A$5:$H$59,H$3,FALSE),'[1]Manure_out (Eliz)'!J58)</f>
        <v>86</v>
      </c>
      <c r="I59" s="10">
        <f>IF(ISNUMBER(VLOOKUP($A59,'[1]Manure Devlop Cty Report'!$A$5:$H$59,2,FALSE)),1,0)</f>
        <v>1</v>
      </c>
      <c r="J59" s="11" t="str">
        <f>IF(ISNUMBER(VLOOKUP($A59,'[1]Manure Devlop Cty Report'!$A$5:$H$59,2,FALSE)),"Draft Developing Countries Report.doc","manure_out.xls")</f>
        <v>Draft Developing Countries Report.doc</v>
      </c>
      <c r="K59" s="12" t="s">
        <v>7</v>
      </c>
      <c r="L59" s="13" t="s">
        <v>8</v>
      </c>
    </row>
    <row r="60" spans="1:12" ht="12.75">
      <c r="A60" s="9" t="s">
        <v>75</v>
      </c>
      <c r="B60" s="10">
        <f>IF(ISNUMBER(VLOOKUP($A60,'[1]Manure Devlop Cty Report'!$A$5:$H$59,B$3,FALSE)),VLOOKUP($A60,'[1]Manure Devlop Cty Report'!$A$5:$H$59,B$3,FALSE),'[1]Manure_out (Eliz)'!D59)</f>
        <v>7</v>
      </c>
      <c r="C60" s="10">
        <f>IF(ISNUMBER(VLOOKUP($A60,'[1]Manure Devlop Cty Report'!$A$5:$H$59,C$3,FALSE)),VLOOKUP($A60,'[1]Manure Devlop Cty Report'!$A$5:$H$59,C$3,FALSE),'[1]Manure_out (Eliz)'!E59)</f>
        <v>4</v>
      </c>
      <c r="D60" s="10">
        <f>IF(ISNUMBER(VLOOKUP($A60,'[1]Manure Devlop Cty Report'!$A$5:$H$59,D$3,FALSE)),VLOOKUP($A60,'[1]Manure Devlop Cty Report'!$A$5:$H$59,D$3,FALSE),'[1]Manure_out (Eliz)'!F59)</f>
        <v>4</v>
      </c>
      <c r="E60" s="10">
        <f>IF(ISNUMBER(VLOOKUP($A60,'[1]Manure Devlop Cty Report'!$A$5:$H$59,E$3,FALSE)),VLOOKUP($A60,'[1]Manure Devlop Cty Report'!$A$5:$H$59,E$3,FALSE),'[1]Manure_out (Eliz)'!G59)</f>
        <v>5</v>
      </c>
      <c r="F60" s="10">
        <f>IF(ISNUMBER(VLOOKUP($A60,'[1]Manure Devlop Cty Report'!$A$5:$H$59,F$3,FALSE)),VLOOKUP($A60,'[1]Manure Devlop Cty Report'!$A$5:$H$59,F$3,FALSE),'[1]Manure_out (Eliz)'!H59)</f>
        <v>5</v>
      </c>
      <c r="G60" s="10">
        <f>IF(ISNUMBER(VLOOKUP($A60,'[1]Manure Devlop Cty Report'!$A$5:$H$59,G$3,FALSE)),VLOOKUP($A60,'[1]Manure Devlop Cty Report'!$A$5:$H$59,G$3,FALSE),'[1]Manure_out (Eliz)'!I59)</f>
        <v>6</v>
      </c>
      <c r="H60" s="10">
        <f>IF(ISNUMBER(VLOOKUP($A60,'[1]Manure Devlop Cty Report'!$A$5:$H$59,H$3,FALSE)),VLOOKUP($A60,'[1]Manure Devlop Cty Report'!$A$5:$H$59,H$3,FALSE),'[1]Manure_out (Eliz)'!J59)</f>
        <v>7</v>
      </c>
      <c r="I60" s="10">
        <f>IF(ISNUMBER(VLOOKUP($A60,'[1]Manure Devlop Cty Report'!$A$5:$H$59,2,FALSE)),1,0)</f>
        <v>1</v>
      </c>
      <c r="J60" s="11" t="str">
        <f>IF(ISNUMBER(VLOOKUP($A60,'[1]Manure Devlop Cty Report'!$A$5:$H$59,2,FALSE)),"Draft Developing Countries Report.doc","manure_out.xls")</f>
        <v>Draft Developing Countries Report.doc</v>
      </c>
      <c r="K60" s="16" t="s">
        <v>21</v>
      </c>
      <c r="L60" s="13"/>
    </row>
    <row r="61" spans="1:13" ht="12.75">
      <c r="A61" s="9" t="s">
        <v>76</v>
      </c>
      <c r="B61" s="10">
        <f>IF(ISNUMBER(VLOOKUP($A61,'[1]Manure Devlop Cty Report'!$A$5:$H$59,B$3,FALSE)),VLOOKUP($A61,'[1]Manure Devlop Cty Report'!$A$5:$H$59,B$3,FALSE),'[1]Manure_out (Eliz)'!D60)</f>
        <v>15</v>
      </c>
      <c r="C61" s="10">
        <f>IF(ISNUMBER(VLOOKUP($A61,'[1]Manure Devlop Cty Report'!$A$5:$H$59,C$3,FALSE)),VLOOKUP($A61,'[1]Manure Devlop Cty Report'!$A$5:$H$59,C$3,FALSE),'[1]Manure_out (Eliz)'!E60)</f>
        <v>15</v>
      </c>
      <c r="D61" s="10">
        <f>IF(ISNUMBER(VLOOKUP($A61,'[1]Manure Devlop Cty Report'!$A$5:$H$59,D$3,FALSE)),VLOOKUP($A61,'[1]Manure Devlop Cty Report'!$A$5:$H$59,D$3,FALSE),'[1]Manure_out (Eliz)'!F60)</f>
        <v>16</v>
      </c>
      <c r="E61" s="10">
        <f>IF(ISNUMBER(VLOOKUP($A61,'[1]Manure Devlop Cty Report'!$A$5:$H$59,E$3,FALSE)),VLOOKUP($A61,'[1]Manure Devlop Cty Report'!$A$5:$H$59,E$3,FALSE),'[1]Manure_out (Eliz)'!G60)</f>
        <v>16</v>
      </c>
      <c r="F61" s="10">
        <f>IF(ISNUMBER(VLOOKUP($A61,'[1]Manure Devlop Cty Report'!$A$5:$H$59,F$3,FALSE)),VLOOKUP($A61,'[1]Manure Devlop Cty Report'!$A$5:$H$59,F$3,FALSE),'[1]Manure_out (Eliz)'!H60)</f>
        <v>16</v>
      </c>
      <c r="G61" s="10">
        <f>IF(ISNUMBER(VLOOKUP($A61,'[1]Manure Devlop Cty Report'!$A$5:$H$59,G$3,FALSE)),VLOOKUP($A61,'[1]Manure Devlop Cty Report'!$A$5:$H$59,G$3,FALSE),'[1]Manure_out (Eliz)'!I60)</f>
        <v>16</v>
      </c>
      <c r="H61" s="10">
        <f>IF(ISNUMBER(VLOOKUP($A61,'[1]Manure Devlop Cty Report'!$A$5:$H$59,H$3,FALSE)),VLOOKUP($A61,'[1]Manure Devlop Cty Report'!$A$5:$H$59,H$3,FALSE),'[1]Manure_out (Eliz)'!J60)</f>
        <v>16</v>
      </c>
      <c r="I61" s="10">
        <f>IF(ISNUMBER(VLOOKUP($A61,'[1]Manure Devlop Cty Report'!$A$5:$H$59,2,FALSE)),1,0)</f>
        <v>0</v>
      </c>
      <c r="J61" s="11" t="str">
        <f>IF(ISNUMBER(VLOOKUP($A61,'[1]Manure Devlop Cty Report'!$A$5:$H$59,2,FALSE)),"Draft Developing Countries Report.doc","manure_out.xls")</f>
        <v>manure_out.xls</v>
      </c>
      <c r="K61" s="12" t="s">
        <v>48</v>
      </c>
      <c r="L61" s="13" t="s">
        <v>15</v>
      </c>
      <c r="M61" s="14" t="s">
        <v>16</v>
      </c>
    </row>
    <row r="62" spans="1:12" ht="12.75">
      <c r="A62" s="9" t="s">
        <v>77</v>
      </c>
      <c r="B62" s="10">
        <f>IF(ISNUMBER(VLOOKUP($A62,'[1]Manure Devlop Cty Report'!$A$5:$H$59,B$3,FALSE)),VLOOKUP($A62,'[1]Manure Devlop Cty Report'!$A$5:$H$59,B$3,FALSE),'[1]Manure_out (Eliz)'!D61)</f>
        <v>178</v>
      </c>
      <c r="C62" s="10">
        <f>IF(ISNUMBER(VLOOKUP($A62,'[1]Manure Devlop Cty Report'!$A$5:$H$59,C$3,FALSE)),VLOOKUP($A62,'[1]Manure Devlop Cty Report'!$A$5:$H$59,C$3,FALSE),'[1]Manure_out (Eliz)'!E61)</f>
        <v>184</v>
      </c>
      <c r="D62" s="10">
        <f>IF(ISNUMBER(VLOOKUP($A62,'[1]Manure Devlop Cty Report'!$A$5:$H$59,D$3,FALSE)),VLOOKUP($A62,'[1]Manure Devlop Cty Report'!$A$5:$H$59,D$3,FALSE),'[1]Manure_out (Eliz)'!F61)</f>
        <v>188</v>
      </c>
      <c r="E62" s="10">
        <f>IF(ISNUMBER(VLOOKUP($A62,'[1]Manure Devlop Cty Report'!$A$5:$H$59,E$3,FALSE)),VLOOKUP($A62,'[1]Manure Devlop Cty Report'!$A$5:$H$59,E$3,FALSE),'[1]Manure_out (Eliz)'!G61)</f>
        <v>214</v>
      </c>
      <c r="F62" s="10">
        <f>IF(ISNUMBER(VLOOKUP($A62,'[1]Manure Devlop Cty Report'!$A$5:$H$59,F$3,FALSE)),VLOOKUP($A62,'[1]Manure Devlop Cty Report'!$A$5:$H$59,F$3,FALSE),'[1]Manure_out (Eliz)'!H61)</f>
        <v>244</v>
      </c>
      <c r="G62" s="10">
        <f>IF(ISNUMBER(VLOOKUP($A62,'[1]Manure Devlop Cty Report'!$A$5:$H$59,G$3,FALSE)),VLOOKUP($A62,'[1]Manure Devlop Cty Report'!$A$5:$H$59,G$3,FALSE),'[1]Manure_out (Eliz)'!I61)</f>
        <v>278</v>
      </c>
      <c r="H62" s="10">
        <f>IF(ISNUMBER(VLOOKUP($A62,'[1]Manure Devlop Cty Report'!$A$5:$H$59,H$3,FALSE)),VLOOKUP($A62,'[1]Manure Devlop Cty Report'!$A$5:$H$59,H$3,FALSE),'[1]Manure_out (Eliz)'!J61)</f>
        <v>317</v>
      </c>
      <c r="I62" s="10">
        <f>IF(ISNUMBER(VLOOKUP($A62,'[1]Manure Devlop Cty Report'!$A$5:$H$59,2,FALSE)),1,0)</f>
        <v>1</v>
      </c>
      <c r="J62" s="11" t="str">
        <f>IF(ISNUMBER(VLOOKUP($A62,'[1]Manure Devlop Cty Report'!$A$5:$H$59,2,FALSE)),"Draft Developing Countries Report.doc","manure_out.xls")</f>
        <v>Draft Developing Countries Report.doc</v>
      </c>
      <c r="K62" s="12" t="s">
        <v>21</v>
      </c>
      <c r="L62" s="13"/>
    </row>
    <row r="63" spans="1:12" ht="12.75">
      <c r="A63" s="9" t="s">
        <v>78</v>
      </c>
      <c r="B63" s="10">
        <f>IF(ISNUMBER(VLOOKUP($A63,'[1]Manure Devlop Cty Report'!$A$5:$H$59,B$3,FALSE)),VLOOKUP($A63,'[1]Manure Devlop Cty Report'!$A$5:$H$59,B$3,FALSE),'[1]Manure_out (Eliz)'!D62)</f>
        <v>19</v>
      </c>
      <c r="C63" s="10">
        <f>IF(ISNUMBER(VLOOKUP($A63,'[1]Manure Devlop Cty Report'!$A$5:$H$59,C$3,FALSE)),VLOOKUP($A63,'[1]Manure Devlop Cty Report'!$A$5:$H$59,C$3,FALSE),'[1]Manure_out (Eliz)'!E62)</f>
        <v>19</v>
      </c>
      <c r="D63" s="10">
        <f>IF(ISNUMBER(VLOOKUP($A63,'[1]Manure Devlop Cty Report'!$A$5:$H$59,D$3,FALSE)),VLOOKUP($A63,'[1]Manure Devlop Cty Report'!$A$5:$H$59,D$3,FALSE),'[1]Manure_out (Eliz)'!F62)</f>
        <v>22</v>
      </c>
      <c r="E63" s="10">
        <f>IF(ISNUMBER(VLOOKUP($A63,'[1]Manure Devlop Cty Report'!$A$5:$H$59,E$3,FALSE)),VLOOKUP($A63,'[1]Manure Devlop Cty Report'!$A$5:$H$59,E$3,FALSE),'[1]Manure_out (Eliz)'!G62)</f>
        <v>24</v>
      </c>
      <c r="F63" s="10">
        <f>IF(ISNUMBER(VLOOKUP($A63,'[1]Manure Devlop Cty Report'!$A$5:$H$59,F$3,FALSE)),VLOOKUP($A63,'[1]Manure Devlop Cty Report'!$A$5:$H$59,F$3,FALSE),'[1]Manure_out (Eliz)'!H62)</f>
        <v>27</v>
      </c>
      <c r="G63" s="10">
        <f>IF(ISNUMBER(VLOOKUP($A63,'[1]Manure Devlop Cty Report'!$A$5:$H$59,G$3,FALSE)),VLOOKUP($A63,'[1]Manure Devlop Cty Report'!$A$5:$H$59,G$3,FALSE),'[1]Manure_out (Eliz)'!I62)</f>
        <v>30</v>
      </c>
      <c r="H63" s="10">
        <f>IF(ISNUMBER(VLOOKUP($A63,'[1]Manure Devlop Cty Report'!$A$5:$H$59,H$3,FALSE)),VLOOKUP($A63,'[1]Manure Devlop Cty Report'!$A$5:$H$59,H$3,FALSE),'[1]Manure_out (Eliz)'!J62)</f>
        <v>34</v>
      </c>
      <c r="I63" s="10">
        <f>IF(ISNUMBER(VLOOKUP($A63,'[1]Manure Devlop Cty Report'!$A$5:$H$59,2,FALSE)),1,0)</f>
        <v>1</v>
      </c>
      <c r="J63" s="11" t="str">
        <f>IF(ISNUMBER(VLOOKUP($A63,'[1]Manure Devlop Cty Report'!$A$5:$H$59,2,FALSE)),"Draft Developing Countries Report.doc","manure_out.xls")</f>
        <v>Draft Developing Countries Report.doc</v>
      </c>
      <c r="K63" s="12" t="s">
        <v>10</v>
      </c>
      <c r="L63" s="13"/>
    </row>
    <row r="64" spans="1:12" ht="12.75">
      <c r="A64" s="9" t="s">
        <v>79</v>
      </c>
      <c r="B64" s="10">
        <f>IF(ISNUMBER(VLOOKUP($A64,'[1]Manure Devlop Cty Report'!$A$5:$H$59,B$3,FALSE)),VLOOKUP($A64,'[1]Manure Devlop Cty Report'!$A$5:$H$59,B$3,FALSE),'[1]Manure_out (Eliz)'!D63)</f>
        <v>62</v>
      </c>
      <c r="C64" s="10">
        <f>IF(ISNUMBER(VLOOKUP($A64,'[1]Manure Devlop Cty Report'!$A$5:$H$59,C$3,FALSE)),VLOOKUP($A64,'[1]Manure Devlop Cty Report'!$A$5:$H$59,C$3,FALSE),'[1]Manure_out (Eliz)'!E63)</f>
        <v>64</v>
      </c>
      <c r="D64" s="10">
        <f>IF(ISNUMBER(VLOOKUP($A64,'[1]Manure Devlop Cty Report'!$A$5:$H$59,D$3,FALSE)),VLOOKUP($A64,'[1]Manure Devlop Cty Report'!$A$5:$H$59,D$3,FALSE),'[1]Manure_out (Eliz)'!F63)</f>
        <v>68</v>
      </c>
      <c r="E64" s="10">
        <f>IF(ISNUMBER(VLOOKUP($A64,'[1]Manure Devlop Cty Report'!$A$5:$H$59,E$3,FALSE)),VLOOKUP($A64,'[1]Manure Devlop Cty Report'!$A$5:$H$59,E$3,FALSE),'[1]Manure_out (Eliz)'!G63)</f>
        <v>74</v>
      </c>
      <c r="F64" s="10">
        <f>IF(ISNUMBER(VLOOKUP($A64,'[1]Manure Devlop Cty Report'!$A$5:$H$59,F$3,FALSE)),VLOOKUP($A64,'[1]Manure Devlop Cty Report'!$A$5:$H$59,F$3,FALSE),'[1]Manure_out (Eliz)'!H63)</f>
        <v>80</v>
      </c>
      <c r="G64" s="10">
        <f>IF(ISNUMBER(VLOOKUP($A64,'[1]Manure Devlop Cty Report'!$A$5:$H$59,G$3,FALSE)),VLOOKUP($A64,'[1]Manure Devlop Cty Report'!$A$5:$H$59,G$3,FALSE),'[1]Manure_out (Eliz)'!I63)</f>
        <v>88</v>
      </c>
      <c r="H64" s="10">
        <f>IF(ISNUMBER(VLOOKUP($A64,'[1]Manure Devlop Cty Report'!$A$5:$H$59,H$3,FALSE)),VLOOKUP($A64,'[1]Manure Devlop Cty Report'!$A$5:$H$59,H$3,FALSE),'[1]Manure_out (Eliz)'!J63)</f>
        <v>97</v>
      </c>
      <c r="I64" s="10">
        <f>IF(ISNUMBER(VLOOKUP($A64,'[1]Manure Devlop Cty Report'!$A$5:$H$59,2,FALSE)),1,0)</f>
        <v>1</v>
      </c>
      <c r="J64" s="11" t="str">
        <f>IF(ISNUMBER(VLOOKUP($A64,'[1]Manure Devlop Cty Report'!$A$5:$H$59,2,FALSE)),"Draft Developing Countries Report.doc","manure_out.xls")</f>
        <v>Draft Developing Countries Report.doc</v>
      </c>
      <c r="K64" s="12" t="s">
        <v>21</v>
      </c>
      <c r="L64" s="13"/>
    </row>
    <row r="65" spans="1:13" ht="12.75">
      <c r="A65" s="9" t="s">
        <v>80</v>
      </c>
      <c r="B65" s="10">
        <f>IF(ISNUMBER(VLOOKUP($A65,'[1]Manure Devlop Cty Report'!$A$5:$H$59,B$3,FALSE)),VLOOKUP($A65,'[1]Manure Devlop Cty Report'!$A$5:$H$59,B$3,FALSE),'[1]Manure_out (Eliz)'!D64)</f>
        <v>55</v>
      </c>
      <c r="C65" s="10">
        <f>IF(ISNUMBER(VLOOKUP($A65,'[1]Manure Devlop Cty Report'!$A$5:$H$59,C$3,FALSE)),VLOOKUP($A65,'[1]Manure Devlop Cty Report'!$A$5:$H$59,C$3,FALSE),'[1]Manure_out (Eliz)'!E64)</f>
        <v>49</v>
      </c>
      <c r="D65" s="10">
        <f>IF(ISNUMBER(VLOOKUP($A65,'[1]Manure Devlop Cty Report'!$A$5:$H$59,D$3,FALSE)),VLOOKUP($A65,'[1]Manure Devlop Cty Report'!$A$5:$H$59,D$3,FALSE),'[1]Manure_out (Eliz)'!F64)</f>
        <v>35.88</v>
      </c>
      <c r="E65" s="10">
        <f>IF(ISNUMBER(VLOOKUP($A65,'[1]Manure Devlop Cty Report'!$A$5:$H$59,E$3,FALSE)),VLOOKUP($A65,'[1]Manure Devlop Cty Report'!$A$5:$H$59,E$3,FALSE),'[1]Manure_out (Eliz)'!G64)</f>
        <v>33.009600000000006</v>
      </c>
      <c r="F65" s="10">
        <f>IF(ISNUMBER(VLOOKUP($A65,'[1]Manure Devlop Cty Report'!$A$5:$H$59,F$3,FALSE)),VLOOKUP($A65,'[1]Manure Devlop Cty Report'!$A$5:$H$59,F$3,FALSE),'[1]Manure_out (Eliz)'!H64)</f>
        <v>30.36883200000001</v>
      </c>
      <c r="G65" s="10">
        <f>IF(ISNUMBER(VLOOKUP($A65,'[1]Manure Devlop Cty Report'!$A$5:$H$59,G$3,FALSE)),VLOOKUP($A65,'[1]Manure Devlop Cty Report'!$A$5:$H$59,G$3,FALSE),'[1]Manure_out (Eliz)'!I64)</f>
        <v>27.939325440000008</v>
      </c>
      <c r="H65" s="10">
        <f>IF(ISNUMBER(VLOOKUP($A65,'[1]Manure Devlop Cty Report'!$A$5:$H$59,H$3,FALSE)),VLOOKUP($A65,'[1]Manure Devlop Cty Report'!$A$5:$H$59,H$3,FALSE),'[1]Manure_out (Eliz)'!J64)</f>
        <v>25.70417940480001</v>
      </c>
      <c r="I65" s="10">
        <f>IF(ISNUMBER(VLOOKUP($A65,'[1]Manure Devlop Cty Report'!$A$5:$H$59,2,FALSE)),1,0)</f>
        <v>0</v>
      </c>
      <c r="J65" s="11" t="str">
        <f>IF(ISNUMBER(VLOOKUP($A65,'[1]Manure Devlop Cty Report'!$A$5:$H$59,2,FALSE)),"Draft Developing Countries Report.doc","manure_out.xls")</f>
        <v>manure_out.xls</v>
      </c>
      <c r="K65" s="12" t="s">
        <v>28</v>
      </c>
      <c r="L65" s="13" t="s">
        <v>15</v>
      </c>
      <c r="M65" s="14" t="s">
        <v>16</v>
      </c>
    </row>
    <row r="66" spans="1:13" ht="12.75">
      <c r="A66" s="9" t="s">
        <v>81</v>
      </c>
      <c r="B66" s="10">
        <f>IF(ISNUMBER(VLOOKUP($A66,'[1]Manure Devlop Cty Report'!$A$5:$H$59,B$3,FALSE)),VLOOKUP($A66,'[1]Manure Devlop Cty Report'!$A$5:$H$59,B$3,FALSE),'[1]Manure_out (Eliz)'!D65)</f>
        <v>164</v>
      </c>
      <c r="C66" s="10">
        <f>IF(ISNUMBER(VLOOKUP($A66,'[1]Manure Devlop Cty Report'!$A$5:$H$59,C$3,FALSE)),VLOOKUP($A66,'[1]Manure Devlop Cty Report'!$A$5:$H$59,C$3,FALSE),'[1]Manure_out (Eliz)'!E65)</f>
        <v>150</v>
      </c>
      <c r="D66" s="10">
        <f>IF(ISNUMBER(VLOOKUP($A66,'[1]Manure Devlop Cty Report'!$A$5:$H$59,D$3,FALSE)),VLOOKUP($A66,'[1]Manure Devlop Cty Report'!$A$5:$H$59,D$3,FALSE),'[1]Manure_out (Eliz)'!F65)</f>
        <v>143</v>
      </c>
      <c r="E66" s="10">
        <f>IF(ISNUMBER(VLOOKUP($A66,'[1]Manure Devlop Cty Report'!$A$5:$H$59,E$3,FALSE)),VLOOKUP($A66,'[1]Manure Devlop Cty Report'!$A$5:$H$59,E$3,FALSE),'[1]Manure_out (Eliz)'!G65)</f>
        <v>143</v>
      </c>
      <c r="F66" s="10">
        <f>IF(ISNUMBER(VLOOKUP($A66,'[1]Manure Devlop Cty Report'!$A$5:$H$59,F$3,FALSE)),VLOOKUP($A66,'[1]Manure Devlop Cty Report'!$A$5:$H$59,F$3,FALSE),'[1]Manure_out (Eliz)'!H65)</f>
        <v>138.1</v>
      </c>
      <c r="G66" s="10">
        <f>IF(ISNUMBER(VLOOKUP($A66,'[1]Manure Devlop Cty Report'!$A$5:$H$59,G$3,FALSE)),VLOOKUP($A66,'[1]Manure Devlop Cty Report'!$A$5:$H$59,G$3,FALSE),'[1]Manure_out (Eliz)'!I65)</f>
        <v>135.73395104895104</v>
      </c>
      <c r="H66" s="10">
        <f>IF(ISNUMBER(VLOOKUP($A66,'[1]Manure Devlop Cty Report'!$A$5:$H$59,H$3,FALSE)),VLOOKUP($A66,'[1]Manure Devlop Cty Report'!$A$5:$H$59,H$3,FALSE),'[1]Manure_out (Eliz)'!J65)</f>
        <v>133.3679020979021</v>
      </c>
      <c r="I66" s="10">
        <f>IF(ISNUMBER(VLOOKUP($A66,'[1]Manure Devlop Cty Report'!$A$5:$H$59,2,FALSE)),1,0)</f>
        <v>0</v>
      </c>
      <c r="J66" s="11" t="str">
        <f>IF(ISNUMBER(VLOOKUP($A66,'[1]Manure Devlop Cty Report'!$A$5:$H$59,2,FALSE)),"Draft Developing Countries Report.doc","manure_out.xls")</f>
        <v>manure_out.xls</v>
      </c>
      <c r="K66" s="12" t="s">
        <v>18</v>
      </c>
      <c r="L66" s="13" t="s">
        <v>15</v>
      </c>
      <c r="M66" s="14" t="s">
        <v>16</v>
      </c>
    </row>
    <row r="67" spans="1:13" ht="12.75">
      <c r="A67" s="9" t="s">
        <v>82</v>
      </c>
      <c r="B67" s="10">
        <f>IF(ISNUMBER(VLOOKUP($A67,'[1]Manure Devlop Cty Report'!$A$5:$H$59,B$3,FALSE)),VLOOKUP($A67,'[1]Manure Devlop Cty Report'!$A$5:$H$59,B$3,FALSE),'[1]Manure_out (Eliz)'!D66)</f>
        <v>76.1904761904762</v>
      </c>
      <c r="C67" s="10">
        <f>IF(ISNUMBER(VLOOKUP($A67,'[1]Manure Devlop Cty Report'!$A$5:$H$59,C$3,FALSE)),VLOOKUP($A67,'[1]Manure Devlop Cty Report'!$A$5:$H$59,C$3,FALSE),'[1]Manure_out (Eliz)'!E66)</f>
        <v>61.904761904761905</v>
      </c>
      <c r="D67" s="10">
        <f>IF(ISNUMBER(VLOOKUP($A67,'[1]Manure Devlop Cty Report'!$A$5:$H$59,D$3,FALSE)),VLOOKUP($A67,'[1]Manure Devlop Cty Report'!$A$5:$H$59,D$3,FALSE),'[1]Manure_out (Eliz)'!F66)</f>
        <v>66.66666666666667</v>
      </c>
      <c r="E67" s="10">
        <f>IF(ISNUMBER(VLOOKUP($A67,'[1]Manure Devlop Cty Report'!$A$5:$H$59,E$3,FALSE)),VLOOKUP($A67,'[1]Manure Devlop Cty Report'!$A$5:$H$59,E$3,FALSE),'[1]Manure_out (Eliz)'!G66)</f>
        <v>71.42857142857143</v>
      </c>
      <c r="F67" s="10">
        <f>IF(ISNUMBER(VLOOKUP($A67,'[1]Manure Devlop Cty Report'!$A$5:$H$59,F$3,FALSE)),VLOOKUP($A67,'[1]Manure Devlop Cty Report'!$A$5:$H$59,F$3,FALSE),'[1]Manure_out (Eliz)'!H66)</f>
        <v>76.1904761904762</v>
      </c>
      <c r="G67" s="10">
        <f>IF(ISNUMBER(VLOOKUP($A67,'[1]Manure Devlop Cty Report'!$A$5:$H$59,G$3,FALSE)),VLOOKUP($A67,'[1]Manure Devlop Cty Report'!$A$5:$H$59,G$3,FALSE),'[1]Manure_out (Eliz)'!I66)</f>
        <v>81.63265306122452</v>
      </c>
      <c r="H67" s="10">
        <f>IF(ISNUMBER(VLOOKUP($A67,'[1]Manure Devlop Cty Report'!$A$5:$H$59,H$3,FALSE)),VLOOKUP($A67,'[1]Manure Devlop Cty Report'!$A$5:$H$59,H$3,FALSE),'[1]Manure_out (Eliz)'!J66)</f>
        <v>87.07482993197281</v>
      </c>
      <c r="I67" s="10">
        <f>IF(ISNUMBER(VLOOKUP($A67,'[1]Manure Devlop Cty Report'!$A$5:$H$59,2,FALSE)),1,0)</f>
        <v>0</v>
      </c>
      <c r="J67" s="11" t="str">
        <f>IF(ISNUMBER(VLOOKUP($A67,'[1]Manure Devlop Cty Report'!$A$5:$H$59,2,FALSE)),"Draft Developing Countries Report.doc","manure_out.xls")</f>
        <v>manure_out.xls</v>
      </c>
      <c r="K67" s="12" t="s">
        <v>28</v>
      </c>
      <c r="L67" s="13" t="s">
        <v>23</v>
      </c>
      <c r="M67" s="14" t="s">
        <v>16</v>
      </c>
    </row>
    <row r="68" spans="1:13" ht="12.75">
      <c r="A68" s="9" t="s">
        <v>83</v>
      </c>
      <c r="B68" s="10">
        <f>IF(ISNUMBER(VLOOKUP($A68,'[1]Manure Devlop Cty Report'!$A$5:$H$59,B$3,FALSE)),VLOOKUP($A68,'[1]Manure Devlop Cty Report'!$A$5:$H$59,B$3,FALSE),'[1]Manure_out (Eliz)'!D67)</f>
        <v>490.4761904761905</v>
      </c>
      <c r="C68" s="10">
        <f>IF(ISNUMBER(VLOOKUP($A68,'[1]Manure Devlop Cty Report'!$A$5:$H$59,C$3,FALSE)),VLOOKUP($A68,'[1]Manure Devlop Cty Report'!$A$5:$H$59,C$3,FALSE),'[1]Manure_out (Eliz)'!E67)</f>
        <v>371.42857142857144</v>
      </c>
      <c r="D68" s="10">
        <f>IF(ISNUMBER(VLOOKUP($A68,'[1]Manure Devlop Cty Report'!$A$5:$H$59,D$3,FALSE)),VLOOKUP($A68,'[1]Manure Devlop Cty Report'!$A$5:$H$59,D$3,FALSE),'[1]Manure_out (Eliz)'!F67)</f>
        <v>385.71428571428567</v>
      </c>
      <c r="E68" s="10">
        <f>IF(ISNUMBER(VLOOKUP($A68,'[1]Manure Devlop Cty Report'!$A$5:$H$59,E$3,FALSE)),VLOOKUP($A68,'[1]Manure Devlop Cty Report'!$A$5:$H$59,E$3,FALSE),'[1]Manure_out (Eliz)'!G67)</f>
        <v>438.095238095238</v>
      </c>
      <c r="F68" s="10">
        <f>IF(ISNUMBER(VLOOKUP($A68,'[1]Manure Devlop Cty Report'!$A$5:$H$59,F$3,FALSE)),VLOOKUP($A68,'[1]Manure Devlop Cty Report'!$A$5:$H$59,F$3,FALSE),'[1]Manure_out (Eliz)'!H67)</f>
        <v>452.3809523809524</v>
      </c>
      <c r="G68" s="10">
        <f>IF(ISNUMBER(VLOOKUP($A68,'[1]Manure Devlop Cty Report'!$A$5:$H$59,G$3,FALSE)),VLOOKUP($A68,'[1]Manure Devlop Cty Report'!$A$5:$H$59,G$3,FALSE),'[1]Manure_out (Eliz)'!I67)</f>
        <v>491.4756025867138</v>
      </c>
      <c r="H68" s="10">
        <f>IF(ISNUMBER(VLOOKUP($A68,'[1]Manure Devlop Cty Report'!$A$5:$H$59,H$3,FALSE)),VLOOKUP($A68,'[1]Manure Devlop Cty Report'!$A$5:$H$59,H$3,FALSE),'[1]Manure_out (Eliz)'!J67)</f>
        <v>530.5702527924752</v>
      </c>
      <c r="I68" s="10">
        <f>IF(ISNUMBER(VLOOKUP($A68,'[1]Manure Devlop Cty Report'!$A$5:$H$59,2,FALSE)),1,0)</f>
        <v>0</v>
      </c>
      <c r="J68" s="11" t="str">
        <f>IF(ISNUMBER(VLOOKUP($A68,'[1]Manure Devlop Cty Report'!$A$5:$H$59,2,FALSE)),"Draft Developing Countries Report.doc","manure_out.xls")</f>
        <v>manure_out.xls</v>
      </c>
      <c r="K68" s="17" t="s">
        <v>83</v>
      </c>
      <c r="L68" s="13" t="s">
        <v>23</v>
      </c>
      <c r="M68" s="14" t="s">
        <v>16</v>
      </c>
    </row>
    <row r="69" spans="1:12" ht="12.75">
      <c r="A69" s="9" t="s">
        <v>84</v>
      </c>
      <c r="B69" s="10">
        <f>IF(ISNUMBER(VLOOKUP($A69,'[1]Manure Devlop Cty Report'!$A$5:$H$59,B$3,FALSE)),VLOOKUP($A69,'[1]Manure Devlop Cty Report'!$A$5:$H$59,B$3,FALSE),'[1]Manure_out (Eliz)'!D68)</f>
        <v>5</v>
      </c>
      <c r="C69" s="10">
        <f>IF(ISNUMBER(VLOOKUP($A69,'[1]Manure Devlop Cty Report'!$A$5:$H$59,C$3,FALSE)),VLOOKUP($A69,'[1]Manure Devlop Cty Report'!$A$5:$H$59,C$3,FALSE),'[1]Manure_out (Eliz)'!E68)</f>
        <v>7</v>
      </c>
      <c r="D69" s="10">
        <f>IF(ISNUMBER(VLOOKUP($A69,'[1]Manure Devlop Cty Report'!$A$5:$H$59,D$3,FALSE)),VLOOKUP($A69,'[1]Manure Devlop Cty Report'!$A$5:$H$59,D$3,FALSE),'[1]Manure_out (Eliz)'!F68)</f>
        <v>7</v>
      </c>
      <c r="E69" s="10">
        <f>IF(ISNUMBER(VLOOKUP($A69,'[1]Manure Devlop Cty Report'!$A$5:$H$59,E$3,FALSE)),VLOOKUP($A69,'[1]Manure Devlop Cty Report'!$A$5:$H$59,E$3,FALSE),'[1]Manure_out (Eliz)'!G68)</f>
        <v>8</v>
      </c>
      <c r="F69" s="10">
        <f>IF(ISNUMBER(VLOOKUP($A69,'[1]Manure Devlop Cty Report'!$A$5:$H$59,F$3,FALSE)),VLOOKUP($A69,'[1]Manure Devlop Cty Report'!$A$5:$H$59,F$3,FALSE),'[1]Manure_out (Eliz)'!H68)</f>
        <v>9</v>
      </c>
      <c r="G69" s="10">
        <f>IF(ISNUMBER(VLOOKUP($A69,'[1]Manure Devlop Cty Report'!$A$5:$H$59,G$3,FALSE)),VLOOKUP($A69,'[1]Manure Devlop Cty Report'!$A$5:$H$59,G$3,FALSE),'[1]Manure_out (Eliz)'!I68)</f>
        <v>10</v>
      </c>
      <c r="H69" s="10">
        <f>IF(ISNUMBER(VLOOKUP($A69,'[1]Manure Devlop Cty Report'!$A$5:$H$59,H$3,FALSE)),VLOOKUP($A69,'[1]Manure Devlop Cty Report'!$A$5:$H$59,H$3,FALSE),'[1]Manure_out (Eliz)'!J68)</f>
        <v>12</v>
      </c>
      <c r="I69" s="10">
        <f>IF(ISNUMBER(VLOOKUP($A69,'[1]Manure Devlop Cty Report'!$A$5:$H$59,2,FALSE)),1,0)</f>
        <v>1</v>
      </c>
      <c r="J69" s="11" t="str">
        <f>IF(ISNUMBER(VLOOKUP($A69,'[1]Manure Devlop Cty Report'!$A$5:$H$59,2,FALSE)),"Draft Developing Countries Report.doc","manure_out.xls")</f>
        <v>Draft Developing Countries Report.doc</v>
      </c>
      <c r="K69" s="12" t="s">
        <v>52</v>
      </c>
      <c r="L69" s="13" t="s">
        <v>8</v>
      </c>
    </row>
    <row r="70" spans="1:12" ht="12.75">
      <c r="A70" s="9" t="s">
        <v>85</v>
      </c>
      <c r="B70" s="10">
        <f>IF(ISNUMBER(VLOOKUP($A70,'[1]Manure Devlop Cty Report'!$A$5:$H$59,B$3,FALSE)),VLOOKUP($A70,'[1]Manure Devlop Cty Report'!$A$5:$H$59,B$3,FALSE),'[1]Manure_out (Eliz)'!D69)</f>
        <v>6</v>
      </c>
      <c r="C70" s="10">
        <f>IF(ISNUMBER(VLOOKUP($A70,'[1]Manure Devlop Cty Report'!$A$5:$H$59,C$3,FALSE)),VLOOKUP($A70,'[1]Manure Devlop Cty Report'!$A$5:$H$59,C$3,FALSE),'[1]Manure_out (Eliz)'!E69)</f>
        <v>8</v>
      </c>
      <c r="D70" s="10">
        <f>IF(ISNUMBER(VLOOKUP($A70,'[1]Manure Devlop Cty Report'!$A$5:$H$59,D$3,FALSE)),VLOOKUP($A70,'[1]Manure Devlop Cty Report'!$A$5:$H$59,D$3,FALSE),'[1]Manure_out (Eliz)'!F69)</f>
        <v>8</v>
      </c>
      <c r="E70" s="10">
        <f>IF(ISNUMBER(VLOOKUP($A70,'[1]Manure Devlop Cty Report'!$A$5:$H$59,E$3,FALSE)),VLOOKUP($A70,'[1]Manure Devlop Cty Report'!$A$5:$H$59,E$3,FALSE),'[1]Manure_out (Eliz)'!G69)</f>
        <v>9</v>
      </c>
      <c r="F70" s="10">
        <f>IF(ISNUMBER(VLOOKUP($A70,'[1]Manure Devlop Cty Report'!$A$5:$H$59,F$3,FALSE)),VLOOKUP($A70,'[1]Manure Devlop Cty Report'!$A$5:$H$59,F$3,FALSE),'[1]Manure_out (Eliz)'!H69)</f>
        <v>11</v>
      </c>
      <c r="G70" s="10">
        <f>IF(ISNUMBER(VLOOKUP($A70,'[1]Manure Devlop Cty Report'!$A$5:$H$59,G$3,FALSE)),VLOOKUP($A70,'[1]Manure Devlop Cty Report'!$A$5:$H$59,G$3,FALSE),'[1]Manure_out (Eliz)'!I69)</f>
        <v>13</v>
      </c>
      <c r="H70" s="10">
        <f>IF(ISNUMBER(VLOOKUP($A70,'[1]Manure Devlop Cty Report'!$A$5:$H$59,H$3,FALSE)),VLOOKUP($A70,'[1]Manure Devlop Cty Report'!$A$5:$H$59,H$3,FALSE),'[1]Manure_out (Eliz)'!J69)</f>
        <v>16</v>
      </c>
      <c r="I70" s="10">
        <f>IF(ISNUMBER(VLOOKUP($A70,'[1]Manure Devlop Cty Report'!$A$5:$H$59,2,FALSE)),1,0)</f>
        <v>1</v>
      </c>
      <c r="J70" s="11" t="str">
        <f>IF(ISNUMBER(VLOOKUP($A70,'[1]Manure Devlop Cty Report'!$A$5:$H$59,2,FALSE)),"Draft Developing Countries Report.doc","manure_out.xls")</f>
        <v>Draft Developing Countries Report.doc</v>
      </c>
      <c r="K70" s="12" t="s">
        <v>7</v>
      </c>
      <c r="L70" s="13"/>
    </row>
    <row r="71" spans="1:12" ht="12.75">
      <c r="A71" s="9" t="s">
        <v>86</v>
      </c>
      <c r="B71" s="10">
        <f>IF(ISNUMBER(VLOOKUP($A71,'[1]Manure Devlop Cty Report'!$A$5:$H$59,B$3,FALSE)),VLOOKUP($A71,'[1]Manure Devlop Cty Report'!$A$5:$H$59,B$3,FALSE),'[1]Manure_out (Eliz)'!D70)</f>
        <v>2</v>
      </c>
      <c r="C71" s="10">
        <f>IF(ISNUMBER(VLOOKUP($A71,'[1]Manure Devlop Cty Report'!$A$5:$H$59,C$3,FALSE)),VLOOKUP($A71,'[1]Manure Devlop Cty Report'!$A$5:$H$59,C$3,FALSE),'[1]Manure_out (Eliz)'!E70)</f>
        <v>1</v>
      </c>
      <c r="D71" s="10">
        <f>IF(ISNUMBER(VLOOKUP($A71,'[1]Manure Devlop Cty Report'!$A$5:$H$59,D$3,FALSE)),VLOOKUP($A71,'[1]Manure Devlop Cty Report'!$A$5:$H$59,D$3,FALSE),'[1]Manure_out (Eliz)'!F70)</f>
        <v>1</v>
      </c>
      <c r="E71" s="10">
        <f>IF(ISNUMBER(VLOOKUP($A71,'[1]Manure Devlop Cty Report'!$A$5:$H$59,E$3,FALSE)),VLOOKUP($A71,'[1]Manure Devlop Cty Report'!$A$5:$H$59,E$3,FALSE),'[1]Manure_out (Eliz)'!G70)</f>
        <v>2</v>
      </c>
      <c r="F71" s="10">
        <f>IF(ISNUMBER(VLOOKUP($A71,'[1]Manure Devlop Cty Report'!$A$5:$H$59,F$3,FALSE)),VLOOKUP($A71,'[1]Manure Devlop Cty Report'!$A$5:$H$59,F$3,FALSE),'[1]Manure_out (Eliz)'!H70)</f>
        <v>2</v>
      </c>
      <c r="G71" s="10">
        <f>IF(ISNUMBER(VLOOKUP($A71,'[1]Manure Devlop Cty Report'!$A$5:$H$59,G$3,FALSE)),VLOOKUP($A71,'[1]Manure Devlop Cty Report'!$A$5:$H$59,G$3,FALSE),'[1]Manure_out (Eliz)'!I70)</f>
        <v>2</v>
      </c>
      <c r="H71" s="10">
        <f>IF(ISNUMBER(VLOOKUP($A71,'[1]Manure Devlop Cty Report'!$A$5:$H$59,H$3,FALSE)),VLOOKUP($A71,'[1]Manure Devlop Cty Report'!$A$5:$H$59,H$3,FALSE),'[1]Manure_out (Eliz)'!J70)</f>
        <v>3</v>
      </c>
      <c r="I71" s="10">
        <f>IF(ISNUMBER(VLOOKUP($A71,'[1]Manure Devlop Cty Report'!$A$5:$H$59,2,FALSE)),1,0)</f>
        <v>1</v>
      </c>
      <c r="J71" s="11" t="str">
        <f>IF(ISNUMBER(VLOOKUP($A71,'[1]Manure Devlop Cty Report'!$A$5:$H$59,2,FALSE)),"Draft Developing Countries Report.doc","manure_out.xls")</f>
        <v>Draft Developing Countries Report.doc</v>
      </c>
      <c r="K71" s="12" t="s">
        <v>21</v>
      </c>
      <c r="L71" s="13"/>
    </row>
    <row r="72" spans="1:13" ht="12.75">
      <c r="A72" s="9" t="s">
        <v>87</v>
      </c>
      <c r="B72" s="10">
        <f>IF(ISNUMBER(VLOOKUP($A72,'[1]Manure Devlop Cty Report'!$A$5:$H$59,B$3,FALSE)),VLOOKUP($A72,'[1]Manure Devlop Cty Report'!$A$5:$H$59,B$3,FALSE),'[1]Manure_out (Eliz)'!D71)</f>
        <v>18.85</v>
      </c>
      <c r="C72" s="10">
        <f>IF(ISNUMBER(VLOOKUP($A72,'[1]Manure Devlop Cty Report'!$A$5:$H$59,C$3,FALSE)),VLOOKUP($A72,'[1]Manure Devlop Cty Report'!$A$5:$H$59,C$3,FALSE),'[1]Manure_out (Eliz)'!E71)</f>
        <v>13.87</v>
      </c>
      <c r="D72" s="10">
        <f>IF(ISNUMBER(VLOOKUP($A72,'[1]Manure Devlop Cty Report'!$A$5:$H$59,D$3,FALSE)),VLOOKUP($A72,'[1]Manure Devlop Cty Report'!$A$5:$H$59,D$3,FALSE),'[1]Manure_out (Eliz)'!F71)</f>
        <v>9.67</v>
      </c>
      <c r="E72" s="10">
        <f>IF(ISNUMBER(VLOOKUP($A72,'[1]Manure Devlop Cty Report'!$A$5:$H$59,E$3,FALSE)),VLOOKUP($A72,'[1]Manure Devlop Cty Report'!$A$5:$H$59,E$3,FALSE),'[1]Manure_out (Eliz)'!G71)</f>
        <v>13.61</v>
      </c>
      <c r="F72" s="10">
        <f>IF(ISNUMBER(VLOOKUP($A72,'[1]Manure Devlop Cty Report'!$A$5:$H$59,F$3,FALSE)),VLOOKUP($A72,'[1]Manure Devlop Cty Report'!$A$5:$H$59,F$3,FALSE),'[1]Manure_out (Eliz)'!H71)</f>
        <v>15.04</v>
      </c>
      <c r="G72" s="10">
        <f>IF(ISNUMBER(VLOOKUP($A72,'[1]Manure Devlop Cty Report'!$A$5:$H$59,G$3,FALSE)),VLOOKUP($A72,'[1]Manure Devlop Cty Report'!$A$5:$H$59,G$3,FALSE),'[1]Manure_out (Eliz)'!I71)</f>
        <v>15</v>
      </c>
      <c r="H72" s="10">
        <f>IF(ISNUMBER(VLOOKUP($A72,'[1]Manure Devlop Cty Report'!$A$5:$H$59,H$3,FALSE)),VLOOKUP($A72,'[1]Manure Devlop Cty Report'!$A$5:$H$59,H$3,FALSE),'[1]Manure_out (Eliz)'!J71)</f>
        <v>14.960106382978724</v>
      </c>
      <c r="I72" s="10">
        <f>IF(ISNUMBER(VLOOKUP($A72,'[1]Manure Devlop Cty Report'!$A$5:$H$59,2,FALSE)),1,0)</f>
        <v>0</v>
      </c>
      <c r="J72" s="11" t="str">
        <f>IF(ISNUMBER(VLOOKUP($A72,'[1]Manure Devlop Cty Report'!$A$5:$H$59,2,FALSE)),"Draft Developing Countries Report.doc","manure_out.xls")</f>
        <v>manure_out.xls</v>
      </c>
      <c r="K72" s="12" t="s">
        <v>28</v>
      </c>
      <c r="L72" s="13" t="s">
        <v>15</v>
      </c>
      <c r="M72" s="14" t="s">
        <v>16</v>
      </c>
    </row>
    <row r="73" spans="1:13" ht="12.75">
      <c r="A73" s="9" t="s">
        <v>88</v>
      </c>
      <c r="B73" s="10">
        <f>IF(ISNUMBER(VLOOKUP($A73,'[1]Manure Devlop Cty Report'!$A$5:$H$59,B$3,FALSE)),VLOOKUP($A73,'[1]Manure Devlop Cty Report'!$A$5:$H$59,B$3,FALSE),'[1]Manure_out (Eliz)'!D72)</f>
        <v>4.761904761904763</v>
      </c>
      <c r="C73" s="10">
        <f>IF(ISNUMBER(VLOOKUP($A73,'[1]Manure Devlop Cty Report'!$A$5:$H$59,C$3,FALSE)),VLOOKUP($A73,'[1]Manure Devlop Cty Report'!$A$5:$H$59,C$3,FALSE),'[1]Manure_out (Eliz)'!E72)</f>
        <v>4.761904761904763</v>
      </c>
      <c r="D73" s="10">
        <f>IF(ISNUMBER(VLOOKUP($A73,'[1]Manure Devlop Cty Report'!$A$5:$H$59,D$3,FALSE)),VLOOKUP($A73,'[1]Manure Devlop Cty Report'!$A$5:$H$59,D$3,FALSE),'[1]Manure_out (Eliz)'!F72)</f>
        <v>4.761904761904763</v>
      </c>
      <c r="E73" s="10">
        <f>IF(ISNUMBER(VLOOKUP($A73,'[1]Manure Devlop Cty Report'!$A$5:$H$59,E$3,FALSE)),VLOOKUP($A73,'[1]Manure Devlop Cty Report'!$A$5:$H$59,E$3,FALSE),'[1]Manure_out (Eliz)'!G72)</f>
        <v>4.761904761904763</v>
      </c>
      <c r="F73" s="10">
        <f>IF(ISNUMBER(VLOOKUP($A73,'[1]Manure Devlop Cty Report'!$A$5:$H$59,F$3,FALSE)),VLOOKUP($A73,'[1]Manure Devlop Cty Report'!$A$5:$H$59,F$3,FALSE),'[1]Manure_out (Eliz)'!H72)</f>
        <v>4.761904761904763</v>
      </c>
      <c r="G73" s="10">
        <f>IF(ISNUMBER(VLOOKUP($A73,'[1]Manure Devlop Cty Report'!$A$5:$H$59,G$3,FALSE)),VLOOKUP($A73,'[1]Manure Devlop Cty Report'!$A$5:$H$59,G$3,FALSE),'[1]Manure_out (Eliz)'!I72)</f>
        <v>4.761904761904763</v>
      </c>
      <c r="H73" s="10">
        <f>IF(ISNUMBER(VLOOKUP($A73,'[1]Manure Devlop Cty Report'!$A$5:$H$59,H$3,FALSE)),VLOOKUP($A73,'[1]Manure Devlop Cty Report'!$A$5:$H$59,H$3,FALSE),'[1]Manure_out (Eliz)'!J72)</f>
        <v>4.761904761904763</v>
      </c>
      <c r="I73" s="10">
        <f>IF(ISNUMBER(VLOOKUP($A73,'[1]Manure Devlop Cty Report'!$A$5:$H$59,2,FALSE)),1,0)</f>
        <v>0</v>
      </c>
      <c r="J73" s="11" t="str">
        <f>IF(ISNUMBER(VLOOKUP($A73,'[1]Manure Devlop Cty Report'!$A$5:$H$59,2,FALSE)),"Draft Developing Countries Report.doc","manure_out.xls")</f>
        <v>manure_out.xls</v>
      </c>
      <c r="K73" s="12" t="s">
        <v>28</v>
      </c>
      <c r="L73" s="13" t="s">
        <v>23</v>
      </c>
      <c r="M73" s="14" t="s">
        <v>16</v>
      </c>
    </row>
    <row r="74" spans="1:11" ht="12.75">
      <c r="A74" s="9" t="s">
        <v>89</v>
      </c>
      <c r="B74" s="10">
        <f>IF(ISNUMBER(VLOOKUP($A74,'[1]Manure Devlop Cty Report'!$A$5:$H$59,B$3,FALSE)),VLOOKUP($A74,'[1]Manure Devlop Cty Report'!$A$5:$H$59,B$3,FALSE),'[1]Manure_out (Eliz)'!D73)</f>
        <v>180</v>
      </c>
      <c r="C74" s="10">
        <f>IF(ISNUMBER(VLOOKUP($A74,'[1]Manure Devlop Cty Report'!$A$5:$H$59,C$3,FALSE)),VLOOKUP($A74,'[1]Manure Devlop Cty Report'!$A$5:$H$59,C$3,FALSE),'[1]Manure_out (Eliz)'!E73)</f>
        <v>159</v>
      </c>
      <c r="D74" s="10">
        <f>IF(ISNUMBER(VLOOKUP($A74,'[1]Manure Devlop Cty Report'!$A$5:$H$59,D$3,FALSE)),VLOOKUP($A74,'[1]Manure Devlop Cty Report'!$A$5:$H$59,D$3,FALSE),'[1]Manure_out (Eliz)'!F73)</f>
        <v>139</v>
      </c>
      <c r="E74" s="10">
        <f>IF(ISNUMBER(VLOOKUP($A74,'[1]Manure Devlop Cty Report'!$A$5:$H$59,E$3,FALSE)),VLOOKUP($A74,'[1]Manure Devlop Cty Report'!$A$5:$H$59,E$3,FALSE),'[1]Manure_out (Eliz)'!G73)</f>
        <v>144</v>
      </c>
      <c r="F74" s="10">
        <f>IF(ISNUMBER(VLOOKUP($A74,'[1]Manure Devlop Cty Report'!$A$5:$H$59,F$3,FALSE)),VLOOKUP($A74,'[1]Manure Devlop Cty Report'!$A$5:$H$59,F$3,FALSE),'[1]Manure_out (Eliz)'!H73)</f>
        <v>149</v>
      </c>
      <c r="G74" s="10">
        <f>IF(ISNUMBER(VLOOKUP($A74,'[1]Manure Devlop Cty Report'!$A$5:$H$59,G$3,FALSE)),VLOOKUP($A74,'[1]Manure Devlop Cty Report'!$A$5:$H$59,G$3,FALSE),'[1]Manure_out (Eliz)'!I73)</f>
        <v>155</v>
      </c>
      <c r="H74" s="10">
        <f>IF(ISNUMBER(VLOOKUP($A74,'[1]Manure Devlop Cty Report'!$A$5:$H$59,H$3,FALSE)),VLOOKUP($A74,'[1]Manure Devlop Cty Report'!$A$5:$H$59,H$3,FALSE),'[1]Manure_out (Eliz)'!J73)</f>
        <v>160</v>
      </c>
      <c r="I74" s="10">
        <f>IF(ISNUMBER(VLOOKUP($A74,'[1]Manure Devlop Cty Report'!$A$5:$H$59,2,FALSE)),1,0)</f>
        <v>1</v>
      </c>
      <c r="J74" s="11" t="str">
        <f>IF(ISNUMBER(VLOOKUP($A74,'[1]Manure Devlop Cty Report'!$A$5:$H$59,2,FALSE)),"Draft Developing Countries Report.doc","manure_out.xls")</f>
        <v>Draft Developing Countries Report.doc</v>
      </c>
      <c r="K74" s="12" t="s">
        <v>7</v>
      </c>
    </row>
    <row r="75" spans="1:12" ht="12.75">
      <c r="A75" s="9" t="s">
        <v>90</v>
      </c>
      <c r="B75" s="10">
        <f>IF(ISNUMBER(VLOOKUP($A75,'[1]Manure Devlop Cty Report'!$A$5:$H$59,B$3,FALSE)),VLOOKUP($A75,'[1]Manure Devlop Cty Report'!$A$5:$H$59,B$3,FALSE),'[1]Manure_out (Eliz)'!D74)</f>
        <v>40</v>
      </c>
      <c r="C75" s="10">
        <f>IF(ISNUMBER(VLOOKUP($A75,'[1]Manure Devlop Cty Report'!$A$5:$H$59,C$3,FALSE)),VLOOKUP($A75,'[1]Manure Devlop Cty Report'!$A$5:$H$59,C$3,FALSE),'[1]Manure_out (Eliz)'!E74)</f>
        <v>50</v>
      </c>
      <c r="D75" s="10">
        <f>IF(ISNUMBER(VLOOKUP($A75,'[1]Manure Devlop Cty Report'!$A$5:$H$59,D$3,FALSE)),VLOOKUP($A75,'[1]Manure Devlop Cty Report'!$A$5:$H$59,D$3,FALSE),'[1]Manure_out (Eliz)'!F74)</f>
        <v>60</v>
      </c>
      <c r="E75" s="10">
        <f>IF(ISNUMBER(VLOOKUP($A75,'[1]Manure Devlop Cty Report'!$A$5:$H$59,E$3,FALSE)),VLOOKUP($A75,'[1]Manure Devlop Cty Report'!$A$5:$H$59,E$3,FALSE),'[1]Manure_out (Eliz)'!G74)</f>
        <v>65</v>
      </c>
      <c r="F75" s="10">
        <f>IF(ISNUMBER(VLOOKUP($A75,'[1]Manure Devlop Cty Report'!$A$5:$H$59,F$3,FALSE)),VLOOKUP($A75,'[1]Manure Devlop Cty Report'!$A$5:$H$59,F$3,FALSE),'[1]Manure_out (Eliz)'!H74)</f>
        <v>70</v>
      </c>
      <c r="G75" s="10">
        <f>IF(ISNUMBER(VLOOKUP($A75,'[1]Manure Devlop Cty Report'!$A$5:$H$59,G$3,FALSE)),VLOOKUP($A75,'[1]Manure Devlop Cty Report'!$A$5:$H$59,G$3,FALSE),'[1]Manure_out (Eliz)'!I74)</f>
        <v>75</v>
      </c>
      <c r="H75" s="10">
        <f>IF(ISNUMBER(VLOOKUP($A75,'[1]Manure Devlop Cty Report'!$A$5:$H$59,H$3,FALSE)),VLOOKUP($A75,'[1]Manure Devlop Cty Report'!$A$5:$H$59,H$3,FALSE),'[1]Manure_out (Eliz)'!J74)</f>
        <v>80</v>
      </c>
      <c r="I75" s="10">
        <f>IF(ISNUMBER(VLOOKUP($A75,'[1]Manure Devlop Cty Report'!$A$5:$H$59,2,FALSE)),1,0)</f>
        <v>1</v>
      </c>
      <c r="J75" s="11" t="str">
        <f>IF(ISNUMBER(VLOOKUP($A75,'[1]Manure Devlop Cty Report'!$A$5:$H$59,2,FALSE)),"Draft Developing Countries Report.doc","manure_out.xls")</f>
        <v>Draft Developing Countries Report.doc</v>
      </c>
      <c r="K75" s="12" t="s">
        <v>91</v>
      </c>
      <c r="L75" s="13" t="s">
        <v>15</v>
      </c>
    </row>
    <row r="76" spans="1:13" ht="12.75">
      <c r="A76" s="9" t="s">
        <v>92</v>
      </c>
      <c r="B76" s="10">
        <f>IF(ISNUMBER(VLOOKUP($A76,'[1]Manure Devlop Cty Report'!$A$5:$H$59,B$3,FALSE)),VLOOKUP($A76,'[1]Manure Devlop Cty Report'!$A$5:$H$59,B$3,FALSE),'[1]Manure_out (Eliz)'!D75)</f>
        <v>335</v>
      </c>
      <c r="C76" s="10">
        <f>IF(ISNUMBER(VLOOKUP($A76,'[1]Manure Devlop Cty Report'!$A$5:$H$59,C$3,FALSE)),VLOOKUP($A76,'[1]Manure Devlop Cty Report'!$A$5:$H$59,C$3,FALSE),'[1]Manure_out (Eliz)'!E75)</f>
        <v>372</v>
      </c>
      <c r="D76" s="10">
        <f>IF(ISNUMBER(VLOOKUP($A76,'[1]Manure Devlop Cty Report'!$A$5:$H$59,D$3,FALSE)),VLOOKUP($A76,'[1]Manure Devlop Cty Report'!$A$5:$H$59,D$3,FALSE),'[1]Manure_out (Eliz)'!F75)</f>
        <v>384</v>
      </c>
      <c r="E76" s="10">
        <f>IF(ISNUMBER(VLOOKUP($A76,'[1]Manure Devlop Cty Report'!$A$5:$H$59,E$3,FALSE)),VLOOKUP($A76,'[1]Manure Devlop Cty Report'!$A$5:$H$59,E$3,FALSE),'[1]Manure_out (Eliz)'!G75)</f>
        <v>409.5238095238095</v>
      </c>
      <c r="F76" s="10">
        <f>IF(ISNUMBER(VLOOKUP($A76,'[1]Manure Devlop Cty Report'!$A$5:$H$59,F$3,FALSE)),VLOOKUP($A76,'[1]Manure Devlop Cty Report'!$A$5:$H$59,F$3,FALSE),'[1]Manure_out (Eliz)'!H75)</f>
        <v>428.57142857142856</v>
      </c>
      <c r="G76" s="10">
        <f>IF(ISNUMBER(VLOOKUP($A76,'[1]Manure Devlop Cty Report'!$A$5:$H$59,G$3,FALSE)),VLOOKUP($A76,'[1]Manure Devlop Cty Report'!$A$5:$H$59,G$3,FALSE),'[1]Manure_out (Eliz)'!I75)</f>
        <v>453.44387755102036</v>
      </c>
      <c r="H76" s="10">
        <f>IF(ISNUMBER(VLOOKUP($A76,'[1]Manure Devlop Cty Report'!$A$5:$H$59,H$3,FALSE)),VLOOKUP($A76,'[1]Manure Devlop Cty Report'!$A$5:$H$59,H$3,FALSE),'[1]Manure_out (Eliz)'!J75)</f>
        <v>478.31632653061223</v>
      </c>
      <c r="I76" s="10">
        <f>IF(ISNUMBER(VLOOKUP($A76,'[1]Manure Devlop Cty Report'!$A$5:$H$59,2,FALSE)),1,0)</f>
        <v>0</v>
      </c>
      <c r="J76" s="11" t="str">
        <f>IF(ISNUMBER(VLOOKUP($A76,'[1]Manure Devlop Cty Report'!$A$5:$H$59,2,FALSE)),"Draft Developing Countries Report.doc","manure_out.xls")</f>
        <v>manure_out.xls</v>
      </c>
      <c r="K76" s="12" t="s">
        <v>18</v>
      </c>
      <c r="L76" s="13" t="s">
        <v>15</v>
      </c>
      <c r="M76" s="14" t="s">
        <v>16</v>
      </c>
    </row>
    <row r="77" spans="1:13" ht="12.75">
      <c r="A77" s="9" t="s">
        <v>93</v>
      </c>
      <c r="B77" s="10">
        <f>IF(ISNUMBER(VLOOKUP($A77,'[1]Manure Devlop Cty Report'!$A$5:$H$59,B$3,FALSE)),VLOOKUP($A77,'[1]Manure Devlop Cty Report'!$A$5:$H$59,B$3,FALSE),'[1]Manure_out (Eliz)'!D76)</f>
        <v>12.09</v>
      </c>
      <c r="C77" s="10">
        <f>IF(ISNUMBER(VLOOKUP($A77,'[1]Manure Devlop Cty Report'!$A$5:$H$59,C$3,FALSE)),VLOOKUP($A77,'[1]Manure Devlop Cty Report'!$A$5:$H$59,C$3,FALSE),'[1]Manure_out (Eliz)'!E76)</f>
        <v>14.95</v>
      </c>
      <c r="D77" s="10">
        <f>IF(ISNUMBER(VLOOKUP($A77,'[1]Manure Devlop Cty Report'!$A$5:$H$59,D$3,FALSE)),VLOOKUP($A77,'[1]Manure Devlop Cty Report'!$A$5:$H$59,D$3,FALSE),'[1]Manure_out (Eliz)'!F76)</f>
        <v>14.25</v>
      </c>
      <c r="E77" s="10">
        <f>IF(ISNUMBER(VLOOKUP($A77,'[1]Manure Devlop Cty Report'!$A$5:$H$59,E$3,FALSE)),VLOOKUP($A77,'[1]Manure Devlop Cty Report'!$A$5:$H$59,E$3,FALSE),'[1]Manure_out (Eliz)'!G76)</f>
        <v>13.852579907055944</v>
      </c>
      <c r="F77" s="10">
        <f>IF(ISNUMBER(VLOOKUP($A77,'[1]Manure Devlop Cty Report'!$A$5:$H$59,F$3,FALSE)),VLOOKUP($A77,'[1]Manure Devlop Cty Report'!$A$5:$H$59,F$3,FALSE),'[1]Manure_out (Eliz)'!H76)</f>
        <v>13.455159814111887</v>
      </c>
      <c r="G77" s="10">
        <f>IF(ISNUMBER(VLOOKUP($A77,'[1]Manure Devlop Cty Report'!$A$5:$H$59,G$3,FALSE)),VLOOKUP($A77,'[1]Manure Devlop Cty Report'!$A$5:$H$59,G$3,FALSE),'[1]Manure_out (Eliz)'!I76)</f>
        <v>13.455159814111887</v>
      </c>
      <c r="H77" s="10">
        <f>IF(ISNUMBER(VLOOKUP($A77,'[1]Manure Devlop Cty Report'!$A$5:$H$59,H$3,FALSE)),VLOOKUP($A77,'[1]Manure Devlop Cty Report'!$A$5:$H$59,H$3,FALSE),'[1]Manure_out (Eliz)'!J76)</f>
        <v>13.455159814111887</v>
      </c>
      <c r="I77" s="10">
        <f>IF(ISNUMBER(VLOOKUP($A77,'[1]Manure Devlop Cty Report'!$A$5:$H$59,2,FALSE)),1,0)</f>
        <v>0</v>
      </c>
      <c r="J77" s="11" t="str">
        <f>IF(ISNUMBER(VLOOKUP($A77,'[1]Manure Devlop Cty Report'!$A$5:$H$59,2,FALSE)),"Draft Developing Countries Report.doc","manure_out.xls")</f>
        <v>manure_out.xls</v>
      </c>
      <c r="K77" s="12" t="s">
        <v>18</v>
      </c>
      <c r="L77" s="13" t="s">
        <v>15</v>
      </c>
      <c r="M77" s="14" t="s">
        <v>16</v>
      </c>
    </row>
    <row r="78" spans="1:13" ht="12.75">
      <c r="A78" s="9" t="s">
        <v>94</v>
      </c>
      <c r="B78" s="10">
        <f>IF(ISNUMBER(VLOOKUP($A78,'[1]Manure Devlop Cty Report'!$A$5:$H$59,B$3,FALSE)),VLOOKUP($A78,'[1]Manure Devlop Cty Report'!$A$5:$H$59,B$3,FALSE),'[1]Manure_out (Eliz)'!D77)</f>
        <v>20.79</v>
      </c>
      <c r="C78" s="10">
        <f>IF(ISNUMBER(VLOOKUP($A78,'[1]Manure Devlop Cty Report'!$A$5:$H$59,C$3,FALSE)),VLOOKUP($A78,'[1]Manure Devlop Cty Report'!$A$5:$H$59,C$3,FALSE),'[1]Manure_out (Eliz)'!E77)</f>
        <v>19.75</v>
      </c>
      <c r="D78" s="10">
        <f>IF(ISNUMBER(VLOOKUP($A78,'[1]Manure Devlop Cty Report'!$A$5:$H$59,D$3,FALSE)),VLOOKUP($A78,'[1]Manure Devlop Cty Report'!$A$5:$H$59,D$3,FALSE),'[1]Manure_out (Eliz)'!F77)</f>
        <v>18.485316325782566</v>
      </c>
      <c r="E78" s="10">
        <f>IF(ISNUMBER(VLOOKUP($A78,'[1]Manure Devlop Cty Report'!$A$5:$H$59,E$3,FALSE)),VLOOKUP($A78,'[1]Manure Devlop Cty Report'!$A$5:$H$59,E$3,FALSE),'[1]Manure_out (Eliz)'!G77)</f>
        <v>18.3</v>
      </c>
      <c r="F78" s="10">
        <f>IF(ISNUMBER(VLOOKUP($A78,'[1]Manure Devlop Cty Report'!$A$5:$H$59,F$3,FALSE)),VLOOKUP($A78,'[1]Manure Devlop Cty Report'!$A$5:$H$59,F$3,FALSE),'[1]Manure_out (Eliz)'!H77)</f>
        <v>17.83549593138333</v>
      </c>
      <c r="G78" s="10">
        <f>IF(ISNUMBER(VLOOKUP($A78,'[1]Manure Devlop Cty Report'!$A$5:$H$59,G$3,FALSE)),VLOOKUP($A78,'[1]Manure Devlop Cty Report'!$A$5:$H$59,G$3,FALSE),'[1]Manure_out (Eliz)'!I77)</f>
        <v>17.7</v>
      </c>
      <c r="H78" s="10">
        <f>IF(ISNUMBER(VLOOKUP($A78,'[1]Manure Devlop Cty Report'!$A$5:$H$59,H$3,FALSE)),VLOOKUP($A78,'[1]Manure Devlop Cty Report'!$A$5:$H$59,H$3,FALSE),'[1]Manure_out (Eliz)'!J77)</f>
        <v>17.3</v>
      </c>
      <c r="I78" s="10">
        <f>IF(ISNUMBER(VLOOKUP($A78,'[1]Manure Devlop Cty Report'!$A$5:$H$59,2,FALSE)),1,0)</f>
        <v>0</v>
      </c>
      <c r="J78" s="11" t="str">
        <f>IF(ISNUMBER(VLOOKUP($A78,'[1]Manure Devlop Cty Report'!$A$5:$H$59,2,FALSE)),"Draft Developing Countries Report.doc","manure_out.xls")</f>
        <v>manure_out.xls</v>
      </c>
      <c r="K78" s="12" t="s">
        <v>48</v>
      </c>
      <c r="L78" s="13" t="s">
        <v>15</v>
      </c>
      <c r="M78" s="14" t="s">
        <v>16</v>
      </c>
    </row>
    <row r="79" spans="1:12" ht="12.75">
      <c r="A79" s="9" t="s">
        <v>95</v>
      </c>
      <c r="B79" s="10">
        <f>IF(ISNUMBER(VLOOKUP($A79,'[1]Manure Devlop Cty Report'!$A$5:$H$59,B$3,FALSE)),VLOOKUP($A79,'[1]Manure Devlop Cty Report'!$A$5:$H$59,B$3,FALSE),'[1]Manure_out (Eliz)'!D78)</f>
        <v>116</v>
      </c>
      <c r="C79" s="10">
        <f>IF(ISNUMBER(VLOOKUP($A79,'[1]Manure Devlop Cty Report'!$A$5:$H$59,C$3,FALSE)),VLOOKUP($A79,'[1]Manure Devlop Cty Report'!$A$5:$H$59,C$3,FALSE),'[1]Manure_out (Eliz)'!E78)</f>
        <v>145</v>
      </c>
      <c r="D79" s="10">
        <f>IF(ISNUMBER(VLOOKUP($A79,'[1]Manure Devlop Cty Report'!$A$5:$H$59,D$3,FALSE)),VLOOKUP($A79,'[1]Manure Devlop Cty Report'!$A$5:$H$59,D$3,FALSE),'[1]Manure_out (Eliz)'!F78)</f>
        <v>182</v>
      </c>
      <c r="E79" s="10">
        <f>IF(ISNUMBER(VLOOKUP($A79,'[1]Manure Devlop Cty Report'!$A$5:$H$59,E$3,FALSE)),VLOOKUP($A79,'[1]Manure Devlop Cty Report'!$A$5:$H$59,E$3,FALSE),'[1]Manure_out (Eliz)'!G78)</f>
        <v>228</v>
      </c>
      <c r="F79" s="10">
        <f>IF(ISNUMBER(VLOOKUP($A79,'[1]Manure Devlop Cty Report'!$A$5:$H$59,F$3,FALSE)),VLOOKUP($A79,'[1]Manure Devlop Cty Report'!$A$5:$H$59,F$3,FALSE),'[1]Manure_out (Eliz)'!H78)</f>
        <v>285</v>
      </c>
      <c r="G79" s="10">
        <f>IF(ISNUMBER(VLOOKUP($A79,'[1]Manure Devlop Cty Report'!$A$5:$H$59,G$3,FALSE)),VLOOKUP($A79,'[1]Manure Devlop Cty Report'!$A$5:$H$59,G$3,FALSE),'[1]Manure_out (Eliz)'!I78)</f>
        <v>357</v>
      </c>
      <c r="H79" s="10">
        <f>IF(ISNUMBER(VLOOKUP($A79,'[1]Manure Devlop Cty Report'!$A$5:$H$59,H$3,FALSE)),VLOOKUP($A79,'[1]Manure Devlop Cty Report'!$A$5:$H$59,H$3,FALSE),'[1]Manure_out (Eliz)'!J78)</f>
        <v>447</v>
      </c>
      <c r="I79" s="10">
        <f>IF(ISNUMBER(VLOOKUP($A79,'[1]Manure Devlop Cty Report'!$A$5:$H$59,2,FALSE)),1,0)</f>
        <v>1</v>
      </c>
      <c r="J79" s="11" t="str">
        <f>IF(ISNUMBER(VLOOKUP($A79,'[1]Manure Devlop Cty Report'!$A$5:$H$59,2,FALSE)),"Draft Developing Countries Report.doc","manure_out.xls")</f>
        <v>Draft Developing Countries Report.doc</v>
      </c>
      <c r="K79" s="12" t="s">
        <v>21</v>
      </c>
      <c r="L79" s="13"/>
    </row>
    <row r="80" spans="1:13" ht="12.75">
      <c r="A80" s="9" t="s">
        <v>96</v>
      </c>
      <c r="B80" s="10">
        <f>IF(ISNUMBER(VLOOKUP($A80,'[1]Manure Devlop Cty Report'!$A$5:$H$59,B$3,FALSE)),VLOOKUP($A80,'[1]Manure Devlop Cty Report'!$A$5:$H$59,B$3,FALSE),'[1]Manure_out (Eliz)'!D79)</f>
        <v>401</v>
      </c>
      <c r="C80" s="10">
        <f>IF(ISNUMBER(VLOOKUP($A80,'[1]Manure Devlop Cty Report'!$A$5:$H$59,C$3,FALSE)),VLOOKUP($A80,'[1]Manure Devlop Cty Report'!$A$5:$H$59,C$3,FALSE),'[1]Manure_out (Eliz)'!E79)</f>
        <v>394</v>
      </c>
      <c r="D80" s="10">
        <f>IF(ISNUMBER(VLOOKUP($A80,'[1]Manure Devlop Cty Report'!$A$5:$H$59,D$3,FALSE)),VLOOKUP($A80,'[1]Manure Devlop Cty Report'!$A$5:$H$59,D$3,FALSE),'[1]Manure_out (Eliz)'!F79)</f>
        <v>366</v>
      </c>
      <c r="E80" s="10">
        <f>IF(ISNUMBER(VLOOKUP($A80,'[1]Manure Devlop Cty Report'!$A$5:$H$59,E$3,FALSE)),VLOOKUP($A80,'[1]Manure Devlop Cty Report'!$A$5:$H$59,E$3,FALSE),'[1]Manure_out (Eliz)'!G79)</f>
        <v>414</v>
      </c>
      <c r="F80" s="10">
        <f>IF(ISNUMBER(VLOOKUP($A80,'[1]Manure Devlop Cty Report'!$A$5:$H$59,F$3,FALSE)),VLOOKUP($A80,'[1]Manure Devlop Cty Report'!$A$5:$H$59,F$3,FALSE),'[1]Manure_out (Eliz)'!H79)</f>
        <v>468</v>
      </c>
      <c r="G80" s="10">
        <f>IF(ISNUMBER(VLOOKUP($A80,'[1]Manure Devlop Cty Report'!$A$5:$H$59,G$3,FALSE)),VLOOKUP($A80,'[1]Manure Devlop Cty Report'!$A$5:$H$59,G$3,FALSE),'[1]Manure_out (Eliz)'!I79)</f>
        <v>530</v>
      </c>
      <c r="H80" s="10">
        <f>IF(ISNUMBER(VLOOKUP($A80,'[1]Manure Devlop Cty Report'!$A$5:$H$59,H$3,FALSE)),VLOOKUP($A80,'[1]Manure Devlop Cty Report'!$A$5:$H$59,H$3,FALSE),'[1]Manure_out (Eliz)'!J79)</f>
        <v>600</v>
      </c>
      <c r="I80" s="10">
        <f>IF(ISNUMBER(VLOOKUP($A80,'[1]Manure Devlop Cty Report'!$A$5:$H$59,2,FALSE)),1,0)</f>
        <v>1</v>
      </c>
      <c r="J80" s="11" t="str">
        <f>IF(ISNUMBER(VLOOKUP($A80,'[1]Manure Devlop Cty Report'!$A$5:$H$59,2,FALSE)),"Draft Developing Countries Report.doc","manure_out.xls")</f>
        <v>Draft Developing Countries Report.doc</v>
      </c>
      <c r="K80" s="12" t="s">
        <v>96</v>
      </c>
      <c r="L80" s="13" t="s">
        <v>15</v>
      </c>
      <c r="M80" s="14" t="s">
        <v>16</v>
      </c>
    </row>
    <row r="81" spans="1:12" ht="12.75">
      <c r="A81" s="9" t="s">
        <v>97</v>
      </c>
      <c r="B81" s="10">
        <f>IF(ISNUMBER(VLOOKUP($A81,'[1]Manure Devlop Cty Report'!$A$5:$H$59,B$3,FALSE)),VLOOKUP($A81,'[1]Manure Devlop Cty Report'!$A$5:$H$59,B$3,FALSE),'[1]Manure_out (Eliz)'!D80)</f>
        <v>15</v>
      </c>
      <c r="C81" s="10">
        <f>IF(ISNUMBER(VLOOKUP($A81,'[1]Manure Devlop Cty Report'!$A$5:$H$59,C$3,FALSE)),VLOOKUP($A81,'[1]Manure Devlop Cty Report'!$A$5:$H$59,C$3,FALSE),'[1]Manure_out (Eliz)'!E80)</f>
        <v>18</v>
      </c>
      <c r="D81" s="10">
        <f>IF(ISNUMBER(VLOOKUP($A81,'[1]Manure Devlop Cty Report'!$A$5:$H$59,D$3,FALSE)),VLOOKUP($A81,'[1]Manure Devlop Cty Report'!$A$5:$H$59,D$3,FALSE),'[1]Manure_out (Eliz)'!F80)</f>
        <v>21</v>
      </c>
      <c r="E81" s="10">
        <f>IF(ISNUMBER(VLOOKUP($A81,'[1]Manure Devlop Cty Report'!$A$5:$H$59,E$3,FALSE)),VLOOKUP($A81,'[1]Manure Devlop Cty Report'!$A$5:$H$59,E$3,FALSE),'[1]Manure_out (Eliz)'!G80)</f>
        <v>22</v>
      </c>
      <c r="F81" s="10">
        <f>IF(ISNUMBER(VLOOKUP($A81,'[1]Manure Devlop Cty Report'!$A$5:$H$59,F$3,FALSE)),VLOOKUP($A81,'[1]Manure Devlop Cty Report'!$A$5:$H$59,F$3,FALSE),'[1]Manure_out (Eliz)'!H80)</f>
        <v>23</v>
      </c>
      <c r="G81" s="10">
        <f>IF(ISNUMBER(VLOOKUP($A81,'[1]Manure Devlop Cty Report'!$A$5:$H$59,G$3,FALSE)),VLOOKUP($A81,'[1]Manure Devlop Cty Report'!$A$5:$H$59,G$3,FALSE),'[1]Manure_out (Eliz)'!I80)</f>
        <v>24</v>
      </c>
      <c r="H81" s="10">
        <f>IF(ISNUMBER(VLOOKUP($A81,'[1]Manure Devlop Cty Report'!$A$5:$H$59,H$3,FALSE)),VLOOKUP($A81,'[1]Manure Devlop Cty Report'!$A$5:$H$59,H$3,FALSE),'[1]Manure_out (Eliz)'!J80)</f>
        <v>25</v>
      </c>
      <c r="I81" s="10">
        <f>IF(ISNUMBER(VLOOKUP($A81,'[1]Manure Devlop Cty Report'!$A$5:$H$59,2,FALSE)),1,0)</f>
        <v>1</v>
      </c>
      <c r="J81" s="11" t="str">
        <f>IF(ISNUMBER(VLOOKUP($A81,'[1]Manure Devlop Cty Report'!$A$5:$H$59,2,FALSE)),"Draft Developing Countries Report.doc","manure_out.xls")</f>
        <v>Draft Developing Countries Report.doc</v>
      </c>
      <c r="K81" s="12" t="s">
        <v>12</v>
      </c>
      <c r="L81" s="13"/>
    </row>
    <row r="82" spans="1:12" ht="12.75">
      <c r="A82" s="9" t="s">
        <v>98</v>
      </c>
      <c r="B82" s="10">
        <f>IF(ISNUMBER(VLOOKUP($A82,'[1]Manure Devlop Cty Report'!$A$5:$H$59,B$3,FALSE)),VLOOKUP($A82,'[1]Manure Devlop Cty Report'!$A$5:$H$59,B$3,FALSE),'[1]Manure_out (Eliz)'!D81)</f>
        <v>7</v>
      </c>
      <c r="C82" s="10">
        <f>IF(ISNUMBER(VLOOKUP($A82,'[1]Manure Devlop Cty Report'!$A$5:$H$59,C$3,FALSE)),VLOOKUP($A82,'[1]Manure Devlop Cty Report'!$A$5:$H$59,C$3,FALSE),'[1]Manure_out (Eliz)'!E81)</f>
        <v>8</v>
      </c>
      <c r="D82" s="10">
        <f>IF(ISNUMBER(VLOOKUP($A82,'[1]Manure Devlop Cty Report'!$A$5:$H$59,D$3,FALSE)),VLOOKUP($A82,'[1]Manure Devlop Cty Report'!$A$5:$H$59,D$3,FALSE),'[1]Manure_out (Eliz)'!F81)</f>
        <v>9</v>
      </c>
      <c r="E82" s="10">
        <f>IF(ISNUMBER(VLOOKUP($A82,'[1]Manure Devlop Cty Report'!$A$5:$H$59,E$3,FALSE)),VLOOKUP($A82,'[1]Manure Devlop Cty Report'!$A$5:$H$59,E$3,FALSE),'[1]Manure_out (Eliz)'!G81)</f>
        <v>11</v>
      </c>
      <c r="F82" s="10">
        <f>IF(ISNUMBER(VLOOKUP($A82,'[1]Manure Devlop Cty Report'!$A$5:$H$59,F$3,FALSE)),VLOOKUP($A82,'[1]Manure Devlop Cty Report'!$A$5:$H$59,F$3,FALSE),'[1]Manure_out (Eliz)'!H81)</f>
        <v>12</v>
      </c>
      <c r="G82" s="10">
        <f>IF(ISNUMBER(VLOOKUP($A82,'[1]Manure Devlop Cty Report'!$A$5:$H$59,G$3,FALSE)),VLOOKUP($A82,'[1]Manure Devlop Cty Report'!$A$5:$H$59,G$3,FALSE),'[1]Manure_out (Eliz)'!I81)</f>
        <v>15</v>
      </c>
      <c r="H82" s="10">
        <f>IF(ISNUMBER(VLOOKUP($A82,'[1]Manure Devlop Cty Report'!$A$5:$H$59,H$3,FALSE)),VLOOKUP($A82,'[1]Manure Devlop Cty Report'!$A$5:$H$59,H$3,FALSE),'[1]Manure_out (Eliz)'!J81)</f>
        <v>17</v>
      </c>
      <c r="I82" s="10">
        <f>IF(ISNUMBER(VLOOKUP($A82,'[1]Manure Devlop Cty Report'!$A$5:$H$59,2,FALSE)),1,0)</f>
        <v>1</v>
      </c>
      <c r="J82" s="11" t="str">
        <f>IF(ISNUMBER(VLOOKUP($A82,'[1]Manure Devlop Cty Report'!$A$5:$H$59,2,FALSE)),"Draft Developing Countries Report.doc","manure_out.xls")</f>
        <v>Draft Developing Countries Report.doc</v>
      </c>
      <c r="K82" s="12" t="s">
        <v>7</v>
      </c>
      <c r="L82" s="13"/>
    </row>
    <row r="83" spans="1:13" ht="12.75">
      <c r="A83" s="9" t="s">
        <v>99</v>
      </c>
      <c r="B83" s="10">
        <f>IF(ISNUMBER(VLOOKUP($A83,'[1]Manure Devlop Cty Report'!$A$5:$H$59,B$3,FALSE)),VLOOKUP($A83,'[1]Manure Devlop Cty Report'!$A$5:$H$59,B$3,FALSE),'[1]Manure_out (Eliz)'!D82)</f>
        <v>223.80952380952382</v>
      </c>
      <c r="C83" s="10">
        <f>IF(ISNUMBER(VLOOKUP($A83,'[1]Manure Devlop Cty Report'!$A$5:$H$59,C$3,FALSE)),VLOOKUP($A83,'[1]Manure Devlop Cty Report'!$A$5:$H$59,C$3,FALSE),'[1]Manure_out (Eliz)'!E82)</f>
        <v>171.42857142857142</v>
      </c>
      <c r="D83" s="10">
        <f>IF(ISNUMBER(VLOOKUP($A83,'[1]Manure Devlop Cty Report'!$A$5:$H$59,D$3,FALSE)),VLOOKUP($A83,'[1]Manure Devlop Cty Report'!$A$5:$H$59,D$3,FALSE),'[1]Manure_out (Eliz)'!F82)</f>
        <v>176.1904761904762</v>
      </c>
      <c r="E83" s="10">
        <f>IF(ISNUMBER(VLOOKUP($A83,'[1]Manure Devlop Cty Report'!$A$5:$H$59,E$3,FALSE)),VLOOKUP($A83,'[1]Manure Devlop Cty Report'!$A$5:$H$59,E$3,FALSE),'[1]Manure_out (Eliz)'!G82)</f>
        <v>200</v>
      </c>
      <c r="F83" s="10">
        <f>IF(ISNUMBER(VLOOKUP($A83,'[1]Manure Devlop Cty Report'!$A$5:$H$59,F$3,FALSE)),VLOOKUP($A83,'[1]Manure Devlop Cty Report'!$A$5:$H$59,F$3,FALSE),'[1]Manure_out (Eliz)'!H82)</f>
        <v>209.52380952380952</v>
      </c>
      <c r="G83" s="10">
        <f>IF(ISNUMBER(VLOOKUP($A83,'[1]Manure Devlop Cty Report'!$A$5:$H$59,G$3,FALSE)),VLOOKUP($A83,'[1]Manure Devlop Cty Report'!$A$5:$H$59,G$3,FALSE),'[1]Manure_out (Eliz)'!I82)</f>
        <v>229.34362934362932</v>
      </c>
      <c r="H83" s="10">
        <f>IF(ISNUMBER(VLOOKUP($A83,'[1]Manure Devlop Cty Report'!$A$5:$H$59,H$3,FALSE)),VLOOKUP($A83,'[1]Manure Devlop Cty Report'!$A$5:$H$59,H$3,FALSE),'[1]Manure_out (Eliz)'!J82)</f>
        <v>249.16344916344912</v>
      </c>
      <c r="I83" s="10">
        <f>IF(ISNUMBER(VLOOKUP($A83,'[1]Manure Devlop Cty Report'!$A$5:$H$59,2,FALSE)),1,0)</f>
        <v>0</v>
      </c>
      <c r="J83" s="11" t="str">
        <f>IF(ISNUMBER(VLOOKUP($A83,'[1]Manure Devlop Cty Report'!$A$5:$H$59,2,FALSE)),"Draft Developing Countries Report.doc","manure_out.xls")</f>
        <v>manure_out.xls</v>
      </c>
      <c r="K83" s="12" t="s">
        <v>99</v>
      </c>
      <c r="L83" s="13" t="s">
        <v>23</v>
      </c>
      <c r="M83" s="14" t="s">
        <v>16</v>
      </c>
    </row>
    <row r="84" spans="1:12" ht="12.75">
      <c r="A84" s="18" t="s">
        <v>100</v>
      </c>
      <c r="B84" s="10">
        <f>IF(ISNUMBER(VLOOKUP($A84,'[1]Manure Devlop Cty Report'!$A$5:$H$59,B$3,FALSE)),VLOOKUP($A84,'[1]Manure Devlop Cty Report'!$A$5:$H$59,B$3,FALSE),'[1]Manure_out (Eliz)'!D83)</f>
        <v>0</v>
      </c>
      <c r="C84" s="10">
        <f>IF(ISNUMBER(VLOOKUP($A84,'[1]Manure Devlop Cty Report'!$A$5:$H$59,C$3,FALSE)),VLOOKUP($A84,'[1]Manure Devlop Cty Report'!$A$5:$H$59,C$3,FALSE),'[1]Manure_out (Eliz)'!E83)</f>
        <v>0</v>
      </c>
      <c r="D84" s="10">
        <f>IF(ISNUMBER(VLOOKUP($A84,'[1]Manure Devlop Cty Report'!$A$5:$H$59,D$3,FALSE)),VLOOKUP($A84,'[1]Manure Devlop Cty Report'!$A$5:$H$59,D$3,FALSE),'[1]Manure_out (Eliz)'!F83)</f>
        <v>0</v>
      </c>
      <c r="E84" s="10">
        <f>IF(ISNUMBER(VLOOKUP($A84,'[1]Manure Devlop Cty Report'!$A$5:$H$59,E$3,FALSE)),VLOOKUP($A84,'[1]Manure Devlop Cty Report'!$A$5:$H$59,E$3,FALSE),'[1]Manure_out (Eliz)'!G83)</f>
        <v>0</v>
      </c>
      <c r="F84" s="10">
        <f>IF(ISNUMBER(VLOOKUP($A84,'[1]Manure Devlop Cty Report'!$A$5:$H$59,F$3,FALSE)),VLOOKUP($A84,'[1]Manure Devlop Cty Report'!$A$5:$H$59,F$3,FALSE),'[1]Manure_out (Eliz)'!H83)</f>
        <v>0</v>
      </c>
      <c r="G84" s="10">
        <f>IF(ISNUMBER(VLOOKUP($A84,'[1]Manure Devlop Cty Report'!$A$5:$H$59,G$3,FALSE)),VLOOKUP($A84,'[1]Manure Devlop Cty Report'!$A$5:$H$59,G$3,FALSE),'[1]Manure_out (Eliz)'!I83)</f>
        <v>0</v>
      </c>
      <c r="H84" s="10">
        <f>IF(ISNUMBER(VLOOKUP($A84,'[1]Manure Devlop Cty Report'!$A$5:$H$59,H$3,FALSE)),VLOOKUP($A84,'[1]Manure Devlop Cty Report'!$A$5:$H$59,H$3,FALSE),'[1]Manure_out (Eliz)'!J83)</f>
        <v>0</v>
      </c>
      <c r="I84" s="10">
        <f>IF(ISNUMBER(VLOOKUP($A84,'[1]Manure Devlop Cty Report'!$A$5:$H$59,2,FALSE)),1,0)</f>
        <v>0</v>
      </c>
      <c r="J84" s="11" t="str">
        <f>IF(ISNUMBER(VLOOKUP($A84,'[1]Manure Devlop Cty Report'!$A$5:$H$59,2,FALSE)),"Draft Developing Countries Report.doc","manure_out.xls")</f>
        <v>manure_out.xls</v>
      </c>
      <c r="K84" s="12" t="s">
        <v>52</v>
      </c>
      <c r="L84" s="13" t="s">
        <v>8</v>
      </c>
    </row>
    <row r="85" spans="1:13" ht="12.75">
      <c r="A85" s="4" t="s">
        <v>101</v>
      </c>
      <c r="B85" s="10">
        <f>IF(ISNUMBER(VLOOKUP($A85,'[1]Manure Devlop Cty Report'!$A$5:$H$59,B$3,FALSE)),VLOOKUP($A85,'[1]Manure Devlop Cty Report'!$A$5:$H$59,B$3,FALSE),'[1]Manure_out (Eliz)'!D84)</f>
        <v>111.34</v>
      </c>
      <c r="C85" s="10">
        <f>IF(ISNUMBER(VLOOKUP($A85,'[1]Manure Devlop Cty Report'!$A$5:$H$59,C$3,FALSE)),VLOOKUP($A85,'[1]Manure Devlop Cty Report'!$A$5:$H$59,C$3,FALSE),'[1]Manure_out (Eliz)'!E84)</f>
        <v>109.88</v>
      </c>
      <c r="D85" s="10">
        <f>IF(ISNUMBER(VLOOKUP($A85,'[1]Manure Devlop Cty Report'!$A$5:$H$59,D$3,FALSE)),VLOOKUP($A85,'[1]Manure Devlop Cty Report'!$A$5:$H$59,D$3,FALSE),'[1]Manure_out (Eliz)'!F84)</f>
        <v>104.76190476190476</v>
      </c>
      <c r="E85" s="10">
        <f>IF(ISNUMBER(VLOOKUP($A85,'[1]Manure Devlop Cty Report'!$A$5:$H$59,E$3,FALSE)),VLOOKUP($A85,'[1]Manure Devlop Cty Report'!$A$5:$H$59,E$3,FALSE),'[1]Manure_out (Eliz)'!G84)</f>
        <v>100</v>
      </c>
      <c r="F85" s="10">
        <f>IF(ISNUMBER(VLOOKUP($A85,'[1]Manure Devlop Cty Report'!$A$5:$H$59,F$3,FALSE)),VLOOKUP($A85,'[1]Manure Devlop Cty Report'!$A$5:$H$59,F$3,FALSE),'[1]Manure_out (Eliz)'!H84)</f>
        <v>95.23809523809523</v>
      </c>
      <c r="G85" s="10">
        <f>IF(ISNUMBER(VLOOKUP($A85,'[1]Manure Devlop Cty Report'!$A$5:$H$59,G$3,FALSE)),VLOOKUP($A85,'[1]Manure Devlop Cty Report'!$A$5:$H$59,G$3,FALSE),'[1]Manure_out (Eliz)'!I84)</f>
        <v>90.90909090909089</v>
      </c>
      <c r="H85" s="10">
        <f>IF(ISNUMBER(VLOOKUP($A85,'[1]Manure Devlop Cty Report'!$A$5:$H$59,H$3,FALSE)),VLOOKUP($A85,'[1]Manure Devlop Cty Report'!$A$5:$H$59,H$3,FALSE),'[1]Manure_out (Eliz)'!J84)</f>
        <v>86.58008658008656</v>
      </c>
      <c r="I85" s="10">
        <f>IF(ISNUMBER(VLOOKUP($A85,'[1]Manure Devlop Cty Report'!$A$5:$H$59,2,FALSE)),1,0)</f>
        <v>0</v>
      </c>
      <c r="J85" s="11" t="str">
        <f>IF(ISNUMBER(VLOOKUP($A85,'[1]Manure Devlop Cty Report'!$A$5:$H$59,2,FALSE)),"Draft Developing Countries Report.doc","manure_out.xls")</f>
        <v>manure_out.xls</v>
      </c>
      <c r="K85" s="12" t="s">
        <v>18</v>
      </c>
      <c r="L85" s="13" t="s">
        <v>15</v>
      </c>
      <c r="M85" s="14" t="s">
        <v>16</v>
      </c>
    </row>
    <row r="86" spans="1:12" ht="12.75">
      <c r="A86" s="9" t="s">
        <v>102</v>
      </c>
      <c r="B86" s="10">
        <f>IF(ISNUMBER(VLOOKUP($A86,'[1]Manure Devlop Cty Report'!$A$5:$H$59,B$3,FALSE)),VLOOKUP($A86,'[1]Manure Devlop Cty Report'!$A$5:$H$59,B$3,FALSE),'[1]Manure_out (Eliz)'!D85)</f>
        <v>13</v>
      </c>
      <c r="C86" s="10">
        <f>IF(ISNUMBER(VLOOKUP($A86,'[1]Manure Devlop Cty Report'!$A$5:$H$59,C$3,FALSE)),VLOOKUP($A86,'[1]Manure Devlop Cty Report'!$A$5:$H$59,C$3,FALSE),'[1]Manure_out (Eliz)'!E85)</f>
        <v>15</v>
      </c>
      <c r="D86" s="10">
        <f>IF(ISNUMBER(VLOOKUP($A86,'[1]Manure Devlop Cty Report'!$A$5:$H$59,D$3,FALSE)),VLOOKUP($A86,'[1]Manure Devlop Cty Report'!$A$5:$H$59,D$3,FALSE),'[1]Manure_out (Eliz)'!F85)</f>
        <v>14</v>
      </c>
      <c r="E86" s="10">
        <f>IF(ISNUMBER(VLOOKUP($A86,'[1]Manure Devlop Cty Report'!$A$5:$H$59,E$3,FALSE)),VLOOKUP($A86,'[1]Manure Devlop Cty Report'!$A$5:$H$59,E$3,FALSE),'[1]Manure_out (Eliz)'!G85)</f>
        <v>15</v>
      </c>
      <c r="F86" s="10">
        <f>IF(ISNUMBER(VLOOKUP($A86,'[1]Manure Devlop Cty Report'!$A$5:$H$59,F$3,FALSE)),VLOOKUP($A86,'[1]Manure Devlop Cty Report'!$A$5:$H$59,F$3,FALSE),'[1]Manure_out (Eliz)'!H85)</f>
        <v>17</v>
      </c>
      <c r="G86" s="10">
        <f>IF(ISNUMBER(VLOOKUP($A86,'[1]Manure Devlop Cty Report'!$A$5:$H$59,G$3,FALSE)),VLOOKUP($A86,'[1]Manure Devlop Cty Report'!$A$5:$H$59,G$3,FALSE),'[1]Manure_out (Eliz)'!I85)</f>
        <v>19</v>
      </c>
      <c r="H86" s="10">
        <f>IF(ISNUMBER(VLOOKUP($A86,'[1]Manure Devlop Cty Report'!$A$5:$H$59,H$3,FALSE)),VLOOKUP($A86,'[1]Manure Devlop Cty Report'!$A$5:$H$59,H$3,FALSE),'[1]Manure_out (Eliz)'!J85)</f>
        <v>21</v>
      </c>
      <c r="I86" s="10">
        <f>IF(ISNUMBER(VLOOKUP($A86,'[1]Manure Devlop Cty Report'!$A$5:$H$59,2,FALSE)),1,0)</f>
        <v>1</v>
      </c>
      <c r="J86" s="11" t="str">
        <f>IF(ISNUMBER(VLOOKUP($A86,'[1]Manure Devlop Cty Report'!$A$5:$H$59,2,FALSE)),"Draft Developing Countries Report.doc","manure_out.xls")</f>
        <v>Draft Developing Countries Report.doc</v>
      </c>
      <c r="K86" s="12" t="s">
        <v>10</v>
      </c>
      <c r="L86" s="13"/>
    </row>
    <row r="87" spans="1:13" ht="12.75">
      <c r="A87" s="9" t="s">
        <v>103</v>
      </c>
      <c r="B87" s="10">
        <v>1390.4761904761904</v>
      </c>
      <c r="C87" s="10">
        <v>1476.654469117222</v>
      </c>
      <c r="D87" s="10">
        <v>1785.7142857142858</v>
      </c>
      <c r="E87" s="10">
        <v>1880.952380952381</v>
      </c>
      <c r="F87" s="10">
        <v>1980.952380952381</v>
      </c>
      <c r="G87" s="10">
        <v>2109.5238095238096</v>
      </c>
      <c r="H87" s="10">
        <v>2209.5238095238096</v>
      </c>
      <c r="I87" s="10">
        <f>IF(ISNUMBER(VLOOKUP($A87,'[1]Manure Devlop Cty Report'!$A$5:$H$59,2,FALSE)),1,0)</f>
        <v>0</v>
      </c>
      <c r="J87" s="11" t="s">
        <v>104</v>
      </c>
      <c r="K87" s="12" t="s">
        <v>105</v>
      </c>
      <c r="L87" s="15" t="s">
        <v>15</v>
      </c>
      <c r="M87" s="14" t="s">
        <v>16</v>
      </c>
    </row>
    <row r="88" spans="1:12" ht="12.75">
      <c r="A88" s="9" t="s">
        <v>106</v>
      </c>
      <c r="B88" s="10">
        <f>IF(ISNUMBER(VLOOKUP($A88,'[1]Manure Devlop Cty Report'!$A$5:$H$59,B$3,FALSE)),VLOOKUP($A88,'[1]Manure Devlop Cty Report'!$A$5:$H$59,B$3,FALSE),'[1]Manure_out (Eliz)'!D87)</f>
        <v>38</v>
      </c>
      <c r="C88" s="10">
        <f>IF(ISNUMBER(VLOOKUP($A88,'[1]Manure Devlop Cty Report'!$A$5:$H$59,C$3,FALSE)),VLOOKUP($A88,'[1]Manure Devlop Cty Report'!$A$5:$H$59,C$3,FALSE),'[1]Manure_out (Eliz)'!E87)</f>
        <v>38</v>
      </c>
      <c r="D88" s="10">
        <f>IF(ISNUMBER(VLOOKUP($A88,'[1]Manure Devlop Cty Report'!$A$5:$H$59,D$3,FALSE)),VLOOKUP($A88,'[1]Manure Devlop Cty Report'!$A$5:$H$59,D$3,FALSE),'[1]Manure_out (Eliz)'!F87)</f>
        <v>35</v>
      </c>
      <c r="E88" s="10">
        <f>IF(ISNUMBER(VLOOKUP($A88,'[1]Manure Devlop Cty Report'!$A$5:$H$59,E$3,FALSE)),VLOOKUP($A88,'[1]Manure Devlop Cty Report'!$A$5:$H$59,E$3,FALSE),'[1]Manure_out (Eliz)'!G87)</f>
        <v>37</v>
      </c>
      <c r="F88" s="10">
        <f>IF(ISNUMBER(VLOOKUP($A88,'[1]Manure Devlop Cty Report'!$A$5:$H$59,F$3,FALSE)),VLOOKUP($A88,'[1]Manure Devlop Cty Report'!$A$5:$H$59,F$3,FALSE),'[1]Manure_out (Eliz)'!H87)</f>
        <v>38</v>
      </c>
      <c r="G88" s="10">
        <f>IF(ISNUMBER(VLOOKUP($A88,'[1]Manure Devlop Cty Report'!$A$5:$H$59,G$3,FALSE)),VLOOKUP($A88,'[1]Manure Devlop Cty Report'!$A$5:$H$59,G$3,FALSE),'[1]Manure_out (Eliz)'!I87)</f>
        <v>39</v>
      </c>
      <c r="H88" s="10">
        <f>IF(ISNUMBER(VLOOKUP($A88,'[1]Manure Devlop Cty Report'!$A$5:$H$59,H$3,FALSE)),VLOOKUP($A88,'[1]Manure Devlop Cty Report'!$A$5:$H$59,H$3,FALSE),'[1]Manure_out (Eliz)'!J87)</f>
        <v>41</v>
      </c>
      <c r="I88" s="10">
        <f>IF(ISNUMBER(VLOOKUP($A88,'[1]Manure Devlop Cty Report'!$A$5:$H$59,2,FALSE)),1,0)</f>
        <v>1</v>
      </c>
      <c r="J88" s="11" t="str">
        <f>IF(ISNUMBER(VLOOKUP($A88,'[1]Manure Devlop Cty Report'!$A$5:$H$59,2,FALSE)),"Draft Developing Countries Report.doc","manure_out.xls")</f>
        <v>Draft Developing Countries Report.doc</v>
      </c>
      <c r="K88" s="12" t="s">
        <v>12</v>
      </c>
      <c r="L88" s="13"/>
    </row>
    <row r="89" spans="1:12" ht="12.75">
      <c r="A89" s="9" t="s">
        <v>107</v>
      </c>
      <c r="B89" s="10">
        <f>IF(ISNUMBER(VLOOKUP($A89,'[1]Manure Devlop Cty Report'!$A$5:$H$59,B$3,FALSE)),VLOOKUP($A89,'[1]Manure Devlop Cty Report'!$A$5:$H$59,B$3,FALSE),'[1]Manure_out (Eliz)'!D88)</f>
        <v>19</v>
      </c>
      <c r="C89" s="10">
        <f>IF(ISNUMBER(VLOOKUP($A89,'[1]Manure Devlop Cty Report'!$A$5:$H$59,C$3,FALSE)),VLOOKUP($A89,'[1]Manure Devlop Cty Report'!$A$5:$H$59,C$3,FALSE),'[1]Manure_out (Eliz)'!E88)</f>
        <v>22</v>
      </c>
      <c r="D89" s="10">
        <f>IF(ISNUMBER(VLOOKUP($A89,'[1]Manure Devlop Cty Report'!$A$5:$H$59,D$3,FALSE)),VLOOKUP($A89,'[1]Manure Devlop Cty Report'!$A$5:$H$59,D$3,FALSE),'[1]Manure_out (Eliz)'!F88)</f>
        <v>25</v>
      </c>
      <c r="E89" s="10">
        <f>IF(ISNUMBER(VLOOKUP($A89,'[1]Manure Devlop Cty Report'!$A$5:$H$59,E$3,FALSE)),VLOOKUP($A89,'[1]Manure Devlop Cty Report'!$A$5:$H$59,E$3,FALSE),'[1]Manure_out (Eliz)'!G88)</f>
        <v>28</v>
      </c>
      <c r="F89" s="10">
        <f>IF(ISNUMBER(VLOOKUP($A89,'[1]Manure Devlop Cty Report'!$A$5:$H$59,F$3,FALSE)),VLOOKUP($A89,'[1]Manure Devlop Cty Report'!$A$5:$H$59,F$3,FALSE),'[1]Manure_out (Eliz)'!H88)</f>
        <v>31</v>
      </c>
      <c r="G89" s="10">
        <f>IF(ISNUMBER(VLOOKUP($A89,'[1]Manure Devlop Cty Report'!$A$5:$H$59,G$3,FALSE)),VLOOKUP($A89,'[1]Manure Devlop Cty Report'!$A$5:$H$59,G$3,FALSE),'[1]Manure_out (Eliz)'!I88)</f>
        <v>34</v>
      </c>
      <c r="H89" s="10">
        <f>IF(ISNUMBER(VLOOKUP($A89,'[1]Manure Devlop Cty Report'!$A$5:$H$59,H$3,FALSE)),VLOOKUP($A89,'[1]Manure Devlop Cty Report'!$A$5:$H$59,H$3,FALSE),'[1]Manure_out (Eliz)'!J88)</f>
        <v>38</v>
      </c>
      <c r="I89" s="10">
        <f>IF(ISNUMBER(VLOOKUP($A89,'[1]Manure Devlop Cty Report'!$A$5:$H$59,2,FALSE)),1,0)</f>
        <v>1</v>
      </c>
      <c r="J89" s="11" t="str">
        <f>IF(ISNUMBER(VLOOKUP($A89,'[1]Manure Devlop Cty Report'!$A$5:$H$59,2,FALSE)),"Draft Developing Countries Report.doc","manure_out.xls")</f>
        <v>Draft Developing Countries Report.doc</v>
      </c>
      <c r="K89" s="12" t="s">
        <v>10</v>
      </c>
      <c r="L89" s="13" t="s">
        <v>8</v>
      </c>
    </row>
    <row r="90" spans="1:11" ht="12.75">
      <c r="A90" s="9" t="s">
        <v>108</v>
      </c>
      <c r="B90" s="10">
        <f>IF(ISNUMBER(VLOOKUP($A90,'[1]Manure Devlop Cty Report'!$A$5:$H$59,B$3,FALSE)),VLOOKUP($A90,'[1]Manure Devlop Cty Report'!$A$5:$H$59,B$3,FALSE),'[1]Manure_out (Eliz)'!D89)</f>
        <v>104</v>
      </c>
      <c r="C90" s="10">
        <f>IF(ISNUMBER(VLOOKUP($A90,'[1]Manure Devlop Cty Report'!$A$5:$H$59,C$3,FALSE)),VLOOKUP($A90,'[1]Manure Devlop Cty Report'!$A$5:$H$59,C$3,FALSE),'[1]Manure_out (Eliz)'!E89)</f>
        <v>128</v>
      </c>
      <c r="D90" s="10">
        <f>IF(ISNUMBER(VLOOKUP($A90,'[1]Manure Devlop Cty Report'!$A$5:$H$59,D$3,FALSE)),VLOOKUP($A90,'[1]Manure Devlop Cty Report'!$A$5:$H$59,D$3,FALSE),'[1]Manure_out (Eliz)'!F89)</f>
        <v>153</v>
      </c>
      <c r="E90" s="10">
        <f>IF(ISNUMBER(VLOOKUP($A90,'[1]Manure Devlop Cty Report'!$A$5:$H$59,E$3,FALSE)),VLOOKUP($A90,'[1]Manure Devlop Cty Report'!$A$5:$H$59,E$3,FALSE),'[1]Manure_out (Eliz)'!G89)</f>
        <v>171</v>
      </c>
      <c r="F90" s="10">
        <f>IF(ISNUMBER(VLOOKUP($A90,'[1]Manure Devlop Cty Report'!$A$5:$H$59,F$3,FALSE)),VLOOKUP($A90,'[1]Manure Devlop Cty Report'!$A$5:$H$59,F$3,FALSE),'[1]Manure_out (Eliz)'!H89)</f>
        <v>189</v>
      </c>
      <c r="G90" s="10">
        <f>IF(ISNUMBER(VLOOKUP($A90,'[1]Manure Devlop Cty Report'!$A$5:$H$59,G$3,FALSE)),VLOOKUP($A90,'[1]Manure Devlop Cty Report'!$A$5:$H$59,G$3,FALSE),'[1]Manure_out (Eliz)'!I89)</f>
        <v>221</v>
      </c>
      <c r="H90" s="10">
        <f>IF(ISNUMBER(VLOOKUP($A90,'[1]Manure Devlop Cty Report'!$A$5:$H$59,H$3,FALSE)),VLOOKUP($A90,'[1]Manure Devlop Cty Report'!$A$5:$H$59,H$3,FALSE),'[1]Manure_out (Eliz)'!J89)</f>
        <v>253</v>
      </c>
      <c r="I90" s="10">
        <f>IF(ISNUMBER(VLOOKUP($A90,'[1]Manure Devlop Cty Report'!$A$5:$H$59,2,FALSE)),1,0)</f>
        <v>1</v>
      </c>
      <c r="J90" s="11" t="str">
        <f>IF(ISNUMBER(VLOOKUP($A90,'[1]Manure Devlop Cty Report'!$A$5:$H$59,2,FALSE)),"Draft Developing Countries Report.doc","manure_out.xls")</f>
        <v>Draft Developing Countries Report.doc</v>
      </c>
      <c r="K90" s="12" t="s">
        <v>21</v>
      </c>
    </row>
    <row r="91" spans="1:10" ht="12.75">
      <c r="A91" s="9"/>
      <c r="B91" s="10"/>
      <c r="C91" s="10"/>
      <c r="D91" s="10"/>
      <c r="E91" s="10"/>
      <c r="F91" s="10"/>
      <c r="G91" s="10"/>
      <c r="H91" s="10"/>
      <c r="I91" s="10">
        <f>SUM(I5:I90)</f>
        <v>46</v>
      </c>
      <c r="J91" s="11"/>
    </row>
    <row r="92" spans="1:10" ht="12.75">
      <c r="A92" s="9" t="s">
        <v>109</v>
      </c>
      <c r="B92" s="10"/>
      <c r="C92" s="10"/>
      <c r="D92" s="10"/>
      <c r="E92" s="10"/>
      <c r="F92" s="10"/>
      <c r="G92" s="10"/>
      <c r="H92" s="10"/>
      <c r="I92" s="10"/>
      <c r="J92" s="11"/>
    </row>
    <row r="93" spans="1:11" ht="12.75">
      <c r="A93" s="4" t="s">
        <v>7</v>
      </c>
      <c r="B93" s="10">
        <f>IF(ISNUMBER(VLOOKUP($A93,'[1]Manure Devlop Cty Report'!$A$5:$H$59,B$3,FALSE)),VLOOKUP($A93,'[1]Manure Devlop Cty Report'!$A$5:$H$59,B$3,FALSE),'[1]Manure_out (Eliz)'!D92)</f>
        <v>238</v>
      </c>
      <c r="C93" s="10">
        <f>IF(ISNUMBER(VLOOKUP($A93,'[1]Manure Devlop Cty Report'!$A$5:$H$59,C$3,FALSE)),VLOOKUP($A93,'[1]Manure Devlop Cty Report'!$A$5:$H$59,C$3,FALSE),'[1]Manure_out (Eliz)'!E92)</f>
        <v>262</v>
      </c>
      <c r="D93" s="10">
        <f>IF(ISNUMBER(VLOOKUP($A93,'[1]Manure Devlop Cty Report'!$A$5:$H$59,D$3,FALSE)),VLOOKUP($A93,'[1]Manure Devlop Cty Report'!$A$5:$H$59,D$3,FALSE),'[1]Manure_out (Eliz)'!F92)</f>
        <v>281</v>
      </c>
      <c r="E93" s="10">
        <f>IF(ISNUMBER(VLOOKUP($A93,'[1]Manure Devlop Cty Report'!$A$5:$H$59,E$3,FALSE)),VLOOKUP($A93,'[1]Manure Devlop Cty Report'!$A$5:$H$59,E$3,FALSE),'[1]Manure_out (Eliz)'!G92)</f>
        <v>332</v>
      </c>
      <c r="F93" s="10">
        <f>IF(ISNUMBER(VLOOKUP($A93,'[1]Manure Devlop Cty Report'!$A$5:$H$59,F$3,FALSE)),VLOOKUP($A93,'[1]Manure Devlop Cty Report'!$A$5:$H$59,F$3,FALSE),'[1]Manure_out (Eliz)'!H92)</f>
        <v>393</v>
      </c>
      <c r="G93" s="10">
        <f>IF(ISNUMBER(VLOOKUP($A93,'[1]Manure Devlop Cty Report'!$A$5:$H$59,G$3,FALSE)),VLOOKUP($A93,'[1]Manure Devlop Cty Report'!$A$5:$H$59,G$3,FALSE),'[1]Manure_out (Eliz)'!I92)</f>
        <v>464</v>
      </c>
      <c r="H93" s="10">
        <f>IF(ISNUMBER(VLOOKUP($A93,'[1]Manure Devlop Cty Report'!$A$5:$H$59,H$3,FALSE)),VLOOKUP($A93,'[1]Manure Devlop Cty Report'!$A$5:$H$59,H$3,FALSE),'[1]Manure_out (Eliz)'!J92)</f>
        <v>549</v>
      </c>
      <c r="I93" s="10"/>
      <c r="J93" s="11" t="str">
        <f>IF(ISNUMBER(VLOOKUP($A93,'[1]Manure Devlop Cty Report'!$A$5:$H$59,2,FALSE)),"Draft Developing Countries Report.doc","manure_out.xls")</f>
        <v>Draft Developing Countries Report.doc</v>
      </c>
      <c r="K93" s="12" t="s">
        <v>7</v>
      </c>
    </row>
    <row r="94" spans="1:13" ht="12.75">
      <c r="A94" s="4" t="s">
        <v>110</v>
      </c>
      <c r="B94" s="10">
        <f>IF(ISNUMBER(VLOOKUP($A94,'[1]Manure Devlop Cty Report'!$A$5:$H$59,B$3,FALSE)),VLOOKUP($A94,'[1]Manure Devlop Cty Report'!$A$5:$H$59,B$3,FALSE),'[1]Manure_out (Eliz)'!D93)</f>
        <v>35</v>
      </c>
      <c r="C94" s="10">
        <f>IF(ISNUMBER(VLOOKUP($A94,'[1]Manure Devlop Cty Report'!$A$5:$H$59,C$3,FALSE)),VLOOKUP($A94,'[1]Manure Devlop Cty Report'!$A$5:$H$59,C$3,FALSE),'[1]Manure_out (Eliz)'!E93)</f>
        <v>44</v>
      </c>
      <c r="D94" s="10">
        <f>IF(ISNUMBER(VLOOKUP($A94,'[1]Manure Devlop Cty Report'!$A$5:$H$59,D$3,FALSE)),VLOOKUP($A94,'[1]Manure Devlop Cty Report'!$A$5:$H$59,D$3,FALSE),'[1]Manure_out (Eliz)'!F93)</f>
        <v>44</v>
      </c>
      <c r="E94" s="10">
        <f>IF(ISNUMBER(VLOOKUP($A94,'[1]Manure Devlop Cty Report'!$A$5:$H$59,E$3,FALSE)),VLOOKUP($A94,'[1]Manure Devlop Cty Report'!$A$5:$H$59,E$3,FALSE),'[1]Manure_out (Eliz)'!G93)</f>
        <v>51</v>
      </c>
      <c r="F94" s="10">
        <f>IF(ISNUMBER(VLOOKUP($A94,'[1]Manure Devlop Cty Report'!$A$5:$H$59,F$3,FALSE)),VLOOKUP($A94,'[1]Manure Devlop Cty Report'!$A$5:$H$59,F$3,FALSE),'[1]Manure_out (Eliz)'!H93)</f>
        <v>60</v>
      </c>
      <c r="G94" s="10">
        <f>IF(ISNUMBER(VLOOKUP($A94,'[1]Manure Devlop Cty Report'!$A$5:$H$59,G$3,FALSE)),VLOOKUP($A94,'[1]Manure Devlop Cty Report'!$A$5:$H$59,G$3,FALSE),'[1]Manure_out (Eliz)'!I93)</f>
        <v>69</v>
      </c>
      <c r="H94" s="10">
        <f>IF(ISNUMBER(VLOOKUP($A94,'[1]Manure Devlop Cty Report'!$A$5:$H$59,H$3,FALSE)),VLOOKUP($A94,'[1]Manure Devlop Cty Report'!$A$5:$H$59,H$3,FALSE),'[1]Manure_out (Eliz)'!J93)</f>
        <v>81</v>
      </c>
      <c r="I94" s="10"/>
      <c r="J94" s="11" t="str">
        <f>IF(ISNUMBER(VLOOKUP($A94,'[1]Manure Devlop Cty Report'!$A$5:$H$59,2,FALSE)),"Draft Developing Countries Report.doc","manure_out.xls")</f>
        <v>Draft Developing Countries Report.doc</v>
      </c>
      <c r="K94" s="12" t="s">
        <v>31</v>
      </c>
      <c r="L94" s="12"/>
      <c r="M94" s="12"/>
    </row>
    <row r="95" spans="1:11" ht="12.75">
      <c r="A95" s="4" t="s">
        <v>28</v>
      </c>
      <c r="B95" s="10">
        <f>IF(ISNUMBER(VLOOKUP($A95,'[1]Manure Devlop Cty Report'!$A$5:$H$59,B$3,FALSE)),VLOOKUP($A95,'[1]Manure Devlop Cty Report'!$A$5:$H$59,B$3,FALSE),'[1]Manure_out (Eliz)'!D94)</f>
        <v>107</v>
      </c>
      <c r="C95" s="10">
        <f>IF(ISNUMBER(VLOOKUP($A95,'[1]Manure Devlop Cty Report'!$A$5:$H$59,C$3,FALSE)),VLOOKUP($A95,'[1]Manure Devlop Cty Report'!$A$5:$H$59,C$3,FALSE),'[1]Manure_out (Eliz)'!E94)</f>
        <v>95</v>
      </c>
      <c r="D95" s="10">
        <f>IF(ISNUMBER(VLOOKUP($A95,'[1]Manure Devlop Cty Report'!$A$5:$H$59,D$3,FALSE)),VLOOKUP($A95,'[1]Manure Devlop Cty Report'!$A$5:$H$59,D$3,FALSE),'[1]Manure_out (Eliz)'!F94)</f>
        <v>83</v>
      </c>
      <c r="E95" s="10">
        <f>IF(ISNUMBER(VLOOKUP($A95,'[1]Manure Devlop Cty Report'!$A$5:$H$59,E$3,FALSE)),VLOOKUP($A95,'[1]Manure Devlop Cty Report'!$A$5:$H$59,E$3,FALSE),'[1]Manure_out (Eliz)'!G94)</f>
        <v>86</v>
      </c>
      <c r="F95" s="10">
        <f>IF(ISNUMBER(VLOOKUP($A95,'[1]Manure Devlop Cty Report'!$A$5:$H$59,F$3,FALSE)),VLOOKUP($A95,'[1]Manure Devlop Cty Report'!$A$5:$H$59,F$3,FALSE),'[1]Manure_out (Eliz)'!H94)</f>
        <v>89</v>
      </c>
      <c r="G95" s="10">
        <f>IF(ISNUMBER(VLOOKUP($A95,'[1]Manure Devlop Cty Report'!$A$5:$H$59,G$3,FALSE)),VLOOKUP($A95,'[1]Manure Devlop Cty Report'!$A$5:$H$59,G$3,FALSE),'[1]Manure_out (Eliz)'!I94)</f>
        <v>92</v>
      </c>
      <c r="H95" s="10">
        <f>IF(ISNUMBER(VLOOKUP($A95,'[1]Manure Devlop Cty Report'!$A$5:$H$59,H$3,FALSE)),VLOOKUP($A95,'[1]Manure Devlop Cty Report'!$A$5:$H$59,H$3,FALSE),'[1]Manure_out (Eliz)'!J94)</f>
        <v>95</v>
      </c>
      <c r="I95" s="10"/>
      <c r="J95" s="11" t="str">
        <f>IF(ISNUMBER(VLOOKUP($A95,'[1]Manure Devlop Cty Report'!$A$5:$H$59,2,FALSE)),"Draft Developing Countries Report.doc","manure_out.xls")</f>
        <v>Draft Developing Countries Report.doc</v>
      </c>
      <c r="K95" s="12" t="s">
        <v>28</v>
      </c>
    </row>
    <row r="96" spans="1:11" ht="12.75">
      <c r="A96" s="4" t="s">
        <v>111</v>
      </c>
      <c r="B96" s="10">
        <f>IF(ISNUMBER(VLOOKUP($A96,'[1]Manure Devlop Cty Report'!$A$5:$H$59,B$3,FALSE)),VLOOKUP($A96,'[1]Manure Devlop Cty Report'!$A$5:$H$59,B$3,FALSE),'[1]Manure_out (Eliz)'!D95)</f>
        <v>47</v>
      </c>
      <c r="C96" s="10">
        <f>IF(ISNUMBER(VLOOKUP($A96,'[1]Manure Devlop Cty Report'!$A$5:$H$59,C$3,FALSE)),VLOOKUP($A96,'[1]Manure Devlop Cty Report'!$A$5:$H$59,C$3,FALSE),'[1]Manure_out (Eliz)'!E95)</f>
        <v>38</v>
      </c>
      <c r="D96" s="10">
        <f>IF(ISNUMBER(VLOOKUP($A96,'[1]Manure Devlop Cty Report'!$A$5:$H$59,D$3,FALSE)),VLOOKUP($A96,'[1]Manure Devlop Cty Report'!$A$5:$H$59,D$3,FALSE),'[1]Manure_out (Eliz)'!F95)</f>
        <v>35</v>
      </c>
      <c r="E96" s="10">
        <f>IF(ISNUMBER(VLOOKUP($A96,'[1]Manure Devlop Cty Report'!$A$5:$H$59,E$3,FALSE)),VLOOKUP($A96,'[1]Manure Devlop Cty Report'!$A$5:$H$59,E$3,FALSE),'[1]Manure_out (Eliz)'!G95)</f>
        <v>36</v>
      </c>
      <c r="F96" s="10">
        <f>IF(ISNUMBER(VLOOKUP($A96,'[1]Manure Devlop Cty Report'!$A$5:$H$59,F$3,FALSE)),VLOOKUP($A96,'[1]Manure Devlop Cty Report'!$A$5:$H$59,F$3,FALSE),'[1]Manure_out (Eliz)'!H95)</f>
        <v>37</v>
      </c>
      <c r="G96" s="10">
        <f>IF(ISNUMBER(VLOOKUP($A96,'[1]Manure Devlop Cty Report'!$A$5:$H$59,G$3,FALSE)),VLOOKUP($A96,'[1]Manure Devlop Cty Report'!$A$5:$H$59,G$3,FALSE),'[1]Manure_out (Eliz)'!I95)</f>
        <v>38</v>
      </c>
      <c r="H96" s="10">
        <f>IF(ISNUMBER(VLOOKUP($A96,'[1]Manure Devlop Cty Report'!$A$5:$H$59,H$3,FALSE)),VLOOKUP($A96,'[1]Manure Devlop Cty Report'!$A$5:$H$59,H$3,FALSE),'[1]Manure_out (Eliz)'!J95)</f>
        <v>40</v>
      </c>
      <c r="I96" s="10"/>
      <c r="J96" s="11" t="str">
        <f>IF(ISNUMBER(VLOOKUP($A96,'[1]Manure Devlop Cty Report'!$A$5:$H$59,2,FALSE)),"Draft Developing Countries Report.doc","manure_out.xls")</f>
        <v>Draft Developing Countries Report.doc</v>
      </c>
      <c r="K96" s="12" t="s">
        <v>12</v>
      </c>
    </row>
    <row r="97" spans="1:11" ht="12.75">
      <c r="A97" s="4" t="s">
        <v>112</v>
      </c>
      <c r="B97" s="10">
        <f>IF(ISNUMBER(VLOOKUP($A97,'[1]Manure Devlop Cty Report'!$A$5:$H$59,B$3,FALSE)),VLOOKUP($A97,'[1]Manure Devlop Cty Report'!$A$5:$H$59,B$3,FALSE),'[1]Manure_out (Eliz)'!D96)</f>
        <v>44</v>
      </c>
      <c r="C97" s="10">
        <f>IF(ISNUMBER(VLOOKUP($A97,'[1]Manure Devlop Cty Report'!$A$5:$H$59,C$3,FALSE)),VLOOKUP($A97,'[1]Manure Devlop Cty Report'!$A$5:$H$59,C$3,FALSE),'[1]Manure_out (Eliz)'!E96)</f>
        <v>48</v>
      </c>
      <c r="D97" s="10">
        <f>IF(ISNUMBER(VLOOKUP($A97,'[1]Manure Devlop Cty Report'!$A$5:$H$59,D$3,FALSE)),VLOOKUP($A97,'[1]Manure Devlop Cty Report'!$A$5:$H$59,D$3,FALSE),'[1]Manure_out (Eliz)'!F96)</f>
        <v>50</v>
      </c>
      <c r="E97" s="10">
        <f>IF(ISNUMBER(VLOOKUP($A97,'[1]Manure Devlop Cty Report'!$A$5:$H$59,E$3,FALSE)),VLOOKUP($A97,'[1]Manure Devlop Cty Report'!$A$5:$H$59,E$3,FALSE),'[1]Manure_out (Eliz)'!G96)</f>
        <v>56</v>
      </c>
      <c r="F97" s="10">
        <f>IF(ISNUMBER(VLOOKUP($A97,'[1]Manure Devlop Cty Report'!$A$5:$H$59,F$3,FALSE)),VLOOKUP($A97,'[1]Manure Devlop Cty Report'!$A$5:$H$59,F$3,FALSE),'[1]Manure_out (Eliz)'!H96)</f>
        <v>63</v>
      </c>
      <c r="G97" s="10">
        <f>IF(ISNUMBER(VLOOKUP($A97,'[1]Manure Devlop Cty Report'!$A$5:$H$59,G$3,FALSE)),VLOOKUP($A97,'[1]Manure Devlop Cty Report'!$A$5:$H$59,G$3,FALSE),'[1]Manure_out (Eliz)'!I96)</f>
        <v>70</v>
      </c>
      <c r="H97" s="10">
        <f>IF(ISNUMBER(VLOOKUP($A97,'[1]Manure Devlop Cty Report'!$A$5:$H$59,H$3,FALSE)),VLOOKUP($A97,'[1]Manure Devlop Cty Report'!$A$5:$H$59,H$3,FALSE),'[1]Manure_out (Eliz)'!J96)</f>
        <v>78</v>
      </c>
      <c r="I97" s="10"/>
      <c r="J97" s="11" t="str">
        <f>IF(ISNUMBER(VLOOKUP($A97,'[1]Manure Devlop Cty Report'!$A$5:$H$59,2,FALSE)),"Draft Developing Countries Report.doc","manure_out.xls")</f>
        <v>Draft Developing Countries Report.doc</v>
      </c>
      <c r="K97" s="12" t="s">
        <v>10</v>
      </c>
    </row>
    <row r="98" spans="1:11" ht="12.75">
      <c r="A98" s="4" t="s">
        <v>52</v>
      </c>
      <c r="B98" s="10">
        <f>IF(ISNUMBER(VLOOKUP($A98,'[1]Manure Devlop Cty Report'!$A$5:$H$59,B$3,FALSE)),VLOOKUP($A98,'[1]Manure Devlop Cty Report'!$A$5:$H$59,B$3,FALSE),'[1]Manure_out (Eliz)'!D97)</f>
        <v>13</v>
      </c>
      <c r="C98" s="10">
        <f>IF(ISNUMBER(VLOOKUP($A98,'[1]Manure Devlop Cty Report'!$A$5:$H$59,C$3,FALSE)),VLOOKUP($A98,'[1]Manure Devlop Cty Report'!$A$5:$H$59,C$3,FALSE),'[1]Manure_out (Eliz)'!E97)</f>
        <v>13</v>
      </c>
      <c r="D98" s="10">
        <f>IF(ISNUMBER(VLOOKUP($A98,'[1]Manure Devlop Cty Report'!$A$5:$H$59,D$3,FALSE)),VLOOKUP($A98,'[1]Manure Devlop Cty Report'!$A$5:$H$59,D$3,FALSE),'[1]Manure_out (Eliz)'!F97)</f>
        <v>16</v>
      </c>
      <c r="E98" s="10">
        <f>IF(ISNUMBER(VLOOKUP($A98,'[1]Manure Devlop Cty Report'!$A$5:$H$59,E$3,FALSE)),VLOOKUP($A98,'[1]Manure Devlop Cty Report'!$A$5:$H$59,E$3,FALSE),'[1]Manure_out (Eliz)'!G97)</f>
        <v>18</v>
      </c>
      <c r="F98" s="10">
        <f>IF(ISNUMBER(VLOOKUP($A98,'[1]Manure Devlop Cty Report'!$A$5:$H$59,F$3,FALSE)),VLOOKUP($A98,'[1]Manure Devlop Cty Report'!$A$5:$H$59,F$3,FALSE),'[1]Manure_out (Eliz)'!H97)</f>
        <v>20</v>
      </c>
      <c r="G98" s="10">
        <f>IF(ISNUMBER(VLOOKUP($A98,'[1]Manure Devlop Cty Report'!$A$5:$H$59,G$3,FALSE)),VLOOKUP($A98,'[1]Manure Devlop Cty Report'!$A$5:$H$59,G$3,FALSE),'[1]Manure_out (Eliz)'!I97)</f>
        <v>23</v>
      </c>
      <c r="H98" s="10">
        <f>IF(ISNUMBER(VLOOKUP($A98,'[1]Manure Devlop Cty Report'!$A$5:$H$59,H$3,FALSE)),VLOOKUP($A98,'[1]Manure Devlop Cty Report'!$A$5:$H$59,H$3,FALSE),'[1]Manure_out (Eliz)'!J97)</f>
        <v>26</v>
      </c>
      <c r="I98" s="10"/>
      <c r="J98" s="11" t="str">
        <f>IF(ISNUMBER(VLOOKUP($A98,'[1]Manure Devlop Cty Report'!$A$5:$H$59,2,FALSE)),"Draft Developing Countries Report.doc","manure_out.xls")</f>
        <v>Draft Developing Countries Report.doc</v>
      </c>
      <c r="K98" s="12" t="s">
        <v>52</v>
      </c>
    </row>
    <row r="99" spans="1:12" ht="12.75">
      <c r="A99" s="4" t="s">
        <v>113</v>
      </c>
      <c r="B99" s="10">
        <f>IF(ISNUMBER(VLOOKUP($A99,'[1]Manure Devlop Cty Report'!$A$5:$H$59,B$3,FALSE)),VLOOKUP($A99,'[1]Manure Devlop Cty Report'!$A$5:$H$59,B$3,FALSE),'[1]Manure_out (Eliz)'!D98)</f>
        <v>6</v>
      </c>
      <c r="C99" s="10">
        <f>IF(ISNUMBER(VLOOKUP($A99,'[1]Manure Devlop Cty Report'!$A$5:$H$59,C$3,FALSE)),VLOOKUP($A99,'[1]Manure Devlop Cty Report'!$A$5:$H$59,C$3,FALSE),'[1]Manure_out (Eliz)'!E98)</f>
        <v>7</v>
      </c>
      <c r="D99" s="10">
        <f>IF(ISNUMBER(VLOOKUP($A99,'[1]Manure Devlop Cty Report'!$A$5:$H$59,D$3,FALSE)),VLOOKUP($A99,'[1]Manure Devlop Cty Report'!$A$5:$H$59,D$3,FALSE),'[1]Manure_out (Eliz)'!F98)</f>
        <v>8</v>
      </c>
      <c r="E99" s="10">
        <f>IF(ISNUMBER(VLOOKUP($A99,'[1]Manure Devlop Cty Report'!$A$5:$H$59,E$3,FALSE)),VLOOKUP($A99,'[1]Manure Devlop Cty Report'!$A$5:$H$59,E$3,FALSE),'[1]Manure_out (Eliz)'!G98)</f>
        <v>8</v>
      </c>
      <c r="F99" s="10">
        <f>IF(ISNUMBER(VLOOKUP($A99,'[1]Manure Devlop Cty Report'!$A$5:$H$59,F$3,FALSE)),VLOOKUP($A99,'[1]Manure Devlop Cty Report'!$A$5:$H$59,F$3,FALSE),'[1]Manure_out (Eliz)'!H98)</f>
        <v>8</v>
      </c>
      <c r="G99" s="10">
        <f>IF(ISNUMBER(VLOOKUP($A99,'[1]Manure Devlop Cty Report'!$A$5:$H$59,G$3,FALSE)),VLOOKUP($A99,'[1]Manure Devlop Cty Report'!$A$5:$H$59,G$3,FALSE),'[1]Manure_out (Eliz)'!I98)</f>
        <v>9</v>
      </c>
      <c r="H99" s="10">
        <f>IF(ISNUMBER(VLOOKUP($A99,'[1]Manure Devlop Cty Report'!$A$5:$H$59,H$3,FALSE)),VLOOKUP($A99,'[1]Manure Devlop Cty Report'!$A$5:$H$59,H$3,FALSE),'[1]Manure_out (Eliz)'!J98)</f>
        <v>9</v>
      </c>
      <c r="I99" s="10"/>
      <c r="J99" s="11" t="str">
        <f>IF(ISNUMBER(VLOOKUP($A99,'[1]Manure Devlop Cty Report'!$A$5:$H$59,2,FALSE)),"Draft Developing Countries Report.doc","manure_out.xls")</f>
        <v>Draft Developing Countries Report.doc</v>
      </c>
      <c r="K99" s="12" t="s">
        <v>48</v>
      </c>
      <c r="L99" s="14" t="s">
        <v>15</v>
      </c>
    </row>
    <row r="100" spans="1:11" ht="12.75">
      <c r="A100" s="4" t="s">
        <v>114</v>
      </c>
      <c r="B100" s="10">
        <f>IF(ISNUMBER(VLOOKUP($A100,'[1]Manure Devlop Cty Report'!$A$5:$H$59,B$3,FALSE)),VLOOKUP($A100,'[1]Manure Devlop Cty Report'!$A$5:$H$59,B$3,FALSE),'[1]Manure_out (Eliz)'!D99)</f>
        <v>57</v>
      </c>
      <c r="C100" s="10">
        <f>IF(ISNUMBER(VLOOKUP($A100,'[1]Manure Devlop Cty Report'!$A$5:$H$59,C$3,FALSE)),VLOOKUP($A100,'[1]Manure Devlop Cty Report'!$A$5:$H$59,C$3,FALSE),'[1]Manure_out (Eliz)'!E99)</f>
        <v>68</v>
      </c>
      <c r="D100" s="10">
        <f>IF(ISNUMBER(VLOOKUP($A100,'[1]Manure Devlop Cty Report'!$A$5:$H$59,D$3,FALSE)),VLOOKUP($A100,'[1]Manure Devlop Cty Report'!$A$5:$H$59,D$3,FALSE),'[1]Manure_out (Eliz)'!F99)</f>
        <v>74</v>
      </c>
      <c r="E100" s="10">
        <f>IF(ISNUMBER(VLOOKUP($A100,'[1]Manure Devlop Cty Report'!$A$5:$H$59,E$3,FALSE)),VLOOKUP($A100,'[1]Manure Devlop Cty Report'!$A$5:$H$59,E$3,FALSE),'[1]Manure_out (Eliz)'!G99)</f>
        <v>87</v>
      </c>
      <c r="F100" s="10">
        <f>IF(ISNUMBER(VLOOKUP($A100,'[1]Manure Devlop Cty Report'!$A$5:$H$59,F$3,FALSE)),VLOOKUP($A100,'[1]Manure Devlop Cty Report'!$A$5:$H$59,F$3,FALSE),'[1]Manure_out (Eliz)'!H99)</f>
        <v>101</v>
      </c>
      <c r="G100" s="10">
        <f>IF(ISNUMBER(VLOOKUP($A100,'[1]Manure Devlop Cty Report'!$A$5:$H$59,G$3,FALSE)),VLOOKUP($A100,'[1]Manure Devlop Cty Report'!$A$5:$H$59,G$3,FALSE),'[1]Manure_out (Eliz)'!I99)</f>
        <v>117</v>
      </c>
      <c r="H100" s="10">
        <f>IF(ISNUMBER(VLOOKUP($A100,'[1]Manure Devlop Cty Report'!$A$5:$H$59,H$3,FALSE)),VLOOKUP($A100,'[1]Manure Devlop Cty Report'!$A$5:$H$59,H$3,FALSE),'[1]Manure_out (Eliz)'!J99)</f>
        <v>137</v>
      </c>
      <c r="I100" s="10"/>
      <c r="J100" s="11" t="str">
        <f>IF(ISNUMBER(VLOOKUP($A100,'[1]Manure Devlop Cty Report'!$A$5:$H$59,2,FALSE)),"Draft Developing Countries Report.doc","manure_out.xls")</f>
        <v>Draft Developing Countries Report.doc</v>
      </c>
      <c r="K100" s="12" t="s">
        <v>21</v>
      </c>
    </row>
    <row r="101" spans="1:11" s="22" customFormat="1" ht="12.75">
      <c r="A101" s="16" t="s">
        <v>115</v>
      </c>
      <c r="B101" s="19">
        <f aca="true" t="shared" si="0" ref="B101:H101">SUM(B5:B100)</f>
        <v>9300.595980952381</v>
      </c>
      <c r="C101" s="19">
        <f t="shared" si="0"/>
        <v>9419.495923085477</v>
      </c>
      <c r="D101" s="19">
        <f t="shared" si="0"/>
        <v>10067.326845017127</v>
      </c>
      <c r="E101" s="19">
        <f t="shared" si="0"/>
        <v>10745.259013543495</v>
      </c>
      <c r="F101" s="19">
        <f t="shared" si="0"/>
        <v>11402.436363719955</v>
      </c>
      <c r="G101" s="19">
        <f t="shared" si="0"/>
        <v>12273.702950318402</v>
      </c>
      <c r="H101" s="19">
        <f t="shared" si="0"/>
        <v>13211.85939022085</v>
      </c>
      <c r="I101" s="20"/>
      <c r="J101" s="11"/>
      <c r="K101" s="21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4"/>
    </row>
    <row r="103" spans="1:10" ht="12.75">
      <c r="A103"/>
      <c r="B103"/>
      <c r="C103"/>
      <c r="D103"/>
      <c r="E103"/>
      <c r="F103"/>
      <c r="G103"/>
      <c r="H103"/>
      <c r="I103" s="10"/>
      <c r="J103" s="11"/>
    </row>
    <row r="104" spans="1:10" ht="12.75">
      <c r="A104"/>
      <c r="B104"/>
      <c r="C104"/>
      <c r="D104"/>
      <c r="E104"/>
      <c r="F104"/>
      <c r="G104"/>
      <c r="H104"/>
      <c r="I104" s="10"/>
      <c r="J104" s="11"/>
    </row>
    <row r="105" spans="1:10" ht="12.75">
      <c r="A105"/>
      <c r="B105"/>
      <c r="C105"/>
      <c r="D105"/>
      <c r="E105"/>
      <c r="F105"/>
      <c r="G105"/>
      <c r="H105"/>
      <c r="I105" s="10"/>
      <c r="J105" s="11"/>
    </row>
    <row r="106" spans="1:10" ht="12.75">
      <c r="A106"/>
      <c r="B106"/>
      <c r="C106"/>
      <c r="D106"/>
      <c r="E106"/>
      <c r="F106"/>
      <c r="G106"/>
      <c r="H106"/>
      <c r="I106" s="10"/>
      <c r="J106" s="11"/>
    </row>
    <row r="107" spans="1:10" ht="12.75">
      <c r="A107"/>
      <c r="B107"/>
      <c r="C107"/>
      <c r="D107"/>
      <c r="E107"/>
      <c r="F107"/>
      <c r="G107"/>
      <c r="H107"/>
      <c r="I107" s="10"/>
      <c r="J107" s="11"/>
    </row>
    <row r="108" spans="1:10" ht="12.75">
      <c r="A108"/>
      <c r="B108"/>
      <c r="C108"/>
      <c r="D108"/>
      <c r="E108"/>
      <c r="F108"/>
      <c r="G108"/>
      <c r="H108"/>
      <c r="I108" s="10"/>
      <c r="J108" s="11"/>
    </row>
    <row r="109" spans="1:10" ht="12.75">
      <c r="A109"/>
      <c r="B109"/>
      <c r="C109"/>
      <c r="D109"/>
      <c r="E109"/>
      <c r="F109"/>
      <c r="G109"/>
      <c r="H109"/>
      <c r="I109" s="10"/>
      <c r="J109" s="11"/>
    </row>
    <row r="110" spans="1:10" ht="12.75">
      <c r="A110"/>
      <c r="B110"/>
      <c r="C110"/>
      <c r="D110"/>
      <c r="E110"/>
      <c r="F110"/>
      <c r="G110"/>
      <c r="H110"/>
      <c r="I110" s="10"/>
      <c r="J110" s="11"/>
    </row>
    <row r="111" spans="1:10" ht="12.75">
      <c r="A111"/>
      <c r="B111"/>
      <c r="C111"/>
      <c r="D111"/>
      <c r="E111"/>
      <c r="F111"/>
      <c r="G111"/>
      <c r="H111"/>
      <c r="I111" s="10"/>
      <c r="J111" s="11"/>
    </row>
    <row r="112" spans="1:10" ht="12.75">
      <c r="A112"/>
      <c r="B112"/>
      <c r="C112"/>
      <c r="D112"/>
      <c r="E112"/>
      <c r="F112"/>
      <c r="G112"/>
      <c r="H112"/>
      <c r="I112" s="10"/>
      <c r="J112" s="11"/>
    </row>
    <row r="113" spans="1:10" ht="12.75">
      <c r="A113"/>
      <c r="B113"/>
      <c r="C113"/>
      <c r="D113"/>
      <c r="E113"/>
      <c r="F113"/>
      <c r="G113"/>
      <c r="H113"/>
      <c r="I113" s="10"/>
      <c r="J113" s="11"/>
    </row>
    <row r="114" spans="1:10" ht="12.75">
      <c r="A114"/>
      <c r="B114"/>
      <c r="C114"/>
      <c r="D114"/>
      <c r="E114"/>
      <c r="F114"/>
      <c r="G114"/>
      <c r="H114"/>
      <c r="I114" s="10"/>
      <c r="J114" s="11"/>
    </row>
    <row r="115" spans="1:10" ht="12.75">
      <c r="A115"/>
      <c r="B115"/>
      <c r="C115"/>
      <c r="D115"/>
      <c r="E115"/>
      <c r="F115"/>
      <c r="G115"/>
      <c r="H115"/>
      <c r="I115" s="10"/>
      <c r="J115" s="11"/>
    </row>
    <row r="116" spans="1:10" ht="12.75">
      <c r="A116"/>
      <c r="B116"/>
      <c r="C116"/>
      <c r="D116"/>
      <c r="E116"/>
      <c r="F116"/>
      <c r="G116"/>
      <c r="H116"/>
      <c r="I116" s="10"/>
      <c r="J116" s="11"/>
    </row>
    <row r="117" spans="1:10" ht="12.75">
      <c r="A117"/>
      <c r="B117"/>
      <c r="C117"/>
      <c r="D117"/>
      <c r="E117"/>
      <c r="F117"/>
      <c r="G117"/>
      <c r="H117"/>
      <c r="I117" s="10"/>
      <c r="J117" s="11"/>
    </row>
    <row r="118" spans="1:10" ht="12.75">
      <c r="A118"/>
      <c r="B118"/>
      <c r="C118"/>
      <c r="D118"/>
      <c r="E118"/>
      <c r="F118"/>
      <c r="G118"/>
      <c r="H118"/>
      <c r="I118" s="10"/>
      <c r="J118" s="11"/>
    </row>
    <row r="119" spans="1:10" ht="12.75">
      <c r="A119"/>
      <c r="B119"/>
      <c r="C119"/>
      <c r="D119"/>
      <c r="E119"/>
      <c r="F119"/>
      <c r="G119"/>
      <c r="H119"/>
      <c r="I119" s="10"/>
      <c r="J119" s="11"/>
    </row>
    <row r="120" spans="1:10" ht="12.75">
      <c r="A120"/>
      <c r="B120"/>
      <c r="C120"/>
      <c r="D120"/>
      <c r="E120"/>
      <c r="F120"/>
      <c r="G120"/>
      <c r="H120"/>
      <c r="I120" s="10"/>
      <c r="J120" s="11"/>
    </row>
    <row r="121" spans="1:10" ht="12.75">
      <c r="A121"/>
      <c r="B121"/>
      <c r="C121"/>
      <c r="D121"/>
      <c r="E121"/>
      <c r="F121"/>
      <c r="G121"/>
      <c r="H121"/>
      <c r="I121" s="10"/>
      <c r="J121" s="11"/>
    </row>
    <row r="122" spans="1:10" ht="12.75">
      <c r="A122"/>
      <c r="B122"/>
      <c r="C122"/>
      <c r="D122"/>
      <c r="E122"/>
      <c r="F122"/>
      <c r="G122"/>
      <c r="H122"/>
      <c r="I122" s="10"/>
      <c r="J122" s="11"/>
    </row>
    <row r="123" spans="1:10" ht="12.75">
      <c r="A123"/>
      <c r="B123"/>
      <c r="C123"/>
      <c r="D123"/>
      <c r="E123"/>
      <c r="F123"/>
      <c r="G123"/>
      <c r="H123"/>
      <c r="I123" s="10"/>
      <c r="J123" s="11"/>
    </row>
    <row r="124" spans="1:10" ht="12.75">
      <c r="A124"/>
      <c r="B124"/>
      <c r="C124"/>
      <c r="D124"/>
      <c r="E124"/>
      <c r="F124"/>
      <c r="G124"/>
      <c r="H124"/>
      <c r="I124" s="10"/>
      <c r="J124" s="11"/>
    </row>
    <row r="125" spans="1:10" ht="12.75">
      <c r="A125"/>
      <c r="B125"/>
      <c r="C125"/>
      <c r="D125"/>
      <c r="E125"/>
      <c r="F125"/>
      <c r="G125"/>
      <c r="H125"/>
      <c r="I125" s="10"/>
      <c r="J125" s="11"/>
    </row>
    <row r="126" spans="1:10" ht="12.75">
      <c r="A126"/>
      <c r="B126"/>
      <c r="C126"/>
      <c r="D126"/>
      <c r="E126"/>
      <c r="F126"/>
      <c r="G126"/>
      <c r="H126"/>
      <c r="I126" s="10"/>
      <c r="J126" s="11"/>
    </row>
    <row r="127" spans="1:11" s="5" customFormat="1" ht="12.75">
      <c r="A127"/>
      <c r="B127"/>
      <c r="C127"/>
      <c r="D127"/>
      <c r="E127"/>
      <c r="F127"/>
      <c r="G127"/>
      <c r="H127"/>
      <c r="I127" s="11"/>
      <c r="J127" s="11"/>
      <c r="K127" s="16"/>
    </row>
    <row r="128" spans="1:10" ht="12.75">
      <c r="A128"/>
      <c r="B128"/>
      <c r="C128"/>
      <c r="D128"/>
      <c r="E128"/>
      <c r="F128"/>
      <c r="G128"/>
      <c r="H128"/>
      <c r="I128" s="28"/>
      <c r="J128" s="11"/>
    </row>
    <row r="129" spans="1:10" ht="12.75">
      <c r="A129"/>
      <c r="B129"/>
      <c r="C129"/>
      <c r="D129"/>
      <c r="E129"/>
      <c r="F129"/>
      <c r="G129"/>
      <c r="H129"/>
      <c r="I129" s="28"/>
      <c r="J129" s="11"/>
    </row>
    <row r="130" spans="1:10" ht="12.75">
      <c r="A130"/>
      <c r="B130"/>
      <c r="C130"/>
      <c r="D130"/>
      <c r="E130"/>
      <c r="F130"/>
      <c r="G130"/>
      <c r="H130"/>
      <c r="I130" s="28"/>
      <c r="J130" s="11"/>
    </row>
    <row r="131" spans="1:10" ht="12.75">
      <c r="A131"/>
      <c r="B131"/>
      <c r="C131"/>
      <c r="D131"/>
      <c r="E131"/>
      <c r="F131"/>
      <c r="G131"/>
      <c r="H131"/>
      <c r="I131" s="28"/>
      <c r="J131" s="11"/>
    </row>
    <row r="132" spans="1:10" ht="12.75">
      <c r="A132"/>
      <c r="B132"/>
      <c r="C132"/>
      <c r="D132"/>
      <c r="E132"/>
      <c r="F132"/>
      <c r="G132"/>
      <c r="H132"/>
      <c r="I132" s="28"/>
      <c r="J132" s="11"/>
    </row>
    <row r="133" spans="1:10" ht="12.75">
      <c r="A133"/>
      <c r="B133"/>
      <c r="C133"/>
      <c r="D133"/>
      <c r="E133"/>
      <c r="F133"/>
      <c r="G133"/>
      <c r="H133"/>
      <c r="I133" s="28"/>
      <c r="J133" s="11"/>
    </row>
    <row r="134" spans="1:10" ht="12.75">
      <c r="A134"/>
      <c r="B134"/>
      <c r="C134"/>
      <c r="D134"/>
      <c r="E134"/>
      <c r="F134"/>
      <c r="G134"/>
      <c r="H134"/>
      <c r="I134" s="28"/>
      <c r="J134" s="11"/>
    </row>
    <row r="135" spans="1:10" ht="12.75">
      <c r="A135"/>
      <c r="B135"/>
      <c r="C135"/>
      <c r="D135"/>
      <c r="E135"/>
      <c r="F135"/>
      <c r="G135"/>
      <c r="H135"/>
      <c r="I135" s="28"/>
      <c r="J135" s="11"/>
    </row>
    <row r="136" spans="1:10" ht="12.75">
      <c r="A136"/>
      <c r="B136"/>
      <c r="C136"/>
      <c r="D136"/>
      <c r="E136"/>
      <c r="F136"/>
      <c r="G136"/>
      <c r="H136"/>
      <c r="I136" s="28"/>
      <c r="J136" s="11"/>
    </row>
    <row r="137" spans="1:10" ht="12.75">
      <c r="A137"/>
      <c r="B137"/>
      <c r="C137"/>
      <c r="D137"/>
      <c r="E137"/>
      <c r="F137"/>
      <c r="G137"/>
      <c r="H137"/>
      <c r="I137" s="28"/>
      <c r="J137" s="11"/>
    </row>
    <row r="138" spans="1:10" ht="12.75">
      <c r="A138"/>
      <c r="B138"/>
      <c r="C138"/>
      <c r="D138"/>
      <c r="E138"/>
      <c r="F138"/>
      <c r="G138"/>
      <c r="H138"/>
      <c r="I138" s="28"/>
      <c r="J138" s="11"/>
    </row>
    <row r="139" spans="1:10" ht="12.75">
      <c r="A139"/>
      <c r="B139"/>
      <c r="C139"/>
      <c r="D139"/>
      <c r="E139"/>
      <c r="F139"/>
      <c r="G139"/>
      <c r="H139"/>
      <c r="I139" s="28"/>
      <c r="J139" s="11"/>
    </row>
    <row r="140" spans="1:10" ht="12.75">
      <c r="A140"/>
      <c r="B140"/>
      <c r="C140"/>
      <c r="D140"/>
      <c r="E140"/>
      <c r="F140"/>
      <c r="G140"/>
      <c r="H140"/>
      <c r="I140" s="28"/>
      <c r="J140" s="11"/>
    </row>
    <row r="141" spans="1:10" ht="12.75">
      <c r="A141"/>
      <c r="B141"/>
      <c r="C141"/>
      <c r="D141"/>
      <c r="E141"/>
      <c r="F141"/>
      <c r="G141"/>
      <c r="H141"/>
      <c r="I141" s="28"/>
      <c r="J141" s="11"/>
    </row>
    <row r="142" spans="1:10" ht="12.75">
      <c r="A142"/>
      <c r="B142"/>
      <c r="C142"/>
      <c r="D142"/>
      <c r="E142"/>
      <c r="F142"/>
      <c r="G142"/>
      <c r="H142"/>
      <c r="I142" s="28"/>
      <c r="J142" s="11"/>
    </row>
    <row r="143" spans="1:10" ht="12.75">
      <c r="A143"/>
      <c r="B143"/>
      <c r="C143"/>
      <c r="D143"/>
      <c r="E143"/>
      <c r="F143"/>
      <c r="G143"/>
      <c r="H143"/>
      <c r="I143" s="28"/>
      <c r="J143" s="11"/>
    </row>
    <row r="144" spans="1:10" ht="12.75">
      <c r="A144"/>
      <c r="B144"/>
      <c r="C144"/>
      <c r="D144"/>
      <c r="E144"/>
      <c r="F144"/>
      <c r="G144"/>
      <c r="H144"/>
      <c r="I144" s="28"/>
      <c r="J144" s="11"/>
    </row>
    <row r="145" spans="1:10" ht="12.75">
      <c r="A145"/>
      <c r="B145"/>
      <c r="C145"/>
      <c r="D145"/>
      <c r="E145"/>
      <c r="F145"/>
      <c r="G145"/>
      <c r="H145"/>
      <c r="I145" s="28"/>
      <c r="J145" s="11"/>
    </row>
    <row r="146" spans="1:10" ht="12.75">
      <c r="A146"/>
      <c r="B146"/>
      <c r="C146"/>
      <c r="D146"/>
      <c r="E146"/>
      <c r="F146"/>
      <c r="G146"/>
      <c r="H146"/>
      <c r="I146" s="28"/>
      <c r="J146" s="11"/>
    </row>
    <row r="147" spans="1:10" ht="12.75">
      <c r="A147"/>
      <c r="B147"/>
      <c r="C147"/>
      <c r="D147"/>
      <c r="E147"/>
      <c r="F147"/>
      <c r="G147"/>
      <c r="H147"/>
      <c r="I147" s="28"/>
      <c r="J147" s="11"/>
    </row>
    <row r="148" spans="1:10" ht="12.75">
      <c r="A148"/>
      <c r="B148"/>
      <c r="C148"/>
      <c r="D148"/>
      <c r="E148"/>
      <c r="F148"/>
      <c r="G148"/>
      <c r="H148"/>
      <c r="I148" s="28"/>
      <c r="J148" s="11"/>
    </row>
    <row r="149" spans="1:10" ht="12.75">
      <c r="A149"/>
      <c r="B149"/>
      <c r="C149"/>
      <c r="D149"/>
      <c r="E149"/>
      <c r="F149"/>
      <c r="G149"/>
      <c r="H149"/>
      <c r="I149" s="28"/>
      <c r="J149" s="11"/>
    </row>
    <row r="150" spans="1:10" ht="12.75">
      <c r="A150"/>
      <c r="B150"/>
      <c r="C150"/>
      <c r="D150"/>
      <c r="E150"/>
      <c r="F150"/>
      <c r="G150"/>
      <c r="H150"/>
      <c r="I150" s="28"/>
      <c r="J150" s="11"/>
    </row>
    <row r="151" spans="1:10" ht="12.75">
      <c r="A151"/>
      <c r="B151"/>
      <c r="C151"/>
      <c r="D151"/>
      <c r="E151"/>
      <c r="F151"/>
      <c r="G151"/>
      <c r="H151"/>
      <c r="I151" s="28"/>
      <c r="J151" s="11"/>
    </row>
    <row r="152" spans="1:10" ht="12.75">
      <c r="A152"/>
      <c r="B152"/>
      <c r="C152"/>
      <c r="D152"/>
      <c r="E152"/>
      <c r="F152"/>
      <c r="G152"/>
      <c r="H152"/>
      <c r="I152" s="28"/>
      <c r="J152" s="11"/>
    </row>
    <row r="153" spans="1:10" ht="12.75">
      <c r="A153"/>
      <c r="B153"/>
      <c r="C153"/>
      <c r="D153"/>
      <c r="E153"/>
      <c r="F153"/>
      <c r="G153"/>
      <c r="H153"/>
      <c r="I153" s="28"/>
      <c r="J153" s="11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="75" zoomScaleNormal="75" workbookViewId="0" topLeftCell="A88">
      <selection activeCell="A102" sqref="A102:H139"/>
    </sheetView>
  </sheetViews>
  <sheetFormatPr defaultColWidth="9.140625" defaultRowHeight="12.75" outlineLevelCol="1"/>
  <cols>
    <col min="1" max="1" width="36.28125" style="0" customWidth="1"/>
    <col min="2" max="8" width="11.421875" style="0" customWidth="1" outlineLevel="1"/>
    <col min="9" max="9" width="28.00390625" style="0" customWidth="1"/>
    <col min="10" max="10" width="16.8515625" style="0" customWidth="1"/>
    <col min="11" max="11" width="20.28125" style="0" customWidth="1"/>
    <col min="12" max="12" width="9.57421875" style="0" bestFit="1" customWidth="1"/>
  </cols>
  <sheetData>
    <row r="1" spans="1:4" ht="18.75">
      <c r="A1" s="89" t="s">
        <v>148</v>
      </c>
      <c r="D1" s="83"/>
    </row>
    <row r="3" spans="1:11" s="81" customFormat="1" ht="12.75">
      <c r="A3" s="90" t="s">
        <v>1</v>
      </c>
      <c r="B3" s="91">
        <v>1990</v>
      </c>
      <c r="C3" s="92">
        <v>1995</v>
      </c>
      <c r="D3" s="92">
        <v>2000</v>
      </c>
      <c r="E3" s="92">
        <v>2005</v>
      </c>
      <c r="F3" s="92">
        <v>2010</v>
      </c>
      <c r="G3" s="92">
        <v>2015</v>
      </c>
      <c r="H3" s="93">
        <v>2020</v>
      </c>
      <c r="I3" s="81" t="s">
        <v>3</v>
      </c>
      <c r="J3" s="81" t="s">
        <v>145</v>
      </c>
      <c r="K3" s="81" t="s">
        <v>146</v>
      </c>
    </row>
    <row r="4" spans="1:11" s="81" customFormat="1" ht="12.75">
      <c r="A4" s="94" t="s">
        <v>6</v>
      </c>
      <c r="B4" s="95">
        <v>0.1884</v>
      </c>
      <c r="C4" s="96">
        <v>0.6783</v>
      </c>
      <c r="D4" s="96">
        <v>0.9791570999999999</v>
      </c>
      <c r="E4" s="96">
        <v>1.0757795824646406</v>
      </c>
      <c r="F4" s="96">
        <v>1.1819366984601314</v>
      </c>
      <c r="G4" s="96">
        <v>1.2839802254925503</v>
      </c>
      <c r="H4" s="96">
        <v>1.3948337686813188</v>
      </c>
      <c r="I4" t="str">
        <f>VLOOKUP(A4,'[11]Country Classifications'!A:C,3,FALSE)</f>
        <v>Africa</v>
      </c>
      <c r="J4" t="e">
        <f>VLOOKUP(A4,'[11]Country Classifications'!J:L,3,FALSE)</f>
        <v>#N/A</v>
      </c>
      <c r="K4" t="e">
        <f>VLOOKUP(A4,'[11]Country Classifications'!F:H,3,FALSE)</f>
        <v>#N/A</v>
      </c>
    </row>
    <row r="5" spans="1:11" s="81" customFormat="1" ht="12.75">
      <c r="A5" s="65" t="s">
        <v>9</v>
      </c>
      <c r="B5" s="95">
        <v>3.7342179264</v>
      </c>
      <c r="C5" s="96">
        <v>6.7987586976</v>
      </c>
      <c r="D5" s="96">
        <v>8.524754041247999</v>
      </c>
      <c r="E5" s="96">
        <v>8.740014763398552</v>
      </c>
      <c r="F5" s="96">
        <v>8.960711088532673</v>
      </c>
      <c r="G5" s="96">
        <v>9.191551819058677</v>
      </c>
      <c r="H5" s="96">
        <v>9.428339336881281</v>
      </c>
      <c r="I5" t="str">
        <f>VLOOKUP(A5,'[11]Country Classifications'!A:C,3,FALSE)</f>
        <v>Latin America and Caribbean</v>
      </c>
      <c r="J5" t="e">
        <f>VLOOKUP(A5,'[11]Country Classifications'!J:L,3,FALSE)</f>
        <v>#N/A</v>
      </c>
      <c r="K5" t="e">
        <f>VLOOKUP(A5,'[11]Country Classifications'!F:H,3,FALSE)</f>
        <v>#N/A</v>
      </c>
    </row>
    <row r="6" spans="1:11" s="81" customFormat="1" ht="12.75">
      <c r="A6" s="65" t="s">
        <v>11</v>
      </c>
      <c r="B6" s="95">
        <v>0.011298960983428044</v>
      </c>
      <c r="C6" s="96">
        <v>0.0117</v>
      </c>
      <c r="D6" s="96">
        <v>0.0125622</v>
      </c>
      <c r="E6" s="96">
        <v>0.012374894211290639</v>
      </c>
      <c r="F6" s="96">
        <v>0.012190381202387685</v>
      </c>
      <c r="G6" s="96">
        <v>0.012442341639087057</v>
      </c>
      <c r="H6" s="96">
        <v>0.012699509793298109</v>
      </c>
      <c r="I6" t="str">
        <f>VLOOKUP(A6,'[11]Country Classifications'!A:C,3,FALSE)</f>
        <v>CIS</v>
      </c>
      <c r="J6" t="e">
        <f>VLOOKUP(A6,'[11]Country Classifications'!J:L,3,FALSE)</f>
        <v>#N/A</v>
      </c>
      <c r="K6" t="e">
        <f>VLOOKUP(A6,'[11]Country Classifications'!F:H,3,FALSE)</f>
        <v>#N/A</v>
      </c>
    </row>
    <row r="7" spans="1:11" s="81" customFormat="1" ht="12.75">
      <c r="A7" s="97" t="s">
        <v>13</v>
      </c>
      <c r="B7" s="98"/>
      <c r="C7" s="99"/>
      <c r="D7" s="99"/>
      <c r="E7" s="99"/>
      <c r="F7" s="99"/>
      <c r="G7" s="99"/>
      <c r="H7" s="99"/>
      <c r="I7" t="str">
        <f>VLOOKUP(A7,'[11]Country Classifications'!A:C,3,FALSE)</f>
        <v>Australia/NZ</v>
      </c>
      <c r="J7" t="str">
        <f>VLOOKUP(A7,'[11]Country Classifications'!J:L,3,FALSE)</f>
        <v>OECD</v>
      </c>
      <c r="K7" t="str">
        <f>VLOOKUP(A7,'[11]Country Classifications'!F:H,3,FALSE)</f>
        <v>Annex 1</v>
      </c>
    </row>
    <row r="8" spans="1:11" s="81" customFormat="1" ht="12.75">
      <c r="A8" s="94" t="s">
        <v>17</v>
      </c>
      <c r="B8" s="98"/>
      <c r="C8" s="99"/>
      <c r="D8" s="99"/>
      <c r="E8" s="99"/>
      <c r="F8" s="99"/>
      <c r="G8" s="99"/>
      <c r="H8" s="99"/>
      <c r="I8" t="str">
        <f>VLOOKUP(A8,'[11]Country Classifications'!A:C,3,FALSE)</f>
        <v>EU-15</v>
      </c>
      <c r="J8" t="str">
        <f>VLOOKUP(A8,'[11]Country Classifications'!J:L,3,FALSE)</f>
        <v>OECD</v>
      </c>
      <c r="K8" t="str">
        <f>VLOOKUP(A8,'[11]Country Classifications'!F:H,3,FALSE)</f>
        <v>Annex 1</v>
      </c>
    </row>
    <row r="9" spans="1:11" s="81" customFormat="1" ht="12.75">
      <c r="A9" s="94" t="s">
        <v>19</v>
      </c>
      <c r="B9" s="95">
        <v>0.05359763543420994</v>
      </c>
      <c r="C9" s="96">
        <v>0.0555</v>
      </c>
      <c r="D9" s="96">
        <v>0.0553335</v>
      </c>
      <c r="E9" s="96">
        <v>0.05450846259735162</v>
      </c>
      <c r="F9" s="96">
        <v>0.0536957267248029</v>
      </c>
      <c r="G9" s="96">
        <v>0.05480555245788347</v>
      </c>
      <c r="H9" s="96">
        <v>0.055938316946670244</v>
      </c>
      <c r="I9" t="str">
        <f>VLOOKUP(A9,'[11]Country Classifications'!A:C,3,FALSE)</f>
        <v>CIS</v>
      </c>
      <c r="J9" t="e">
        <f>VLOOKUP(A9,'[11]Country Classifications'!J:L,3,FALSE)</f>
        <v>#N/A</v>
      </c>
      <c r="K9" t="e">
        <f>VLOOKUP(A9,'[11]Country Classifications'!F:H,3,FALSE)</f>
        <v>#N/A</v>
      </c>
    </row>
    <row r="10" spans="1:11" s="81" customFormat="1" ht="12.75">
      <c r="A10" s="94" t="s">
        <v>20</v>
      </c>
      <c r="B10" s="95">
        <v>162</v>
      </c>
      <c r="C10" s="96">
        <v>177.986037541138</v>
      </c>
      <c r="D10" s="96">
        <v>193.82243457754117</v>
      </c>
      <c r="E10" s="96">
        <v>203.70932667584552</v>
      </c>
      <c r="F10" s="96">
        <v>214.1005496354177</v>
      </c>
      <c r="G10" s="96">
        <v>221.3696738802453</v>
      </c>
      <c r="H10" s="96">
        <v>228.88559883332292</v>
      </c>
      <c r="I10" t="str">
        <f>VLOOKUP(A10,'[11]Country Classifications'!A:C,3,FALSE)</f>
        <v>South &amp; South East Asia</v>
      </c>
      <c r="J10" t="e">
        <f>VLOOKUP(A10,'[11]Country Classifications'!J:L,3,FALSE)</f>
        <v>#N/A</v>
      </c>
      <c r="K10" t="e">
        <f>VLOOKUP(A10,'[11]Country Classifications'!F:H,3,FALSE)</f>
        <v>#N/A</v>
      </c>
    </row>
    <row r="11" spans="1:11" s="81" customFormat="1" ht="12.75">
      <c r="A11" s="94" t="s">
        <v>22</v>
      </c>
      <c r="B11" s="95">
        <v>6.373772862446589</v>
      </c>
      <c r="C11" s="96">
        <v>6.6</v>
      </c>
      <c r="D11" s="96">
        <v>7.318917179999999</v>
      </c>
      <c r="E11" s="96">
        <v>7.209790151700945</v>
      </c>
      <c r="F11" s="96">
        <v>7.102290236813955</v>
      </c>
      <c r="G11" s="96">
        <v>7.2490859866698205</v>
      </c>
      <c r="H11" s="96">
        <v>7.398915827143955</v>
      </c>
      <c r="I11" t="str">
        <f>VLOOKUP(A11,'[11]Country Classifications'!A:C,3,FALSE)</f>
        <v>CIS</v>
      </c>
      <c r="J11" t="e">
        <f>VLOOKUP(A11,'[11]Country Classifications'!J:L,3,FALSE)</f>
        <v>#N/A</v>
      </c>
      <c r="K11" t="str">
        <f>VLOOKUP(A11,'[11]Country Classifications'!F:H,3,FALSE)</f>
        <v>Annex 1</v>
      </c>
    </row>
    <row r="12" spans="1:11" s="81" customFormat="1" ht="12.75">
      <c r="A12" s="94" t="s">
        <v>24</v>
      </c>
      <c r="B12" s="98"/>
      <c r="C12" s="99"/>
      <c r="D12" s="99"/>
      <c r="E12" s="99"/>
      <c r="F12" s="99"/>
      <c r="G12" s="99"/>
      <c r="H12" s="99"/>
      <c r="I12" t="str">
        <f>VLOOKUP(A12,'[11]Country Classifications'!A:C,3,FALSE)</f>
        <v>EU-15</v>
      </c>
      <c r="J12" t="str">
        <f>VLOOKUP(A12,'[11]Country Classifications'!J:L,3,FALSE)</f>
        <v>OECD</v>
      </c>
      <c r="K12" t="str">
        <f>VLOOKUP(A12,'[11]Country Classifications'!F:H,3,FALSE)</f>
        <v>Annex 1</v>
      </c>
    </row>
    <row r="13" spans="1:11" s="81" customFormat="1" ht="12.75">
      <c r="A13" s="94" t="s">
        <v>25</v>
      </c>
      <c r="B13" s="95">
        <v>6.98285757566164</v>
      </c>
      <c r="C13" s="96">
        <v>7.24</v>
      </c>
      <c r="D13" s="96">
        <v>7.607110801540281</v>
      </c>
      <c r="E13" s="96">
        <v>7.799199881963662</v>
      </c>
      <c r="F13" s="96">
        <v>7.996139452379964</v>
      </c>
      <c r="G13" s="96">
        <v>8.202131438321501</v>
      </c>
      <c r="H13" s="96">
        <v>8.41343007236802</v>
      </c>
      <c r="I13" t="str">
        <f>VLOOKUP(A13,'[11]Country Classifications'!A:C,3,FALSE)</f>
        <v>Latin America and Caribbean</v>
      </c>
      <c r="J13" t="e">
        <f>VLOOKUP(A13,'[11]Country Classifications'!J:L,3,FALSE)</f>
        <v>#N/A</v>
      </c>
      <c r="K13" t="e">
        <f>VLOOKUP(A13,'[11]Country Classifications'!F:H,3,FALSE)</f>
        <v>#N/A</v>
      </c>
    </row>
    <row r="14" spans="1:11" s="81" customFormat="1" ht="12.75">
      <c r="A14" s="94" t="s">
        <v>26</v>
      </c>
      <c r="B14" s="95">
        <v>283.3330773384</v>
      </c>
      <c r="C14" s="96">
        <v>261.65365990559997</v>
      </c>
      <c r="D14" s="96">
        <v>260.767810358904</v>
      </c>
      <c r="E14" s="96">
        <v>274.069589429779</v>
      </c>
      <c r="F14" s="96">
        <v>288.04989291747853</v>
      </c>
      <c r="G14" s="96">
        <v>297.23851407867176</v>
      </c>
      <c r="H14" s="96">
        <v>306.7202468185182</v>
      </c>
      <c r="I14" t="str">
        <f>VLOOKUP(A14,'[11]Country Classifications'!A:C,3,FALSE)</f>
        <v>Latin America and Caribbean</v>
      </c>
      <c r="J14" t="e">
        <f>VLOOKUP(A14,'[11]Country Classifications'!J:L,3,FALSE)</f>
        <v>#N/A</v>
      </c>
      <c r="K14" t="e">
        <f>VLOOKUP(A14,'[11]Country Classifications'!F:H,3,FALSE)</f>
        <v>#N/A</v>
      </c>
    </row>
    <row r="15" spans="1:11" s="81" customFormat="1" ht="12.75">
      <c r="A15" s="97" t="s">
        <v>27</v>
      </c>
      <c r="B15" s="98"/>
      <c r="C15" s="99"/>
      <c r="D15" s="99"/>
      <c r="E15" s="99"/>
      <c r="F15" s="99"/>
      <c r="G15" s="99"/>
      <c r="H15" s="99"/>
      <c r="I15" t="str">
        <f>VLOOKUP(A15,'[11]Country Classifications'!A:C,3,FALSE)</f>
        <v>Eastern Europe</v>
      </c>
      <c r="J15" t="e">
        <f>VLOOKUP(A15,'[11]Country Classifications'!J:L,3,FALSE)</f>
        <v>#N/A</v>
      </c>
      <c r="K15" t="str">
        <f>VLOOKUP(A15,'[11]Country Classifications'!F:H,3,FALSE)</f>
        <v>Annex 1</v>
      </c>
    </row>
    <row r="16" spans="1:11" s="81" customFormat="1" ht="12.75">
      <c r="A16" s="97" t="s">
        <v>29</v>
      </c>
      <c r="B16" s="100">
        <v>0.75</v>
      </c>
      <c r="C16" s="101">
        <v>0.77</v>
      </c>
      <c r="D16" s="101">
        <v>0.769869635408404</v>
      </c>
      <c r="E16" s="101">
        <v>0.769869635408404</v>
      </c>
      <c r="F16" s="101">
        <v>0.786977849528591</v>
      </c>
      <c r="G16" s="101">
        <v>0.8211942777689644</v>
      </c>
      <c r="H16" s="101">
        <v>0.8468565989492446</v>
      </c>
      <c r="I16" t="str">
        <f>VLOOKUP(A16,'[11]Country Classifications'!A:C,3,FALSE)</f>
        <v>North America</v>
      </c>
      <c r="J16" t="str">
        <f>VLOOKUP(A16,'[11]Country Classifications'!J:L,3,FALSE)</f>
        <v>OECD</v>
      </c>
      <c r="K16" t="str">
        <f>VLOOKUP(A16,'[11]Country Classifications'!F:H,3,FALSE)</f>
        <v>Annex 1</v>
      </c>
    </row>
    <row r="17" spans="1:11" s="81" customFormat="1" ht="12.75">
      <c r="A17" s="94" t="s">
        <v>30</v>
      </c>
      <c r="B17" s="95">
        <v>24.607860000000002</v>
      </c>
      <c r="C17" s="96">
        <v>31.55475</v>
      </c>
      <c r="D17" s="96">
        <v>36.06943994999999</v>
      </c>
      <c r="E17" s="96">
        <v>36.980238508367115</v>
      </c>
      <c r="F17" s="96">
        <v>37.914035871680305</v>
      </c>
      <c r="G17" s="96">
        <v>38.890755648864975</v>
      </c>
      <c r="H17" s="96">
        <v>39.892637124117684</v>
      </c>
      <c r="I17" t="str">
        <f>VLOOKUP(A17,'[11]Country Classifications'!A:C,3,FALSE)</f>
        <v>Latin America and Caribbean</v>
      </c>
      <c r="J17" t="e">
        <f>VLOOKUP(A17,'[11]Country Classifications'!J:L,3,FALSE)</f>
        <v>#N/A</v>
      </c>
      <c r="K17" t="e">
        <f>VLOOKUP(A17,'[11]Country Classifications'!F:H,3,FALSE)</f>
        <v>#N/A</v>
      </c>
    </row>
    <row r="18" spans="1:11" s="81" customFormat="1" ht="12.75">
      <c r="A18" s="94" t="s">
        <v>31</v>
      </c>
      <c r="B18" s="95">
        <v>2971</v>
      </c>
      <c r="C18" s="96">
        <v>3091.7567124634343</v>
      </c>
      <c r="D18" s="96">
        <v>3201.462165940697</v>
      </c>
      <c r="E18" s="96">
        <v>3249.7730957168956</v>
      </c>
      <c r="F18" s="96">
        <v>3298.813050486944</v>
      </c>
      <c r="G18" s="96">
        <v>3328.609442044151</v>
      </c>
      <c r="H18" s="96">
        <v>3358.674968267749</v>
      </c>
      <c r="I18" t="str">
        <f>VLOOKUP(A18,'[11]Country Classifications'!A:C,3,FALSE)</f>
        <v>East Asia</v>
      </c>
      <c r="J18" t="e">
        <f>VLOOKUP(A18,'[11]Country Classifications'!J:L,3,FALSE)</f>
        <v>#N/A</v>
      </c>
      <c r="K18" t="e">
        <f>VLOOKUP(A18,'[11]Country Classifications'!F:H,3,FALSE)</f>
        <v>#N/A</v>
      </c>
    </row>
    <row r="19" spans="1:11" s="81" customFormat="1" ht="12.75">
      <c r="A19" s="94" t="s">
        <v>32</v>
      </c>
      <c r="B19" s="95">
        <v>60.0166699296</v>
      </c>
      <c r="C19" s="96">
        <v>65.7992136864</v>
      </c>
      <c r="D19" s="96">
        <v>44.15821562304</v>
      </c>
      <c r="E19" s="96">
        <v>45.27326590342366</v>
      </c>
      <c r="F19" s="96">
        <v>46.41647260068791</v>
      </c>
      <c r="G19" s="96">
        <v>47.612227305612514</v>
      </c>
      <c r="H19" s="96">
        <v>48.83878636154092</v>
      </c>
      <c r="I19" t="str">
        <f>VLOOKUP(A19,'[11]Country Classifications'!A:C,3,FALSE)</f>
        <v>Latin America and Caribbean</v>
      </c>
      <c r="J19" t="e">
        <f>VLOOKUP(A19,'[11]Country Classifications'!J:L,3,FALSE)</f>
        <v>#N/A</v>
      </c>
      <c r="K19" t="e">
        <f>VLOOKUP(A19,'[11]Country Classifications'!F:H,3,FALSE)</f>
        <v>#N/A</v>
      </c>
    </row>
    <row r="20" spans="1:11" s="81" customFormat="1" ht="12.75">
      <c r="A20" s="97" t="s">
        <v>33</v>
      </c>
      <c r="B20" s="98"/>
      <c r="C20" s="99"/>
      <c r="D20" s="99"/>
      <c r="E20" s="99"/>
      <c r="F20" s="99"/>
      <c r="G20" s="99"/>
      <c r="H20" s="99"/>
      <c r="I20" t="str">
        <f>VLOOKUP(A20,'[11]Country Classifications'!A:C,3,FALSE)</f>
        <v>Eastern Europe</v>
      </c>
      <c r="J20" t="e">
        <f>VLOOKUP(A20,'[11]Country Classifications'!J:L,3,FALSE)</f>
        <v>#N/A</v>
      </c>
      <c r="K20" t="str">
        <f>VLOOKUP(A20,'[11]Country Classifications'!F:H,3,FALSE)</f>
        <v>Annex 1</v>
      </c>
    </row>
    <row r="21" spans="1:11" s="81" customFormat="1" ht="12.75">
      <c r="A21" s="97" t="s">
        <v>34</v>
      </c>
      <c r="B21" s="98"/>
      <c r="C21" s="99"/>
      <c r="D21" s="99"/>
      <c r="E21" s="99"/>
      <c r="F21" s="99"/>
      <c r="G21" s="99"/>
      <c r="H21" s="99"/>
      <c r="I21" t="str">
        <f>VLOOKUP(A21,'[11]Country Classifications'!A:C,3,FALSE)</f>
        <v>Eastern Europe</v>
      </c>
      <c r="J21" t="str">
        <f>VLOOKUP(A21,'[11]Country Classifications'!J:L,3,FALSE)</f>
        <v>OECD</v>
      </c>
      <c r="K21" t="str">
        <f>VLOOKUP(A21,'[11]Country Classifications'!F:H,3,FALSE)</f>
        <v>Annex 1</v>
      </c>
    </row>
    <row r="22" spans="1:11" s="81" customFormat="1" ht="12.75">
      <c r="A22" s="94" t="s">
        <v>35</v>
      </c>
      <c r="B22" s="95">
        <v>100.42967753634002</v>
      </c>
      <c r="C22" s="96">
        <v>113.07376458239999</v>
      </c>
      <c r="D22" s="96">
        <v>130.08723830615997</v>
      </c>
      <c r="E22" s="96">
        <v>142.92414864680958</v>
      </c>
      <c r="F22" s="96">
        <v>157.02779559621135</v>
      </c>
      <c r="G22" s="96">
        <v>170.58492613090021</v>
      </c>
      <c r="H22" s="96">
        <v>185.312523254875</v>
      </c>
      <c r="I22" t="str">
        <f>VLOOKUP(A22,'[11]Country Classifications'!A:C,3,FALSE)</f>
        <v>Africa</v>
      </c>
      <c r="J22" t="e">
        <f>VLOOKUP(A22,'[11]Country Classifications'!J:L,3,FALSE)</f>
        <v>#N/A</v>
      </c>
      <c r="K22" t="e">
        <f>VLOOKUP(A22,'[11]Country Classifications'!F:H,3,FALSE)</f>
        <v>#N/A</v>
      </c>
    </row>
    <row r="23" spans="1:11" s="81" customFormat="1" ht="12.75">
      <c r="A23" s="97" t="s">
        <v>36</v>
      </c>
      <c r="B23" s="98"/>
      <c r="C23" s="99"/>
      <c r="D23" s="99"/>
      <c r="E23" s="99"/>
      <c r="F23" s="99"/>
      <c r="G23" s="99"/>
      <c r="H23" s="99"/>
      <c r="I23" t="str">
        <f>VLOOKUP(A23,'[11]Country Classifications'!A:C,3,FALSE)</f>
        <v>EU-15</v>
      </c>
      <c r="J23" t="str">
        <f>VLOOKUP(A23,'[11]Country Classifications'!J:L,3,FALSE)</f>
        <v>OECD</v>
      </c>
      <c r="K23" t="str">
        <f>VLOOKUP(A23,'[11]Country Classifications'!F:H,3,FALSE)</f>
        <v>Annex 1</v>
      </c>
    </row>
    <row r="24" spans="1:11" s="81" customFormat="1" ht="12.75">
      <c r="A24" s="94" t="s">
        <v>37</v>
      </c>
      <c r="B24" s="95">
        <v>17.87</v>
      </c>
      <c r="C24" s="96">
        <v>18.68875555958055</v>
      </c>
      <c r="D24" s="96">
        <v>19.467541554525308</v>
      </c>
      <c r="E24" s="96">
        <v>19.959121374100903</v>
      </c>
      <c r="F24" s="96">
        <v>20.463114200133283</v>
      </c>
      <c r="G24" s="96">
        <v>20.99027328205491</v>
      </c>
      <c r="H24" s="96">
        <v>21.53101273570953</v>
      </c>
      <c r="I24" t="str">
        <f>VLOOKUP(A24,'[11]Country Classifications'!A:C,3,FALSE)</f>
        <v>Latin America and Caribbean</v>
      </c>
      <c r="J24" t="e">
        <f>VLOOKUP(A24,'[11]Country Classifications'!J:L,3,FALSE)</f>
        <v>#N/A</v>
      </c>
      <c r="K24" t="e">
        <f>VLOOKUP(A24,'[11]Country Classifications'!F:H,3,FALSE)</f>
        <v>#N/A</v>
      </c>
    </row>
    <row r="25" spans="1:11" s="81" customFormat="1" ht="12.75">
      <c r="A25" s="94" t="s">
        <v>38</v>
      </c>
      <c r="B25" s="95">
        <v>74</v>
      </c>
      <c r="C25" s="96">
        <v>83.31659310635418</v>
      </c>
      <c r="D25" s="96">
        <v>93.34810660235335</v>
      </c>
      <c r="E25" s="96">
        <v>102.5596271982754</v>
      </c>
      <c r="F25" s="96">
        <v>112.68013368344052</v>
      </c>
      <c r="G25" s="96">
        <v>122.40847047383134</v>
      </c>
      <c r="H25" s="96">
        <v>132.9767116343496</v>
      </c>
      <c r="I25" t="str">
        <f>VLOOKUP(A25,'[11]Country Classifications'!A:C,3,FALSE)</f>
        <v>Africa</v>
      </c>
      <c r="J25" t="e">
        <f>VLOOKUP(A25,'[11]Country Classifications'!J:L,3,FALSE)</f>
        <v>#N/A</v>
      </c>
      <c r="K25" t="e">
        <f>VLOOKUP(A25,'[11]Country Classifications'!F:H,3,FALSE)</f>
        <v>#N/A</v>
      </c>
    </row>
    <row r="26" spans="1:11" s="81" customFormat="1" ht="12.75">
      <c r="A26" s="97" t="s">
        <v>39</v>
      </c>
      <c r="B26" s="98"/>
      <c r="C26" s="99"/>
      <c r="D26" s="99"/>
      <c r="E26" s="99"/>
      <c r="F26" s="99"/>
      <c r="G26" s="99"/>
      <c r="H26" s="99"/>
      <c r="I26" t="str">
        <f>VLOOKUP(A26,'[11]Country Classifications'!A:C,3,FALSE)</f>
        <v>Eastern Europe</v>
      </c>
      <c r="J26" t="e">
        <f>VLOOKUP(A26,'[11]Country Classifications'!J:L,3,FALSE)</f>
        <v>#N/A</v>
      </c>
      <c r="K26" t="str">
        <f>VLOOKUP(A26,'[11]Country Classifications'!F:H,3,FALSE)</f>
        <v>Annex 1</v>
      </c>
    </row>
    <row r="27" spans="1:11" s="81" customFormat="1" ht="12.75">
      <c r="A27" s="94" t="s">
        <v>40</v>
      </c>
      <c r="B27" s="95">
        <v>164.55861932627158</v>
      </c>
      <c r="C27" s="96">
        <v>185.2765341696</v>
      </c>
      <c r="D27" s="96">
        <v>209.20891744425597</v>
      </c>
      <c r="E27" s="96">
        <v>229.85349527268014</v>
      </c>
      <c r="F27" s="96">
        <v>252.53526443558664</v>
      </c>
      <c r="G27" s="96">
        <v>274.3381148899683</v>
      </c>
      <c r="H27" s="96">
        <v>298.02333329402444</v>
      </c>
      <c r="I27" t="str">
        <f>VLOOKUP(A27,'[11]Country Classifications'!A:C,3,FALSE)</f>
        <v>Africa</v>
      </c>
      <c r="J27" t="e">
        <f>VLOOKUP(A27,'[11]Country Classifications'!J:L,3,FALSE)</f>
        <v>#N/A</v>
      </c>
      <c r="K27" t="e">
        <f>VLOOKUP(A27,'[11]Country Classifications'!F:H,3,FALSE)</f>
        <v>#N/A</v>
      </c>
    </row>
    <row r="28" spans="1:11" s="81" customFormat="1" ht="12.75">
      <c r="A28" s="97" t="s">
        <v>41</v>
      </c>
      <c r="B28" s="98"/>
      <c r="C28" s="99"/>
      <c r="D28" s="99"/>
      <c r="E28" s="99"/>
      <c r="F28" s="99"/>
      <c r="G28" s="99"/>
      <c r="H28" s="99"/>
      <c r="I28" t="str">
        <f>VLOOKUP(A28,'[11]Country Classifications'!A:C,3,FALSE)</f>
        <v>EU-15</v>
      </c>
      <c r="J28" t="str">
        <f>VLOOKUP(A28,'[11]Country Classifications'!J:L,3,FALSE)</f>
        <v>OECD</v>
      </c>
      <c r="K28" t="str">
        <f>VLOOKUP(A28,'[11]Country Classifications'!F:H,3,FALSE)</f>
        <v>Annex 1</v>
      </c>
    </row>
    <row r="29" spans="1:11" s="81" customFormat="1" ht="12.75">
      <c r="A29" s="97" t="s">
        <v>42</v>
      </c>
      <c r="B29" s="98"/>
      <c r="C29" s="99"/>
      <c r="D29" s="99"/>
      <c r="E29" s="99"/>
      <c r="F29" s="99"/>
      <c r="G29" s="99"/>
      <c r="H29" s="99"/>
      <c r="I29" t="str">
        <f>VLOOKUP(A29,'[11]Country Classifications'!A:C,3,FALSE)</f>
        <v>EU-15</v>
      </c>
      <c r="J29" t="str">
        <f>VLOOKUP(A29,'[11]Country Classifications'!J:L,3,FALSE)</f>
        <v>OECD</v>
      </c>
      <c r="K29" t="str">
        <f>VLOOKUP(A29,'[11]Country Classifications'!F:H,3,FALSE)</f>
        <v>Annex 1</v>
      </c>
    </row>
    <row r="30" spans="1:11" s="81" customFormat="1" ht="12.75">
      <c r="A30" s="94" t="s">
        <v>43</v>
      </c>
      <c r="B30" s="95">
        <v>0.6550500200905336</v>
      </c>
      <c r="C30" s="96">
        <v>0.6783</v>
      </c>
      <c r="D30" s="96">
        <v>0.876363</v>
      </c>
      <c r="E30" s="96">
        <v>0.8632961914067041</v>
      </c>
      <c r="F30" s="96">
        <v>0.8504242124522837</v>
      </c>
      <c r="G30" s="96">
        <v>0.8680014524410733</v>
      </c>
      <c r="H30" s="96">
        <v>0.8859419927229396</v>
      </c>
      <c r="I30" t="str">
        <f>VLOOKUP(A30,'[11]Country Classifications'!A:C,3,FALSE)</f>
        <v>CIS</v>
      </c>
      <c r="J30" t="e">
        <f>VLOOKUP(A30,'[11]Country Classifications'!J:L,3,FALSE)</f>
        <v>#N/A</v>
      </c>
      <c r="K30" t="e">
        <f>VLOOKUP(A30,'[11]Country Classifications'!F:H,3,FALSE)</f>
        <v>#N/A</v>
      </c>
    </row>
    <row r="31" spans="1:11" s="81" customFormat="1" ht="12.75">
      <c r="A31" s="97" t="s">
        <v>44</v>
      </c>
      <c r="B31" s="98"/>
      <c r="C31" s="99"/>
      <c r="D31" s="99"/>
      <c r="E31" s="99"/>
      <c r="F31" s="99"/>
      <c r="G31" s="99"/>
      <c r="H31" s="99"/>
      <c r="I31" t="str">
        <f>VLOOKUP(A31,'[11]Country Classifications'!A:C,3,FALSE)</f>
        <v>EU-15</v>
      </c>
      <c r="J31" t="str">
        <f>VLOOKUP(A31,'[11]Country Classifications'!J:L,3,FALSE)</f>
        <v>OECD</v>
      </c>
      <c r="K31" t="str">
        <f>VLOOKUP(A31,'[11]Country Classifications'!F:H,3,FALSE)</f>
        <v>Annex 1</v>
      </c>
    </row>
    <row r="32" spans="1:11" s="81" customFormat="1" ht="12.75">
      <c r="A32" s="97" t="s">
        <v>45</v>
      </c>
      <c r="B32" s="98"/>
      <c r="C32" s="99"/>
      <c r="D32" s="99"/>
      <c r="E32" s="99"/>
      <c r="F32" s="99"/>
      <c r="G32" s="99"/>
      <c r="H32" s="99"/>
      <c r="I32" t="str">
        <f>VLOOKUP(A32,'[11]Country Classifications'!A:C,3,FALSE)</f>
        <v>EU-15</v>
      </c>
      <c r="J32" t="str">
        <f>VLOOKUP(A32,'[11]Country Classifications'!J:L,3,FALSE)</f>
        <v>OECD</v>
      </c>
      <c r="K32" t="str">
        <f>VLOOKUP(A32,'[11]Country Classifications'!F:H,3,FALSE)</f>
        <v>Annex 1</v>
      </c>
    </row>
    <row r="33" spans="1:11" s="81" customFormat="1" ht="12.75">
      <c r="A33" s="97" t="s">
        <v>46</v>
      </c>
      <c r="B33" s="98"/>
      <c r="C33" s="99"/>
      <c r="D33" s="99"/>
      <c r="E33" s="99"/>
      <c r="F33" s="99"/>
      <c r="G33" s="99"/>
      <c r="H33" s="99"/>
      <c r="I33" t="str">
        <f>VLOOKUP(A33,'[11]Country Classifications'!A:C,3,FALSE)</f>
        <v>Eastern Europe</v>
      </c>
      <c r="J33" t="str">
        <f>VLOOKUP(A33,'[11]Country Classifications'!J:L,3,FALSE)</f>
        <v>OECD</v>
      </c>
      <c r="K33" t="str">
        <f>VLOOKUP(A33,'[11]Country Classifications'!F:H,3,FALSE)</f>
        <v>Annex 1</v>
      </c>
    </row>
    <row r="34" spans="1:11" s="81" customFormat="1" ht="12.75">
      <c r="A34" s="97" t="s">
        <v>47</v>
      </c>
      <c r="B34" s="98"/>
      <c r="C34" s="99"/>
      <c r="D34" s="99"/>
      <c r="E34" s="99"/>
      <c r="F34" s="99"/>
      <c r="G34" s="99"/>
      <c r="H34" s="99"/>
      <c r="I34" t="str">
        <f>VLOOKUP(A34,'[11]Country Classifications'!A:C,3,FALSE)</f>
        <v>Western Europe (non-EU)</v>
      </c>
      <c r="J34" t="str">
        <f>VLOOKUP(A34,'[11]Country Classifications'!J:L,3,FALSE)</f>
        <v>OECD</v>
      </c>
      <c r="K34" t="str">
        <f>VLOOKUP(A34,'[11]Country Classifications'!F:H,3,FALSE)</f>
        <v>Annex 1</v>
      </c>
    </row>
    <row r="35" spans="1:11" s="81" customFormat="1" ht="12.75">
      <c r="A35" s="94" t="s">
        <v>49</v>
      </c>
      <c r="B35" s="95">
        <v>1579</v>
      </c>
      <c r="C35" s="96">
        <v>1726.318879049148</v>
      </c>
      <c r="D35" s="96">
        <v>1868.8423370706628</v>
      </c>
      <c r="E35" s="96">
        <v>1944.8016964571098</v>
      </c>
      <c r="F35" s="96">
        <v>2023.8484346790792</v>
      </c>
      <c r="G35" s="96">
        <v>2070.827169473602</v>
      </c>
      <c r="H35" s="96">
        <v>2118.8964017011726</v>
      </c>
      <c r="I35" t="str">
        <f>VLOOKUP(A35,'[11]Country Classifications'!A:C,3,FALSE)</f>
        <v>South &amp; South East Asia</v>
      </c>
      <c r="J35" t="e">
        <f>VLOOKUP(A35,'[11]Country Classifications'!J:L,3,FALSE)</f>
        <v>#N/A</v>
      </c>
      <c r="K35" t="e">
        <f>VLOOKUP(A35,'[11]Country Classifications'!F:H,3,FALSE)</f>
        <v>#N/A</v>
      </c>
    </row>
    <row r="36" spans="1:11" s="81" customFormat="1" ht="12.75">
      <c r="A36" s="94" t="s">
        <v>50</v>
      </c>
      <c r="B36" s="95">
        <v>510.42741144959996</v>
      </c>
      <c r="C36" s="96">
        <v>551.3995409664001</v>
      </c>
      <c r="D36" s="96">
        <v>589.561552968192</v>
      </c>
      <c r="E36" s="96">
        <v>613.5243651295101</v>
      </c>
      <c r="F36" s="96">
        <v>638.461149158206</v>
      </c>
      <c r="G36" s="96">
        <v>665.0708922776345</v>
      </c>
      <c r="H36" s="96">
        <v>692.78967457637</v>
      </c>
      <c r="I36" t="str">
        <f>VLOOKUP(A36,'[11]Country Classifications'!A:C,3,FALSE)</f>
        <v>South &amp; South East Asia</v>
      </c>
      <c r="J36" t="e">
        <f>VLOOKUP(A36,'[11]Country Classifications'!J:L,3,FALSE)</f>
        <v>#N/A</v>
      </c>
      <c r="K36" t="e">
        <f>VLOOKUP(A36,'[11]Country Classifications'!F:H,3,FALSE)</f>
        <v>#N/A</v>
      </c>
    </row>
    <row r="37" spans="1:11" s="81" customFormat="1" ht="12.75">
      <c r="A37" s="94" t="s">
        <v>51</v>
      </c>
      <c r="B37" s="95">
        <v>6.4567886592</v>
      </c>
      <c r="C37" s="96">
        <v>6.530504294399999</v>
      </c>
      <c r="D37" s="96">
        <v>6.727100406336</v>
      </c>
      <c r="E37" s="96">
        <v>7.427262419834497</v>
      </c>
      <c r="F37" s="96">
        <v>8.200297858068048</v>
      </c>
      <c r="G37" s="96">
        <v>11.609233710703966</v>
      </c>
      <c r="H37" s="96">
        <v>16.43529414204689</v>
      </c>
      <c r="I37" t="str">
        <f>VLOOKUP(A37,'[11]Country Classifications'!A:C,3,FALSE)</f>
        <v>OPEC</v>
      </c>
      <c r="J37" t="e">
        <f>VLOOKUP(A37,'[11]Country Classifications'!J:L,3,FALSE)</f>
        <v>#N/A</v>
      </c>
      <c r="K37" t="e">
        <f>VLOOKUP(A37,'[11]Country Classifications'!F:H,3,FALSE)</f>
        <v>#N/A</v>
      </c>
    </row>
    <row r="38" spans="1:11" s="81" customFormat="1" ht="12.75">
      <c r="A38" s="94" t="s">
        <v>53</v>
      </c>
      <c r="B38" s="95">
        <v>0.1239186048</v>
      </c>
      <c r="C38" s="96">
        <v>0.141044544</v>
      </c>
      <c r="D38" s="96">
        <v>0.14386543488</v>
      </c>
      <c r="E38" s="96">
        <v>0.1588390648950277</v>
      </c>
      <c r="F38" s="96">
        <v>0.17537116234883912</v>
      </c>
      <c r="G38" s="96">
        <v>0.24827449503220067</v>
      </c>
      <c r="H38" s="96">
        <v>0.3514843835093181</v>
      </c>
      <c r="I38" t="str">
        <f>VLOOKUP(A38,'[11]Country Classifications'!A:C,3,FALSE)</f>
        <v>OPEC</v>
      </c>
      <c r="J38" t="e">
        <f>VLOOKUP(A38,'[11]Country Classifications'!J:L,3,FALSE)</f>
        <v>#N/A</v>
      </c>
      <c r="K38" t="e">
        <f>VLOOKUP(A38,'[11]Country Classifications'!F:H,3,FALSE)</f>
        <v>#N/A</v>
      </c>
    </row>
    <row r="39" spans="1:11" s="81" customFormat="1" ht="12.75">
      <c r="A39" s="97" t="s">
        <v>54</v>
      </c>
      <c r="B39" s="98"/>
      <c r="C39" s="99"/>
      <c r="D39" s="99"/>
      <c r="E39" s="99"/>
      <c r="F39" s="99"/>
      <c r="G39" s="99"/>
      <c r="H39" s="99"/>
      <c r="I39" t="str">
        <f>VLOOKUP(A39,'[11]Country Classifications'!A:C,3,FALSE)</f>
        <v>EU-15</v>
      </c>
      <c r="J39" t="str">
        <f>VLOOKUP(A39,'[11]Country Classifications'!J:L,3,FALSE)</f>
        <v>OECD</v>
      </c>
      <c r="K39" t="str">
        <f>VLOOKUP(A39,'[11]Country Classifications'!F:H,3,FALSE)</f>
        <v>Annex 1</v>
      </c>
    </row>
    <row r="40" spans="1:11" s="81" customFormat="1" ht="12.75">
      <c r="A40" s="65" t="s">
        <v>55</v>
      </c>
      <c r="B40" s="95">
        <v>0.0381</v>
      </c>
      <c r="C40" s="96">
        <v>0.0627518784</v>
      </c>
      <c r="D40" s="96">
        <v>0.093715373952</v>
      </c>
      <c r="E40" s="96">
        <v>0.10346934534511251</v>
      </c>
      <c r="F40" s="96">
        <v>0.11423851791521</v>
      </c>
      <c r="G40" s="96">
        <v>0.16172847330628143</v>
      </c>
      <c r="H40" s="96">
        <v>0.22896042031457503</v>
      </c>
      <c r="I40" t="str">
        <f>VLOOKUP(A40,'[11]Country Classifications'!A:C,3,FALSE)</f>
        <v>Middle East (non-OPEC)</v>
      </c>
      <c r="J40" t="e">
        <f>VLOOKUP(A40,'[11]Country Classifications'!J:L,3,FALSE)</f>
        <v>#N/A</v>
      </c>
      <c r="K40" t="e">
        <f>VLOOKUP(A40,'[11]Country Classifications'!F:H,3,FALSE)</f>
        <v>#N/A</v>
      </c>
    </row>
    <row r="41" spans="1:11" s="81" customFormat="1" ht="12.75">
      <c r="A41" s="97" t="s">
        <v>56</v>
      </c>
      <c r="B41" s="98"/>
      <c r="C41" s="99"/>
      <c r="D41" s="99"/>
      <c r="E41" s="99"/>
      <c r="F41" s="99"/>
      <c r="G41" s="99"/>
      <c r="H41" s="99"/>
      <c r="I41" t="str">
        <f>VLOOKUP(A41,'[11]Country Classifications'!A:C,3,FALSE)</f>
        <v>EU-15</v>
      </c>
      <c r="J41" t="str">
        <f>VLOOKUP(A41,'[11]Country Classifications'!J:L,3,FALSE)</f>
        <v>OECD</v>
      </c>
      <c r="K41" t="str">
        <f>VLOOKUP(A41,'[11]Country Classifications'!F:H,3,FALSE)</f>
        <v>Annex 1</v>
      </c>
    </row>
    <row r="42" spans="1:11" s="81" customFormat="1" ht="12.75">
      <c r="A42" s="97" t="s">
        <v>57</v>
      </c>
      <c r="B42" s="98"/>
      <c r="C42" s="99"/>
      <c r="D42" s="99"/>
      <c r="E42" s="99"/>
      <c r="F42" s="99"/>
      <c r="G42" s="99"/>
      <c r="H42" s="99"/>
      <c r="I42" t="str">
        <f>VLOOKUP(A42,'[11]Country Classifications'!A:C,3,FALSE)</f>
        <v>East Asia</v>
      </c>
      <c r="J42" t="str">
        <f>VLOOKUP(A42,'[11]Country Classifications'!J:L,3,FALSE)</f>
        <v>OECD</v>
      </c>
      <c r="K42" t="str">
        <f>VLOOKUP(A42,'[11]Country Classifications'!F:H,3,FALSE)</f>
        <v>Annex 1</v>
      </c>
    </row>
    <row r="43" spans="1:13" ht="12.75">
      <c r="A43" s="94" t="s">
        <v>58</v>
      </c>
      <c r="B43" s="95">
        <v>0.0238629696</v>
      </c>
      <c r="C43" s="96">
        <v>0.0295629696</v>
      </c>
      <c r="D43" s="96">
        <v>0.038722228992</v>
      </c>
      <c r="E43" s="96">
        <v>0.04275246968718169</v>
      </c>
      <c r="F43" s="96">
        <v>0.04720218107100721</v>
      </c>
      <c r="G43" s="96">
        <v>0.06682454237551212</v>
      </c>
      <c r="H43" s="102">
        <v>0.09460409164099946</v>
      </c>
      <c r="I43" t="str">
        <f>VLOOKUP(A43,'[11]Country Classifications'!A:C,3,FALSE)</f>
        <v>Middle East (non-OPEC)</v>
      </c>
      <c r="J43" t="e">
        <f>VLOOKUP(A43,'[11]Country Classifications'!J:L,3,FALSE)</f>
        <v>#N/A</v>
      </c>
      <c r="K43" t="e">
        <f>VLOOKUP(A43,'[11]Country Classifications'!F:H,3,FALSE)</f>
        <v>#N/A</v>
      </c>
      <c r="M43" s="103"/>
    </row>
    <row r="44" spans="1:11" ht="12.75">
      <c r="A44" s="104" t="s">
        <v>59</v>
      </c>
      <c r="B44" s="105">
        <v>0.9560659293669882</v>
      </c>
      <c r="C44" s="66">
        <v>0.99</v>
      </c>
      <c r="D44" s="66">
        <v>0.9179379</v>
      </c>
      <c r="E44" s="66">
        <v>0.9042511984393088</v>
      </c>
      <c r="F44" s="66">
        <v>0.8907685692887573</v>
      </c>
      <c r="G44" s="66">
        <v>0.9091796783418614</v>
      </c>
      <c r="H44" s="106">
        <v>0.9279713227531405</v>
      </c>
      <c r="I44" t="str">
        <f>VLOOKUP(A44,'[11]Country Classifications'!A:C,3,FALSE)</f>
        <v>CIS</v>
      </c>
      <c r="J44" t="e">
        <f>VLOOKUP(A44,'[11]Country Classifications'!J:L,3,FALSE)</f>
        <v>#N/A</v>
      </c>
      <c r="K44" t="e">
        <f>VLOOKUP(A44,'[11]Country Classifications'!F:H,3,FALSE)</f>
        <v>#N/A</v>
      </c>
    </row>
    <row r="45" spans="1:11" s="111" customFormat="1" ht="12.75">
      <c r="A45" s="107" t="s">
        <v>60</v>
      </c>
      <c r="B45" s="108">
        <v>0.049303756799999994</v>
      </c>
      <c r="C45" s="109">
        <v>0.0554667264</v>
      </c>
      <c r="D45" s="109">
        <v>0</v>
      </c>
      <c r="E45" s="109">
        <v>0</v>
      </c>
      <c r="F45" s="109">
        <v>0</v>
      </c>
      <c r="G45" s="109">
        <v>0</v>
      </c>
      <c r="H45" s="110">
        <v>0</v>
      </c>
      <c r="I45" s="111" t="str">
        <f>VLOOKUP(A45,'[11]Country Classifications'!A:C,3,FALSE)</f>
        <v>OPEC</v>
      </c>
      <c r="J45" s="111" t="e">
        <f>VLOOKUP(A45,'[11]Country Classifications'!J:L,3,FALSE)</f>
        <v>#N/A</v>
      </c>
      <c r="K45" s="111" t="e">
        <f>VLOOKUP(A45,'[11]Country Classifications'!F:H,3,FALSE)</f>
        <v>#N/A</v>
      </c>
    </row>
    <row r="46" spans="1:11" ht="12.75">
      <c r="A46" s="112" t="s">
        <v>62</v>
      </c>
      <c r="B46" s="113"/>
      <c r="C46" s="61"/>
      <c r="D46" s="61"/>
      <c r="E46" s="61"/>
      <c r="F46" s="61"/>
      <c r="G46" s="61"/>
      <c r="H46" s="114"/>
      <c r="I46" t="str">
        <f>VLOOKUP(A46,'[11]Country Classifications'!A:C,3,FALSE)</f>
        <v>Eastern Europe</v>
      </c>
      <c r="J46" t="e">
        <f>VLOOKUP(A46,'[11]Country Classifications'!J:L,3,FALSE)</f>
        <v>#N/A</v>
      </c>
      <c r="K46" t="str">
        <f>VLOOKUP(A46,'[11]Country Classifications'!F:H,3,FALSE)</f>
        <v>Annex 1</v>
      </c>
    </row>
    <row r="47" spans="1:11" ht="12.75">
      <c r="A47" s="112" t="s">
        <v>63</v>
      </c>
      <c r="B47" s="113"/>
      <c r="C47" s="61"/>
      <c r="D47" s="61"/>
      <c r="E47" s="61"/>
      <c r="F47" s="61"/>
      <c r="G47" s="61"/>
      <c r="H47" s="114"/>
      <c r="I47" t="str">
        <f>VLOOKUP(A47,'[11]Country Classifications'!A:C,3,FALSE)</f>
        <v>Western Europe (non-EU)</v>
      </c>
      <c r="J47" t="e">
        <f>VLOOKUP(A47,'[11]Country Classifications'!J:L,3,FALSE)</f>
        <v>#N/A</v>
      </c>
      <c r="K47" t="str">
        <f>VLOOKUP(A47,'[11]Country Classifications'!F:H,3,FALSE)</f>
        <v>Annex 1</v>
      </c>
    </row>
    <row r="48" spans="1:11" ht="12.75">
      <c r="A48" s="112" t="s">
        <v>64</v>
      </c>
      <c r="B48" s="115"/>
      <c r="C48" s="116"/>
      <c r="D48" s="116"/>
      <c r="E48" s="116"/>
      <c r="F48" s="116"/>
      <c r="G48" s="116"/>
      <c r="H48" s="117"/>
      <c r="I48" t="str">
        <f>VLOOKUP(A48,'[11]Country Classifications'!A:C,3,FALSE)</f>
        <v>Eastern Europe</v>
      </c>
      <c r="J48" t="e">
        <f>VLOOKUP(A48,'[11]Country Classifications'!J:L,3,FALSE)</f>
        <v>#N/A</v>
      </c>
      <c r="K48" t="str">
        <f>VLOOKUP(A48,'[11]Country Classifications'!F:H,3,FALSE)</f>
        <v>Annex 1</v>
      </c>
    </row>
    <row r="49" spans="1:11" ht="12.75">
      <c r="A49" s="97" t="s">
        <v>65</v>
      </c>
      <c r="B49" s="98"/>
      <c r="C49" s="99"/>
      <c r="D49" s="99"/>
      <c r="E49" s="99"/>
      <c r="F49" s="99"/>
      <c r="G49" s="99"/>
      <c r="H49" s="118"/>
      <c r="I49" t="str">
        <f>VLOOKUP(A49,'[11]Country Classifications'!A:C,3,FALSE)</f>
        <v>EU-15</v>
      </c>
      <c r="J49" t="str">
        <f>VLOOKUP(A49,'[11]Country Classifications'!J:L,3,FALSE)</f>
        <v>OECD</v>
      </c>
      <c r="K49" t="str">
        <f>VLOOKUP(A49,'[11]Country Classifications'!F:H,3,FALSE)</f>
        <v>Annex 1</v>
      </c>
    </row>
    <row r="50" spans="1:11" ht="12.75">
      <c r="A50" s="104" t="s">
        <v>66</v>
      </c>
      <c r="B50" s="105">
        <v>74.21481</v>
      </c>
      <c r="C50" s="66">
        <v>75.60546000000001</v>
      </c>
      <c r="D50" s="66">
        <v>76.74941789999998</v>
      </c>
      <c r="E50" s="66">
        <v>78.68743687882906</v>
      </c>
      <c r="F50" s="66">
        <v>80.67439326545971</v>
      </c>
      <c r="G50" s="66">
        <v>82.75268099197432</v>
      </c>
      <c r="H50" s="119">
        <v>84.88450838205937</v>
      </c>
      <c r="I50" t="str">
        <f>VLOOKUP(A50,'[11]Country Classifications'!A:C,3,FALSE)</f>
        <v>North America</v>
      </c>
      <c r="J50" t="str">
        <f>VLOOKUP(A50,'[11]Country Classifications'!J:L,3,FALSE)</f>
        <v>OECD</v>
      </c>
      <c r="K50" t="e">
        <f>VLOOKUP(A50,'[11]Country Classifications'!F:H,3,FALSE)</f>
        <v>#N/A</v>
      </c>
    </row>
    <row r="51" spans="1:11" ht="12.75">
      <c r="A51" s="104" t="s">
        <v>67</v>
      </c>
      <c r="B51" s="105">
        <v>0.31868864312232936</v>
      </c>
      <c r="C51" s="66">
        <v>0.33</v>
      </c>
      <c r="D51" s="66">
        <v>0.7369824</v>
      </c>
      <c r="E51" s="66">
        <v>0.7259937937290509</v>
      </c>
      <c r="F51" s="66">
        <v>0.7151690305400775</v>
      </c>
      <c r="G51" s="66">
        <v>0.7299507094931074</v>
      </c>
      <c r="H51" s="119">
        <v>0.7450379078734892</v>
      </c>
      <c r="I51" t="str">
        <f>VLOOKUP(A51,'[11]Country Classifications'!A:C,3,FALSE)</f>
        <v>CIS</v>
      </c>
      <c r="J51" t="e">
        <f>VLOOKUP(A51,'[11]Country Classifications'!J:L,3,FALSE)</f>
        <v>#N/A</v>
      </c>
      <c r="K51" t="e">
        <f>VLOOKUP(A51,'[11]Country Classifications'!F:H,3,FALSE)</f>
        <v>#N/A</v>
      </c>
    </row>
    <row r="52" spans="1:11" ht="12.75">
      <c r="A52" s="112" t="s">
        <v>68</v>
      </c>
      <c r="B52" s="113"/>
      <c r="C52" s="61"/>
      <c r="D52" s="61"/>
      <c r="E52" s="61"/>
      <c r="F52" s="61"/>
      <c r="G52" s="61"/>
      <c r="H52" s="120"/>
      <c r="I52" t="str">
        <f>VLOOKUP(A52,'[11]Country Classifications'!A:C,3,FALSE)</f>
        <v>Western Europe (non-EU)</v>
      </c>
      <c r="J52" t="e">
        <f>VLOOKUP(A52,'[11]Country Classifications'!J:L,3,FALSE)</f>
        <v>#N/A</v>
      </c>
      <c r="K52" t="str">
        <f>VLOOKUP(A52,'[11]Country Classifications'!F:H,3,FALSE)</f>
        <v>Annex 1</v>
      </c>
    </row>
    <row r="53" spans="1:11" ht="12.75">
      <c r="A53" s="104" t="s">
        <v>69</v>
      </c>
      <c r="B53" s="105">
        <v>11.4</v>
      </c>
      <c r="C53" s="66">
        <v>13.3</v>
      </c>
      <c r="D53" s="66">
        <v>13.62219284987044</v>
      </c>
      <c r="E53" s="66">
        <v>14.175868792345451</v>
      </c>
      <c r="F53" s="66">
        <v>14.752048971300898</v>
      </c>
      <c r="G53" s="66">
        <v>15.366883928962942</v>
      </c>
      <c r="H53" s="119">
        <v>16.007343938839675</v>
      </c>
      <c r="I53" t="str">
        <f>VLOOKUP(A53,'[11]Country Classifications'!A:C,3,FALSE)</f>
        <v>East Asia</v>
      </c>
      <c r="J53" t="e">
        <f>VLOOKUP(A53,'[11]Country Classifications'!J:L,3,FALSE)</f>
        <v>#N/A</v>
      </c>
      <c r="K53" t="e">
        <f>VLOOKUP(A53,'[11]Country Classifications'!F:H,3,FALSE)</f>
        <v>#N/A</v>
      </c>
    </row>
    <row r="54" spans="1:11" ht="12.75">
      <c r="A54" s="104" t="s">
        <v>70</v>
      </c>
      <c r="B54" s="105">
        <v>111.31</v>
      </c>
      <c r="C54" s="66">
        <v>113.55408098099079</v>
      </c>
      <c r="D54" s="66">
        <v>116.30493157991441</v>
      </c>
      <c r="E54" s="66">
        <v>121.03216186630792</v>
      </c>
      <c r="F54" s="66">
        <v>125.95153109192812</v>
      </c>
      <c r="G54" s="66">
        <v>131.20093098458224</v>
      </c>
      <c r="H54" s="119">
        <v>136.66911503169717</v>
      </c>
      <c r="I54" t="str">
        <f>VLOOKUP(A54,'[11]Country Classifications'!A:C,3,FALSE)</f>
        <v>South &amp; South East Asia</v>
      </c>
      <c r="J54" t="e">
        <f>VLOOKUP(A54,'[11]Country Classifications'!J:L,3,FALSE)</f>
        <v>#N/A</v>
      </c>
      <c r="K54" t="e">
        <f>VLOOKUP(A54,'[11]Country Classifications'!F:H,3,FALSE)</f>
        <v>#N/A</v>
      </c>
    </row>
    <row r="55" spans="1:11" ht="12.75">
      <c r="A55" s="104" t="s">
        <v>71</v>
      </c>
      <c r="B55" s="105">
        <v>70.99386000000001</v>
      </c>
      <c r="C55" s="66">
        <v>78.95016</v>
      </c>
      <c r="D55" s="66">
        <v>86.8156509</v>
      </c>
      <c r="E55" s="66">
        <v>91.2441216018731</v>
      </c>
      <c r="F55" s="66">
        <v>95.89848881611518</v>
      </c>
      <c r="G55" s="66">
        <v>99.15442641778228</v>
      </c>
      <c r="H55" s="119">
        <v>102.52090934499957</v>
      </c>
      <c r="I55" t="str">
        <f>VLOOKUP(A55,'[11]Country Classifications'!A:C,3,FALSE)</f>
        <v>South &amp; South East Asia</v>
      </c>
      <c r="J55" t="e">
        <f>VLOOKUP(A55,'[11]Country Classifications'!J:L,3,FALSE)</f>
        <v>#N/A</v>
      </c>
      <c r="K55" t="e">
        <f>VLOOKUP(A55,'[11]Country Classifications'!F:H,3,FALSE)</f>
        <v>#N/A</v>
      </c>
    </row>
    <row r="56" spans="1:11" ht="12.75">
      <c r="A56" s="112" t="s">
        <v>72</v>
      </c>
      <c r="B56" s="113"/>
      <c r="C56" s="61"/>
      <c r="D56" s="61"/>
      <c r="E56" s="61"/>
      <c r="F56" s="61"/>
      <c r="G56" s="61"/>
      <c r="H56" s="120"/>
      <c r="I56" t="str">
        <f>VLOOKUP(A56,'[11]Country Classifications'!A:C,3,FALSE)</f>
        <v>EU-15</v>
      </c>
      <c r="J56" t="str">
        <f>VLOOKUP(A56,'[11]Country Classifications'!J:L,3,FALSE)</f>
        <v>OECD</v>
      </c>
      <c r="K56" t="str">
        <f>VLOOKUP(A56,'[11]Country Classifications'!F:H,3,FALSE)</f>
        <v>Annex 1</v>
      </c>
    </row>
    <row r="57" spans="1:11" ht="12.75">
      <c r="A57" s="97" t="s">
        <v>73</v>
      </c>
      <c r="B57" s="98"/>
      <c r="C57" s="99"/>
      <c r="D57" s="99"/>
      <c r="E57" s="99"/>
      <c r="F57" s="99"/>
      <c r="G57" s="99"/>
      <c r="H57" s="121"/>
      <c r="I57" t="str">
        <f>VLOOKUP(A57,'[11]Country Classifications'!A:C,3,FALSE)</f>
        <v>Australia/NZ</v>
      </c>
      <c r="J57" t="str">
        <f>VLOOKUP(A57,'[11]Country Classifications'!J:L,3,FALSE)</f>
        <v>OECD</v>
      </c>
      <c r="K57" t="str">
        <f>VLOOKUP(A57,'[11]Country Classifications'!F:H,3,FALSE)</f>
        <v>Annex 1</v>
      </c>
    </row>
    <row r="58" spans="1:11" ht="12.75">
      <c r="A58" s="104" t="s">
        <v>74</v>
      </c>
      <c r="B58" s="105">
        <v>636.7448375840468</v>
      </c>
      <c r="C58" s="66">
        <v>716.9109533184001</v>
      </c>
      <c r="D58" s="66">
        <v>817.1736873655103</v>
      </c>
      <c r="E58" s="66">
        <v>897.8117691177031</v>
      </c>
      <c r="F58" s="66">
        <v>986.407155821352</v>
      </c>
      <c r="G58" s="66">
        <v>1071.5694706908087</v>
      </c>
      <c r="H58" s="119">
        <v>1164.0843476651958</v>
      </c>
      <c r="I58" t="str">
        <f>VLOOKUP(A58,'[11]Country Classifications'!A:C,3,FALSE)</f>
        <v>Africa</v>
      </c>
      <c r="J58" t="e">
        <f>VLOOKUP(A58,'[11]Country Classifications'!J:L,3,FALSE)</f>
        <v>#N/A</v>
      </c>
      <c r="K58" t="e">
        <f>VLOOKUP(A58,'[11]Country Classifications'!F:H,3,FALSE)</f>
        <v>#N/A</v>
      </c>
    </row>
    <row r="59" spans="1:11" ht="12.75">
      <c r="A59" s="104" t="s">
        <v>75</v>
      </c>
      <c r="B59" s="105">
        <v>11.9913</v>
      </c>
      <c r="C59" s="66">
        <v>12.657</v>
      </c>
      <c r="D59" s="66">
        <v>12.6732816</v>
      </c>
      <c r="E59" s="66">
        <v>13.188388911389879</v>
      </c>
      <c r="F59" s="66">
        <v>13.724432831830356</v>
      </c>
      <c r="G59" s="66">
        <v>14.296438869466893</v>
      </c>
      <c r="H59" s="119">
        <v>14.892284938316509</v>
      </c>
      <c r="I59" t="str">
        <f>VLOOKUP(A59,'[11]Country Classifications'!A:C,3,FALSE)</f>
        <v>East Asia</v>
      </c>
      <c r="J59" t="e">
        <f>VLOOKUP(A59,'[11]Country Classifications'!J:L,3,FALSE)</f>
        <v>#N/A</v>
      </c>
      <c r="K59" t="e">
        <f>VLOOKUP(A59,'[11]Country Classifications'!F:H,3,FALSE)</f>
        <v>#N/A</v>
      </c>
    </row>
    <row r="60" spans="1:11" ht="12.75">
      <c r="A60" s="97" t="s">
        <v>76</v>
      </c>
      <c r="B60" s="98"/>
      <c r="C60" s="99"/>
      <c r="D60" s="99"/>
      <c r="E60" s="99"/>
      <c r="F60" s="99"/>
      <c r="G60" s="99"/>
      <c r="H60" s="121"/>
      <c r="I60" t="str">
        <f>VLOOKUP(A60,'[11]Country Classifications'!A:C,3,FALSE)</f>
        <v>Western Europe (non-EU)</v>
      </c>
      <c r="J60" t="str">
        <f>VLOOKUP(A60,'[11]Country Classifications'!J:L,3,FALSE)</f>
        <v>OECD</v>
      </c>
      <c r="K60" t="str">
        <f>VLOOKUP(A60,'[11]Country Classifications'!F:H,3,FALSE)</f>
        <v>Annex 1</v>
      </c>
    </row>
    <row r="61" spans="1:11" ht="12.75">
      <c r="A61" s="94" t="s">
        <v>77</v>
      </c>
      <c r="B61" s="95">
        <v>133.4</v>
      </c>
      <c r="C61" s="96">
        <v>146.56381116041857</v>
      </c>
      <c r="D61" s="96">
        <v>159.60439983113577</v>
      </c>
      <c r="E61" s="96">
        <v>167.74582826270242</v>
      </c>
      <c r="F61" s="96">
        <v>176.3025513664489</v>
      </c>
      <c r="G61" s="96">
        <v>182.28836108410323</v>
      </c>
      <c r="H61" s="122">
        <v>188.4774005207733</v>
      </c>
      <c r="I61" t="str">
        <f>VLOOKUP(A61,'[11]Country Classifications'!A:C,3,FALSE)</f>
        <v>South &amp; South East Asia</v>
      </c>
      <c r="J61" t="e">
        <f>VLOOKUP(A61,'[11]Country Classifications'!J:L,3,FALSE)</f>
        <v>#N/A</v>
      </c>
      <c r="K61" t="e">
        <f>VLOOKUP(A61,'[11]Country Classifications'!F:H,3,FALSE)</f>
        <v>#N/A</v>
      </c>
    </row>
    <row r="62" spans="1:11" ht="12.75">
      <c r="A62" s="104" t="s">
        <v>78</v>
      </c>
      <c r="B62" s="105">
        <v>40.5827705376</v>
      </c>
      <c r="C62" s="66">
        <v>43.2108401088</v>
      </c>
      <c r="D62" s="66">
        <v>46.343209818527995</v>
      </c>
      <c r="E62" s="66">
        <v>47.513433940425415</v>
      </c>
      <c r="F62" s="66">
        <v>48.71320768784152</v>
      </c>
      <c r="G62" s="66">
        <v>49.96812957270363</v>
      </c>
      <c r="H62" s="119">
        <v>51.255380039727655</v>
      </c>
      <c r="I62" t="str">
        <f>VLOOKUP(A62,'[11]Country Classifications'!A:C,3,FALSE)</f>
        <v>Latin America and Caribbean</v>
      </c>
      <c r="J62" t="e">
        <f>VLOOKUP(A62,'[11]Country Classifications'!J:L,3,FALSE)</f>
        <v>#N/A</v>
      </c>
      <c r="K62" t="e">
        <f>VLOOKUP(A62,'[11]Country Classifications'!F:H,3,FALSE)</f>
        <v>#N/A</v>
      </c>
    </row>
    <row r="63" spans="1:11" ht="12.75">
      <c r="A63" s="104" t="s">
        <v>79</v>
      </c>
      <c r="B63" s="105">
        <v>114.80094</v>
      </c>
      <c r="C63" s="66">
        <v>78.33414347520001</v>
      </c>
      <c r="D63" s="66">
        <v>49.096679433984</v>
      </c>
      <c r="E63" s="66">
        <v>51.09222086828861</v>
      </c>
      <c r="F63" s="66">
        <v>53.16887136458959</v>
      </c>
      <c r="G63" s="66">
        <v>55.38484019969736</v>
      </c>
      <c r="H63" s="119">
        <v>57.69316604280882</v>
      </c>
      <c r="I63" t="str">
        <f>VLOOKUP(A63,'[11]Country Classifications'!A:C,3,FALSE)</f>
        <v>South &amp; South East Asia</v>
      </c>
      <c r="J63" t="e">
        <f>VLOOKUP(A63,'[11]Country Classifications'!J:L,3,FALSE)</f>
        <v>#N/A</v>
      </c>
      <c r="K63" t="e">
        <f>VLOOKUP(A63,'[11]Country Classifications'!F:H,3,FALSE)</f>
        <v>#N/A</v>
      </c>
    </row>
    <row r="64" spans="1:11" ht="12.75">
      <c r="A64" s="112" t="s">
        <v>80</v>
      </c>
      <c r="B64" s="113"/>
      <c r="C64" s="61"/>
      <c r="D64" s="61"/>
      <c r="E64" s="61"/>
      <c r="F64" s="61"/>
      <c r="G64" s="61"/>
      <c r="H64" s="120"/>
      <c r="I64" t="str">
        <f>VLOOKUP(A64,'[11]Country Classifications'!A:C,3,FALSE)</f>
        <v>Eastern Europe</v>
      </c>
      <c r="J64" t="str">
        <f>VLOOKUP(A64,'[11]Country Classifications'!J:L,3,FALSE)</f>
        <v>OECD</v>
      </c>
      <c r="K64" t="str">
        <f>VLOOKUP(A64,'[11]Country Classifications'!F:H,3,FALSE)</f>
        <v>Annex 1</v>
      </c>
    </row>
    <row r="65" spans="1:11" ht="12.75">
      <c r="A65" s="112" t="s">
        <v>81</v>
      </c>
      <c r="B65" s="113"/>
      <c r="C65" s="61"/>
      <c r="D65" s="61"/>
      <c r="E65" s="61"/>
      <c r="F65" s="61"/>
      <c r="G65" s="61"/>
      <c r="H65" s="120"/>
      <c r="I65" t="str">
        <f>VLOOKUP(A65,'[11]Country Classifications'!A:C,3,FALSE)</f>
        <v>EU-15</v>
      </c>
      <c r="J65" t="str">
        <f>VLOOKUP(A65,'[11]Country Classifications'!J:L,3,FALSE)</f>
        <v>OECD</v>
      </c>
      <c r="K65" t="str">
        <f>VLOOKUP(A65,'[11]Country Classifications'!F:H,3,FALSE)</f>
        <v>Annex 1</v>
      </c>
    </row>
    <row r="66" spans="1:11" ht="12.75">
      <c r="A66" s="112" t="s">
        <v>82</v>
      </c>
      <c r="B66" s="123">
        <v>22</v>
      </c>
      <c r="C66" s="9">
        <f aca="true" t="shared" si="0" ref="C66:H67">B66</f>
        <v>22</v>
      </c>
      <c r="D66" s="9">
        <f t="shared" si="0"/>
        <v>22</v>
      </c>
      <c r="E66" s="9">
        <f t="shared" si="0"/>
        <v>22</v>
      </c>
      <c r="F66" s="9">
        <f t="shared" si="0"/>
        <v>22</v>
      </c>
      <c r="G66" s="9">
        <f t="shared" si="0"/>
        <v>22</v>
      </c>
      <c r="H66" s="9">
        <f t="shared" si="0"/>
        <v>22</v>
      </c>
      <c r="I66" t="str">
        <f>VLOOKUP(A66,'[11]Country Classifications'!A:C,3,FALSE)</f>
        <v>Eastern Europe</v>
      </c>
      <c r="J66" t="e">
        <f>VLOOKUP(A66,'[11]Country Classifications'!J:L,3,FALSE)</f>
        <v>#N/A</v>
      </c>
      <c r="K66" t="str">
        <f>VLOOKUP(A66,'[11]Country Classifications'!F:H,3,FALSE)</f>
        <v>Annex 1</v>
      </c>
    </row>
    <row r="67" spans="1:11" ht="12.75">
      <c r="A67" s="112" t="s">
        <v>83</v>
      </c>
      <c r="B67" s="123">
        <v>151</v>
      </c>
      <c r="C67" s="9">
        <f t="shared" si="0"/>
        <v>151</v>
      </c>
      <c r="D67" s="9">
        <f t="shared" si="0"/>
        <v>151</v>
      </c>
      <c r="E67" s="9">
        <f t="shared" si="0"/>
        <v>151</v>
      </c>
      <c r="F67" s="9">
        <f t="shared" si="0"/>
        <v>151</v>
      </c>
      <c r="G67" s="9">
        <f t="shared" si="0"/>
        <v>151</v>
      </c>
      <c r="H67" s="9">
        <f t="shared" si="0"/>
        <v>151</v>
      </c>
      <c r="I67" t="str">
        <f>VLOOKUP(A67,'[11]Country Classifications'!A:C,3,FALSE)</f>
        <v>CIS</v>
      </c>
      <c r="J67" t="e">
        <f>VLOOKUP(A67,'[11]Country Classifications'!J:L,3,FALSE)</f>
        <v>#N/A</v>
      </c>
      <c r="K67" t="str">
        <f>VLOOKUP(A67,'[11]Country Classifications'!F:H,3,FALSE)</f>
        <v>Annex 1</v>
      </c>
    </row>
    <row r="68" spans="1:11" ht="12.75">
      <c r="A68" s="94" t="s">
        <v>84</v>
      </c>
      <c r="B68" s="95">
        <v>0.1046075136</v>
      </c>
      <c r="C68" s="96">
        <v>0.08808157439999999</v>
      </c>
      <c r="D68" s="96">
        <v>0.03863537395200001</v>
      </c>
      <c r="E68" s="96">
        <v>0.042656574704856516</v>
      </c>
      <c r="F68" s="96">
        <v>0.04709630526189878</v>
      </c>
      <c r="G68" s="96">
        <v>0.06667465306252328</v>
      </c>
      <c r="H68" s="122">
        <v>0.09439189202394385</v>
      </c>
      <c r="I68" t="str">
        <f>VLOOKUP(A68,'[11]Country Classifications'!A:C,3,FALSE)</f>
        <v>OPEC</v>
      </c>
      <c r="J68" t="e">
        <f>VLOOKUP(A68,'[11]Country Classifications'!J:L,3,FALSE)</f>
        <v>#N/A</v>
      </c>
      <c r="K68" t="e">
        <f>VLOOKUP(A68,'[11]Country Classifications'!F:H,3,FALSE)</f>
        <v>#N/A</v>
      </c>
    </row>
    <row r="69" spans="1:11" ht="12.75">
      <c r="A69" s="104" t="s">
        <v>85</v>
      </c>
      <c r="B69" s="105">
        <v>11.104934981176484</v>
      </c>
      <c r="C69" s="66">
        <v>12.5030452608</v>
      </c>
      <c r="D69" s="66">
        <v>13.9954594390464</v>
      </c>
      <c r="E69" s="66">
        <v>15.376520797059174</v>
      </c>
      <c r="F69" s="66">
        <v>16.89386424591027</v>
      </c>
      <c r="G69" s="66">
        <v>18.35241062585222</v>
      </c>
      <c r="H69" s="119">
        <v>19.936881868896858</v>
      </c>
      <c r="I69" t="str">
        <f>VLOOKUP(A69,'[11]Country Classifications'!A:C,3,FALSE)</f>
        <v>Africa</v>
      </c>
      <c r="J69" t="e">
        <f>VLOOKUP(A69,'[11]Country Classifications'!J:L,3,FALSE)</f>
        <v>#N/A</v>
      </c>
      <c r="K69" t="e">
        <f>VLOOKUP(A69,'[11]Country Classifications'!F:H,3,FALSE)</f>
        <v>#N/A</v>
      </c>
    </row>
    <row r="70" spans="1:11" ht="12.75">
      <c r="A70" s="104" t="s">
        <v>86</v>
      </c>
      <c r="B70" s="105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119">
        <v>0</v>
      </c>
      <c r="I70" t="str">
        <f>VLOOKUP(A70,'[11]Country Classifications'!A:C,3,FALSE)</f>
        <v>South &amp; South East Asia</v>
      </c>
      <c r="J70" t="e">
        <f>VLOOKUP(A70,'[11]Country Classifications'!J:L,3,FALSE)</f>
        <v>#N/A</v>
      </c>
      <c r="K70" t="e">
        <f>VLOOKUP(A70,'[11]Country Classifications'!F:H,3,FALSE)</f>
        <v>#N/A</v>
      </c>
    </row>
    <row r="71" spans="1:11" ht="12.75">
      <c r="A71" s="112" t="s">
        <v>87</v>
      </c>
      <c r="B71" s="113"/>
      <c r="C71" s="61"/>
      <c r="D71" s="61"/>
      <c r="E71" s="61"/>
      <c r="F71" s="61"/>
      <c r="G71" s="61"/>
      <c r="H71" s="120"/>
      <c r="I71" t="str">
        <f>VLOOKUP(A71,'[11]Country Classifications'!A:C,3,FALSE)</f>
        <v>Eastern Europe</v>
      </c>
      <c r="J71" t="str">
        <f>VLOOKUP(A71,'[11]Country Classifications'!J:L,3,FALSE)</f>
        <v>OECD</v>
      </c>
      <c r="K71" t="str">
        <f>VLOOKUP(A71,'[11]Country Classifications'!F:H,3,FALSE)</f>
        <v>Annex 1</v>
      </c>
    </row>
    <row r="72" spans="1:11" ht="12.75">
      <c r="A72" s="112" t="s">
        <v>88</v>
      </c>
      <c r="B72" s="113"/>
      <c r="C72" s="61"/>
      <c r="D72" s="61"/>
      <c r="E72" s="61"/>
      <c r="F72" s="61"/>
      <c r="G72" s="61"/>
      <c r="H72" s="120"/>
      <c r="I72" t="str">
        <f>VLOOKUP(A72,'[11]Country Classifications'!A:C,3,FALSE)</f>
        <v>Eastern Europe</v>
      </c>
      <c r="J72" t="e">
        <f>VLOOKUP(A72,'[11]Country Classifications'!J:L,3,FALSE)</f>
        <v>#N/A</v>
      </c>
      <c r="K72" t="str">
        <f>VLOOKUP(A72,'[11]Country Classifications'!F:H,3,FALSE)</f>
        <v>Annex 1</v>
      </c>
    </row>
    <row r="73" spans="1:11" ht="12.75">
      <c r="A73" s="104" t="s">
        <v>89</v>
      </c>
      <c r="B73" s="105">
        <v>78.1461103872</v>
      </c>
      <c r="C73" s="66">
        <v>85.72332541440001</v>
      </c>
      <c r="D73" s="66">
        <v>93.44863022690878</v>
      </c>
      <c r="E73" s="66">
        <v>102.67007041811426</v>
      </c>
      <c r="F73" s="66">
        <v>112.80147535672695</v>
      </c>
      <c r="G73" s="66">
        <v>122.5402882854205</v>
      </c>
      <c r="H73" s="119">
        <v>133.11991005070198</v>
      </c>
      <c r="I73" t="str">
        <f>VLOOKUP(A73,'[11]Country Classifications'!A:C,3,FALSE)</f>
        <v>Africa</v>
      </c>
      <c r="J73" t="e">
        <f>VLOOKUP(A73,'[11]Country Classifications'!J:L,3,FALSE)</f>
        <v>#N/A</v>
      </c>
      <c r="K73" t="e">
        <f>VLOOKUP(A73,'[11]Country Classifications'!F:H,3,FALSE)</f>
        <v>#N/A</v>
      </c>
    </row>
    <row r="74" spans="1:11" ht="12.75">
      <c r="A74" s="104" t="s">
        <v>90</v>
      </c>
      <c r="B74" s="105">
        <v>2</v>
      </c>
      <c r="C74" s="66">
        <v>2.040321282562048</v>
      </c>
      <c r="D74" s="66">
        <v>2.0897481193049035</v>
      </c>
      <c r="E74" s="66">
        <v>2.174686225250344</v>
      </c>
      <c r="F74" s="66">
        <v>2.263076652446826</v>
      </c>
      <c r="G74" s="66">
        <v>2.357397017061939</v>
      </c>
      <c r="H74" s="119">
        <v>2.455648459827458</v>
      </c>
      <c r="I74" t="str">
        <f>VLOOKUP(A74,'[11]Country Classifications'!A:C,3,FALSE)</f>
        <v>East Asia</v>
      </c>
      <c r="J74" t="str">
        <f>VLOOKUP(A74,'[11]Country Classifications'!J:L,3,FALSE)</f>
        <v>OECD</v>
      </c>
      <c r="K74" t="e">
        <f>VLOOKUP(A74,'[11]Country Classifications'!F:H,3,FALSE)</f>
        <v>#N/A</v>
      </c>
    </row>
    <row r="75" spans="1:11" ht="12.75">
      <c r="A75" s="97" t="s">
        <v>92</v>
      </c>
      <c r="B75" s="98"/>
      <c r="C75" s="99"/>
      <c r="D75" s="99"/>
      <c r="E75" s="99"/>
      <c r="F75" s="99"/>
      <c r="G75" s="99"/>
      <c r="H75" s="121"/>
      <c r="I75" t="str">
        <f>VLOOKUP(A75,'[11]Country Classifications'!A:C,3,FALSE)</f>
        <v>EU-15</v>
      </c>
      <c r="J75" t="str">
        <f>VLOOKUP(A75,'[11]Country Classifications'!J:L,3,FALSE)</f>
        <v>OECD</v>
      </c>
      <c r="K75" t="str">
        <f>VLOOKUP(A75,'[11]Country Classifications'!F:H,3,FALSE)</f>
        <v>Annex 1</v>
      </c>
    </row>
    <row r="76" spans="1:11" ht="12.75">
      <c r="A76" s="112" t="s">
        <v>93</v>
      </c>
      <c r="B76" s="113"/>
      <c r="C76" s="61"/>
      <c r="D76" s="61"/>
      <c r="E76" s="61"/>
      <c r="F76" s="61"/>
      <c r="G76" s="61"/>
      <c r="H76" s="120"/>
      <c r="I76" t="str">
        <f>VLOOKUP(A76,'[11]Country Classifications'!A:C,3,FALSE)</f>
        <v>EU-15</v>
      </c>
      <c r="J76" t="str">
        <f>VLOOKUP(A76,'[11]Country Classifications'!J:L,3,FALSE)</f>
        <v>OECD</v>
      </c>
      <c r="K76" t="str">
        <f>VLOOKUP(A76,'[11]Country Classifications'!F:H,3,FALSE)</f>
        <v>Annex 1</v>
      </c>
    </row>
    <row r="77" spans="1:11" ht="12.75">
      <c r="A77" s="112" t="s">
        <v>94</v>
      </c>
      <c r="B77" s="113"/>
      <c r="C77" s="61"/>
      <c r="D77" s="61"/>
      <c r="E77" s="61"/>
      <c r="F77" s="61"/>
      <c r="G77" s="61"/>
      <c r="H77" s="120"/>
      <c r="I77" t="str">
        <f>VLOOKUP(A77,'[11]Country Classifications'!A:C,3,FALSE)</f>
        <v>Western Europe (non-EU)</v>
      </c>
      <c r="J77" t="str">
        <f>VLOOKUP(A77,'[11]Country Classifications'!J:L,3,FALSE)</f>
        <v>OECD</v>
      </c>
      <c r="K77" t="str">
        <f>VLOOKUP(A77,'[11]Country Classifications'!F:H,3,FALSE)</f>
        <v>Annex 1</v>
      </c>
    </row>
    <row r="78" spans="1:11" ht="12.75">
      <c r="A78" s="104" t="s">
        <v>95</v>
      </c>
      <c r="B78" s="105">
        <v>450.6</v>
      </c>
      <c r="C78" s="66">
        <v>459.68438496122945</v>
      </c>
      <c r="D78" s="66">
        <v>470.8202512793948</v>
      </c>
      <c r="E78" s="66">
        <v>489.95680654890265</v>
      </c>
      <c r="F78" s="66">
        <v>509.87116979627</v>
      </c>
      <c r="G78" s="66">
        <v>531.121547944055</v>
      </c>
      <c r="H78" s="119">
        <v>553.2575979991263</v>
      </c>
      <c r="I78" t="str">
        <f>VLOOKUP(A78,'[11]Country Classifications'!A:C,3,FALSE)</f>
        <v>South &amp; South East Asia</v>
      </c>
      <c r="J78" t="e">
        <f>VLOOKUP(A78,'[11]Country Classifications'!J:L,3,FALSE)</f>
        <v>#N/A</v>
      </c>
      <c r="K78" t="e">
        <f>VLOOKUP(A78,'[11]Country Classifications'!F:H,3,FALSE)</f>
        <v>#N/A</v>
      </c>
    </row>
    <row r="79" spans="1:11" ht="12.75">
      <c r="A79" s="104" t="s">
        <v>96</v>
      </c>
      <c r="B79" s="105">
        <v>90.5166</v>
      </c>
      <c r="C79" s="66">
        <v>85.2714</v>
      </c>
      <c r="D79" s="66">
        <v>87.37582560000001</v>
      </c>
      <c r="E79" s="66">
        <v>104.27737004542348</v>
      </c>
      <c r="F79" s="66">
        <v>124.44826505410641</v>
      </c>
      <c r="G79" s="66">
        <v>142.1808363109145</v>
      </c>
      <c r="H79" s="119">
        <v>162.44011280737428</v>
      </c>
      <c r="I79" t="str">
        <f>VLOOKUP(A79,'[11]Country Classifications'!A:C,3,FALSE)</f>
        <v>Middle East (non-OPEC)</v>
      </c>
      <c r="J79" t="str">
        <f>VLOOKUP(A79,'[11]Country Classifications'!J:L,3,FALSE)</f>
        <v>OECD</v>
      </c>
      <c r="K79" t="str">
        <f>VLOOKUP(A79,'[11]Country Classifications'!F:H,3,FALSE)</f>
        <v>Annex 1</v>
      </c>
    </row>
    <row r="80" spans="1:11" ht="12.75">
      <c r="A80" s="104" t="s">
        <v>97</v>
      </c>
      <c r="B80" s="105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119">
        <v>0</v>
      </c>
      <c r="I80" t="str">
        <f>VLOOKUP(A80,'[11]Country Classifications'!A:C,3,FALSE)</f>
        <v>CIS</v>
      </c>
      <c r="J80" t="e">
        <f>VLOOKUP(A80,'[11]Country Classifications'!J:L,3,FALSE)</f>
        <v>#N/A</v>
      </c>
      <c r="K80" t="e">
        <f>VLOOKUP(A80,'[11]Country Classifications'!F:H,3,FALSE)</f>
        <v>#N/A</v>
      </c>
    </row>
    <row r="81" spans="1:11" ht="12.75">
      <c r="A81" s="104" t="s">
        <v>98</v>
      </c>
      <c r="B81" s="105">
        <v>74.52</v>
      </c>
      <c r="C81" s="66">
        <v>83.90206105791235</v>
      </c>
      <c r="D81" s="66">
        <v>94.00406627036989</v>
      </c>
      <c r="E81" s="66">
        <v>103.28031647047949</v>
      </c>
      <c r="F81" s="66">
        <v>113.47194002824307</v>
      </c>
      <c r="G81" s="66">
        <v>123.26863810418799</v>
      </c>
      <c r="H81" s="119">
        <v>133.91114258096937</v>
      </c>
      <c r="I81" t="str">
        <f>VLOOKUP(A81,'[11]Country Classifications'!A:C,3,FALSE)</f>
        <v>Africa</v>
      </c>
      <c r="J81" t="e">
        <f>VLOOKUP(A81,'[11]Country Classifications'!J:L,3,FALSE)</f>
        <v>#N/A</v>
      </c>
      <c r="K81" t="e">
        <f>VLOOKUP(A81,'[11]Country Classifications'!F:H,3,FALSE)</f>
        <v>#N/A</v>
      </c>
    </row>
    <row r="82" spans="1:11" ht="12.75">
      <c r="A82" s="97" t="s">
        <v>99</v>
      </c>
      <c r="B82" s="98"/>
      <c r="C82" s="99"/>
      <c r="D82" s="99"/>
      <c r="E82" s="99"/>
      <c r="F82" s="99"/>
      <c r="G82" s="99"/>
      <c r="H82" s="121"/>
      <c r="I82" t="str">
        <f>VLOOKUP(A82,'[11]Country Classifications'!A:C,3,FALSE)</f>
        <v>CIS</v>
      </c>
      <c r="J82" t="e">
        <f>VLOOKUP(A82,'[11]Country Classifications'!J:L,3,FALSE)</f>
        <v>#N/A</v>
      </c>
      <c r="K82" t="str">
        <f>VLOOKUP(A82,'[11]Country Classifications'!F:H,3,FALSE)</f>
        <v>Annex 1</v>
      </c>
    </row>
    <row r="83" spans="1:11" s="111" customFormat="1" ht="12.75">
      <c r="A83" s="124" t="s">
        <v>100</v>
      </c>
      <c r="B83" s="125">
        <v>0.1904551194597009</v>
      </c>
      <c r="C83" s="126">
        <v>0.19721502719999998</v>
      </c>
      <c r="D83" s="126">
        <v>0.14458326681599998</v>
      </c>
      <c r="E83" s="126">
        <v>0.1596316093554892</v>
      </c>
      <c r="F83" s="126">
        <v>0.17624619547331716</v>
      </c>
      <c r="G83" s="126">
        <v>0.2495132871129881</v>
      </c>
      <c r="H83" s="127">
        <v>0.3532381523398833</v>
      </c>
      <c r="I83" s="111" t="str">
        <f>VLOOKUP(A83,'[11]Country Classifications'!A:C,3,FALSE)</f>
        <v>OPEC</v>
      </c>
      <c r="J83" s="111" t="e">
        <f>VLOOKUP(A83,'[11]Country Classifications'!J:L,3,FALSE)</f>
        <v>#N/A</v>
      </c>
      <c r="K83" s="111" t="e">
        <f>VLOOKUP(A83,'[11]Country Classifications'!F:H,3,FALSE)</f>
        <v>#N/A</v>
      </c>
    </row>
    <row r="84" spans="1:11" ht="12.75">
      <c r="A84" s="104" t="s">
        <v>101</v>
      </c>
      <c r="B84" s="113"/>
      <c r="C84" s="61"/>
      <c r="D84" s="61"/>
      <c r="E84" s="61"/>
      <c r="F84" s="61"/>
      <c r="G84" s="61"/>
      <c r="H84" s="120"/>
      <c r="I84" t="str">
        <f>VLOOKUP(A84,'[11]Country Classifications'!A:C,3,FALSE)</f>
        <v>EU-15</v>
      </c>
      <c r="J84" t="str">
        <f>VLOOKUP(A84,'[11]Country Classifications'!J:L,3,FALSE)</f>
        <v>OECD</v>
      </c>
      <c r="K84" t="str">
        <f>VLOOKUP(A84,'[11]Country Classifications'!F:H,3,FALSE)</f>
        <v>Annex 1</v>
      </c>
    </row>
    <row r="85" spans="1:11" ht="12.75">
      <c r="A85" s="104" t="s">
        <v>102</v>
      </c>
      <c r="B85" s="105">
        <v>4.1623718784</v>
      </c>
      <c r="C85" s="66">
        <v>4.1223089088</v>
      </c>
      <c r="D85" s="66">
        <v>4.080014518895999</v>
      </c>
      <c r="E85" s="66">
        <v>4.183039998279065</v>
      </c>
      <c r="F85" s="66">
        <v>4.288667000120678</v>
      </c>
      <c r="G85" s="66">
        <v>4.399149194391795</v>
      </c>
      <c r="H85" s="119">
        <v>4.51247756796539</v>
      </c>
      <c r="I85" t="str">
        <f>VLOOKUP(A85,'[11]Country Classifications'!A:C,3,FALSE)</f>
        <v>Latin America and Caribbean</v>
      </c>
      <c r="J85" t="e">
        <f>VLOOKUP(A85,'[11]Country Classifications'!J:L,3,FALSE)</f>
        <v>#N/A</v>
      </c>
      <c r="K85" t="e">
        <f>VLOOKUP(A85,'[11]Country Classifications'!F:H,3,FALSE)</f>
        <v>#N/A</v>
      </c>
    </row>
    <row r="86" spans="1:11" ht="12.75">
      <c r="A86" s="112" t="s">
        <v>103</v>
      </c>
      <c r="B86" s="113">
        <v>33</v>
      </c>
      <c r="C86" s="61">
        <v>31</v>
      </c>
      <c r="D86" s="61">
        <v>37</v>
      </c>
      <c r="E86" s="61">
        <v>39.01101966865616</v>
      </c>
      <c r="F86" s="61">
        <v>41.86159640065785</v>
      </c>
      <c r="G86" s="61">
        <v>44.30690122418747</v>
      </c>
      <c r="H86" s="120">
        <v>46.790656799151094</v>
      </c>
      <c r="I86" t="str">
        <f>VLOOKUP(A86,'[11]Country Classifications'!A:C,3,FALSE)</f>
        <v>North America</v>
      </c>
      <c r="J86" t="str">
        <f>VLOOKUP(A86,'[11]Country Classifications'!J:L,3,FALSE)</f>
        <v>OECD</v>
      </c>
      <c r="K86" t="str">
        <f>VLOOKUP(A86,'[11]Country Classifications'!F:H,3,FALSE)</f>
        <v>Annex 1</v>
      </c>
    </row>
    <row r="87" spans="1:11" ht="12.75">
      <c r="A87" s="104" t="s">
        <v>106</v>
      </c>
      <c r="B87" s="105">
        <v>0.002897169482930267</v>
      </c>
      <c r="C87" s="66">
        <v>0.003</v>
      </c>
      <c r="D87" s="66">
        <v>0.002991</v>
      </c>
      <c r="E87" s="66">
        <v>0.002946403383640628</v>
      </c>
      <c r="F87" s="66">
        <v>0.0029024717148542108</v>
      </c>
      <c r="G87" s="66">
        <v>0.002962462295020728</v>
      </c>
      <c r="H87" s="119">
        <v>0.003023692807928122</v>
      </c>
      <c r="I87" t="str">
        <f>VLOOKUP(A87,'[11]Country Classifications'!A:C,3,FALSE)</f>
        <v>CIS</v>
      </c>
      <c r="J87" t="e">
        <f>VLOOKUP(A87,'[11]Country Classifications'!J:L,3,FALSE)</f>
        <v>#N/A</v>
      </c>
      <c r="K87" t="e">
        <f>VLOOKUP(A87,'[11]Country Classifications'!F:H,3,FALSE)</f>
        <v>#N/A</v>
      </c>
    </row>
    <row r="88" spans="1:11" ht="12.75">
      <c r="A88" s="104" t="s">
        <v>107</v>
      </c>
      <c r="B88" s="105">
        <v>2.8262278176</v>
      </c>
      <c r="C88" s="66">
        <v>2.8526578176</v>
      </c>
      <c r="D88" s="66">
        <v>2.8669211066879994</v>
      </c>
      <c r="E88" s="66">
        <v>2.9393144572513403</v>
      </c>
      <c r="F88" s="66">
        <v>3.0135358306345497</v>
      </c>
      <c r="G88" s="66">
        <v>3.09116882267468</v>
      </c>
      <c r="H88" s="119">
        <v>3.1708017515968745</v>
      </c>
      <c r="I88" t="str">
        <f>VLOOKUP(A88,'[11]Country Classifications'!A:C,3,FALSE)</f>
        <v>Latin America and Caribbean</v>
      </c>
      <c r="J88" t="e">
        <f>VLOOKUP(A88,'[11]Country Classifications'!J:L,3,FALSE)</f>
        <v>#N/A</v>
      </c>
      <c r="K88" t="e">
        <f>VLOOKUP(A88,'[11]Country Classifications'!F:H,3,FALSE)</f>
        <v>#N/A</v>
      </c>
    </row>
    <row r="89" spans="1:11" ht="12.75">
      <c r="A89" s="104" t="s">
        <v>108</v>
      </c>
      <c r="B89" s="105">
        <v>162.38</v>
      </c>
      <c r="C89" s="66">
        <v>165.65368493121267</v>
      </c>
      <c r="D89" s="66">
        <v>169.66664980636511</v>
      </c>
      <c r="E89" s="66">
        <v>176.56277462807546</v>
      </c>
      <c r="F89" s="66">
        <v>183.73919341215782</v>
      </c>
      <c r="G89" s="66">
        <v>191.39706381525886</v>
      </c>
      <c r="H89" s="119">
        <v>199.37409845339133</v>
      </c>
      <c r="I89" t="str">
        <f>VLOOKUP(A89,'[11]Country Classifications'!A:C,3,FALSE)</f>
        <v>South &amp; South East Asia</v>
      </c>
      <c r="J89" t="e">
        <f>VLOOKUP(A89,'[11]Country Classifications'!J:L,3,FALSE)</f>
        <v>#N/A</v>
      </c>
      <c r="K89" t="e">
        <f>VLOOKUP(A89,'[11]Country Classifications'!F:H,3,FALSE)</f>
        <v>#N/A</v>
      </c>
    </row>
    <row r="90" spans="1:8" ht="12.75">
      <c r="A90" s="128"/>
      <c r="B90" s="128"/>
      <c r="C90" s="129"/>
      <c r="D90" s="129"/>
      <c r="E90" s="129"/>
      <c r="F90" s="129"/>
      <c r="G90" s="129"/>
      <c r="H90" s="130"/>
    </row>
    <row r="91" spans="1:9" ht="12.75">
      <c r="A91" t="s">
        <v>109</v>
      </c>
      <c r="I91" s="81"/>
    </row>
    <row r="92" spans="1:11" ht="12.75">
      <c r="A92" s="94" t="s">
        <v>7</v>
      </c>
      <c r="B92" s="131">
        <v>561.4620176543046</v>
      </c>
      <c r="C92" s="132">
        <v>633.4781999808</v>
      </c>
      <c r="D92" s="132">
        <v>713.778429190032</v>
      </c>
      <c r="E92" s="132">
        <v>784.2135450238984</v>
      </c>
      <c r="F92" s="132">
        <v>861.5991448450154</v>
      </c>
      <c r="G92" s="132">
        <v>935.9860521494825</v>
      </c>
      <c r="H92" s="133">
        <v>1016.7952174278919</v>
      </c>
      <c r="I92" t="str">
        <f>VLOOKUP(A92,'[11]Country Classifications'!A:C,3,FALSE)</f>
        <v>Africa</v>
      </c>
      <c r="J92" t="e">
        <f>VLOOKUP(A92,'[11]Country Classifications'!J:L,3,FALSE)</f>
        <v>#N/A</v>
      </c>
      <c r="K92" t="e">
        <f>VLOOKUP(A92,'[11]Country Classifications'!F:H,3,FALSE)</f>
        <v>#N/A</v>
      </c>
    </row>
    <row r="93" spans="1:11" ht="12.75">
      <c r="A93" s="104" t="s">
        <v>110</v>
      </c>
      <c r="B93" s="134">
        <v>0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6">
        <v>0</v>
      </c>
      <c r="I93" t="str">
        <f>VLOOKUP(A93,'[11]Country Classifications'!A:C,3,FALSE)</f>
        <v>East Asia</v>
      </c>
      <c r="J93" t="e">
        <f>VLOOKUP(A93,'[11]Country Classifications'!J:L,3,FALSE)</f>
        <v>#N/A</v>
      </c>
      <c r="K93" t="e">
        <f>VLOOKUP(A93,'[11]Country Classifications'!F:H,3,FALSE)</f>
        <v>#N/A</v>
      </c>
    </row>
    <row r="94" spans="1:11" ht="12.75">
      <c r="A94" s="104" t="s">
        <v>28</v>
      </c>
      <c r="B94" s="134">
        <v>35.5993162934032</v>
      </c>
      <c r="C94" s="135">
        <v>44.6499</v>
      </c>
      <c r="D94" s="135">
        <v>65.49371762999999</v>
      </c>
      <c r="E94" s="135">
        <v>64.51718864334198</v>
      </c>
      <c r="F94" s="135">
        <v>63.55521996714261</v>
      </c>
      <c r="G94" s="135">
        <v>64.88559008698148</v>
      </c>
      <c r="H94" s="136">
        <v>66.20958975670553</v>
      </c>
      <c r="I94" t="str">
        <f>VLOOKUP(A94,'[11]Country Classifications'!A:C,3,FALSE)</f>
        <v>Eastern Europe</v>
      </c>
      <c r="J94" t="e">
        <f>VLOOKUP(A94,'[11]Country Classifications'!J:L,3,FALSE)</f>
        <v>#N/A</v>
      </c>
      <c r="K94" t="e">
        <f>VLOOKUP(A94,'[11]Country Classifications'!F:H,3,FALSE)</f>
        <v>#N/A</v>
      </c>
    </row>
    <row r="95" spans="1:11" ht="12.75">
      <c r="A95" s="104" t="s">
        <v>111</v>
      </c>
      <c r="B95" s="134">
        <v>80.13188363413373</v>
      </c>
      <c r="C95" s="135">
        <v>86.29944</v>
      </c>
      <c r="D95" s="135">
        <v>96.9876615</v>
      </c>
      <c r="E95" s="135">
        <v>95.54154931962282</v>
      </c>
      <c r="F95" s="135">
        <v>94.11699906172007</v>
      </c>
      <c r="G95" s="135">
        <v>96.11178833481628</v>
      </c>
      <c r="H95" s="136">
        <v>98.0477748362812</v>
      </c>
      <c r="I95" t="str">
        <f>VLOOKUP(A95,'[11]Country Classifications'!A:C,3,FALSE)</f>
        <v>CIS</v>
      </c>
      <c r="J95" t="e">
        <f>VLOOKUP(A95,'[11]Country Classifications'!J:L,3,FALSE)</f>
        <v>#N/A</v>
      </c>
      <c r="K95" t="e">
        <f>VLOOKUP(A95,'[11]Country Classifications'!F:H,3,FALSE)</f>
        <v>#N/A</v>
      </c>
    </row>
    <row r="96" spans="1:11" ht="12.75">
      <c r="A96" s="104" t="s">
        <v>112</v>
      </c>
      <c r="B96" s="134">
        <v>128.202554748</v>
      </c>
      <c r="C96" s="135">
        <v>127.2433529784</v>
      </c>
      <c r="D96" s="135">
        <v>132.546590381844</v>
      </c>
      <c r="E96" s="135">
        <v>135.8935578868457</v>
      </c>
      <c r="F96" s="135">
        <v>139.3250405155279</v>
      </c>
      <c r="G96" s="135">
        <v>142.91425277953314</v>
      </c>
      <c r="H96" s="136">
        <v>146.59592828365967</v>
      </c>
      <c r="I96" t="str">
        <f>VLOOKUP(A96,'[11]Country Classifications'!A:C,3,FALSE)</f>
        <v>Latin America and Caribbean</v>
      </c>
      <c r="J96" t="e">
        <f>VLOOKUP(A96,'[11]Country Classifications'!J:L,3,FALSE)</f>
        <v>#N/A</v>
      </c>
      <c r="K96" t="e">
        <f>VLOOKUP(A96,'[11]Country Classifications'!F:H,3,FALSE)</f>
        <v>#N/A</v>
      </c>
    </row>
    <row r="97" spans="1:11" ht="12.75">
      <c r="A97" s="104" t="s">
        <v>52</v>
      </c>
      <c r="B97" s="134">
        <v>1.4221708416000003</v>
      </c>
      <c r="C97" s="135">
        <v>1.5725819328</v>
      </c>
      <c r="D97" s="135">
        <v>1.6831478004479998</v>
      </c>
      <c r="E97" s="135">
        <v>1.8583311754229415</v>
      </c>
      <c r="F97" s="135">
        <v>2.051747776772561</v>
      </c>
      <c r="G97" s="135">
        <v>2.9046773505348784</v>
      </c>
      <c r="H97" s="136">
        <v>4.112177240412134</v>
      </c>
      <c r="I97" t="str">
        <f>VLOOKUP(A97,'[11]Country Classifications'!A:C,3,FALSE)</f>
        <v>Middle East (non-OPEC)</v>
      </c>
      <c r="J97" t="e">
        <f>VLOOKUP(A97,'[11]Country Classifications'!J:L,3,FALSE)</f>
        <v>#N/A</v>
      </c>
      <c r="K97" t="e">
        <f>VLOOKUP(A97,'[11]Country Classifications'!F:H,3,FALSE)</f>
        <v>#N/A</v>
      </c>
    </row>
    <row r="98" spans="1:11" ht="12.75">
      <c r="A98" s="104" t="s">
        <v>113</v>
      </c>
      <c r="B98" s="134">
        <v>0.049662969599999995</v>
      </c>
      <c r="C98" s="135">
        <v>0.0704407872</v>
      </c>
      <c r="D98" s="135">
        <v>0.0606582648384</v>
      </c>
      <c r="E98" s="135">
        <v>0.0597538337564798</v>
      </c>
      <c r="F98" s="135">
        <v>0.05886288798582136</v>
      </c>
      <c r="G98" s="135">
        <v>0.06007951269312657</v>
      </c>
      <c r="H98" s="136">
        <v>0.061321283561775096</v>
      </c>
      <c r="I98" t="str">
        <f>VLOOKUP(A98,'[11]Country Classifications'!A:C,3,FALSE)</f>
        <v>Western Europe (non-EU)</v>
      </c>
      <c r="J98" t="str">
        <f>VLOOKUP(A98,'[11]Country Classifications'!J:L,3,FALSE)</f>
        <v>OECD</v>
      </c>
      <c r="K98" t="e">
        <f>VLOOKUP(A98,'[11]Country Classifications'!F:H,3,FALSE)</f>
        <v>#N/A</v>
      </c>
    </row>
    <row r="99" spans="1:11" ht="12.75">
      <c r="A99" s="137" t="s">
        <v>114</v>
      </c>
      <c r="B99" s="138">
        <v>57.0225715968</v>
      </c>
      <c r="C99" s="139">
        <v>57.29003784</v>
      </c>
      <c r="D99" s="139">
        <v>58.859226269856</v>
      </c>
      <c r="E99" s="139">
        <v>61.68564919500169</v>
      </c>
      <c r="F99" s="139">
        <v>64.64909499119965</v>
      </c>
      <c r="G99" s="139">
        <v>66.9861189015812</v>
      </c>
      <c r="H99" s="140">
        <v>69.40841015467132</v>
      </c>
      <c r="I99" t="str">
        <f>VLOOKUP(A99,'[11]Country Classifications'!A:C,3,FALSE)</f>
        <v>South &amp; South East Asia</v>
      </c>
      <c r="J99" t="e">
        <f>VLOOKUP(A99,'[11]Country Classifications'!J:L,3,FALSE)</f>
        <v>#N/A</v>
      </c>
      <c r="K99" t="e">
        <f>VLOOKUP(A99,'[11]Country Classifications'!F:H,3,FALSE)</f>
        <v>#N/A</v>
      </c>
    </row>
    <row r="101" spans="2:8" ht="12.75">
      <c r="B101" s="141">
        <f aca="true" t="shared" si="1" ref="B101:H101">SUM(B4:B99)</f>
        <v>9125.842139850527</v>
      </c>
      <c r="C101" s="141">
        <f t="shared" si="1"/>
        <v>9673.528218939582</v>
      </c>
      <c r="D101" s="141">
        <f t="shared" si="1"/>
        <v>10277.924809922393</v>
      </c>
      <c r="E101" s="141">
        <f t="shared" si="1"/>
        <v>10739.213331330571</v>
      </c>
      <c r="F101" s="141">
        <f t="shared" si="1"/>
        <v>11234.225126242143</v>
      </c>
      <c r="G101" s="141">
        <f t="shared" si="1"/>
        <v>11667.51411779082</v>
      </c>
      <c r="H101" s="141">
        <f t="shared" si="1"/>
        <v>12129.897059257146</v>
      </c>
    </row>
    <row r="102" ht="12.75">
      <c r="I102" s="81"/>
    </row>
    <row r="125" ht="12.75">
      <c r="K125" s="142"/>
    </row>
    <row r="126" ht="12.75">
      <c r="K126" s="142"/>
    </row>
    <row r="127" ht="12.75">
      <c r="K127" s="142"/>
    </row>
    <row r="128" ht="12.75">
      <c r="K128" s="142"/>
    </row>
  </sheetData>
  <printOptions/>
  <pageMargins left="0.75" right="0.75" top="1" bottom="1" header="0.5" footer="0.5"/>
  <pageSetup fitToHeight="2" fitToWidth="1" horizontalDpi="600" verticalDpi="600" orientation="portrait" scale="50" r:id="rId1"/>
  <headerFooter alignWithMargins="0">
    <oddHeader>&amp;C&amp;A
&amp;F
&amp;D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75" zoomScaleNormal="75" zoomScaleSheetLayoutView="75" workbookViewId="0" topLeftCell="A89">
      <selection activeCell="C109" sqref="C109"/>
    </sheetView>
  </sheetViews>
  <sheetFormatPr defaultColWidth="9.140625" defaultRowHeight="12.75" outlineLevelCol="1"/>
  <cols>
    <col min="1" max="1" width="36.28125" style="0" customWidth="1"/>
    <col min="2" max="8" width="11.421875" style="0" customWidth="1" outlineLevel="1"/>
    <col min="9" max="9" width="30.00390625" style="0" customWidth="1"/>
    <col min="10" max="10" width="16.57421875" style="0" customWidth="1"/>
    <col min="11" max="11" width="9.140625" style="142" customWidth="1"/>
    <col min="13" max="16384" width="9.140625" style="142" customWidth="1"/>
  </cols>
  <sheetData>
    <row r="1" ht="14.25" customHeight="1">
      <c r="A1" s="81" t="s">
        <v>150</v>
      </c>
    </row>
    <row r="2" spans="1:8" ht="12.75">
      <c r="A2" s="90"/>
      <c r="B2" s="91"/>
      <c r="C2" s="92"/>
      <c r="D2" s="92"/>
      <c r="E2" s="92"/>
      <c r="F2" s="92"/>
      <c r="G2" s="92"/>
      <c r="H2" s="93"/>
    </row>
    <row r="3" spans="1:11" ht="12.75">
      <c r="A3" s="61" t="s">
        <v>1</v>
      </c>
      <c r="B3" s="98">
        <v>1990</v>
      </c>
      <c r="C3" s="99">
        <v>1995</v>
      </c>
      <c r="D3" s="99">
        <v>2000</v>
      </c>
      <c r="E3" s="99">
        <v>2005</v>
      </c>
      <c r="F3" s="99">
        <v>2010</v>
      </c>
      <c r="G3" s="99">
        <v>2015</v>
      </c>
      <c r="H3" s="99">
        <v>2020</v>
      </c>
      <c r="I3" s="81" t="s">
        <v>3</v>
      </c>
      <c r="J3" s="81" t="s">
        <v>145</v>
      </c>
      <c r="K3" s="81" t="s">
        <v>146</v>
      </c>
    </row>
    <row r="4" spans="1:11" ht="12.75">
      <c r="A4" s="9" t="s">
        <v>6</v>
      </c>
      <c r="B4" s="100">
        <v>159.13866</v>
      </c>
      <c r="C4" s="101">
        <v>153.96046999999996</v>
      </c>
      <c r="D4" s="101">
        <v>174.6817</v>
      </c>
      <c r="E4" s="101">
        <v>197.64207194951194</v>
      </c>
      <c r="F4" s="101">
        <v>223.62038269890925</v>
      </c>
      <c r="G4" s="101">
        <v>253.0133137401068</v>
      </c>
      <c r="H4" s="101">
        <v>286.2696868556158</v>
      </c>
      <c r="I4" t="str">
        <f>IF($A4='[11]World Biomass Combustion_CH4'!$A4,'[11]World Biomass Combustion_CH4'!I4,"Fix")</f>
        <v>Africa</v>
      </c>
      <c r="J4" t="e">
        <f>IF($A4='[11]World Biomass Combustion_CH4'!$A4,'[11]World Biomass Combustion_CH4'!J4,"Fix")</f>
        <v>#N/A</v>
      </c>
      <c r="K4" t="e">
        <f>IF($A4='[11]World Biomass Combustion_CH4'!$A4,'[11]World Biomass Combustion_CH4'!K4,"Fix")</f>
        <v>#N/A</v>
      </c>
    </row>
    <row r="5" spans="1:11" ht="12.75">
      <c r="A5" s="100" t="s">
        <v>9</v>
      </c>
      <c r="B5" s="100">
        <v>2620.7207799029416</v>
      </c>
      <c r="C5" s="101">
        <v>2611.0733616795624</v>
      </c>
      <c r="D5" s="101">
        <v>2601.4614576090416</v>
      </c>
      <c r="E5" s="101">
        <v>2900.035564698375</v>
      </c>
      <c r="F5" s="101">
        <v>3232.87752425327</v>
      </c>
      <c r="G5" s="101">
        <v>3603.9203153389553</v>
      </c>
      <c r="H5" s="101">
        <v>4017.5483116431574</v>
      </c>
      <c r="I5" t="str">
        <f>IF(A5='[11]World Biomass Combustion_CH4'!A5,'[11]World Biomass Combustion_CH4'!I5,"Fix")</f>
        <v>Latin America and Caribbean</v>
      </c>
      <c r="J5" t="e">
        <f>IF($A5='[11]World Biomass Combustion_CH4'!$A5,'[11]World Biomass Combustion_CH4'!J5,"Fix")</f>
        <v>#N/A</v>
      </c>
      <c r="K5" t="e">
        <f>IF($A5='[11]World Biomass Combustion_CH4'!$A5,'[11]World Biomass Combustion_CH4'!K5,"Fix")</f>
        <v>#N/A</v>
      </c>
    </row>
    <row r="6" spans="1:11" ht="12.75">
      <c r="A6" s="100" t="s">
        <v>11</v>
      </c>
      <c r="B6" s="100">
        <v>44.07</v>
      </c>
      <c r="C6" s="101">
        <v>37.03375930395795</v>
      </c>
      <c r="D6" s="101">
        <v>34.92357177259122</v>
      </c>
      <c r="E6" s="101">
        <v>36.136911019957964</v>
      </c>
      <c r="F6" s="101">
        <v>37.392404951238106</v>
      </c>
      <c r="G6" s="101">
        <v>38.691518134053354</v>
      </c>
      <c r="H6" s="101">
        <v>40.035766019061874</v>
      </c>
      <c r="I6" t="str">
        <f>IF(A6='[11]World Biomass Combustion_CH4'!A6,'[11]World Biomass Combustion_CH4'!I6,"Fix")</f>
        <v>CIS</v>
      </c>
      <c r="J6" t="e">
        <f>IF($A6='[11]World Biomass Combustion_CH4'!$A6,'[11]World Biomass Combustion_CH4'!J6,"Fix")</f>
        <v>#N/A</v>
      </c>
      <c r="K6" t="e">
        <f>IF($A6='[11]World Biomass Combustion_CH4'!$A6,'[11]World Biomass Combustion_CH4'!K6,"Fix")</f>
        <v>#N/A</v>
      </c>
    </row>
    <row r="7" spans="1:11" ht="12.75">
      <c r="A7" s="94" t="s">
        <v>13</v>
      </c>
      <c r="B7" s="100">
        <v>3065</v>
      </c>
      <c r="C7" s="101">
        <v>2876</v>
      </c>
      <c r="D7" s="101">
        <v>2921.25</v>
      </c>
      <c r="E7" s="101">
        <v>2994.31</v>
      </c>
      <c r="F7" s="101">
        <v>3067.37</v>
      </c>
      <c r="G7" s="101">
        <v>3144.05425</v>
      </c>
      <c r="H7" s="101">
        <v>3220.7385</v>
      </c>
      <c r="I7" t="str">
        <f>IF(A7='[11]World Biomass Combustion_CH4'!A7,'[11]World Biomass Combustion_CH4'!I7,"Fix")</f>
        <v>Australia/NZ</v>
      </c>
      <c r="J7" t="str">
        <f>IF($A7='[11]World Biomass Combustion_CH4'!$A7,'[11]World Biomass Combustion_CH4'!J7,"Fix")</f>
        <v>OECD</v>
      </c>
      <c r="K7" t="str">
        <f>IF($A7='[11]World Biomass Combustion_CH4'!$A7,'[11]World Biomass Combustion_CH4'!K7,"Fix")</f>
        <v>Annex 1</v>
      </c>
    </row>
    <row r="8" spans="1:11" ht="12.75">
      <c r="A8" s="94" t="s">
        <v>17</v>
      </c>
      <c r="B8" s="100">
        <v>154.42</v>
      </c>
      <c r="C8" s="101">
        <v>135.17</v>
      </c>
      <c r="D8" s="101">
        <v>127.93</v>
      </c>
      <c r="E8" s="101">
        <v>126.1512351546954</v>
      </c>
      <c r="F8" s="101">
        <v>122.25968034272533</v>
      </c>
      <c r="G8" s="101">
        <v>118.69242176508615</v>
      </c>
      <c r="H8" s="101">
        <v>115.44945942177776</v>
      </c>
      <c r="I8" t="str">
        <f>IF(A8='[11]World Biomass Combustion_CH4'!A8,'[11]World Biomass Combustion_CH4'!I8,"Fix")</f>
        <v>EU-15</v>
      </c>
      <c r="J8" t="str">
        <f>IF($A8='[11]World Biomass Combustion_CH4'!$A8,'[11]World Biomass Combustion_CH4'!J8,"Fix")</f>
        <v>OECD</v>
      </c>
      <c r="K8" t="str">
        <f>IF($A8='[11]World Biomass Combustion_CH4'!$A8,'[11]World Biomass Combustion_CH4'!K8,"Fix")</f>
        <v>Annex 1</v>
      </c>
    </row>
    <row r="9" spans="1:11" ht="12.75">
      <c r="A9" s="94" t="s">
        <v>19</v>
      </c>
      <c r="B9" s="100">
        <v>164</v>
      </c>
      <c r="C9" s="101">
        <v>139.79771417426616</v>
      </c>
      <c r="D9" s="101">
        <v>166.0389358396813</v>
      </c>
      <c r="E9" s="101">
        <v>171.79482846148764</v>
      </c>
      <c r="F9" s="101">
        <v>177.75025440182688</v>
      </c>
      <c r="G9" s="101">
        <v>183.912130666943</v>
      </c>
      <c r="H9" s="101">
        <v>190.28761404747158</v>
      </c>
      <c r="I9" t="str">
        <f>IF(A9='[11]World Biomass Combustion_CH4'!A9,'[11]World Biomass Combustion_CH4'!I9,"Fix")</f>
        <v>CIS</v>
      </c>
      <c r="J9" t="e">
        <f>IF($A9='[11]World Biomass Combustion_CH4'!$A9,'[11]World Biomass Combustion_CH4'!J9,"Fix")</f>
        <v>#N/A</v>
      </c>
      <c r="K9" t="e">
        <f>IF($A9='[11]World Biomass Combustion_CH4'!$A9,'[11]World Biomass Combustion_CH4'!K9,"Fix")</f>
        <v>#N/A</v>
      </c>
    </row>
    <row r="10" spans="1:11" ht="12.75">
      <c r="A10" s="100" t="s">
        <v>20</v>
      </c>
      <c r="B10" s="100">
        <v>518.68</v>
      </c>
      <c r="C10" s="101">
        <v>513.5304520490072</v>
      </c>
      <c r="D10" s="101">
        <v>508.3809040980143</v>
      </c>
      <c r="E10" s="101">
        <v>557.0276975073932</v>
      </c>
      <c r="F10" s="101">
        <v>605.6744909167722</v>
      </c>
      <c r="G10" s="101">
        <v>688.5055175327418</v>
      </c>
      <c r="H10" s="101">
        <v>771.3365441487114</v>
      </c>
      <c r="I10" t="str">
        <f>IF(A10='[11]World Biomass Combustion_CH4'!A10,'[11]World Biomass Combustion_CH4'!I10,"Fix")</f>
        <v>South &amp; South East Asia</v>
      </c>
      <c r="J10" t="e">
        <f>IF($A10='[11]World Biomass Combustion_CH4'!$A10,'[11]World Biomass Combustion_CH4'!J10,"Fix")</f>
        <v>#N/A</v>
      </c>
      <c r="K10" t="e">
        <f>IF($A10='[11]World Biomass Combustion_CH4'!$A10,'[11]World Biomass Combustion_CH4'!K10,"Fix")</f>
        <v>#N/A</v>
      </c>
    </row>
    <row r="11" spans="1:12" s="143" customFormat="1" ht="12.75">
      <c r="A11" t="s">
        <v>22</v>
      </c>
      <c r="B11" s="100">
        <v>460.6054596946982</v>
      </c>
      <c r="C11" s="101">
        <v>365.46959999999996</v>
      </c>
      <c r="D11" s="101">
        <v>296.87309999999997</v>
      </c>
      <c r="E11" s="101">
        <v>307.1922776873842</v>
      </c>
      <c r="F11" s="101">
        <v>317.8701454283429</v>
      </c>
      <c r="G11" s="101">
        <v>328.919171130536</v>
      </c>
      <c r="H11" s="101">
        <v>340.3522560805808</v>
      </c>
      <c r="I11" t="str">
        <f>IF(A11='[11]World Biomass Combustion_CH4'!A11,'[11]World Biomass Combustion_CH4'!I11,"Fix")</f>
        <v>CIS</v>
      </c>
      <c r="J11" t="e">
        <f>IF($A11='[11]World Biomass Combustion_CH4'!$A11,'[11]World Biomass Combustion_CH4'!J11,"Fix")</f>
        <v>#N/A</v>
      </c>
      <c r="K11" t="str">
        <f>IF($A11='[11]World Biomass Combustion_CH4'!$A11,'[11]World Biomass Combustion_CH4'!K11,"Fix")</f>
        <v>Annex 1</v>
      </c>
      <c r="L11"/>
    </row>
    <row r="12" spans="1:11" ht="12.75">
      <c r="A12" t="s">
        <v>24</v>
      </c>
      <c r="B12" s="100">
        <v>219.86</v>
      </c>
      <c r="C12" s="101">
        <v>220.82</v>
      </c>
      <c r="D12" s="101">
        <v>208.76</v>
      </c>
      <c r="E12" s="101">
        <v>213.87142857142857</v>
      </c>
      <c r="F12" s="101">
        <v>208.0952380952381</v>
      </c>
      <c r="G12" s="101">
        <v>202.62498386888632</v>
      </c>
      <c r="H12" s="101">
        <v>197.15472964253453</v>
      </c>
      <c r="I12" t="str">
        <f>IF(A12='[11]World Biomass Combustion_CH4'!A12,'[11]World Biomass Combustion_CH4'!I12,"Fix")</f>
        <v>EU-15</v>
      </c>
      <c r="J12" t="str">
        <f>IF($A12='[11]World Biomass Combustion_CH4'!$A12,'[11]World Biomass Combustion_CH4'!J12,"Fix")</f>
        <v>OECD</v>
      </c>
      <c r="K12" t="str">
        <f>IF($A12='[11]World Biomass Combustion_CH4'!$A12,'[11]World Biomass Combustion_CH4'!K12,"Fix")</f>
        <v>Annex 1</v>
      </c>
    </row>
    <row r="13" spans="1:11" ht="12.75">
      <c r="A13" s="100" t="s">
        <v>25</v>
      </c>
      <c r="B13" s="100">
        <v>332.88695</v>
      </c>
      <c r="C13" s="101">
        <v>357.29656800000004</v>
      </c>
      <c r="D13" s="101">
        <v>397.56989999999996</v>
      </c>
      <c r="E13" s="101">
        <v>443.26336954056234</v>
      </c>
      <c r="F13" s="101">
        <v>494.20847699097226</v>
      </c>
      <c r="G13" s="101">
        <v>551.0088031476423</v>
      </c>
      <c r="H13" s="101">
        <v>614.3372995031474</v>
      </c>
      <c r="I13" t="str">
        <f>IF(A13='[11]World Biomass Combustion_CH4'!A13,'[11]World Biomass Combustion_CH4'!I13,"Fix")</f>
        <v>Latin America and Caribbean</v>
      </c>
      <c r="J13" t="e">
        <f>IF($A13='[11]World Biomass Combustion_CH4'!$A13,'[11]World Biomass Combustion_CH4'!J13,"Fix")</f>
        <v>#N/A</v>
      </c>
      <c r="K13" t="e">
        <f>IF($A13='[11]World Biomass Combustion_CH4'!$A13,'[11]World Biomass Combustion_CH4'!K13,"Fix")</f>
        <v>#N/A</v>
      </c>
    </row>
    <row r="14" spans="1:11" ht="12.75">
      <c r="A14" s="100" t="s">
        <v>26</v>
      </c>
      <c r="B14" s="100">
        <v>7940.99</v>
      </c>
      <c r="C14" s="101">
        <v>8674</v>
      </c>
      <c r="D14" s="101">
        <v>8865.636843063872</v>
      </c>
      <c r="E14" s="101">
        <v>9883.386835557067</v>
      </c>
      <c r="F14" s="101">
        <v>11017.971643817646</v>
      </c>
      <c r="G14" s="101">
        <v>12282.803573692901</v>
      </c>
      <c r="H14" s="101">
        <v>13692.834625743211</v>
      </c>
      <c r="I14" t="str">
        <f>IF(A14='[11]World Biomass Combustion_CH4'!A14,'[11]World Biomass Combustion_CH4'!I14,"Fix")</f>
        <v>Latin America and Caribbean</v>
      </c>
      <c r="J14" t="e">
        <f>IF($A14='[11]World Biomass Combustion_CH4'!$A14,'[11]World Biomass Combustion_CH4'!J14,"Fix")</f>
        <v>#N/A</v>
      </c>
      <c r="K14" t="e">
        <f>IF($A14='[11]World Biomass Combustion_CH4'!$A14,'[11]World Biomass Combustion_CH4'!K14,"Fix")</f>
        <v>#N/A</v>
      </c>
    </row>
    <row r="15" spans="1:11" ht="12.75">
      <c r="A15" s="100" t="s">
        <v>27</v>
      </c>
      <c r="B15" s="100">
        <v>180</v>
      </c>
      <c r="C15" s="101">
        <v>82.41</v>
      </c>
      <c r="D15" s="101">
        <v>83</v>
      </c>
      <c r="E15" s="101">
        <v>108</v>
      </c>
      <c r="F15" s="101">
        <v>112.6</v>
      </c>
      <c r="G15" s="101">
        <v>108</v>
      </c>
      <c r="H15" s="101">
        <v>112.6</v>
      </c>
      <c r="I15" t="str">
        <f>IF(A15='[11]World Biomass Combustion_CH4'!A15,'[11]World Biomass Combustion_CH4'!I15,"Fix")</f>
        <v>Eastern Europe</v>
      </c>
      <c r="J15" t="e">
        <f>IF($A15='[11]World Biomass Combustion_CH4'!$A15,'[11]World Biomass Combustion_CH4'!J15,"Fix")</f>
        <v>#N/A</v>
      </c>
      <c r="K15" t="s">
        <v>147</v>
      </c>
    </row>
    <row r="16" spans="1:11" ht="12.75">
      <c r="A16" s="100" t="s">
        <v>29</v>
      </c>
      <c r="B16" s="100">
        <v>761.62</v>
      </c>
      <c r="C16" s="101">
        <v>860.89</v>
      </c>
      <c r="D16" s="101">
        <v>848.58</v>
      </c>
      <c r="E16" s="101">
        <v>953.6022772277229</v>
      </c>
      <c r="F16" s="101">
        <v>1046.0218811881189</v>
      </c>
      <c r="G16" s="101">
        <v>1175.4800348005099</v>
      </c>
      <c r="H16" s="101">
        <v>1289.4032099794138</v>
      </c>
      <c r="I16" t="str">
        <f>IF(A16='[11]World Biomass Combustion_CH4'!A16,'[11]World Biomass Combustion_CH4'!I16,"Fix")</f>
        <v>North America</v>
      </c>
      <c r="J16" t="str">
        <f>IF($A16='[11]World Biomass Combustion_CH4'!$A16,'[11]World Biomass Combustion_CH4'!J16,"Fix")</f>
        <v>OECD</v>
      </c>
      <c r="K16" t="str">
        <f>IF($A16='[11]World Biomass Combustion_CH4'!$A16,'[11]World Biomass Combustion_CH4'!K16,"Fix")</f>
        <v>Annex 1</v>
      </c>
    </row>
    <row r="17" spans="1:11" ht="12.75">
      <c r="A17" s="100" t="s">
        <v>30</v>
      </c>
      <c r="B17" s="100">
        <v>277.3935037161835</v>
      </c>
      <c r="C17" s="101">
        <v>309.1424705794411</v>
      </c>
      <c r="D17" s="101">
        <v>344.5252532436467</v>
      </c>
      <c r="E17" s="101">
        <v>384.0578262927883</v>
      </c>
      <c r="F17" s="101">
        <v>428.12656706017987</v>
      </c>
      <c r="G17" s="101">
        <v>477.2519784117116</v>
      </c>
      <c r="H17" s="101">
        <v>532.0142883491654</v>
      </c>
      <c r="I17" t="str">
        <f>IF(A17='[11]World Biomass Combustion_CH4'!A17,'[11]World Biomass Combustion_CH4'!I17,"Fix")</f>
        <v>Latin America and Caribbean</v>
      </c>
      <c r="J17" t="e">
        <f>IF($A17='[11]World Biomass Combustion_CH4'!$A17,'[11]World Biomass Combustion_CH4'!J17,"Fix")</f>
        <v>#N/A</v>
      </c>
      <c r="K17" t="e">
        <f>IF($A17='[11]World Biomass Combustion_CH4'!$A17,'[11]World Biomass Combustion_CH4'!K17,"Fix")</f>
        <v>#N/A</v>
      </c>
    </row>
    <row r="18" spans="1:11" ht="12.75">
      <c r="A18" s="100" t="s">
        <v>31</v>
      </c>
      <c r="B18" s="100">
        <v>4548</v>
      </c>
      <c r="C18" s="101">
        <v>6951.5</v>
      </c>
      <c r="D18" s="101">
        <v>9355</v>
      </c>
      <c r="E18" s="101">
        <v>10105</v>
      </c>
      <c r="F18" s="101">
        <v>10855</v>
      </c>
      <c r="G18" s="101">
        <v>11137.5</v>
      </c>
      <c r="H18" s="101">
        <v>11420</v>
      </c>
      <c r="I18" t="str">
        <f>IF(A18='[11]World Biomass Combustion_CH4'!A18,'[11]World Biomass Combustion_CH4'!I18,"Fix")</f>
        <v>East Asia</v>
      </c>
      <c r="J18" t="e">
        <f>IF($A18='[11]World Biomass Combustion_CH4'!$A18,'[11]World Biomass Combustion_CH4'!J18,"Fix")</f>
        <v>#N/A</v>
      </c>
      <c r="K18" t="e">
        <f>IF($A18='[11]World Biomass Combustion_CH4'!$A18,'[11]World Biomass Combustion_CH4'!K18,"Fix")</f>
        <v>#N/A</v>
      </c>
    </row>
    <row r="19" spans="1:11" ht="12.75">
      <c r="A19" s="100" t="s">
        <v>32</v>
      </c>
      <c r="B19" s="100">
        <v>1123.94</v>
      </c>
      <c r="C19" s="101">
        <v>1185.4458406355366</v>
      </c>
      <c r="D19" s="101">
        <v>1211.0764283402532</v>
      </c>
      <c r="E19" s="101">
        <v>1349.723168048955</v>
      </c>
      <c r="F19" s="101">
        <v>1504.2424967883894</v>
      </c>
      <c r="G19" s="101">
        <v>1676.4515440710707</v>
      </c>
      <c r="H19" s="101">
        <v>1868.375468462546</v>
      </c>
      <c r="I19" t="str">
        <f>IF(A19='[11]World Biomass Combustion_CH4'!A19,'[11]World Biomass Combustion_CH4'!I19,"Fix")</f>
        <v>Latin America and Caribbean</v>
      </c>
      <c r="J19" t="e">
        <f>IF($A19='[11]World Biomass Combustion_CH4'!$A19,'[11]World Biomass Combustion_CH4'!J19,"Fix")</f>
        <v>#N/A</v>
      </c>
      <c r="K19" t="e">
        <f>IF($A19='[11]World Biomass Combustion_CH4'!$A19,'[11]World Biomass Combustion_CH4'!K19,"Fix")</f>
        <v>#N/A</v>
      </c>
    </row>
    <row r="20" spans="1:11" ht="12.75">
      <c r="A20" s="100" t="s">
        <v>33</v>
      </c>
      <c r="B20" s="100">
        <v>72.5</v>
      </c>
      <c r="C20" s="101">
        <v>55</v>
      </c>
      <c r="D20" s="101">
        <v>57.1</v>
      </c>
      <c r="E20" s="101">
        <v>64.8</v>
      </c>
      <c r="F20" s="101">
        <v>67.2</v>
      </c>
      <c r="G20" s="101">
        <v>67</v>
      </c>
      <c r="H20" s="101">
        <v>67</v>
      </c>
      <c r="I20" t="str">
        <f>IF(A20='[11]World Biomass Combustion_CH4'!A20,'[11]World Biomass Combustion_CH4'!I20,"Fix")</f>
        <v>Eastern Europe</v>
      </c>
      <c r="J20" t="e">
        <f>IF($A20='[11]World Biomass Combustion_CH4'!$A20,'[11]World Biomass Combustion_CH4'!J20,"Fix")</f>
        <v>#N/A</v>
      </c>
      <c r="K20" t="str">
        <f>IF($A20='[11]World Biomass Combustion_CH4'!$A20,'[11]World Biomass Combustion_CH4'!K20,"Fix")</f>
        <v>Annex 1</v>
      </c>
    </row>
    <row r="21" spans="1:11" ht="12.75">
      <c r="A21" s="100" t="s">
        <v>34</v>
      </c>
      <c r="B21" s="100">
        <v>156</v>
      </c>
      <c r="C21" s="101">
        <v>99</v>
      </c>
      <c r="D21" s="101">
        <v>85.164</v>
      </c>
      <c r="E21" s="101">
        <v>79.03</v>
      </c>
      <c r="F21" s="101">
        <v>89.069</v>
      </c>
      <c r="G21" s="101">
        <v>90.67</v>
      </c>
      <c r="H21" s="101">
        <v>92.248</v>
      </c>
      <c r="I21" t="str">
        <f>IF(A21='[11]World Biomass Combustion_CH4'!A21,'[11]World Biomass Combustion_CH4'!I21,"Fix")</f>
        <v>Eastern Europe</v>
      </c>
      <c r="J21" t="str">
        <f>IF($A21='[11]World Biomass Combustion_CH4'!$A21,'[11]World Biomass Combustion_CH4'!J21,"Fix")</f>
        <v>OECD</v>
      </c>
      <c r="K21" t="str">
        <f>IF($A21='[11]World Biomass Combustion_CH4'!$A21,'[11]World Biomass Combustion_CH4'!K21,"Fix")</f>
        <v>Annex 1</v>
      </c>
    </row>
    <row r="22" spans="1:12" s="143" customFormat="1" ht="12.75">
      <c r="A22" s="100" t="s">
        <v>35</v>
      </c>
      <c r="B22" s="100">
        <v>74.0821</v>
      </c>
      <c r="C22" s="101">
        <v>64.97699999999999</v>
      </c>
      <c r="D22" s="101">
        <v>52.670495</v>
      </c>
      <c r="E22" s="101">
        <v>62.25480546679509</v>
      </c>
      <c r="F22" s="101">
        <v>73.58314752326704</v>
      </c>
      <c r="G22" s="101">
        <v>86.97287797837241</v>
      </c>
      <c r="H22" s="101">
        <v>102.79910221901048</v>
      </c>
      <c r="I22" t="str">
        <f>IF(A22='[11]World Biomass Combustion_CH4'!A22,'[11]World Biomass Combustion_CH4'!I22,"Fix")</f>
        <v>Africa</v>
      </c>
      <c r="J22" t="e">
        <f>IF($A22='[11]World Biomass Combustion_CH4'!$A22,'[11]World Biomass Combustion_CH4'!J22,"Fix")</f>
        <v>#N/A</v>
      </c>
      <c r="K22" t="e">
        <f>IF($A22='[11]World Biomass Combustion_CH4'!$A22,'[11]World Biomass Combustion_CH4'!K22,"Fix")</f>
        <v>#N/A</v>
      </c>
      <c r="L22"/>
    </row>
    <row r="23" spans="1:12" s="143" customFormat="1" ht="12.75">
      <c r="A23" s="100" t="s">
        <v>36</v>
      </c>
      <c r="B23" s="100">
        <v>150</v>
      </c>
      <c r="C23" s="101">
        <v>143</v>
      </c>
      <c r="D23" s="101">
        <v>128</v>
      </c>
      <c r="E23" s="101">
        <v>128</v>
      </c>
      <c r="F23" s="101">
        <v>132.26666666666668</v>
      </c>
      <c r="G23" s="101">
        <v>134.47111111111113</v>
      </c>
      <c r="H23" s="101">
        <v>136.67555555555558</v>
      </c>
      <c r="I23" t="str">
        <f>IF(A23='[11]World Biomass Combustion_CH4'!A23,'[11]World Biomass Combustion_CH4'!I23,"Fix")</f>
        <v>EU-15</v>
      </c>
      <c r="J23" t="str">
        <f>IF($A23='[11]World Biomass Combustion_CH4'!$A23,'[11]World Biomass Combustion_CH4'!J23,"Fix")</f>
        <v>OECD</v>
      </c>
      <c r="K23" t="str">
        <f>IF($A23='[11]World Biomass Combustion_CH4'!$A23,'[11]World Biomass Combustion_CH4'!K23,"Fix")</f>
        <v>Annex 1</v>
      </c>
      <c r="L23"/>
    </row>
    <row r="24" spans="1:13" ht="12.75">
      <c r="A24" s="100" t="s">
        <v>37</v>
      </c>
      <c r="B24" s="100">
        <v>242.857246</v>
      </c>
      <c r="C24" s="101">
        <v>277.202</v>
      </c>
      <c r="D24" s="101">
        <v>286.910209</v>
      </c>
      <c r="E24" s="101">
        <v>319.86789830241946</v>
      </c>
      <c r="F24" s="101">
        <v>356.6114733979611</v>
      </c>
      <c r="G24" s="101">
        <v>397.57582312567683</v>
      </c>
      <c r="H24" s="101">
        <v>443.2457924808967</v>
      </c>
      <c r="I24" t="str">
        <f>IF(A24='[11]World Biomass Combustion_CH4'!A24,'[11]World Biomass Combustion_CH4'!I24,"Fix")</f>
        <v>Latin America and Caribbean</v>
      </c>
      <c r="J24" t="e">
        <f>IF($A24='[11]World Biomass Combustion_CH4'!$A24,'[11]World Biomass Combustion_CH4'!J24,"Fix")</f>
        <v>#N/A</v>
      </c>
      <c r="K24" t="e">
        <f>IF($A24='[11]World Biomass Combustion_CH4'!$A24,'[11]World Biomass Combustion_CH4'!K24,"Fix")</f>
        <v>#N/A</v>
      </c>
      <c r="M24" s="143"/>
    </row>
    <row r="25" spans="1:13" ht="12.75">
      <c r="A25" s="100" t="s">
        <v>38</v>
      </c>
      <c r="B25" s="100">
        <v>323.37</v>
      </c>
      <c r="C25" s="101">
        <v>360.7885180191842</v>
      </c>
      <c r="D25" s="101">
        <v>379.71707959013395</v>
      </c>
      <c r="E25" s="101">
        <v>429.6936624042457</v>
      </c>
      <c r="F25" s="101">
        <v>486.24792887818046</v>
      </c>
      <c r="G25" s="101">
        <v>550.2456029148636</v>
      </c>
      <c r="H25" s="101">
        <v>622.6663509408895</v>
      </c>
      <c r="I25" t="str">
        <f>IF(A25='[11]World Biomass Combustion_CH4'!A25,'[11]World Biomass Combustion_CH4'!I25,"Fix")</f>
        <v>Africa</v>
      </c>
      <c r="J25" t="e">
        <f>IF($A25='[11]World Biomass Combustion_CH4'!$A25,'[11]World Biomass Combustion_CH4'!J25,"Fix")</f>
        <v>#N/A</v>
      </c>
      <c r="K25" t="e">
        <f>IF($A25='[11]World Biomass Combustion_CH4'!$A25,'[11]World Biomass Combustion_CH4'!K25,"Fix")</f>
        <v>#N/A</v>
      </c>
      <c r="M25" s="143"/>
    </row>
    <row r="26" spans="1:12" s="143" customFormat="1" ht="12.75">
      <c r="A26" s="100" t="s">
        <v>39</v>
      </c>
      <c r="B26" s="100">
        <v>53.1164</v>
      </c>
      <c r="C26" s="101">
        <v>27.1168</v>
      </c>
      <c r="D26" s="101">
        <v>18.24</v>
      </c>
      <c r="E26" s="101">
        <v>29.64</v>
      </c>
      <c r="F26" s="101">
        <v>33.44</v>
      </c>
      <c r="G26" s="101">
        <v>34.2</v>
      </c>
      <c r="H26" s="101">
        <v>34.96</v>
      </c>
      <c r="I26" t="str">
        <f>IF(A26='[11]World Biomass Combustion_CH4'!A26,'[11]World Biomass Combustion_CH4'!I26,"Fix")</f>
        <v>Eastern Europe</v>
      </c>
      <c r="J26" t="e">
        <f>IF($A26='[11]World Biomass Combustion_CH4'!$A26,'[11]World Biomass Combustion_CH4'!J26,"Fix")</f>
        <v>#N/A</v>
      </c>
      <c r="K26" t="str">
        <f>IF($A26='[11]World Biomass Combustion_CH4'!$A26,'[11]World Biomass Combustion_CH4'!K26,"Fix")</f>
        <v>Annex 1</v>
      </c>
      <c r="L26"/>
    </row>
    <row r="27" spans="1:13" ht="12.75">
      <c r="A27" s="100" t="s">
        <v>40</v>
      </c>
      <c r="B27" s="100">
        <v>990.58</v>
      </c>
      <c r="C27" s="101">
        <v>1027.6709722895134</v>
      </c>
      <c r="D27" s="101">
        <v>1160.9123952629984</v>
      </c>
      <c r="E27" s="101">
        <v>1373.4642461396934</v>
      </c>
      <c r="F27" s="101">
        <v>1624.9322887079018</v>
      </c>
      <c r="G27" s="101">
        <v>1922.4417019275998</v>
      </c>
      <c r="H27" s="101">
        <v>2274.4222162321994</v>
      </c>
      <c r="I27" t="str">
        <f>IF(A27='[11]World Biomass Combustion_CH4'!A27,'[11]World Biomass Combustion_CH4'!I27,"Fix")</f>
        <v>Africa</v>
      </c>
      <c r="J27" t="e">
        <f>IF($A27='[11]World Biomass Combustion_CH4'!$A27,'[11]World Biomass Combustion_CH4'!J27,"Fix")</f>
        <v>#N/A</v>
      </c>
      <c r="K27" t="e">
        <f>IF($A27='[11]World Biomass Combustion_CH4'!$A27,'[11]World Biomass Combustion_CH4'!K27,"Fix")</f>
        <v>#N/A</v>
      </c>
      <c r="M27" s="143"/>
    </row>
    <row r="28" spans="1:12" s="143" customFormat="1" ht="19.5" customHeight="1">
      <c r="A28" s="100" t="s">
        <v>41</v>
      </c>
      <c r="B28" s="100">
        <v>86.85</v>
      </c>
      <c r="C28" s="101">
        <v>75.94</v>
      </c>
      <c r="D28" s="101">
        <v>74</v>
      </c>
      <c r="E28" s="101">
        <v>67.11327235012074</v>
      </c>
      <c r="F28" s="101">
        <v>67.11327235012074</v>
      </c>
      <c r="G28" s="101">
        <v>67.11</v>
      </c>
      <c r="H28" s="101">
        <v>67.11327235012074</v>
      </c>
      <c r="I28" t="str">
        <f>IF(A28='[11]World Biomass Combustion_CH4'!A28,'[11]World Biomass Combustion_CH4'!I28,"Fix")</f>
        <v>EU-15</v>
      </c>
      <c r="J28" t="str">
        <f>IF($A28='[11]World Biomass Combustion_CH4'!$A28,'[11]World Biomass Combustion_CH4'!J28,"Fix")</f>
        <v>OECD</v>
      </c>
      <c r="K28" t="str">
        <f>IF($A28='[11]World Biomass Combustion_CH4'!$A28,'[11]World Biomass Combustion_CH4'!K28,"Fix")</f>
        <v>Annex 1</v>
      </c>
      <c r="L28"/>
    </row>
    <row r="29" spans="1:13" ht="12.75">
      <c r="A29" s="100" t="s">
        <v>42</v>
      </c>
      <c r="B29" s="100">
        <v>1431.315238095238</v>
      </c>
      <c r="C29" s="101">
        <v>1375.3535978835978</v>
      </c>
      <c r="D29" s="101">
        <v>1329.7161556499107</v>
      </c>
      <c r="E29" s="101">
        <v>1325.3755053280354</v>
      </c>
      <c r="F29" s="101">
        <v>1321.03485500616</v>
      </c>
      <c r="G29" s="101">
        <v>1325.1630889280543</v>
      </c>
      <c r="H29" s="101">
        <v>1329.2913228499488</v>
      </c>
      <c r="I29" t="str">
        <f>IF(A29='[11]World Biomass Combustion_CH4'!A29,'[11]World Biomass Combustion_CH4'!I29,"Fix")</f>
        <v>EU-15</v>
      </c>
      <c r="J29" t="str">
        <f>IF($A29='[11]World Biomass Combustion_CH4'!$A29,'[11]World Biomass Combustion_CH4'!J29,"Fix")</f>
        <v>OECD</v>
      </c>
      <c r="K29" t="str">
        <f>IF($A29='[11]World Biomass Combustion_CH4'!$A29,'[11]World Biomass Combustion_CH4'!K29,"Fix")</f>
        <v>Annex 1</v>
      </c>
      <c r="M29" s="143"/>
    </row>
    <row r="30" spans="1:12" s="143" customFormat="1" ht="12.75">
      <c r="A30" s="100" t="s">
        <v>43</v>
      </c>
      <c r="B30" s="100">
        <v>77.9</v>
      </c>
      <c r="C30" s="101">
        <v>53.6</v>
      </c>
      <c r="D30" s="101">
        <v>61.6699736743557</v>
      </c>
      <c r="E30" s="101">
        <v>63.80780572692557</v>
      </c>
      <c r="F30" s="101">
        <v>66.01974719794806</v>
      </c>
      <c r="G30" s="101">
        <v>68.30836714138455</v>
      </c>
      <c r="H30" s="101">
        <v>70.67632366921889</v>
      </c>
      <c r="I30" t="str">
        <f>IF(A30='[11]World Biomass Combustion_CH4'!A30,'[11]World Biomass Combustion_CH4'!I30,"Fix")</f>
        <v>CIS</v>
      </c>
      <c r="J30" t="e">
        <f>IF($A30='[11]World Biomass Combustion_CH4'!$A30,'[11]World Biomass Combustion_CH4'!J30,"Fix")</f>
        <v>#N/A</v>
      </c>
      <c r="K30" t="e">
        <f>IF($A30='[11]World Biomass Combustion_CH4'!$A30,'[11]World Biomass Combustion_CH4'!K30,"Fix")</f>
        <v>#N/A</v>
      </c>
      <c r="L30"/>
    </row>
    <row r="31" spans="1:13" ht="12.75">
      <c r="A31" s="100" t="s">
        <v>44</v>
      </c>
      <c r="B31" s="100">
        <v>1248</v>
      </c>
      <c r="C31" s="101">
        <v>1018</v>
      </c>
      <c r="D31" s="101">
        <v>949</v>
      </c>
      <c r="E31" s="101">
        <v>871.9238578680204</v>
      </c>
      <c r="F31" s="101">
        <v>790.0304568527918</v>
      </c>
      <c r="G31" s="101">
        <v>723.860393207761</v>
      </c>
      <c r="H31" s="101">
        <v>657.6903295627302</v>
      </c>
      <c r="I31" t="str">
        <f>IF(A31='[11]World Biomass Combustion_CH4'!A31,'[11]World Biomass Combustion_CH4'!I31,"Fix")</f>
        <v>EU-15</v>
      </c>
      <c r="J31" t="str">
        <f>IF($A31='[11]World Biomass Combustion_CH4'!$A31,'[11]World Biomass Combustion_CH4'!J31,"Fix")</f>
        <v>OECD</v>
      </c>
      <c r="K31" t="str">
        <f>IF($A31='[11]World Biomass Combustion_CH4'!$A31,'[11]World Biomass Combustion_CH4'!K31,"Fix")</f>
        <v>Annex 1</v>
      </c>
      <c r="M31" s="143"/>
    </row>
    <row r="32" spans="1:13" ht="12.75">
      <c r="A32" s="100" t="s">
        <v>45</v>
      </c>
      <c r="B32" s="100">
        <v>142</v>
      </c>
      <c r="C32" s="101">
        <v>140</v>
      </c>
      <c r="D32" s="101">
        <v>145</v>
      </c>
      <c r="E32" s="101">
        <v>139.82142857142858</v>
      </c>
      <c r="F32" s="101">
        <v>129.46428571428572</v>
      </c>
      <c r="G32" s="101">
        <v>122.52869897959184</v>
      </c>
      <c r="H32" s="101">
        <v>115.59311224489797</v>
      </c>
      <c r="I32" t="str">
        <f>IF(A32='[11]World Biomass Combustion_CH4'!A32,'[11]World Biomass Combustion_CH4'!I32,"Fix")</f>
        <v>EU-15</v>
      </c>
      <c r="J32" t="str">
        <f>IF($A32='[11]World Biomass Combustion_CH4'!$A32,'[11]World Biomass Combustion_CH4'!J32,"Fix")</f>
        <v>OECD</v>
      </c>
      <c r="K32" t="str">
        <f>IF($A32='[11]World Biomass Combustion_CH4'!$A32,'[11]World Biomass Combustion_CH4'!K32,"Fix")</f>
        <v>Annex 1</v>
      </c>
      <c r="M32" s="143"/>
    </row>
    <row r="33" spans="1:13" ht="12.75">
      <c r="A33" s="100" t="s">
        <v>46</v>
      </c>
      <c r="B33" s="100">
        <v>126</v>
      </c>
      <c r="C33" s="101">
        <v>84</v>
      </c>
      <c r="D33" s="101">
        <v>108.6</v>
      </c>
      <c r="E33" s="101">
        <v>146.7</v>
      </c>
      <c r="F33" s="101">
        <v>148</v>
      </c>
      <c r="G33" s="101">
        <v>150.5</v>
      </c>
      <c r="H33" s="101">
        <v>151.4</v>
      </c>
      <c r="I33" t="str">
        <f>IF(A33='[11]World Biomass Combustion_CH4'!A33,'[11]World Biomass Combustion_CH4'!I33,"Fix")</f>
        <v>Eastern Europe</v>
      </c>
      <c r="J33" t="str">
        <f>IF($A33='[11]World Biomass Combustion_CH4'!$A33,'[11]World Biomass Combustion_CH4'!J33,"Fix")</f>
        <v>OECD</v>
      </c>
      <c r="K33" t="str">
        <f>IF($A33='[11]World Biomass Combustion_CH4'!$A33,'[11]World Biomass Combustion_CH4'!K33,"Fix")</f>
        <v>Annex 1</v>
      </c>
      <c r="M33" s="143"/>
    </row>
    <row r="34" spans="1:13" ht="12.75">
      <c r="A34" s="100" t="s">
        <v>47</v>
      </c>
      <c r="B34" s="100">
        <v>11</v>
      </c>
      <c r="C34" s="101">
        <v>10</v>
      </c>
      <c r="D34" s="101">
        <v>10</v>
      </c>
      <c r="E34" s="101">
        <v>10</v>
      </c>
      <c r="F34" s="101">
        <v>10</v>
      </c>
      <c r="G34" s="101">
        <v>10</v>
      </c>
      <c r="H34" s="101">
        <v>10</v>
      </c>
      <c r="I34" t="str">
        <f>IF(A34='[11]World Biomass Combustion_CH4'!A34,'[11]World Biomass Combustion_CH4'!I34,"Fix")</f>
        <v>Western Europe (non-EU)</v>
      </c>
      <c r="J34" t="str">
        <f>IF($A34='[11]World Biomass Combustion_CH4'!$A34,'[11]World Biomass Combustion_CH4'!J34,"Fix")</f>
        <v>OECD</v>
      </c>
      <c r="K34" t="str">
        <f>IF($A34='[11]World Biomass Combustion_CH4'!$A34,'[11]World Biomass Combustion_CH4'!K34,"Fix")</f>
        <v>Annex 1</v>
      </c>
      <c r="M34" s="143"/>
    </row>
    <row r="35" spans="1:13" ht="12.75">
      <c r="A35" s="100" t="s">
        <v>49</v>
      </c>
      <c r="B35" s="100">
        <v>7563</v>
      </c>
      <c r="C35" s="101">
        <v>7930</v>
      </c>
      <c r="D35" s="101">
        <v>8297</v>
      </c>
      <c r="E35" s="101">
        <v>8699.5</v>
      </c>
      <c r="F35" s="101">
        <v>9102</v>
      </c>
      <c r="G35" s="101">
        <v>9543.5</v>
      </c>
      <c r="H35" s="101">
        <v>9985</v>
      </c>
      <c r="I35" t="str">
        <f>IF(A35='[11]World Biomass Combustion_CH4'!A35,'[11]World Biomass Combustion_CH4'!I35,"Fix")</f>
        <v>South &amp; South East Asia</v>
      </c>
      <c r="J35" t="e">
        <f>IF($A35='[11]World Biomass Combustion_CH4'!$A35,'[11]World Biomass Combustion_CH4'!J35,"Fix")</f>
        <v>#N/A</v>
      </c>
      <c r="K35" t="e">
        <f>IF($A35='[11]World Biomass Combustion_CH4'!$A35,'[11]World Biomass Combustion_CH4'!K35,"Fix")</f>
        <v>#N/A</v>
      </c>
      <c r="M35" s="143"/>
    </row>
    <row r="36" spans="1:12" s="143" customFormat="1" ht="12.75">
      <c r="A36" s="100" t="s">
        <v>50</v>
      </c>
      <c r="B36" s="100">
        <v>843.8767672657818</v>
      </c>
      <c r="C36" s="101">
        <v>902.3975392442375</v>
      </c>
      <c r="D36" s="101">
        <v>964.9765823895253</v>
      </c>
      <c r="E36" s="101">
        <v>1072.1962026550282</v>
      </c>
      <c r="F36" s="101">
        <v>1179.4158229205311</v>
      </c>
      <c r="G36" s="101">
        <v>1393.8550634515368</v>
      </c>
      <c r="H36" s="101">
        <v>1501.0746837170395</v>
      </c>
      <c r="I36" t="str">
        <f>IF(A36='[11]World Biomass Combustion_CH4'!A36,'[11]World Biomass Combustion_CH4'!I36,"Fix")</f>
        <v>South &amp; South East Asia</v>
      </c>
      <c r="J36" t="e">
        <f>IF($A36='[11]World Biomass Combustion_CH4'!$A36,'[11]World Biomass Combustion_CH4'!J36,"Fix")</f>
        <v>#N/A</v>
      </c>
      <c r="K36" t="e">
        <f>IF($A36='[11]World Biomass Combustion_CH4'!$A36,'[11]World Biomass Combustion_CH4'!K36,"Fix")</f>
        <v>#N/A</v>
      </c>
      <c r="L36"/>
    </row>
    <row r="37" spans="1:12" s="143" customFormat="1" ht="12.75">
      <c r="A37" s="100" t="s">
        <v>51</v>
      </c>
      <c r="B37" s="100">
        <v>653.85289</v>
      </c>
      <c r="C37" s="101">
        <v>711.3765</v>
      </c>
      <c r="D37" s="101">
        <v>732.99152</v>
      </c>
      <c r="E37" s="101">
        <v>829.3598524057398</v>
      </c>
      <c r="F37" s="101">
        <v>938.3979841710454</v>
      </c>
      <c r="G37" s="101">
        <v>1061.7716473035623</v>
      </c>
      <c r="H37" s="101">
        <v>1201.3655720004533</v>
      </c>
      <c r="I37" t="str">
        <f>IF(A37='[11]World Biomass Combustion_CH4'!A37,'[11]World Biomass Combustion_CH4'!I37,"Fix")</f>
        <v>OPEC</v>
      </c>
      <c r="J37" t="e">
        <f>IF($A37='[11]World Biomass Combustion_CH4'!$A37,'[11]World Biomass Combustion_CH4'!J37,"Fix")</f>
        <v>#N/A</v>
      </c>
      <c r="K37" t="e">
        <f>IF($A37='[11]World Biomass Combustion_CH4'!$A37,'[11]World Biomass Combustion_CH4'!K37,"Fix")</f>
        <v>#N/A</v>
      </c>
      <c r="L37"/>
    </row>
    <row r="38" spans="1:13" ht="12.75">
      <c r="A38" s="9" t="s">
        <v>53</v>
      </c>
      <c r="B38" s="100">
        <v>122.7114</v>
      </c>
      <c r="C38" s="101">
        <v>92.44409999999999</v>
      </c>
      <c r="D38" s="101">
        <v>95.4826</v>
      </c>
      <c r="E38" s="101">
        <v>108.03756614277279</v>
      </c>
      <c r="F38" s="101">
        <v>122.24337940162926</v>
      </c>
      <c r="G38" s="101">
        <v>138.31710895618247</v>
      </c>
      <c r="H38" s="101">
        <v>156.50436631942023</v>
      </c>
      <c r="I38" t="str">
        <f>IF(A38='[11]World Biomass Combustion_CH4'!A38,'[11]World Biomass Combustion_CH4'!I38,"Fix")</f>
        <v>OPEC</v>
      </c>
      <c r="J38" t="e">
        <f>IF($A38='[11]World Biomass Combustion_CH4'!$A38,'[11]World Biomass Combustion_CH4'!J38,"Fix")</f>
        <v>#N/A</v>
      </c>
      <c r="K38" t="e">
        <f>IF($A38='[11]World Biomass Combustion_CH4'!$A38,'[11]World Biomass Combustion_CH4'!K38,"Fix")</f>
        <v>#N/A</v>
      </c>
      <c r="M38" s="143"/>
    </row>
    <row r="39" spans="1:12" s="143" customFormat="1" ht="12.75">
      <c r="A39" s="100" t="s">
        <v>54</v>
      </c>
      <c r="B39" s="100">
        <v>452.6525005</v>
      </c>
      <c r="C39" s="101">
        <v>467.60008450000004</v>
      </c>
      <c r="D39" s="101">
        <v>490.0206501066955</v>
      </c>
      <c r="E39" s="101">
        <v>512.4412157133909</v>
      </c>
      <c r="F39" s="101">
        <v>534.8617813200864</v>
      </c>
      <c r="G39" s="101">
        <f>F39</f>
        <v>534.8617813200864</v>
      </c>
      <c r="H39" s="101">
        <f>G39</f>
        <v>534.8617813200864</v>
      </c>
      <c r="I39" t="str">
        <f>IF(A39='[11]World Biomass Combustion_CH4'!A39,'[11]World Biomass Combustion_CH4'!I39,"Fix")</f>
        <v>EU-15</v>
      </c>
      <c r="J39" t="str">
        <f>IF($A39='[11]World Biomass Combustion_CH4'!$A39,'[11]World Biomass Combustion_CH4'!J39,"Fix")</f>
        <v>OECD</v>
      </c>
      <c r="K39" t="str">
        <f>IF($A39='[11]World Biomass Combustion_CH4'!$A39,'[11]World Biomass Combustion_CH4'!K39,"Fix")</f>
        <v>Annex 1</v>
      </c>
      <c r="L39"/>
    </row>
    <row r="40" spans="1:13" ht="12.75">
      <c r="A40" s="100" t="s">
        <v>55</v>
      </c>
      <c r="B40" s="100">
        <v>29.76560212230872</v>
      </c>
      <c r="C40" s="101">
        <v>31.945274223829657</v>
      </c>
      <c r="D40" s="101">
        <v>34.28455910424303</v>
      </c>
      <c r="E40" s="101">
        <v>35.4990353530569</v>
      </c>
      <c r="F40" s="101">
        <v>36.75653250100056</v>
      </c>
      <c r="G40" s="101">
        <v>38.05857449534243</v>
      </c>
      <c r="H40" s="101">
        <v>39.40673926677116</v>
      </c>
      <c r="I40" t="str">
        <f>IF(A40='[11]World Biomass Combustion_CH4'!A40,'[11]World Biomass Combustion_CH4'!I40,"Fix")</f>
        <v>Middle East (non-OPEC)</v>
      </c>
      <c r="J40" t="e">
        <f>IF($A40='[11]World Biomass Combustion_CH4'!$A40,'[11]World Biomass Combustion_CH4'!J40,"Fix")</f>
        <v>#N/A</v>
      </c>
      <c r="K40" t="e">
        <f>IF($A40='[11]World Biomass Combustion_CH4'!$A40,'[11]World Biomass Combustion_CH4'!K40,"Fix")</f>
        <v>#N/A</v>
      </c>
      <c r="M40" s="143"/>
    </row>
    <row r="41" spans="1:13" ht="12.75">
      <c r="A41" s="100" t="s">
        <v>56</v>
      </c>
      <c r="B41" s="100">
        <v>648</v>
      </c>
      <c r="C41" s="101">
        <v>637</v>
      </c>
      <c r="D41" s="101">
        <v>638</v>
      </c>
      <c r="E41" s="101">
        <v>613.078125</v>
      </c>
      <c r="F41" s="101">
        <v>583.1718749999999</v>
      </c>
      <c r="G41" s="101">
        <v>558.1137084960936</v>
      </c>
      <c r="H41" s="144">
        <v>533.0555419921874</v>
      </c>
      <c r="I41" t="str">
        <f>IF(A41='[11]World Biomass Combustion_CH4'!A41,'[11]World Biomass Combustion_CH4'!I41,"Fix")</f>
        <v>EU-15</v>
      </c>
      <c r="J41" t="str">
        <f>IF($A41='[11]World Biomass Combustion_CH4'!$A41,'[11]World Biomass Combustion_CH4'!J41,"Fix")</f>
        <v>OECD</v>
      </c>
      <c r="K41" t="str">
        <f>IF($A41='[11]World Biomass Combustion_CH4'!$A41,'[11]World Biomass Combustion_CH4'!K41,"Fix")</f>
        <v>Annex 1</v>
      </c>
      <c r="M41" s="143"/>
    </row>
    <row r="42" spans="1:13" ht="12.75">
      <c r="A42" s="145" t="s">
        <v>57</v>
      </c>
      <c r="B42" s="145">
        <v>345</v>
      </c>
      <c r="C42" s="9">
        <v>339</v>
      </c>
      <c r="D42" s="9">
        <v>324</v>
      </c>
      <c r="E42" s="9">
        <v>336.110532639167</v>
      </c>
      <c r="F42" s="9">
        <v>346.20264317180613</v>
      </c>
      <c r="G42" s="9">
        <v>356.29475370444527</v>
      </c>
      <c r="H42" s="146">
        <v>366.3868642370844</v>
      </c>
      <c r="I42" t="str">
        <f>IF(A42='[11]World Biomass Combustion_CH4'!A42,'[11]World Biomass Combustion_CH4'!I42,"Fix")</f>
        <v>East Asia</v>
      </c>
      <c r="J42" t="str">
        <f>IF($A42='[11]World Biomass Combustion_CH4'!$A42,'[11]World Biomass Combustion_CH4'!J42,"Fix")</f>
        <v>OECD</v>
      </c>
      <c r="K42" t="str">
        <f>IF($A42='[11]World Biomass Combustion_CH4'!$A42,'[11]World Biomass Combustion_CH4'!K42,"Fix")</f>
        <v>Annex 1</v>
      </c>
      <c r="M42" s="143"/>
    </row>
    <row r="43" spans="1:13" ht="12.75">
      <c r="A43" s="145" t="s">
        <v>58</v>
      </c>
      <c r="B43" s="108">
        <v>12.28125</v>
      </c>
      <c r="C43" s="109">
        <v>17.459646</v>
      </c>
      <c r="D43" s="109">
        <v>13.449250000000001</v>
      </c>
      <c r="E43" s="109">
        <v>15.216719919184031</v>
      </c>
      <c r="F43" s="109">
        <v>17.21646672482793</v>
      </c>
      <c r="G43" s="109">
        <v>19.479015718323197</v>
      </c>
      <c r="H43" s="110">
        <v>22.03890376690949</v>
      </c>
      <c r="I43" t="str">
        <f>IF(A43='[11]World Biomass Combustion_CH4'!A43,'[11]World Biomass Combustion_CH4'!I43,"Fix")</f>
        <v>Middle East (non-OPEC)</v>
      </c>
      <c r="J43" t="e">
        <f>IF($A43='[11]World Biomass Combustion_CH4'!$A43,'[11]World Biomass Combustion_CH4'!J43,"Fix")</f>
        <v>#N/A</v>
      </c>
      <c r="K43" t="e">
        <f>IF($A43='[11]World Biomass Combustion_CH4'!$A43,'[11]World Biomass Combustion_CH4'!K43,"Fix")</f>
        <v>#N/A</v>
      </c>
      <c r="M43" s="143"/>
    </row>
    <row r="44" spans="1:12" s="147" customFormat="1" ht="12.75">
      <c r="A44" s="145" t="s">
        <v>59</v>
      </c>
      <c r="B44" s="145">
        <v>693</v>
      </c>
      <c r="C44" s="9">
        <v>710.6695994857764</v>
      </c>
      <c r="D44" s="9">
        <v>728.7897253005395</v>
      </c>
      <c r="E44" s="9">
        <v>754.2073452243286</v>
      </c>
      <c r="F44" s="9">
        <v>780.5114422486611</v>
      </c>
      <c r="G44" s="9">
        <v>807.7329335739728</v>
      </c>
      <c r="H44" s="146">
        <v>835.9038146838072</v>
      </c>
      <c r="I44" t="str">
        <f>IF(A44='[11]World Biomass Combustion_CH4'!A44,'[11]World Biomass Combustion_CH4'!I44,"Fix")</f>
        <v>CIS</v>
      </c>
      <c r="J44" t="e">
        <f>IF($A44='[11]World Biomass Combustion_CH4'!$A44,'[11]World Biomass Combustion_CH4'!J44,"Fix")</f>
        <v>#N/A</v>
      </c>
      <c r="K44" t="e">
        <f>IF($A44='[11]World Biomass Combustion_CH4'!$A44,'[11]World Biomass Combustion_CH4'!K44,"Fix")</f>
        <v>#N/A</v>
      </c>
      <c r="L44" s="83"/>
    </row>
    <row r="45" spans="1:12" s="143" customFormat="1" ht="12.75">
      <c r="A45" s="108"/>
      <c r="B45" s="108"/>
      <c r="C45" s="109"/>
      <c r="D45" s="109"/>
      <c r="E45" s="109"/>
      <c r="F45" s="109"/>
      <c r="G45" s="109"/>
      <c r="H45" s="110"/>
      <c r="I45"/>
      <c r="J45"/>
      <c r="K45"/>
      <c r="L45"/>
    </row>
    <row r="46" spans="1:12" s="143" customFormat="1" ht="12.75">
      <c r="A46" s="145" t="s">
        <v>62</v>
      </c>
      <c r="B46" s="145">
        <v>98</v>
      </c>
      <c r="C46" s="9">
        <v>39</v>
      </c>
      <c r="D46" s="9">
        <v>28</v>
      </c>
      <c r="E46" s="9">
        <v>25.27875</v>
      </c>
      <c r="F46" s="9">
        <v>26.775</v>
      </c>
      <c r="G46" s="9">
        <v>28.77</v>
      </c>
      <c r="H46" s="146">
        <v>30.75625</v>
      </c>
      <c r="I46" t="str">
        <f>IF(A46='[11]World Biomass Combustion_CH4'!A46,'[11]World Biomass Combustion_CH4'!I46,"Fix")</f>
        <v>Eastern Europe</v>
      </c>
      <c r="J46" t="e">
        <f>IF($A46='[11]World Biomass Combustion_CH4'!$A46,'[11]World Biomass Combustion_CH4'!J46,"Fix")</f>
        <v>#N/A</v>
      </c>
      <c r="K46" t="str">
        <f>IF($A46='[11]World Biomass Combustion_CH4'!$A46,'[11]World Biomass Combustion_CH4'!K46,"Fix")</f>
        <v>Annex 1</v>
      </c>
      <c r="L46"/>
    </row>
    <row r="47" spans="1:13" ht="12.75">
      <c r="A47" s="145" t="s">
        <v>63</v>
      </c>
      <c r="B47" s="145">
        <v>0.4</v>
      </c>
      <c r="C47" s="9">
        <v>0.4</v>
      </c>
      <c r="D47" s="9">
        <v>0.4147825735095765</v>
      </c>
      <c r="E47" s="9">
        <v>0.40819544105745886</v>
      </c>
      <c r="F47" s="9">
        <v>0.40160830860534125</v>
      </c>
      <c r="G47" s="9">
        <v>0.39502117615322363</v>
      </c>
      <c r="H47" s="146">
        <v>0.388434043701106</v>
      </c>
      <c r="I47" t="str">
        <f>IF(A47='[11]World Biomass Combustion_CH4'!A47,'[11]World Biomass Combustion_CH4'!I47,"Fix")</f>
        <v>Western Europe (non-EU)</v>
      </c>
      <c r="J47" t="e">
        <f>IF($A47='[11]World Biomass Combustion_CH4'!$A47,'[11]World Biomass Combustion_CH4'!J47,"Fix")</f>
        <v>#N/A</v>
      </c>
      <c r="K47" t="str">
        <f>IF($A47='[11]World Biomass Combustion_CH4'!$A47,'[11]World Biomass Combustion_CH4'!K47,"Fix")</f>
        <v>Annex 1</v>
      </c>
      <c r="M47" s="143"/>
    </row>
    <row r="48" spans="1:13" ht="12.75">
      <c r="A48" s="145" t="s">
        <v>64</v>
      </c>
      <c r="B48" s="148">
        <v>157</v>
      </c>
      <c r="C48" s="149">
        <v>157</v>
      </c>
      <c r="D48" s="149">
        <v>157</v>
      </c>
      <c r="E48" s="149">
        <v>157</v>
      </c>
      <c r="F48" s="149">
        <v>157</v>
      </c>
      <c r="G48" s="149">
        <v>157</v>
      </c>
      <c r="H48" s="150">
        <v>157</v>
      </c>
      <c r="I48" t="str">
        <f>IF(A48='[11]World Biomass Combustion_CH4'!A48,'[11]World Biomass Combustion_CH4'!I48,"Fix")</f>
        <v>Eastern Europe</v>
      </c>
      <c r="J48" t="e">
        <f>IF($A48='[11]World Biomass Combustion_CH4'!$A48,'[11]World Biomass Combustion_CH4'!J48,"Fix")</f>
        <v>#N/A</v>
      </c>
      <c r="K48" t="str">
        <f>IF($A48='[11]World Biomass Combustion_CH4'!$A48,'[11]World Biomass Combustion_CH4'!K48,"Fix")</f>
        <v>Annex 1</v>
      </c>
      <c r="M48" s="143"/>
    </row>
    <row r="49" spans="1:13" ht="12.75">
      <c r="A49" s="100" t="s">
        <v>65</v>
      </c>
      <c r="B49" s="100">
        <v>16</v>
      </c>
      <c r="C49" s="101">
        <v>16</v>
      </c>
      <c r="D49" s="101">
        <v>16</v>
      </c>
      <c r="E49" s="101">
        <v>16</v>
      </c>
      <c r="F49" s="101">
        <v>16</v>
      </c>
      <c r="G49" s="101">
        <v>16</v>
      </c>
      <c r="H49" s="144">
        <v>16</v>
      </c>
      <c r="I49" t="str">
        <f>IF(A49='[11]World Biomass Combustion_CH4'!A49,'[11]World Biomass Combustion_CH4'!I49,"Fix")</f>
        <v>EU-15</v>
      </c>
      <c r="J49" t="str">
        <f>IF($A49='[11]World Biomass Combustion_CH4'!$A49,'[11]World Biomass Combustion_CH4'!J49,"Fix")</f>
        <v>OECD</v>
      </c>
      <c r="K49" t="str">
        <f>IF($A49='[11]World Biomass Combustion_CH4'!$A49,'[11]World Biomass Combustion_CH4'!K49,"Fix")</f>
        <v>Annex 1</v>
      </c>
      <c r="M49" s="143"/>
    </row>
    <row r="50" spans="1:13" ht="12.75">
      <c r="A50" s="145" t="s">
        <v>66</v>
      </c>
      <c r="B50" s="145">
        <v>1700.9</v>
      </c>
      <c r="C50" s="9">
        <v>1621.4311700985113</v>
      </c>
      <c r="D50" s="9">
        <v>1623.9565359731773</v>
      </c>
      <c r="E50" s="9">
        <v>1810.411127916833</v>
      </c>
      <c r="F50" s="9">
        <v>2018.2735063909586</v>
      </c>
      <c r="G50" s="9">
        <v>2250.00160669957</v>
      </c>
      <c r="H50" s="151">
        <v>2508.335572022314</v>
      </c>
      <c r="I50" t="str">
        <f>IF(A50='[11]World Biomass Combustion_CH4'!A50,'[11]World Biomass Combustion_CH4'!I50,"Fix")</f>
        <v>North America</v>
      </c>
      <c r="J50" t="str">
        <f>IF($A50='[11]World Biomass Combustion_CH4'!$A50,'[11]World Biomass Combustion_CH4'!J50,"Fix")</f>
        <v>OECD</v>
      </c>
      <c r="K50" t="e">
        <f>IF($A50='[11]World Biomass Combustion_CH4'!$A50,'[11]World Biomass Combustion_CH4'!K50,"Fix")</f>
        <v>#N/A</v>
      </c>
      <c r="M50" s="143"/>
    </row>
    <row r="51" spans="1:11" ht="12.75">
      <c r="A51" s="145" t="s">
        <v>67</v>
      </c>
      <c r="B51" s="145">
        <v>83.06</v>
      </c>
      <c r="C51" s="9">
        <v>70.17</v>
      </c>
      <c r="D51" s="9">
        <v>38.68370953133145</v>
      </c>
      <c r="E51" s="9">
        <v>40.04778105065289</v>
      </c>
      <c r="F51" s="9">
        <v>41.45995269099082</v>
      </c>
      <c r="G51" s="9">
        <v>42.92192056696169</v>
      </c>
      <c r="H51" s="151">
        <v>44.43544060186291</v>
      </c>
      <c r="I51" t="str">
        <f>IF(A51='[11]World Biomass Combustion_CH4'!A51,'[11]World Biomass Combustion_CH4'!I51,"Fix")</f>
        <v>CIS</v>
      </c>
      <c r="J51" t="e">
        <f>IF($A51='[11]World Biomass Combustion_CH4'!$A51,'[11]World Biomass Combustion_CH4'!J51,"Fix")</f>
        <v>#N/A</v>
      </c>
      <c r="K51" t="e">
        <f>IF($A51='[11]World Biomass Combustion_CH4'!$A51,'[11]World Biomass Combustion_CH4'!K51,"Fix")</f>
        <v>#N/A</v>
      </c>
    </row>
    <row r="52" spans="1:11" ht="12.75">
      <c r="A52" s="145" t="s">
        <v>68</v>
      </c>
      <c r="B52" s="145" t="s">
        <v>149</v>
      </c>
      <c r="C52" s="9" t="s">
        <v>149</v>
      </c>
      <c r="D52" s="9" t="s">
        <v>149</v>
      </c>
      <c r="E52" s="9" t="s">
        <v>149</v>
      </c>
      <c r="F52" s="9" t="s">
        <v>149</v>
      </c>
      <c r="G52" s="9"/>
      <c r="H52" s="151"/>
      <c r="I52" t="str">
        <f>IF(A52='[11]World Biomass Combustion_CH4'!A52,'[11]World Biomass Combustion_CH4'!I52,"Fix")</f>
        <v>Western Europe (non-EU)</v>
      </c>
      <c r="J52" t="e">
        <f>IF($A52='[11]World Biomass Combustion_CH4'!$A52,'[11]World Biomass Combustion_CH4'!J52,"Fix")</f>
        <v>#N/A</v>
      </c>
      <c r="K52" t="str">
        <f>IF($A52='[11]World Biomass Combustion_CH4'!$A52,'[11]World Biomass Combustion_CH4'!K52,"Fix")</f>
        <v>Annex 1</v>
      </c>
    </row>
    <row r="53" spans="1:11" ht="12.75">
      <c r="A53" s="145" t="s">
        <v>69</v>
      </c>
      <c r="B53" s="145">
        <v>234.8</v>
      </c>
      <c r="C53" s="9">
        <v>257.65322381930184</v>
      </c>
      <c r="D53" s="9">
        <v>283.4956878850103</v>
      </c>
      <c r="E53" s="9">
        <v>307.60246406570843</v>
      </c>
      <c r="F53" s="9">
        <v>331.7092402464066</v>
      </c>
      <c r="G53" s="9">
        <v>359.1909650924025</v>
      </c>
      <c r="H53" s="151">
        <v>386.6726899383984</v>
      </c>
      <c r="I53" t="str">
        <f>IF(A53='[11]World Biomass Combustion_CH4'!A53,'[11]World Biomass Combustion_CH4'!I53,"Fix")</f>
        <v>East Asia</v>
      </c>
      <c r="J53" t="e">
        <f>IF($A53='[11]World Biomass Combustion_CH4'!$A53,'[11]World Biomass Combustion_CH4'!J53,"Fix")</f>
        <v>#N/A</v>
      </c>
      <c r="K53" t="e">
        <f>IF($A53='[11]World Biomass Combustion_CH4'!$A53,'[11]World Biomass Combustion_CH4'!K53,"Fix")</f>
        <v>#N/A</v>
      </c>
    </row>
    <row r="54" spans="1:11" ht="12.75">
      <c r="A54" s="145" t="s">
        <v>70</v>
      </c>
      <c r="B54" s="145">
        <v>396.53</v>
      </c>
      <c r="C54" s="9">
        <v>441.56</v>
      </c>
      <c r="D54" s="9">
        <v>486.59</v>
      </c>
      <c r="E54" s="9">
        <v>553.005</v>
      </c>
      <c r="F54" s="9">
        <v>619.42</v>
      </c>
      <c r="G54" s="9">
        <v>703.77</v>
      </c>
      <c r="H54" s="151">
        <v>788.12</v>
      </c>
      <c r="I54" t="str">
        <f>IF(A54='[11]World Biomass Combustion_CH4'!A54,'[11]World Biomass Combustion_CH4'!I54,"Fix")</f>
        <v>South &amp; South East Asia</v>
      </c>
      <c r="J54" t="e">
        <f>IF($A54='[11]World Biomass Combustion_CH4'!$A54,'[11]World Biomass Combustion_CH4'!J54,"Fix")</f>
        <v>#N/A</v>
      </c>
      <c r="K54" t="e">
        <f>IF($A54='[11]World Biomass Combustion_CH4'!$A54,'[11]World Biomass Combustion_CH4'!K54,"Fix")</f>
        <v>#N/A</v>
      </c>
    </row>
    <row r="55" spans="1:11" ht="12.75">
      <c r="A55" s="145" t="s">
        <v>71</v>
      </c>
      <c r="B55" s="145">
        <v>368.843131</v>
      </c>
      <c r="C55" s="9">
        <v>400.82304999999997</v>
      </c>
      <c r="D55" s="9">
        <v>423.409944</v>
      </c>
      <c r="E55" s="9">
        <v>482.7635526216191</v>
      </c>
      <c r="F55" s="9">
        <v>550.4373504743355</v>
      </c>
      <c r="G55" s="9">
        <v>627.5976617370646</v>
      </c>
      <c r="H55" s="151">
        <v>715.5743059194814</v>
      </c>
      <c r="I55" t="str">
        <f>IF(A55='[11]World Biomass Combustion_CH4'!A55,'[11]World Biomass Combustion_CH4'!I55,"Fix")</f>
        <v>South &amp; South East Asia</v>
      </c>
      <c r="J55" t="e">
        <f>IF($A55='[11]World Biomass Combustion_CH4'!$A55,'[11]World Biomass Combustion_CH4'!J55,"Fix")</f>
        <v>#N/A</v>
      </c>
      <c r="K55" t="e">
        <f>IF($A55='[11]World Biomass Combustion_CH4'!$A55,'[11]World Biomass Combustion_CH4'!K55,"Fix")</f>
        <v>#N/A</v>
      </c>
    </row>
    <row r="56" spans="1:11" ht="12.75">
      <c r="A56" s="145" t="s">
        <v>72</v>
      </c>
      <c r="B56" s="145">
        <v>401.9</v>
      </c>
      <c r="C56" s="9">
        <v>376.7</v>
      </c>
      <c r="D56" s="9">
        <v>331.82</v>
      </c>
      <c r="E56" s="9">
        <v>323.08789473684214</v>
      </c>
      <c r="F56" s="9">
        <v>309.98973684210523</v>
      </c>
      <c r="G56" s="9">
        <v>299.7927060249307</v>
      </c>
      <c r="H56" s="151">
        <v>289.5956752077562</v>
      </c>
      <c r="I56" t="str">
        <f>IF(A56='[11]World Biomass Combustion_CH4'!A56,'[11]World Biomass Combustion_CH4'!I56,"Fix")</f>
        <v>EU-15</v>
      </c>
      <c r="J56" t="str">
        <f>IF($A56='[11]World Biomass Combustion_CH4'!$A56,'[11]World Biomass Combustion_CH4'!J56,"Fix")</f>
        <v>OECD</v>
      </c>
      <c r="K56" t="str">
        <f>IF($A56='[11]World Biomass Combustion_CH4'!$A56,'[11]World Biomass Combustion_CH4'!K56,"Fix")</f>
        <v>Annex 1</v>
      </c>
    </row>
    <row r="57" spans="1:11" ht="12.75">
      <c r="A57" s="100" t="s">
        <v>73</v>
      </c>
      <c r="B57" s="100">
        <v>1474.36</v>
      </c>
      <c r="C57" s="101">
        <v>1420.22</v>
      </c>
      <c r="D57" s="101">
        <v>1398.48</v>
      </c>
      <c r="E57" s="101">
        <v>1444.6298399999998</v>
      </c>
      <c r="F57" s="101">
        <v>1448.9637295199996</v>
      </c>
      <c r="G57" s="101">
        <v>1459.1064756266394</v>
      </c>
      <c r="H57" s="152">
        <v>1469.3202209560257</v>
      </c>
      <c r="I57" t="str">
        <f>IF(A57='[11]World Biomass Combustion_CH4'!A57,'[11]World Biomass Combustion_CH4'!I57,"Fix")</f>
        <v>Australia/NZ</v>
      </c>
      <c r="J57" t="str">
        <f>IF($A57='[11]World Biomass Combustion_CH4'!$A57,'[11]World Biomass Combustion_CH4'!J57,"Fix")</f>
        <v>OECD</v>
      </c>
      <c r="K57" t="str">
        <f>IF($A57='[11]World Biomass Combustion_CH4'!$A57,'[11]World Biomass Combustion_CH4'!K57,"Fix")</f>
        <v>Annex 1</v>
      </c>
    </row>
    <row r="58" spans="1:11" ht="12.75">
      <c r="A58" s="145" t="s">
        <v>74</v>
      </c>
      <c r="B58" s="145">
        <v>648.40704</v>
      </c>
      <c r="C58" s="9">
        <v>710.634546</v>
      </c>
      <c r="D58" s="9">
        <v>884.255</v>
      </c>
      <c r="E58" s="9">
        <v>1045.3981943664048</v>
      </c>
      <c r="F58" s="9">
        <v>1235.9074981589467</v>
      </c>
      <c r="G58" s="9">
        <v>1461.1344770221979</v>
      </c>
      <c r="H58" s="151">
        <v>1727.405945123869</v>
      </c>
      <c r="I58" t="str">
        <f>IF(A58='[11]World Biomass Combustion_CH4'!A58,'[11]World Biomass Combustion_CH4'!I58,"Fix")</f>
        <v>Africa</v>
      </c>
      <c r="J58" t="e">
        <f>IF($A58='[11]World Biomass Combustion_CH4'!$A58,'[11]World Biomass Combustion_CH4'!J58,"Fix")</f>
        <v>#N/A</v>
      </c>
      <c r="K58" t="e">
        <f>IF($A58='[11]World Biomass Combustion_CH4'!$A58,'[11]World Biomass Combustion_CH4'!K58,"Fix")</f>
        <v>#N/A</v>
      </c>
    </row>
    <row r="59" spans="1:11" ht="12.75">
      <c r="A59" s="145" t="s">
        <v>75</v>
      </c>
      <c r="B59" s="145">
        <v>56.786</v>
      </c>
      <c r="C59" s="9">
        <v>47.772000000000006</v>
      </c>
      <c r="D59" s="9">
        <v>42.098</v>
      </c>
      <c r="E59" s="9">
        <v>47.40569845819771</v>
      </c>
      <c r="F59" s="9">
        <v>53.382589346514536</v>
      </c>
      <c r="G59" s="9">
        <v>60.11304417023768</v>
      </c>
      <c r="H59" s="151">
        <v>67.69207195920488</v>
      </c>
      <c r="I59" t="str">
        <f>IF(A59='[11]World Biomass Combustion_CH4'!A59,'[11]World Biomass Combustion_CH4'!I59,"Fix")</f>
        <v>East Asia</v>
      </c>
      <c r="J59" t="e">
        <f>IF($A59='[11]World Biomass Combustion_CH4'!$A59,'[11]World Biomass Combustion_CH4'!J59,"Fix")</f>
        <v>#N/A</v>
      </c>
      <c r="K59" t="e">
        <f>IF($A59='[11]World Biomass Combustion_CH4'!$A59,'[11]World Biomass Combustion_CH4'!K59,"Fix")</f>
        <v>#N/A</v>
      </c>
    </row>
    <row r="60" spans="1:11" ht="12.75">
      <c r="A60" s="100" t="s">
        <v>76</v>
      </c>
      <c r="B60" s="100">
        <v>87</v>
      </c>
      <c r="C60" s="101">
        <v>92</v>
      </c>
      <c r="D60" s="101">
        <v>94</v>
      </c>
      <c r="E60" s="101">
        <v>94</v>
      </c>
      <c r="F60" s="101">
        <v>94</v>
      </c>
      <c r="G60" s="101">
        <v>94</v>
      </c>
      <c r="H60" s="152">
        <v>94</v>
      </c>
      <c r="I60" t="str">
        <f>IF(A60='[11]World Biomass Combustion_CH4'!A60,'[11]World Biomass Combustion_CH4'!I60,"Fix")</f>
        <v>Western Europe (non-EU)</v>
      </c>
      <c r="J60" t="str">
        <f>IF($A60='[11]World Biomass Combustion_CH4'!$A60,'[11]World Biomass Combustion_CH4'!J60,"Fix")</f>
        <v>OECD</v>
      </c>
      <c r="K60" t="str">
        <f>IF($A60='[11]World Biomass Combustion_CH4'!$A60,'[11]World Biomass Combustion_CH4'!K60,"Fix")</f>
        <v>Annex 1</v>
      </c>
    </row>
    <row r="61" spans="1:11" ht="12.75">
      <c r="A61" s="100" t="s">
        <v>77</v>
      </c>
      <c r="B61" s="100">
        <v>1967.83</v>
      </c>
      <c r="C61" s="101">
        <v>2182.245</v>
      </c>
      <c r="D61" s="101">
        <v>2396.66</v>
      </c>
      <c r="E61" s="101">
        <v>2663.33</v>
      </c>
      <c r="F61" s="101">
        <v>2951.85</v>
      </c>
      <c r="G61" s="101">
        <v>3245.18</v>
      </c>
      <c r="H61" s="152">
        <v>3537.08</v>
      </c>
      <c r="I61" t="str">
        <f>IF(A61='[11]World Biomass Combustion_CH4'!A61,'[11]World Biomass Combustion_CH4'!I61,"Fix")</f>
        <v>South &amp; South East Asia</v>
      </c>
      <c r="J61" t="e">
        <f>IF($A61='[11]World Biomass Combustion_CH4'!$A61,'[11]World Biomass Combustion_CH4'!J61,"Fix")</f>
        <v>#N/A</v>
      </c>
      <c r="K61" t="e">
        <f>IF($A61='[11]World Biomass Combustion_CH4'!$A61,'[11]World Biomass Combustion_CH4'!K61,"Fix")</f>
        <v>#N/A</v>
      </c>
    </row>
    <row r="62" spans="1:11" ht="12.75">
      <c r="A62" s="145" t="s">
        <v>78</v>
      </c>
      <c r="B62" s="145">
        <v>479.9968</v>
      </c>
      <c r="C62" s="9">
        <v>506.7325</v>
      </c>
      <c r="D62" s="9">
        <v>559.0083799999999</v>
      </c>
      <c r="E62" s="9">
        <v>623.2228629888293</v>
      </c>
      <c r="F62" s="9">
        <v>694.8138003798678</v>
      </c>
      <c r="G62" s="9">
        <v>774.6285411980591</v>
      </c>
      <c r="H62" s="151">
        <v>863.6117712552267</v>
      </c>
      <c r="I62" t="str">
        <f>IF(A62='[11]World Biomass Combustion_CH4'!A62,'[11]World Biomass Combustion_CH4'!I62,"Fix")</f>
        <v>Latin America and Caribbean</v>
      </c>
      <c r="J62" t="e">
        <f>IF($A62='[11]World Biomass Combustion_CH4'!$A62,'[11]World Biomass Combustion_CH4'!J62,"Fix")</f>
        <v>#N/A</v>
      </c>
      <c r="K62" t="e">
        <f>IF($A62='[11]World Biomass Combustion_CH4'!$A62,'[11]World Biomass Combustion_CH4'!K62,"Fix")</f>
        <v>#N/A</v>
      </c>
    </row>
    <row r="63" spans="1:11" ht="12.75">
      <c r="A63" s="145" t="s">
        <v>79</v>
      </c>
      <c r="B63" s="145">
        <v>248.8</v>
      </c>
      <c r="C63" s="9">
        <v>254.4</v>
      </c>
      <c r="D63" s="9">
        <v>272.8</v>
      </c>
      <c r="E63" s="9">
        <v>294.4</v>
      </c>
      <c r="F63" s="9">
        <v>320</v>
      </c>
      <c r="G63" s="9">
        <v>350.4</v>
      </c>
      <c r="H63" s="151">
        <v>386.4</v>
      </c>
      <c r="I63" t="str">
        <f>IF(A63='[11]World Biomass Combustion_CH4'!A63,'[11]World Biomass Combustion_CH4'!I63,"Fix")</f>
        <v>South &amp; South East Asia</v>
      </c>
      <c r="J63" t="e">
        <f>IF($A63='[11]World Biomass Combustion_CH4'!$A63,'[11]World Biomass Combustion_CH4'!J63,"Fix")</f>
        <v>#N/A</v>
      </c>
      <c r="K63" t="e">
        <f>IF($A63='[11]World Biomass Combustion_CH4'!$A63,'[11]World Biomass Combustion_CH4'!K63,"Fix")</f>
        <v>#N/A</v>
      </c>
    </row>
    <row r="64" spans="1:11" ht="12.75">
      <c r="A64" s="145" t="s">
        <v>80</v>
      </c>
      <c r="B64" s="145">
        <v>793</v>
      </c>
      <c r="C64" s="9">
        <v>565</v>
      </c>
      <c r="D64" s="9">
        <v>469</v>
      </c>
      <c r="E64" s="9">
        <v>457.275</v>
      </c>
      <c r="F64" s="9">
        <v>445.55</v>
      </c>
      <c r="G64" s="9">
        <v>433.825</v>
      </c>
      <c r="H64" s="151">
        <v>422.1</v>
      </c>
      <c r="I64" t="str">
        <f>IF(A64='[11]World Biomass Combustion_CH4'!A64,'[11]World Biomass Combustion_CH4'!I64,"Fix")</f>
        <v>Eastern Europe</v>
      </c>
      <c r="J64" t="str">
        <f>IF($A64='[11]World Biomass Combustion_CH4'!$A64,'[11]World Biomass Combustion_CH4'!J64,"Fix")</f>
        <v>OECD</v>
      </c>
      <c r="K64" t="str">
        <f>IF($A64='[11]World Biomass Combustion_CH4'!$A64,'[11]World Biomass Combustion_CH4'!K64,"Fix")</f>
        <v>Annex 1</v>
      </c>
    </row>
    <row r="65" spans="1:11" ht="12.75">
      <c r="A65" s="145" t="s">
        <v>81</v>
      </c>
      <c r="B65" s="145">
        <v>124</v>
      </c>
      <c r="C65" s="9">
        <v>119</v>
      </c>
      <c r="D65" s="9">
        <v>115</v>
      </c>
      <c r="E65" s="9">
        <v>110.4</v>
      </c>
      <c r="F65" s="9">
        <v>110.4</v>
      </c>
      <c r="G65" s="9">
        <v>108.192</v>
      </c>
      <c r="H65" s="151">
        <v>105.984</v>
      </c>
      <c r="I65" t="str">
        <f>IF(A65='[11]World Biomass Combustion_CH4'!A65,'[11]World Biomass Combustion_CH4'!I65,"Fix")</f>
        <v>EU-15</v>
      </c>
      <c r="J65" t="str">
        <f>IF($A65='[11]World Biomass Combustion_CH4'!$A65,'[11]World Biomass Combustion_CH4'!J65,"Fix")</f>
        <v>OECD</v>
      </c>
      <c r="K65" t="str">
        <f>IF($A65='[11]World Biomass Combustion_CH4'!$A65,'[11]World Biomass Combustion_CH4'!K65,"Fix")</f>
        <v>Annex 1</v>
      </c>
    </row>
    <row r="66" spans="1:11" ht="12.75">
      <c r="A66" s="145" t="s">
        <v>82</v>
      </c>
      <c r="B66" s="145">
        <v>454</v>
      </c>
      <c r="C66" s="9">
        <v>454</v>
      </c>
      <c r="D66" s="9">
        <v>454</v>
      </c>
      <c r="E66" s="9">
        <v>454</v>
      </c>
      <c r="F66" s="9">
        <v>454</v>
      </c>
      <c r="G66" s="9">
        <v>454</v>
      </c>
      <c r="H66" s="151">
        <v>454</v>
      </c>
      <c r="I66" t="str">
        <f>IF(A66='[11]World Biomass Combustion_CH4'!A66,'[11]World Biomass Combustion_CH4'!I66,"Fix")</f>
        <v>Eastern Europe</v>
      </c>
      <c r="J66" t="e">
        <f>IF($A66='[11]World Biomass Combustion_CH4'!$A66,'[11]World Biomass Combustion_CH4'!J66,"Fix")</f>
        <v>#N/A</v>
      </c>
      <c r="K66" t="str">
        <f>IF($A66='[11]World Biomass Combustion_CH4'!$A66,'[11]World Biomass Combustion_CH4'!K66,"Fix")</f>
        <v>Annex 1</v>
      </c>
    </row>
    <row r="67" spans="1:11" ht="12.75">
      <c r="A67" s="145" t="s">
        <v>83</v>
      </c>
      <c r="B67" s="145">
        <v>4430</v>
      </c>
      <c r="C67" s="9">
        <v>3251</v>
      </c>
      <c r="D67" s="9">
        <v>3371.23613086771</v>
      </c>
      <c r="E67" s="9">
        <v>3824.433854907539</v>
      </c>
      <c r="F67" s="9">
        <v>3972.4167852062596</v>
      </c>
      <c r="G67" s="9">
        <v>4326.610325725336</v>
      </c>
      <c r="H67" s="151">
        <v>4680.803866244412</v>
      </c>
      <c r="I67" t="str">
        <f>IF(A67='[11]World Biomass Combustion_CH4'!A67,'[11]World Biomass Combustion_CH4'!I67,"Fix")</f>
        <v>CIS</v>
      </c>
      <c r="J67" t="e">
        <f>IF($A67='[11]World Biomass Combustion_CH4'!$A67,'[11]World Biomass Combustion_CH4'!J67,"Fix")</f>
        <v>#N/A</v>
      </c>
      <c r="K67" t="str">
        <f>IF($A67='[11]World Biomass Combustion_CH4'!$A67,'[11]World Biomass Combustion_CH4'!K67,"Fix")</f>
        <v>Annex 1</v>
      </c>
    </row>
    <row r="68" spans="1:11" ht="12.75">
      <c r="A68" s="100" t="s">
        <v>84</v>
      </c>
      <c r="B68" s="100">
        <v>56.389114</v>
      </c>
      <c r="C68" s="101">
        <v>69.216069</v>
      </c>
      <c r="D68" s="101">
        <v>70.2622</v>
      </c>
      <c r="E68" s="101">
        <v>79.49543342908323</v>
      </c>
      <c r="F68" s="101">
        <v>89.94201627728428</v>
      </c>
      <c r="G68" s="101">
        <v>101.761396134029</v>
      </c>
      <c r="H68" s="152">
        <v>115.13397377285752</v>
      </c>
      <c r="I68" t="str">
        <f>IF(A68='[11]World Biomass Combustion_CH4'!A68,'[11]World Biomass Combustion_CH4'!I68,"Fix")</f>
        <v>OPEC</v>
      </c>
      <c r="J68" t="e">
        <f>IF($A68='[11]World Biomass Combustion_CH4'!$A68,'[11]World Biomass Combustion_CH4'!J68,"Fix")</f>
        <v>#N/A</v>
      </c>
      <c r="K68" t="e">
        <f>IF($A68='[11]World Biomass Combustion_CH4'!$A68,'[11]World Biomass Combustion_CH4'!K68,"Fix")</f>
        <v>#N/A</v>
      </c>
    </row>
    <row r="69" spans="1:11" ht="12.75">
      <c r="A69" s="145" t="s">
        <v>85</v>
      </c>
      <c r="B69" s="145">
        <v>137.9</v>
      </c>
      <c r="C69" s="9">
        <v>152.97000284526698</v>
      </c>
      <c r="D69" s="9">
        <v>148.74296909792668</v>
      </c>
      <c r="E69" s="9">
        <v>175.83427063183223</v>
      </c>
      <c r="F69" s="9">
        <v>207.85984652675177</v>
      </c>
      <c r="G69" s="9">
        <v>245.7184008718664</v>
      </c>
      <c r="H69" s="151">
        <v>290.4723232308198</v>
      </c>
      <c r="I69" t="str">
        <f>IF(A69='[11]World Biomass Combustion_CH4'!A69,'[11]World Biomass Combustion_CH4'!I69,"Fix")</f>
        <v>Africa</v>
      </c>
      <c r="J69" t="e">
        <f>IF($A69='[11]World Biomass Combustion_CH4'!$A69,'[11]World Biomass Combustion_CH4'!J69,"Fix")</f>
        <v>#N/A</v>
      </c>
      <c r="K69" t="e">
        <f>IF($A69='[11]World Biomass Combustion_CH4'!$A69,'[11]World Biomass Combustion_CH4'!K69,"Fix")</f>
        <v>#N/A</v>
      </c>
    </row>
    <row r="70" spans="1:11" ht="12.75">
      <c r="A70" s="145" t="s">
        <v>86</v>
      </c>
      <c r="B70" s="145">
        <v>0.32025</v>
      </c>
      <c r="C70" s="9">
        <v>0.2124</v>
      </c>
      <c r="D70" s="9">
        <v>0.2009</v>
      </c>
      <c r="E70" s="9">
        <v>0.23403091627791095</v>
      </c>
      <c r="F70" s="9">
        <v>0.2726255339665434</v>
      </c>
      <c r="G70" s="9">
        <v>0.3175848855895714</v>
      </c>
      <c r="H70" s="151">
        <v>0.36995859517442964</v>
      </c>
      <c r="I70" t="str">
        <f>IF(A70='[11]World Biomass Combustion_CH4'!A70,'[11]World Biomass Combustion_CH4'!I70,"Fix")</f>
        <v>South &amp; South East Asia</v>
      </c>
      <c r="J70" t="e">
        <f>IF($A70='[11]World Biomass Combustion_CH4'!$A70,'[11]World Biomass Combustion_CH4'!J70,"Fix")</f>
        <v>#N/A</v>
      </c>
      <c r="K70" t="e">
        <f>IF($A70='[11]World Biomass Combustion_CH4'!$A70,'[11]World Biomass Combustion_CH4'!K70,"Fix")</f>
        <v>#N/A</v>
      </c>
    </row>
    <row r="71" spans="1:11" ht="12.75">
      <c r="A71" s="145" t="s">
        <v>87</v>
      </c>
      <c r="B71" s="145">
        <v>116.3</v>
      </c>
      <c r="C71" s="9">
        <v>70.8</v>
      </c>
      <c r="D71" s="9">
        <v>53.53</v>
      </c>
      <c r="E71" s="9">
        <v>59.09</v>
      </c>
      <c r="F71" s="9">
        <v>56.64</v>
      </c>
      <c r="G71" s="9">
        <v>54.8</v>
      </c>
      <c r="H71" s="151">
        <v>53.01977401129943</v>
      </c>
      <c r="I71" t="str">
        <f>IF(A71='[11]World Biomass Combustion_CH4'!A71,'[11]World Biomass Combustion_CH4'!I71,"Fix")</f>
        <v>Eastern Europe</v>
      </c>
      <c r="J71" t="str">
        <f>IF($A71='[11]World Biomass Combustion_CH4'!$A71,'[11]World Biomass Combustion_CH4'!J71,"Fix")</f>
        <v>OECD</v>
      </c>
      <c r="K71" t="str">
        <f>IF($A71='[11]World Biomass Combustion_CH4'!$A71,'[11]World Biomass Combustion_CH4'!K71,"Fix")</f>
        <v>Annex 1</v>
      </c>
    </row>
    <row r="72" spans="1:11" ht="12.75">
      <c r="A72" s="145" t="s">
        <v>88</v>
      </c>
      <c r="B72" s="145">
        <v>38.1</v>
      </c>
      <c r="C72" s="9">
        <v>38.1</v>
      </c>
      <c r="D72" s="9">
        <v>38.1</v>
      </c>
      <c r="E72" s="9">
        <v>38.1</v>
      </c>
      <c r="F72" s="9">
        <v>38.1</v>
      </c>
      <c r="G72" s="9">
        <v>38.1</v>
      </c>
      <c r="H72" s="151">
        <v>38.1</v>
      </c>
      <c r="I72" t="str">
        <f>IF(A72='[11]World Biomass Combustion_CH4'!A72,'[11]World Biomass Combustion_CH4'!I72,"Fix")</f>
        <v>Eastern Europe</v>
      </c>
      <c r="J72" t="e">
        <f>IF($A72='[11]World Biomass Combustion_CH4'!$A72,'[11]World Biomass Combustion_CH4'!J72,"Fix")</f>
        <v>#N/A</v>
      </c>
      <c r="K72" t="str">
        <f>IF($A72='[11]World Biomass Combustion_CH4'!$A72,'[11]World Biomass Combustion_CH4'!K72,"Fix")</f>
        <v>Annex 1</v>
      </c>
    </row>
    <row r="73" spans="1:11" ht="12.75">
      <c r="A73" s="145" t="s">
        <v>89</v>
      </c>
      <c r="B73" s="145">
        <v>451.9142575184837</v>
      </c>
      <c r="C73" s="9">
        <v>393.5467963098877</v>
      </c>
      <c r="D73" s="9">
        <v>342.7178459388207</v>
      </c>
      <c r="E73" s="9">
        <v>354.83473757062586</v>
      </c>
      <c r="F73" s="9">
        <v>367.3800255189833</v>
      </c>
      <c r="G73" s="9">
        <v>380.3688558634002</v>
      </c>
      <c r="H73" s="151">
        <v>393.8169101775408</v>
      </c>
      <c r="I73" t="str">
        <f>IF(A73='[11]World Biomass Combustion_CH4'!A73,'[11]World Biomass Combustion_CH4'!I73,"Fix")</f>
        <v>Africa</v>
      </c>
      <c r="J73" t="e">
        <f>IF($A73='[11]World Biomass Combustion_CH4'!$A73,'[11]World Biomass Combustion_CH4'!J73,"Fix")</f>
        <v>#N/A</v>
      </c>
      <c r="K73" t="e">
        <f>IF($A73='[11]World Biomass Combustion_CH4'!$A73,'[11]World Biomass Combustion_CH4'!K73,"Fix")</f>
        <v>#N/A</v>
      </c>
    </row>
    <row r="74" spans="1:11" ht="12.75">
      <c r="A74" s="145" t="s">
        <v>90</v>
      </c>
      <c r="B74" s="145">
        <v>144</v>
      </c>
      <c r="C74" s="9">
        <v>167</v>
      </c>
      <c r="D74" s="9">
        <v>190</v>
      </c>
      <c r="E74" s="9">
        <v>200</v>
      </c>
      <c r="F74" s="9">
        <v>210</v>
      </c>
      <c r="G74" s="9">
        <v>217.5</v>
      </c>
      <c r="H74" s="151">
        <v>225</v>
      </c>
      <c r="I74" t="str">
        <f>IF(A74='[11]World Biomass Combustion_CH4'!A74,'[11]World Biomass Combustion_CH4'!I74,"Fix")</f>
        <v>East Asia</v>
      </c>
      <c r="J74" t="str">
        <f>IF($A74='[11]World Biomass Combustion_CH4'!$A74,'[11]World Biomass Combustion_CH4'!J74,"Fix")</f>
        <v>OECD</v>
      </c>
      <c r="K74" t="e">
        <f>IF($A74='[11]World Biomass Combustion_CH4'!$A74,'[11]World Biomass Combustion_CH4'!K74,"Fix")</f>
        <v>#N/A</v>
      </c>
    </row>
    <row r="75" spans="1:11" ht="12.75">
      <c r="A75" s="100" t="s">
        <v>92</v>
      </c>
      <c r="B75" s="100">
        <v>589</v>
      </c>
      <c r="C75" s="101">
        <v>575</v>
      </c>
      <c r="D75" s="101">
        <v>638</v>
      </c>
      <c r="E75" s="101">
        <v>653.5609756097562</v>
      </c>
      <c r="F75" s="101">
        <v>669.1219512195123</v>
      </c>
      <c r="G75" s="101">
        <v>685.4419988102321</v>
      </c>
      <c r="H75" s="152">
        <v>701.7620464009519</v>
      </c>
      <c r="I75" t="str">
        <f>IF(A75='[11]World Biomass Combustion_CH4'!A75,'[11]World Biomass Combustion_CH4'!I75,"Fix")</f>
        <v>EU-15</v>
      </c>
      <c r="J75" t="str">
        <f>IF($A75='[11]World Biomass Combustion_CH4'!$A75,'[11]World Biomass Combustion_CH4'!J75,"Fix")</f>
        <v>OECD</v>
      </c>
      <c r="K75" t="str">
        <f>IF($A75='[11]World Biomass Combustion_CH4'!$A75,'[11]World Biomass Combustion_CH4'!K75,"Fix")</f>
        <v>Annex 1</v>
      </c>
    </row>
    <row r="76" spans="1:11" ht="12.75">
      <c r="A76" s="145" t="s">
        <v>93</v>
      </c>
      <c r="B76" s="145">
        <v>153.3</v>
      </c>
      <c r="C76" s="9">
        <v>151.78</v>
      </c>
      <c r="D76" s="9">
        <v>146.8</v>
      </c>
      <c r="E76" s="9">
        <v>142.3530742165706</v>
      </c>
      <c r="F76" s="9">
        <v>138.63063606371279</v>
      </c>
      <c r="G76" s="9">
        <v>138.63063606371279</v>
      </c>
      <c r="H76" s="151">
        <v>138.63063606371279</v>
      </c>
      <c r="I76" t="str">
        <f>IF(A76='[11]World Biomass Combustion_CH4'!A76,'[11]World Biomass Combustion_CH4'!I76,"Fix")</f>
        <v>EU-15</v>
      </c>
      <c r="J76" t="str">
        <f>IF($A76='[11]World Biomass Combustion_CH4'!$A76,'[11]World Biomass Combustion_CH4'!J76,"Fix")</f>
        <v>OECD</v>
      </c>
      <c r="K76" t="str">
        <f>IF($A76='[11]World Biomass Combustion_CH4'!$A76,'[11]World Biomass Combustion_CH4'!K76,"Fix")</f>
        <v>Annex 1</v>
      </c>
    </row>
    <row r="77" spans="1:11" ht="12.75">
      <c r="A77" s="145" t="s">
        <v>94</v>
      </c>
      <c r="B77" s="145">
        <v>130.2</v>
      </c>
      <c r="C77" s="9">
        <v>127.66</v>
      </c>
      <c r="D77" s="9">
        <v>117.6</v>
      </c>
      <c r="E77" s="9">
        <v>113.18959387141705</v>
      </c>
      <c r="F77" s="9">
        <v>111.16450406861667</v>
      </c>
      <c r="G77" s="9">
        <v>109.21060291258638</v>
      </c>
      <c r="H77" s="151">
        <v>107.2567017565561</v>
      </c>
      <c r="I77" t="str">
        <f>IF(A77='[11]World Biomass Combustion_CH4'!A77,'[11]World Biomass Combustion_CH4'!I77,"Fix")</f>
        <v>Western Europe (non-EU)</v>
      </c>
      <c r="J77" t="str">
        <f>IF($A77='[11]World Biomass Combustion_CH4'!$A77,'[11]World Biomass Combustion_CH4'!J77,"Fix")</f>
        <v>OECD</v>
      </c>
      <c r="K77" t="str">
        <f>IF($A77='[11]World Biomass Combustion_CH4'!$A77,'[11]World Biomass Combustion_CH4'!K77,"Fix")</f>
        <v>Annex 1</v>
      </c>
    </row>
    <row r="78" spans="1:11" ht="12.75">
      <c r="A78" s="145" t="s">
        <v>95</v>
      </c>
      <c r="B78" s="145">
        <v>530.13</v>
      </c>
      <c r="C78" s="9">
        <v>663.805435492699</v>
      </c>
      <c r="D78" s="9">
        <v>831.1879278472294</v>
      </c>
      <c r="E78" s="9">
        <v>1040.7769121176016</v>
      </c>
      <c r="F78" s="9">
        <v>1303.2150065058968</v>
      </c>
      <c r="G78" s="9">
        <v>1631.8284287519427</v>
      </c>
      <c r="H78" s="151">
        <v>2043.303681732877</v>
      </c>
      <c r="I78" t="str">
        <f>IF(A78='[11]World Biomass Combustion_CH4'!A78,'[11]World Biomass Combustion_CH4'!I78,"Fix")</f>
        <v>South &amp; South East Asia</v>
      </c>
      <c r="J78" t="e">
        <f>IF($A78='[11]World Biomass Combustion_CH4'!$A78,'[11]World Biomass Combustion_CH4'!J78,"Fix")</f>
        <v>#N/A</v>
      </c>
      <c r="K78" t="e">
        <f>IF($A78='[11]World Biomass Combustion_CH4'!$A78,'[11]World Biomass Combustion_CH4'!K78,"Fix")</f>
        <v>#N/A</v>
      </c>
    </row>
    <row r="79" spans="1:11" ht="12.75">
      <c r="A79" s="145" t="s">
        <v>96</v>
      </c>
      <c r="B79" s="145">
        <v>1215.1066400000002</v>
      </c>
      <c r="C79" s="9">
        <v>1137.86968</v>
      </c>
      <c r="D79" s="9">
        <v>1025.9790000000003</v>
      </c>
      <c r="E79" s="9">
        <v>1160.9105088213562</v>
      </c>
      <c r="F79" s="9">
        <v>1313.5875193272568</v>
      </c>
      <c r="G79" s="9">
        <v>1486.343829107212</v>
      </c>
      <c r="H79" s="151">
        <v>1681.820164869199</v>
      </c>
      <c r="I79" t="str">
        <f>IF(A79='[11]World Biomass Combustion_CH4'!A79,'[11]World Biomass Combustion_CH4'!I79,"Fix")</f>
        <v>Middle East (non-OPEC)</v>
      </c>
      <c r="J79" t="str">
        <f>IF($A79='[11]World Biomass Combustion_CH4'!$A79,'[11]World Biomass Combustion_CH4'!J79,"Fix")</f>
        <v>OECD</v>
      </c>
      <c r="K79" t="str">
        <f>IF($A79='[11]World Biomass Combustion_CH4'!$A79,'[11]World Biomass Combustion_CH4'!K79,"Fix")</f>
        <v>Annex 1</v>
      </c>
    </row>
    <row r="80" spans="1:11" ht="12.75">
      <c r="A80" s="145" t="s">
        <v>97</v>
      </c>
      <c r="B80" s="145">
        <v>76.87887014942633</v>
      </c>
      <c r="C80" s="9">
        <v>94.91830896892651</v>
      </c>
      <c r="D80" s="9">
        <v>117.19065797935409</v>
      </c>
      <c r="E80" s="9">
        <v>121.27048647653034</v>
      </c>
      <c r="F80" s="9">
        <v>125.49234848434106</v>
      </c>
      <c r="G80" s="9">
        <v>129.86118870037762</v>
      </c>
      <c r="H80" s="151">
        <v>134.38212396494728</v>
      </c>
      <c r="I80" t="str">
        <f>IF(A80='[11]World Biomass Combustion_CH4'!A80,'[11]World Biomass Combustion_CH4'!I80,"Fix")</f>
        <v>CIS</v>
      </c>
      <c r="J80" t="e">
        <f>IF($A80='[11]World Biomass Combustion_CH4'!$A80,'[11]World Biomass Combustion_CH4'!J80,"Fix")</f>
        <v>#N/A</v>
      </c>
      <c r="K80" t="e">
        <f>IF($A80='[11]World Biomass Combustion_CH4'!$A80,'[11]World Biomass Combustion_CH4'!K80,"Fix")</f>
        <v>#N/A</v>
      </c>
    </row>
    <row r="81" spans="1:11" ht="12.75">
      <c r="A81" s="145" t="s">
        <v>98</v>
      </c>
      <c r="B81" s="145">
        <v>186.1317</v>
      </c>
      <c r="C81" s="9">
        <v>200.78199999999998</v>
      </c>
      <c r="D81" s="9">
        <v>226.285</v>
      </c>
      <c r="E81" s="9">
        <v>267.76095143677037</v>
      </c>
      <c r="F81" s="9">
        <v>316.839061865897</v>
      </c>
      <c r="G81" s="9">
        <v>374.9127368475433</v>
      </c>
      <c r="H81" s="151">
        <v>443.63078031712973</v>
      </c>
      <c r="I81" t="str">
        <f>IF(A81='[11]World Biomass Combustion_CH4'!A81,'[11]World Biomass Combustion_CH4'!I81,"Fix")</f>
        <v>Africa</v>
      </c>
      <c r="J81" t="e">
        <f>IF($A81='[11]World Biomass Combustion_CH4'!$A81,'[11]World Biomass Combustion_CH4'!J81,"Fix")</f>
        <v>#N/A</v>
      </c>
      <c r="K81" t="e">
        <f>IF($A81='[11]World Biomass Combustion_CH4'!$A81,'[11]World Biomass Combustion_CH4'!K81,"Fix")</f>
        <v>#N/A</v>
      </c>
    </row>
    <row r="82" spans="1:11" s="83" customFormat="1" ht="12.75">
      <c r="A82" s="153" t="s">
        <v>99</v>
      </c>
      <c r="B82" s="153">
        <v>2041.29</v>
      </c>
      <c r="C82" s="153">
        <v>1528.57</v>
      </c>
      <c r="D82" s="153">
        <v>1585.71</v>
      </c>
      <c r="E82" s="153">
        <v>1800</v>
      </c>
      <c r="F82" s="153">
        <v>1871.43</v>
      </c>
      <c r="G82" s="153">
        <v>1945.6945805</v>
      </c>
      <c r="H82" s="153">
        <v>2022.9062271028415</v>
      </c>
      <c r="I82" t="str">
        <f>IF(A82='[11]World Biomass Combustion_CH4'!A82,'[11]World Biomass Combustion_CH4'!I82,"Fix")</f>
        <v>CIS</v>
      </c>
      <c r="J82" t="e">
        <f>IF($A82='[11]World Biomass Combustion_CH4'!$A82,'[11]World Biomass Combustion_CH4'!J82,"Fix")</f>
        <v>#N/A</v>
      </c>
      <c r="K82" t="str">
        <f>IF($A82='[11]World Biomass Combustion_CH4'!$A82,'[11]World Biomass Combustion_CH4'!K82,"Fix")</f>
        <v>Annex 1</v>
      </c>
    </row>
    <row r="83" ht="12.75">
      <c r="K83"/>
    </row>
    <row r="84" spans="1:11" ht="12.75">
      <c r="A84" s="148" t="s">
        <v>101</v>
      </c>
      <c r="B84" s="125">
        <v>913.19</v>
      </c>
      <c r="C84" s="126">
        <v>896.77</v>
      </c>
      <c r="D84" s="126">
        <v>892.36</v>
      </c>
      <c r="E84" s="126">
        <v>876.190476190476</v>
      </c>
      <c r="F84" s="126">
        <v>861.9047619047619</v>
      </c>
      <c r="G84" s="126">
        <v>847.1968442822615</v>
      </c>
      <c r="H84" s="127">
        <v>832.488926659761</v>
      </c>
      <c r="I84" t="str">
        <f>IF(A84='[11]World Biomass Combustion_CH4'!A84,'[11]World Biomass Combustion_CH4'!I84,"Fix")</f>
        <v>EU-15</v>
      </c>
      <c r="J84" t="str">
        <f>IF($A84='[11]World Biomass Combustion_CH4'!$A84,'[11]World Biomass Combustion_CH4'!J84,"Fix")</f>
        <v>OECD</v>
      </c>
      <c r="K84" t="str">
        <f>IF($A84='[11]World Biomass Combustion_CH4'!$A84,'[11]World Biomass Combustion_CH4'!K84,"Fix")</f>
        <v>Annex 1</v>
      </c>
    </row>
    <row r="85" spans="1:11" ht="12.75">
      <c r="A85" s="137" t="s">
        <v>102</v>
      </c>
      <c r="B85" s="100">
        <v>589.55</v>
      </c>
      <c r="C85" s="101">
        <v>653.9772674215166</v>
      </c>
      <c r="D85" s="101">
        <v>635.9058551971186</v>
      </c>
      <c r="E85" s="101">
        <v>708.854158283298</v>
      </c>
      <c r="F85" s="101">
        <v>790.1707675891199</v>
      </c>
      <c r="G85" s="101">
        <v>880.8156581383072</v>
      </c>
      <c r="H85" s="152">
        <v>981.8589290372806</v>
      </c>
      <c r="I85" t="str">
        <f>IF(A85='[11]World Biomass Combustion_CH4'!A85,'[11]World Biomass Combustion_CH4'!I85,"Fix")</f>
        <v>Latin America and Caribbean</v>
      </c>
      <c r="J85" t="e">
        <f>IF($A85='[11]World Biomass Combustion_CH4'!$A85,'[11]World Biomass Combustion_CH4'!J85,"Fix")</f>
        <v>#N/A</v>
      </c>
      <c r="K85" t="e">
        <f>IF($A85='[11]World Biomass Combustion_CH4'!$A85,'[11]World Biomass Combustion_CH4'!K85,"Fix")</f>
        <v>#N/A</v>
      </c>
    </row>
    <row r="86" spans="1:11" ht="12.75">
      <c r="A86" s="145" t="s">
        <v>103</v>
      </c>
      <c r="B86" s="145">
        <v>6089</v>
      </c>
      <c r="C86" s="9">
        <v>6342.857142857143</v>
      </c>
      <c r="D86" s="9">
        <v>5898</v>
      </c>
      <c r="E86" s="9">
        <v>6071.428571428572</v>
      </c>
      <c r="F86" s="9">
        <v>6495.238095238095</v>
      </c>
      <c r="G86" s="9">
        <v>6371.428571428572</v>
      </c>
      <c r="H86" s="151">
        <v>6638.0952380952385</v>
      </c>
      <c r="I86" t="str">
        <f>IF(A86='[11]World Biomass Combustion_CH4'!A86,'[11]World Biomass Combustion_CH4'!I86,"Fix")</f>
        <v>North America</v>
      </c>
      <c r="J86" t="str">
        <f>IF($A86='[11]World Biomass Combustion_CH4'!$A86,'[11]World Biomass Combustion_CH4'!J86,"Fix")</f>
        <v>OECD</v>
      </c>
      <c r="K86" t="str">
        <f>IF($A86='[11]World Biomass Combustion_CH4'!$A86,'[11]World Biomass Combustion_CH4'!K86,"Fix")</f>
        <v>Annex 1</v>
      </c>
    </row>
    <row r="87" spans="1:11" ht="12.75">
      <c r="A87" s="145" t="s">
        <v>106</v>
      </c>
      <c r="B87" s="145">
        <v>278</v>
      </c>
      <c r="C87" s="9">
        <v>285.0404583361142</v>
      </c>
      <c r="D87" s="9">
        <v>274.6430382472081</v>
      </c>
      <c r="E87" s="9">
        <v>284.06707177256135</v>
      </c>
      <c r="F87" s="9">
        <v>293.8144792616378</v>
      </c>
      <c r="G87" s="9">
        <v>303.8963568889293</v>
      </c>
      <c r="H87" s="151">
        <v>314.3241815803243</v>
      </c>
      <c r="I87" t="str">
        <f>IF(A87='[11]World Biomass Combustion_CH4'!A87,'[11]World Biomass Combustion_CH4'!I87,"Fix")</f>
        <v>CIS</v>
      </c>
      <c r="J87" t="e">
        <f>IF($A87='[11]World Biomass Combustion_CH4'!$A87,'[11]World Biomass Combustion_CH4'!J87,"Fix")</f>
        <v>#N/A</v>
      </c>
      <c r="K87" t="e">
        <f>IF($A87='[11]World Biomass Combustion_CH4'!$A87,'[11]World Biomass Combustion_CH4'!K87,"Fix")</f>
        <v>#N/A</v>
      </c>
    </row>
    <row r="88" spans="1:11" ht="12.75">
      <c r="A88" s="145" t="s">
        <v>107</v>
      </c>
      <c r="B88" s="145">
        <v>687.62681</v>
      </c>
      <c r="C88" s="9">
        <v>769.32863</v>
      </c>
      <c r="D88" s="9">
        <v>823.332856</v>
      </c>
      <c r="E88" s="9">
        <v>917.9053255560732</v>
      </c>
      <c r="F88" s="9">
        <v>1023.3409010027418</v>
      </c>
      <c r="G88" s="9">
        <v>1140.887377497986</v>
      </c>
      <c r="H88" s="151">
        <v>1271.9358787074852</v>
      </c>
      <c r="I88" t="str">
        <f>IF(A88='[11]World Biomass Combustion_CH4'!A88,'[11]World Biomass Combustion_CH4'!I88,"Fix")</f>
        <v>Latin America and Caribbean</v>
      </c>
      <c r="J88" t="e">
        <f>IF($A88='[11]World Biomass Combustion_CH4'!$A88,'[11]World Biomass Combustion_CH4'!J88,"Fix")</f>
        <v>#N/A</v>
      </c>
      <c r="K88" t="e">
        <f>IF($A88='[11]World Biomass Combustion_CH4'!$A88,'[11]World Biomass Combustion_CH4'!K88,"Fix")</f>
        <v>#N/A</v>
      </c>
    </row>
    <row r="89" spans="1:11" ht="12.75">
      <c r="A89" s="145" t="s">
        <v>108</v>
      </c>
      <c r="B89" s="145">
        <v>310.90533686859834</v>
      </c>
      <c r="C89" s="9">
        <v>358.97531528497154</v>
      </c>
      <c r="D89" s="9">
        <v>407.0452937013447</v>
      </c>
      <c r="E89" s="9">
        <v>455.01848903043174</v>
      </c>
      <c r="F89" s="9">
        <v>502.9916843595188</v>
      </c>
      <c r="G89" s="9">
        <v>588.3985093772117</v>
      </c>
      <c r="H89" s="151">
        <v>673.8053343949045</v>
      </c>
      <c r="I89" t="str">
        <f>IF(A89='[11]World Biomass Combustion_CH4'!A89,'[11]World Biomass Combustion_CH4'!I89,"Fix")</f>
        <v>South &amp; South East Asia</v>
      </c>
      <c r="J89" t="e">
        <f>IF($A89='[11]World Biomass Combustion_CH4'!$A89,'[11]World Biomass Combustion_CH4'!J89,"Fix")</f>
        <v>#N/A</v>
      </c>
      <c r="K89" t="e">
        <f>IF($A89='[11]World Biomass Combustion_CH4'!$A89,'[11]World Biomass Combustion_CH4'!K89,"Fix")</f>
        <v>#N/A</v>
      </c>
    </row>
    <row r="90" spans="1:8" ht="12.75">
      <c r="A90" s="104"/>
      <c r="B90" s="154"/>
      <c r="C90" s="154"/>
      <c r="D90" s="154"/>
      <c r="E90" s="154"/>
      <c r="F90" s="154"/>
      <c r="G90" s="154"/>
      <c r="H90" s="154"/>
    </row>
    <row r="91" spans="1:11" ht="12.75">
      <c r="A91" t="s">
        <v>109</v>
      </c>
      <c r="K91"/>
    </row>
    <row r="92" spans="1:11" ht="12.75">
      <c r="A92" t="s">
        <v>7</v>
      </c>
      <c r="B92" s="155">
        <v>5652.131978</v>
      </c>
      <c r="C92" s="155">
        <v>6252.224049</v>
      </c>
      <c r="D92" s="155">
        <v>6797.466372</v>
      </c>
      <c r="E92" s="155">
        <v>8040.180226896284</v>
      </c>
      <c r="F92" s="155">
        <v>9510.087221211777</v>
      </c>
      <c r="G92" s="155">
        <v>11248.722839881959</v>
      </c>
      <c r="H92" s="155">
        <v>13305.21609163108</v>
      </c>
      <c r="I92" t="str">
        <f>IF(A92='[11]World Biomass Combustion_CH4'!A92,'[11]World Biomass Combustion_CH4'!I92,"Fix")</f>
        <v>Africa</v>
      </c>
      <c r="J92" t="e">
        <f>IF($A92='[11]World Biomass Combustion_CH4'!$A92,'[11]World Biomass Combustion_CH4'!J92,"Fix")</f>
        <v>#N/A</v>
      </c>
      <c r="K92" t="e">
        <f>IF($A92='[11]World Biomass Combustion_CH4'!$A92,'[11]World Biomass Combustion_CH4'!K92,"Fix")</f>
        <v>#N/A</v>
      </c>
    </row>
    <row r="93" spans="1:13" ht="12.75">
      <c r="A93" s="104" t="s">
        <v>110</v>
      </c>
      <c r="B93" s="145">
        <v>238.598385</v>
      </c>
      <c r="C93" s="9">
        <v>287.335209</v>
      </c>
      <c r="D93" s="9">
        <v>276.785729</v>
      </c>
      <c r="E93" s="9">
        <v>322.267865349666</v>
      </c>
      <c r="F93" s="9">
        <v>375.22374225092534</v>
      </c>
      <c r="G93" s="9">
        <v>436.8814637972863</v>
      </c>
      <c r="H93" s="146">
        <v>508.6709392766014</v>
      </c>
      <c r="I93" t="str">
        <f>IF(A93='[11]World Biomass Combustion_CH4'!A93,'[11]World Biomass Combustion_CH4'!I93,"Fix")</f>
        <v>East Asia</v>
      </c>
      <c r="J93" t="e">
        <f>IF($A93='[11]World Biomass Combustion_CH4'!$A93,'[11]World Biomass Combustion_CH4'!J93,"Fix")</f>
        <v>#N/A</v>
      </c>
      <c r="K93" t="e">
        <f>IF($A93='[11]World Biomass Combustion_CH4'!$A93,'[11]World Biomass Combustion_CH4'!K93,"Fix")</f>
        <v>#N/A</v>
      </c>
      <c r="M93" s="143"/>
    </row>
    <row r="94" spans="1:13" ht="12.75">
      <c r="A94" s="104" t="s">
        <v>28</v>
      </c>
      <c r="B94" s="145">
        <v>342.2980948725398</v>
      </c>
      <c r="C94" s="9">
        <v>312.27873100000005</v>
      </c>
      <c r="D94" s="9">
        <v>256.391843</v>
      </c>
      <c r="E94" s="9">
        <v>265.3495019758063</v>
      </c>
      <c r="F94" s="9">
        <v>274.6201180776583</v>
      </c>
      <c r="G94" s="9">
        <v>284.2146252072603</v>
      </c>
      <c r="H94" s="146">
        <v>294.14433926818396</v>
      </c>
      <c r="I94" t="str">
        <f>IF(A94='[11]World Biomass Combustion_CH4'!A94,'[11]World Biomass Combustion_CH4'!I94,"Fix")</f>
        <v>Eastern Europe</v>
      </c>
      <c r="J94" t="e">
        <f>IF($A94='[11]World Biomass Combustion_CH4'!$A94,'[11]World Biomass Combustion_CH4'!J94,"Fix")</f>
        <v>#N/A</v>
      </c>
      <c r="K94" t="e">
        <f>IF($A94='[11]World Biomass Combustion_CH4'!$A94,'[11]World Biomass Combustion_CH4'!K94,"Fix")</f>
        <v>#N/A</v>
      </c>
      <c r="M94" s="143"/>
    </row>
    <row r="95" spans="1:13" ht="12.75">
      <c r="A95" s="104" t="s">
        <v>111</v>
      </c>
      <c r="B95" s="145">
        <v>249.16825996924433</v>
      </c>
      <c r="C95" s="9">
        <v>234.3454</v>
      </c>
      <c r="D95" s="9">
        <v>179.267193</v>
      </c>
      <c r="E95" s="9">
        <v>185.3931833511772</v>
      </c>
      <c r="F95" s="9">
        <v>191.7285134993061</v>
      </c>
      <c r="G95" s="9">
        <v>198.2803370878101</v>
      </c>
      <c r="H95" s="146">
        <v>205.05605221728217</v>
      </c>
      <c r="I95" t="str">
        <f>IF(A95='[11]World Biomass Combustion_CH4'!A95,'[11]World Biomass Combustion_CH4'!I95,"Fix")</f>
        <v>CIS</v>
      </c>
      <c r="J95" t="e">
        <f>IF($A95='[11]World Biomass Combustion_CH4'!$A95,'[11]World Biomass Combustion_CH4'!J95,"Fix")</f>
        <v>#N/A</v>
      </c>
      <c r="K95" t="e">
        <f>IF($A95='[11]World Biomass Combustion_CH4'!$A95,'[11]World Biomass Combustion_CH4'!K95,"Fix")</f>
        <v>#N/A</v>
      </c>
      <c r="M95" s="143"/>
    </row>
    <row r="96" spans="1:13" ht="21.75" customHeight="1">
      <c r="A96" s="137" t="s">
        <v>112</v>
      </c>
      <c r="B96" s="100">
        <v>1485.390009</v>
      </c>
      <c r="C96" s="101">
        <v>1552.700744</v>
      </c>
      <c r="D96" s="101">
        <v>1554.0796030000004</v>
      </c>
      <c r="E96" s="101">
        <v>1732.5072411670399</v>
      </c>
      <c r="F96" s="101">
        <v>1931.4205880457894</v>
      </c>
      <c r="G96" s="101">
        <v>2153.1716574034667</v>
      </c>
      <c r="H96" s="144">
        <v>2400.3825033968624</v>
      </c>
      <c r="I96" t="str">
        <f>IF(A96='[11]World Biomass Combustion_CH4'!A96,'[11]World Biomass Combustion_CH4'!I96,"Fix")</f>
        <v>Latin America and Caribbean</v>
      </c>
      <c r="J96" t="e">
        <f>IF($A96='[11]World Biomass Combustion_CH4'!$A96,'[11]World Biomass Combustion_CH4'!J96,"Fix")</f>
        <v>#N/A</v>
      </c>
      <c r="K96" t="e">
        <f>IF($A96='[11]World Biomass Combustion_CH4'!$A96,'[11]World Biomass Combustion_CH4'!K96,"Fix")</f>
        <v>#N/A</v>
      </c>
      <c r="M96" s="143"/>
    </row>
    <row r="97" spans="1:13" ht="12.75">
      <c r="A97" s="148" t="s">
        <v>52</v>
      </c>
      <c r="B97" s="148">
        <v>231.022133</v>
      </c>
      <c r="C97" s="149">
        <v>225.99852399999997</v>
      </c>
      <c r="D97" s="149">
        <v>265.598704</v>
      </c>
      <c r="E97" s="149">
        <v>300.5085438897419</v>
      </c>
      <c r="F97" s="149">
        <v>340.0068734926241</v>
      </c>
      <c r="G97" s="149">
        <v>384.6967960573036</v>
      </c>
      <c r="H97" s="150">
        <v>435.26068569306454</v>
      </c>
      <c r="I97" t="str">
        <f>IF(A97='[11]World Biomass Combustion_CH4'!A97,'[11]World Biomass Combustion_CH4'!I97,"Fix")</f>
        <v>Middle East (non-OPEC)</v>
      </c>
      <c r="J97" t="e">
        <f>IF($A97='[11]World Biomass Combustion_CH4'!$A97,'[11]World Biomass Combustion_CH4'!J97,"Fix")</f>
        <v>#N/A</v>
      </c>
      <c r="K97" t="e">
        <f>IF($A97='[11]World Biomass Combustion_CH4'!$A97,'[11]World Biomass Combustion_CH4'!K97,"Fix")</f>
        <v>#N/A</v>
      </c>
      <c r="M97" s="143"/>
    </row>
    <row r="98" spans="1:11" ht="12.75">
      <c r="A98" t="s">
        <v>113</v>
      </c>
      <c r="B98" s="155">
        <v>7.95262</v>
      </c>
      <c r="C98" s="155">
        <v>8.738134999999998</v>
      </c>
      <c r="D98" s="155">
        <v>8.866118</v>
      </c>
      <c r="E98" s="155">
        <v>9.180052280574166</v>
      </c>
      <c r="F98" s="155">
        <v>9.505102444392794</v>
      </c>
      <c r="G98" s="155">
        <v>9.841662086128242</v>
      </c>
      <c r="H98" s="155">
        <v>10.190138736976191</v>
      </c>
      <c r="I98" t="str">
        <f>IF(A98='[11]World Biomass Combustion_CH4'!A98,'[11]World Biomass Combustion_CH4'!I98,"Fix")</f>
        <v>Western Europe (non-EU)</v>
      </c>
      <c r="J98" t="str">
        <f>IF($A98='[11]World Biomass Combustion_CH4'!$A98,'[11]World Biomass Combustion_CH4'!J98,"Fix")</f>
        <v>OECD</v>
      </c>
      <c r="K98" t="e">
        <f>IF($A98='[11]World Biomass Combustion_CH4'!$A98,'[11]World Biomass Combustion_CH4'!K98,"Fix")</f>
        <v>#N/A</v>
      </c>
    </row>
    <row r="99" spans="1:11" ht="12.75">
      <c r="A99" s="104" t="s">
        <v>114</v>
      </c>
      <c r="B99" s="145">
        <v>425.01205699999997</v>
      </c>
      <c r="C99" s="9">
        <v>453.0414269999999</v>
      </c>
      <c r="D99" s="9">
        <v>548.981262</v>
      </c>
      <c r="E99" s="9">
        <v>639.4075944970159</v>
      </c>
      <c r="F99" s="9">
        <v>744.7286459486851</v>
      </c>
      <c r="G99" s="9">
        <v>867.3978239699346</v>
      </c>
      <c r="H99" s="146">
        <v>1010.2726531612694</v>
      </c>
      <c r="I99" t="str">
        <f>IF(A99='[11]World Biomass Combustion_CH4'!A99,'[11]World Biomass Combustion_CH4'!I99,"Fix")</f>
        <v>South &amp; South East Asia</v>
      </c>
      <c r="J99" t="e">
        <f>IF($A99='[11]World Biomass Combustion_CH4'!$A99,'[11]World Biomass Combustion_CH4'!J99,"Fix")</f>
        <v>#N/A</v>
      </c>
      <c r="K99" t="e">
        <f>IF($A99='[11]World Biomass Combustion_CH4'!$A99,'[11]World Biomass Combustion_CH4'!K99,"Fix")</f>
        <v>#N/A</v>
      </c>
    </row>
    <row r="100" spans="2:8" ht="12.75">
      <c r="B100" s="141"/>
      <c r="C100" s="141"/>
      <c r="D100" s="141"/>
      <c r="E100" s="141"/>
      <c r="F100" s="141"/>
      <c r="G100" s="141"/>
      <c r="H100" s="141"/>
    </row>
    <row r="101" spans="2:8" ht="12.75">
      <c r="B101" s="156">
        <f aca="true" t="shared" si="0" ref="B101:H101">SUM(B4:B99)</f>
        <v>76709.45623367546</v>
      </c>
      <c r="C101" s="156">
        <f t="shared" si="0"/>
        <v>79114.66508350224</v>
      </c>
      <c r="D101" s="156">
        <f t="shared" si="0"/>
        <v>83108.32182788527</v>
      </c>
      <c r="E101" s="156">
        <f t="shared" si="0"/>
        <v>90608.10406224785</v>
      </c>
      <c r="F101" s="156">
        <f t="shared" si="0"/>
        <v>98504.08006997271</v>
      </c>
      <c r="G101" s="156">
        <f t="shared" si="0"/>
        <v>106682.81231622752</v>
      </c>
      <c r="H101" s="156">
        <f t="shared" si="0"/>
        <v>116076.70084243007</v>
      </c>
    </row>
    <row r="102" spans="1:9" ht="12.75">
      <c r="A102" s="81" t="s">
        <v>3</v>
      </c>
      <c r="B102" s="141"/>
      <c r="C102" s="141"/>
      <c r="D102" s="141"/>
      <c r="E102" s="141"/>
      <c r="F102" s="141"/>
      <c r="G102" s="141"/>
      <c r="H102" s="141"/>
      <c r="I102" s="81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20" ht="12.75">
      <c r="I120" s="85"/>
    </row>
    <row r="122" ht="12.75">
      <c r="I122" s="85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>
      <c r="L137" s="142"/>
    </row>
  </sheetData>
  <printOptions/>
  <pageMargins left="0.75" right="0.75" top="1" bottom="1" header="0.5" footer="0.5"/>
  <pageSetup fitToHeight="1" fitToWidth="1" horizontalDpi="600" verticalDpi="600" orientation="portrait" scale="74" r:id="rId3"/>
  <headerFooter alignWithMargins="0">
    <oddFooter>&amp;L&amp;"Times New Roman,Regular"&amp;12 06/01/01 Enteric Fermentation Projections&amp;R&amp;"Times New Roman,Regular"&amp;12-3-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2"/>
  <sheetViews>
    <sheetView zoomScale="50" zoomScaleNormal="50" workbookViewId="0" topLeftCell="A1">
      <selection activeCell="D6" sqref="D6"/>
    </sheetView>
  </sheetViews>
  <sheetFormatPr defaultColWidth="9.140625" defaultRowHeight="12.75"/>
  <cols>
    <col min="1" max="1" width="16.57421875" style="0" customWidth="1"/>
    <col min="2" max="2" width="5.8515625" style="0" customWidth="1"/>
    <col min="3" max="3" width="26.7109375" style="0" customWidth="1"/>
    <col min="4" max="4" width="24.7109375" style="0" customWidth="1"/>
    <col min="5" max="5" width="23.8515625" style="0" customWidth="1"/>
    <col min="6" max="6" width="20.421875" style="0" customWidth="1"/>
    <col min="7" max="7" width="23.8515625" style="0" customWidth="1"/>
  </cols>
  <sheetData>
    <row r="1" ht="23.25">
      <c r="A1" s="226" t="s">
        <v>599</v>
      </c>
    </row>
    <row r="3" spans="1:2" ht="12.75">
      <c r="A3" s="81" t="s">
        <v>151</v>
      </c>
      <c r="B3" s="157"/>
    </row>
    <row r="4" spans="1:2" ht="12.75">
      <c r="A4" t="s">
        <v>152</v>
      </c>
      <c r="B4" s="155"/>
    </row>
    <row r="5" spans="1:2" ht="12.75">
      <c r="A5" t="s">
        <v>153</v>
      </c>
      <c r="B5" s="157"/>
    </row>
    <row r="6" spans="1:3" ht="12.75">
      <c r="A6" t="s">
        <v>154</v>
      </c>
      <c r="B6" s="158"/>
      <c r="C6" s="158"/>
    </row>
    <row r="7" spans="4:7" ht="12.75">
      <c r="D7" t="s">
        <v>155</v>
      </c>
      <c r="E7" t="s">
        <v>156</v>
      </c>
      <c r="F7" t="s">
        <v>157</v>
      </c>
      <c r="G7" t="s">
        <v>158</v>
      </c>
    </row>
    <row r="8" spans="1:7" ht="12.75">
      <c r="A8" t="s">
        <v>159</v>
      </c>
      <c r="B8" t="s">
        <v>160</v>
      </c>
      <c r="C8" t="s">
        <v>29</v>
      </c>
      <c r="D8" s="157"/>
      <c r="E8" s="157"/>
      <c r="F8" s="157">
        <v>7.96831</v>
      </c>
      <c r="G8" s="157">
        <v>200.15</v>
      </c>
    </row>
    <row r="9" spans="1:7" ht="12.75">
      <c r="A9" t="s">
        <v>161</v>
      </c>
      <c r="B9" t="s">
        <v>162</v>
      </c>
      <c r="C9" t="s">
        <v>163</v>
      </c>
      <c r="D9" s="157"/>
      <c r="E9" s="157"/>
      <c r="F9" s="157"/>
      <c r="G9" s="157"/>
    </row>
    <row r="10" spans="2:7" ht="12.75">
      <c r="B10" t="s">
        <v>164</v>
      </c>
      <c r="C10" t="s">
        <v>165</v>
      </c>
      <c r="D10" s="157"/>
      <c r="E10" s="157"/>
      <c r="F10" s="157"/>
      <c r="G10" s="157"/>
    </row>
    <row r="11" spans="2:7" ht="12.75">
      <c r="B11" t="s">
        <v>105</v>
      </c>
      <c r="C11" t="s">
        <v>166</v>
      </c>
      <c r="D11" s="157"/>
      <c r="E11" s="157"/>
      <c r="F11" s="157">
        <v>53.47404</v>
      </c>
      <c r="G11" s="157">
        <v>461.913</v>
      </c>
    </row>
    <row r="12" spans="1:7" ht="12.75">
      <c r="A12" t="s">
        <v>167</v>
      </c>
      <c r="B12" t="s">
        <v>168</v>
      </c>
      <c r="C12" t="s">
        <v>169</v>
      </c>
      <c r="D12" s="157">
        <v>6.23</v>
      </c>
      <c r="E12" s="157"/>
      <c r="F12" s="157"/>
      <c r="G12" s="157"/>
    </row>
    <row r="13" spans="2:7" ht="12.75">
      <c r="B13" t="s">
        <v>170</v>
      </c>
      <c r="C13" t="s">
        <v>119</v>
      </c>
      <c r="D13" s="157"/>
      <c r="E13" s="157"/>
      <c r="F13" s="157">
        <v>3.64212</v>
      </c>
      <c r="G13" s="157">
        <v>0.021</v>
      </c>
    </row>
    <row r="14" spans="2:7" ht="12.75">
      <c r="B14" t="s">
        <v>171</v>
      </c>
      <c r="C14" t="s">
        <v>142</v>
      </c>
      <c r="D14" s="157"/>
      <c r="E14" s="157"/>
      <c r="F14" s="157">
        <v>2.27398</v>
      </c>
      <c r="G14" s="157">
        <v>0.006</v>
      </c>
    </row>
    <row r="15" spans="2:7" ht="12.75">
      <c r="B15" t="s">
        <v>172</v>
      </c>
      <c r="C15" t="s">
        <v>94</v>
      </c>
      <c r="D15" s="157"/>
      <c r="E15" s="157"/>
      <c r="F15" s="157">
        <v>1.35005</v>
      </c>
      <c r="G15" s="157">
        <v>0.141</v>
      </c>
    </row>
    <row r="16" spans="2:7" ht="12.75">
      <c r="B16" t="s">
        <v>173</v>
      </c>
      <c r="C16" t="s">
        <v>174</v>
      </c>
      <c r="D16" s="157"/>
      <c r="E16" s="157"/>
      <c r="F16" s="157">
        <v>25.26302</v>
      </c>
      <c r="G16" s="157">
        <v>0.198</v>
      </c>
    </row>
    <row r="17" spans="2:7" ht="12.75">
      <c r="B17" t="s">
        <v>175</v>
      </c>
      <c r="C17" t="s">
        <v>36</v>
      </c>
      <c r="D17" s="157"/>
      <c r="E17" s="157"/>
      <c r="F17" s="157">
        <v>5.55765</v>
      </c>
      <c r="G17" s="157">
        <v>0.045</v>
      </c>
    </row>
    <row r="18" spans="2:7" ht="12.75">
      <c r="B18" t="s">
        <v>176</v>
      </c>
      <c r="C18" t="s">
        <v>92</v>
      </c>
      <c r="D18" s="157"/>
      <c r="E18" s="157"/>
      <c r="F18" s="157">
        <v>28.47902</v>
      </c>
      <c r="G18" s="157">
        <v>47.287</v>
      </c>
    </row>
    <row r="19" spans="2:7" ht="12.75">
      <c r="B19" t="s">
        <v>177</v>
      </c>
      <c r="C19" t="s">
        <v>41</v>
      </c>
      <c r="D19" s="157">
        <v>0.976</v>
      </c>
      <c r="E19" s="157"/>
      <c r="F19" s="157">
        <v>2.35438</v>
      </c>
      <c r="G19" s="157">
        <v>0.08</v>
      </c>
    </row>
    <row r="20" spans="2:7" ht="12.75">
      <c r="B20" t="s">
        <v>178</v>
      </c>
      <c r="C20" t="s">
        <v>42</v>
      </c>
      <c r="D20" s="157"/>
      <c r="E20" s="157"/>
      <c r="F20" s="157">
        <v>42.97514</v>
      </c>
      <c r="G20" s="157">
        <v>16.831</v>
      </c>
    </row>
    <row r="21" spans="2:7" ht="12.75">
      <c r="B21" t="s">
        <v>179</v>
      </c>
      <c r="C21" t="s">
        <v>180</v>
      </c>
      <c r="D21" s="157"/>
      <c r="E21" s="157"/>
      <c r="F21" s="157">
        <v>0.00067</v>
      </c>
      <c r="G21" s="157"/>
    </row>
    <row r="22" spans="2:7" ht="12.75">
      <c r="B22" t="s">
        <v>181</v>
      </c>
      <c r="C22" t="s">
        <v>101</v>
      </c>
      <c r="D22" s="157"/>
      <c r="E22" s="157"/>
      <c r="F22" s="157">
        <v>15.02408</v>
      </c>
      <c r="G22" s="157">
        <v>0.058</v>
      </c>
    </row>
    <row r="23" spans="2:7" ht="12.75">
      <c r="B23" t="s">
        <v>182</v>
      </c>
      <c r="C23" t="s">
        <v>183</v>
      </c>
      <c r="D23" s="157"/>
      <c r="E23" s="157"/>
      <c r="F23" s="157"/>
      <c r="G23" s="157"/>
    </row>
    <row r="24" spans="2:7" ht="12.75">
      <c r="B24" t="s">
        <v>184</v>
      </c>
      <c r="C24" t="s">
        <v>45</v>
      </c>
      <c r="D24" s="157"/>
      <c r="E24" s="157"/>
      <c r="F24" s="157">
        <v>8.10365</v>
      </c>
      <c r="G24" s="157">
        <v>13.112</v>
      </c>
    </row>
    <row r="25" spans="2:7" ht="12.75">
      <c r="B25" t="s">
        <v>185</v>
      </c>
      <c r="C25" t="s">
        <v>186</v>
      </c>
      <c r="D25" s="157"/>
      <c r="E25" s="157"/>
      <c r="F25" s="157"/>
      <c r="G25" s="157"/>
    </row>
    <row r="26" spans="2:7" ht="12.75">
      <c r="B26" t="s">
        <v>187</v>
      </c>
      <c r="C26" t="s">
        <v>54</v>
      </c>
      <c r="D26" s="157"/>
      <c r="E26" s="157"/>
      <c r="F26" s="157">
        <v>1.16379</v>
      </c>
      <c r="G26" s="157">
        <v>0.21</v>
      </c>
    </row>
    <row r="27" spans="2:7" ht="12.75">
      <c r="B27" t="s">
        <v>188</v>
      </c>
      <c r="C27" t="s">
        <v>47</v>
      </c>
      <c r="D27" s="157"/>
      <c r="E27" s="157"/>
      <c r="F27" s="157">
        <v>0.00536</v>
      </c>
      <c r="G27" s="157"/>
    </row>
    <row r="28" spans="2:7" ht="12.75">
      <c r="B28" t="s">
        <v>189</v>
      </c>
      <c r="C28" t="s">
        <v>56</v>
      </c>
      <c r="D28" s="157"/>
      <c r="E28" s="157"/>
      <c r="F28" s="157">
        <v>30.2907</v>
      </c>
      <c r="G28" s="157">
        <v>23.731</v>
      </c>
    </row>
    <row r="29" spans="1:7" s="81" customFormat="1" ht="12.75">
      <c r="A29"/>
      <c r="B29" t="s">
        <v>190</v>
      </c>
      <c r="C29" t="s">
        <v>63</v>
      </c>
      <c r="D29" s="158"/>
      <c r="E29" s="158"/>
      <c r="F29" s="158"/>
      <c r="G29" s="158"/>
    </row>
    <row r="30" spans="2:7" ht="12.75">
      <c r="B30" t="s">
        <v>191</v>
      </c>
      <c r="C30" t="s">
        <v>65</v>
      </c>
      <c r="D30" s="157"/>
      <c r="E30" s="157"/>
      <c r="F30" s="157"/>
      <c r="G30" s="157">
        <v>0.002</v>
      </c>
    </row>
    <row r="31" spans="2:7" ht="12.75">
      <c r="B31" t="s">
        <v>192</v>
      </c>
      <c r="C31" t="s">
        <v>68</v>
      </c>
      <c r="D31" s="157"/>
      <c r="E31" s="157"/>
      <c r="F31" s="157"/>
      <c r="G31" s="157"/>
    </row>
    <row r="32" spans="2:7" ht="12.75">
      <c r="B32" t="s">
        <v>193</v>
      </c>
      <c r="C32" t="s">
        <v>194</v>
      </c>
      <c r="D32" s="157"/>
      <c r="E32" s="157"/>
      <c r="F32" s="157">
        <v>0.04891</v>
      </c>
      <c r="G32" s="157"/>
    </row>
    <row r="33" spans="2:7" ht="12.75">
      <c r="B33" t="s">
        <v>195</v>
      </c>
      <c r="C33" t="s">
        <v>72</v>
      </c>
      <c r="D33" s="157"/>
      <c r="E33" s="157"/>
      <c r="F33" s="157">
        <v>3.8324</v>
      </c>
      <c r="G33" s="157">
        <v>0.045</v>
      </c>
    </row>
    <row r="34" spans="2:7" ht="12.75">
      <c r="B34" t="s">
        <v>196</v>
      </c>
      <c r="C34" t="s">
        <v>76</v>
      </c>
      <c r="D34" s="157"/>
      <c r="E34" s="157"/>
      <c r="F34" s="157">
        <v>0.98088</v>
      </c>
      <c r="G34" s="157">
        <v>0.019</v>
      </c>
    </row>
    <row r="35" spans="2:7" ht="12.75">
      <c r="B35" t="s">
        <v>197</v>
      </c>
      <c r="C35" t="s">
        <v>81</v>
      </c>
      <c r="D35" s="157"/>
      <c r="E35" s="157"/>
      <c r="F35" s="157">
        <v>3.93491</v>
      </c>
      <c r="G35" s="157">
        <v>31.551</v>
      </c>
    </row>
    <row r="36" spans="2:7" ht="12.75">
      <c r="B36" t="s">
        <v>198</v>
      </c>
      <c r="C36" t="s">
        <v>199</v>
      </c>
      <c r="D36" s="157"/>
      <c r="E36" s="157"/>
      <c r="F36" s="157"/>
      <c r="G36" s="157"/>
    </row>
    <row r="37" spans="2:7" ht="12.75">
      <c r="B37" t="s">
        <v>200</v>
      </c>
      <c r="C37" t="s">
        <v>201</v>
      </c>
      <c r="D37" s="157"/>
      <c r="E37" s="157"/>
      <c r="F37" s="157"/>
      <c r="G37" s="157"/>
    </row>
    <row r="38" spans="2:7" ht="12.75">
      <c r="B38" t="s">
        <v>202</v>
      </c>
      <c r="C38" t="s">
        <v>93</v>
      </c>
      <c r="D38" s="157">
        <v>0.205</v>
      </c>
      <c r="E38" s="157"/>
      <c r="F38" s="157">
        <v>3.65753</v>
      </c>
      <c r="G38" s="157"/>
    </row>
    <row r="39" spans="2:7" ht="12.75">
      <c r="B39" t="s">
        <v>203</v>
      </c>
      <c r="C39" t="s">
        <v>204</v>
      </c>
      <c r="D39" s="157"/>
      <c r="E39" s="157"/>
      <c r="F39" s="157"/>
      <c r="G39" s="157"/>
    </row>
    <row r="40" spans="1:7" ht="12.75">
      <c r="A40" t="s">
        <v>205</v>
      </c>
      <c r="B40" t="s">
        <v>206</v>
      </c>
      <c r="C40" t="s">
        <v>207</v>
      </c>
      <c r="D40" s="157"/>
      <c r="E40" s="157"/>
      <c r="F40" s="157">
        <v>0.0067</v>
      </c>
      <c r="G40" s="157"/>
    </row>
    <row r="41" spans="2:7" ht="12.75">
      <c r="B41" t="s">
        <v>208</v>
      </c>
      <c r="C41" t="s">
        <v>209</v>
      </c>
      <c r="D41" s="157"/>
      <c r="E41" s="157"/>
      <c r="F41" s="157"/>
      <c r="G41" s="157"/>
    </row>
    <row r="42" spans="2:7" ht="12.75">
      <c r="B42" t="s">
        <v>210</v>
      </c>
      <c r="C42" t="s">
        <v>13</v>
      </c>
      <c r="D42" s="157"/>
      <c r="E42" s="157">
        <v>373.4433</v>
      </c>
      <c r="F42" s="157">
        <v>22.13479</v>
      </c>
      <c r="G42" s="157">
        <v>60.984</v>
      </c>
    </row>
    <row r="43" spans="2:7" ht="12.75">
      <c r="B43" t="s">
        <v>211</v>
      </c>
      <c r="C43" t="s">
        <v>212</v>
      </c>
      <c r="D43" s="157"/>
      <c r="E43" s="157"/>
      <c r="F43" s="157"/>
      <c r="G43" s="157"/>
    </row>
    <row r="44" spans="2:7" ht="12.75">
      <c r="B44" t="s">
        <v>213</v>
      </c>
      <c r="C44" t="s">
        <v>214</v>
      </c>
      <c r="D44" s="157"/>
      <c r="E44" s="157"/>
      <c r="F44" s="157">
        <v>0.01809</v>
      </c>
      <c r="G44" s="157"/>
    </row>
    <row r="45" spans="2:7" ht="12.75">
      <c r="B45" t="s">
        <v>215</v>
      </c>
      <c r="C45" t="s">
        <v>216</v>
      </c>
      <c r="D45" s="157"/>
      <c r="E45" s="157"/>
      <c r="F45" s="157"/>
      <c r="G45" s="157"/>
    </row>
    <row r="46" spans="2:7" ht="12.75">
      <c r="B46" t="s">
        <v>217</v>
      </c>
      <c r="C46" t="s">
        <v>218</v>
      </c>
      <c r="D46" s="157">
        <v>1.73</v>
      </c>
      <c r="E46" s="157"/>
      <c r="F46" s="157">
        <v>0.20301</v>
      </c>
      <c r="G46" s="157"/>
    </row>
    <row r="47" spans="2:7" ht="12.75">
      <c r="B47" t="s">
        <v>219</v>
      </c>
      <c r="C47" t="s">
        <v>220</v>
      </c>
      <c r="D47" s="157"/>
      <c r="E47" s="157"/>
      <c r="F47" s="157"/>
      <c r="G47" s="157"/>
    </row>
    <row r="48" spans="2:7" ht="12.75">
      <c r="B48" t="s">
        <v>221</v>
      </c>
      <c r="C48" t="s">
        <v>222</v>
      </c>
      <c r="D48" s="157"/>
      <c r="E48" s="157"/>
      <c r="F48" s="157">
        <v>0.03752</v>
      </c>
      <c r="G48" s="157"/>
    </row>
    <row r="49" spans="2:7" ht="12.75">
      <c r="B49" t="s">
        <v>223</v>
      </c>
      <c r="C49" t="s">
        <v>224</v>
      </c>
      <c r="D49" s="157"/>
      <c r="E49" s="157"/>
      <c r="F49" s="157">
        <v>0.05226</v>
      </c>
      <c r="G49" s="157"/>
    </row>
    <row r="50" spans="2:7" ht="12.75">
      <c r="B50" t="s">
        <v>225</v>
      </c>
      <c r="C50" t="s">
        <v>226</v>
      </c>
      <c r="D50" s="157"/>
      <c r="E50" s="157"/>
      <c r="F50" s="157"/>
      <c r="G50" s="157"/>
    </row>
    <row r="51" spans="2:7" ht="12.75">
      <c r="B51" t="s">
        <v>227</v>
      </c>
      <c r="C51" t="s">
        <v>228</v>
      </c>
      <c r="D51" s="157"/>
      <c r="E51" s="157"/>
      <c r="F51" s="157"/>
      <c r="G51" s="157"/>
    </row>
    <row r="52" spans="2:7" ht="12.75">
      <c r="B52" t="s">
        <v>229</v>
      </c>
      <c r="C52" t="s">
        <v>230</v>
      </c>
      <c r="D52" s="157"/>
      <c r="E52" s="157"/>
      <c r="F52" s="157">
        <v>0.01809</v>
      </c>
      <c r="G52" s="157"/>
    </row>
    <row r="53" spans="2:7" ht="12.75">
      <c r="B53" t="s">
        <v>231</v>
      </c>
      <c r="C53" t="s">
        <v>232</v>
      </c>
      <c r="D53" s="157"/>
      <c r="E53" s="157"/>
      <c r="F53" s="157"/>
      <c r="G53" s="157"/>
    </row>
    <row r="54" spans="2:7" ht="12.75">
      <c r="B54" t="s">
        <v>233</v>
      </c>
      <c r="C54" t="s">
        <v>234</v>
      </c>
      <c r="D54" s="157"/>
      <c r="E54" s="157"/>
      <c r="F54" s="157">
        <v>0.00335</v>
      </c>
      <c r="G54" s="157"/>
    </row>
    <row r="55" spans="2:7" ht="12.75">
      <c r="B55" t="s">
        <v>235</v>
      </c>
      <c r="C55" t="s">
        <v>236</v>
      </c>
      <c r="D55" s="157">
        <v>0.325</v>
      </c>
      <c r="E55" s="157"/>
      <c r="F55" s="157"/>
      <c r="G55" s="157"/>
    </row>
    <row r="56" spans="2:7" ht="12.75">
      <c r="B56" t="s">
        <v>237</v>
      </c>
      <c r="C56" t="s">
        <v>73</v>
      </c>
      <c r="D56" s="157"/>
      <c r="E56" s="157"/>
      <c r="F56" s="157">
        <v>1.78287</v>
      </c>
      <c r="G56" s="157">
        <v>0.398</v>
      </c>
    </row>
    <row r="57" spans="2:7" ht="12.75">
      <c r="B57" t="s">
        <v>238</v>
      </c>
      <c r="C57" t="s">
        <v>239</v>
      </c>
      <c r="D57" s="157"/>
      <c r="E57" s="157"/>
      <c r="F57" s="157"/>
      <c r="G57" s="157"/>
    </row>
    <row r="58" spans="2:7" ht="12.75">
      <c r="B58" t="s">
        <v>240</v>
      </c>
      <c r="C58" t="s">
        <v>241</v>
      </c>
      <c r="D58" s="157">
        <v>54.349</v>
      </c>
      <c r="E58" s="157">
        <v>18.5288</v>
      </c>
      <c r="F58" s="157">
        <v>2.05221</v>
      </c>
      <c r="G58" s="157"/>
    </row>
    <row r="59" spans="2:7" ht="12.75">
      <c r="B59" t="s">
        <v>242</v>
      </c>
      <c r="C59" t="s">
        <v>243</v>
      </c>
      <c r="D59" s="157"/>
      <c r="E59" s="157"/>
      <c r="F59" s="157">
        <v>0.10586</v>
      </c>
      <c r="G59" s="157"/>
    </row>
    <row r="60" spans="2:7" ht="12.75">
      <c r="B60" t="s">
        <v>244</v>
      </c>
      <c r="C60" t="s">
        <v>245</v>
      </c>
      <c r="D60" s="157">
        <v>2.141</v>
      </c>
      <c r="E60" s="157"/>
      <c r="F60" s="157">
        <v>0.14472</v>
      </c>
      <c r="G60" s="157"/>
    </row>
    <row r="61" spans="2:7" ht="12.75">
      <c r="B61" t="s">
        <v>246</v>
      </c>
      <c r="C61" t="s">
        <v>247</v>
      </c>
      <c r="D61" s="157"/>
      <c r="E61" s="157"/>
      <c r="F61" s="157">
        <v>0.00201</v>
      </c>
      <c r="G61" s="157"/>
    </row>
    <row r="62" spans="2:7" ht="12.75">
      <c r="B62" t="s">
        <v>248</v>
      </c>
      <c r="C62" t="s">
        <v>249</v>
      </c>
      <c r="D62" s="157"/>
      <c r="E62" s="157"/>
      <c r="F62" s="157">
        <v>0.12931</v>
      </c>
      <c r="G62" s="157"/>
    </row>
    <row r="63" spans="2:7" ht="12.75">
      <c r="B63" t="s">
        <v>250</v>
      </c>
      <c r="C63" t="s">
        <v>251</v>
      </c>
      <c r="D63" s="157"/>
      <c r="E63" s="157"/>
      <c r="F63" s="157">
        <v>0.00201</v>
      </c>
      <c r="G63" s="157"/>
    </row>
    <row r="64" spans="2:7" ht="12.75">
      <c r="B64" t="s">
        <v>252</v>
      </c>
      <c r="C64" t="s">
        <v>253</v>
      </c>
      <c r="D64" s="157">
        <v>4.28</v>
      </c>
      <c r="E64" s="157"/>
      <c r="F64" s="157">
        <v>0.3551</v>
      </c>
      <c r="G64" s="157"/>
    </row>
    <row r="65" spans="2:7" ht="12.75">
      <c r="B65" t="s">
        <v>254</v>
      </c>
      <c r="C65" t="s">
        <v>255</v>
      </c>
      <c r="D65" s="157"/>
      <c r="E65" s="157"/>
      <c r="F65" s="157">
        <v>0.01407</v>
      </c>
      <c r="G65" s="157"/>
    </row>
    <row r="66" spans="2:7" ht="12.75">
      <c r="B66" t="s">
        <v>256</v>
      </c>
      <c r="C66" t="s">
        <v>257</v>
      </c>
      <c r="D66" s="157">
        <v>0.858</v>
      </c>
      <c r="E66" s="157"/>
      <c r="F66" s="157">
        <v>0.18291</v>
      </c>
      <c r="G66" s="157"/>
    </row>
    <row r="67" spans="1:7" ht="12.75">
      <c r="A67" t="s">
        <v>258</v>
      </c>
      <c r="B67" t="s">
        <v>259</v>
      </c>
      <c r="C67" t="s">
        <v>57</v>
      </c>
      <c r="D67" s="157">
        <v>1.427</v>
      </c>
      <c r="E67" s="157"/>
      <c r="F67" s="157">
        <v>5.0518</v>
      </c>
      <c r="G67" s="157">
        <v>0.528</v>
      </c>
    </row>
    <row r="68" spans="1:7" ht="12.75">
      <c r="A68" t="s">
        <v>260</v>
      </c>
      <c r="B68" t="s">
        <v>261</v>
      </c>
      <c r="C68" t="s">
        <v>262</v>
      </c>
      <c r="D68" s="157"/>
      <c r="E68" s="157"/>
      <c r="F68" s="157">
        <v>0.84018</v>
      </c>
      <c r="G68" s="157">
        <v>0.043</v>
      </c>
    </row>
    <row r="69" spans="2:7" ht="12.75">
      <c r="B69" t="s">
        <v>263</v>
      </c>
      <c r="C69" t="s">
        <v>27</v>
      </c>
      <c r="D69" s="157"/>
      <c r="E69" s="157"/>
      <c r="F69" s="157">
        <v>6.47756</v>
      </c>
      <c r="G69" s="157">
        <v>0.241</v>
      </c>
    </row>
    <row r="70" spans="2:7" ht="12.75">
      <c r="B70" t="s">
        <v>264</v>
      </c>
      <c r="C70" t="s">
        <v>265</v>
      </c>
      <c r="D70" s="157"/>
      <c r="E70" s="157"/>
      <c r="F70" s="157">
        <v>1.2261</v>
      </c>
      <c r="G70" s="157">
        <v>0.381</v>
      </c>
    </row>
    <row r="71" spans="2:7" ht="12.75">
      <c r="B71" t="s">
        <v>266</v>
      </c>
      <c r="C71" t="s">
        <v>34</v>
      </c>
      <c r="D71" s="157"/>
      <c r="E71" s="157"/>
      <c r="F71" s="157">
        <v>5.15498</v>
      </c>
      <c r="G71" s="157">
        <v>0.017</v>
      </c>
    </row>
    <row r="72" spans="2:7" ht="12.75">
      <c r="B72" t="s">
        <v>267</v>
      </c>
      <c r="C72" t="s">
        <v>268</v>
      </c>
      <c r="D72" s="157"/>
      <c r="E72" s="157"/>
      <c r="F72" s="157">
        <v>1.94769</v>
      </c>
      <c r="G72" s="157">
        <v>1.392</v>
      </c>
    </row>
    <row r="73" spans="2:7" ht="12.75">
      <c r="B73" t="s">
        <v>269</v>
      </c>
      <c r="C73" t="s">
        <v>46</v>
      </c>
      <c r="D73" s="157"/>
      <c r="E73" s="157"/>
      <c r="F73" s="157">
        <v>9.44633</v>
      </c>
      <c r="G73" s="157">
        <v>0.103</v>
      </c>
    </row>
    <row r="74" spans="2:7" ht="12.75">
      <c r="B74" t="s">
        <v>270</v>
      </c>
      <c r="C74" t="s">
        <v>271</v>
      </c>
      <c r="D74" s="157">
        <v>0.031</v>
      </c>
      <c r="E74" s="157"/>
      <c r="F74" s="157">
        <v>1.00433</v>
      </c>
      <c r="G74" s="157">
        <v>4.591</v>
      </c>
    </row>
    <row r="75" spans="2:7" ht="12.75">
      <c r="B75" t="s">
        <v>272</v>
      </c>
      <c r="C75" t="s">
        <v>80</v>
      </c>
      <c r="D75" s="157"/>
      <c r="E75" s="157"/>
      <c r="F75" s="157">
        <v>21.56864</v>
      </c>
      <c r="G75" s="157"/>
    </row>
    <row r="76" spans="2:7" ht="12.75">
      <c r="B76" t="s">
        <v>273</v>
      </c>
      <c r="C76" t="s">
        <v>82</v>
      </c>
      <c r="D76" s="157">
        <v>0.182</v>
      </c>
      <c r="E76" s="157"/>
      <c r="F76" s="157">
        <v>12.19467</v>
      </c>
      <c r="G76" s="157">
        <v>0.046</v>
      </c>
    </row>
    <row r="77" spans="2:7" ht="12.75">
      <c r="B77" t="s">
        <v>274</v>
      </c>
      <c r="C77" t="s">
        <v>87</v>
      </c>
      <c r="D77" s="157"/>
      <c r="E77" s="157"/>
      <c r="F77" s="157">
        <v>2.73494</v>
      </c>
      <c r="G77" s="157">
        <v>0.182</v>
      </c>
    </row>
    <row r="78" spans="2:7" ht="12.75">
      <c r="B78" t="s">
        <v>275</v>
      </c>
      <c r="C78" t="s">
        <v>88</v>
      </c>
      <c r="D78" s="157"/>
      <c r="E78" s="157"/>
      <c r="F78" s="157">
        <v>0.47101</v>
      </c>
      <c r="G78" s="157">
        <v>0.527</v>
      </c>
    </row>
    <row r="79" spans="2:7" ht="12.75">
      <c r="B79" t="s">
        <v>276</v>
      </c>
      <c r="C79" t="s">
        <v>277</v>
      </c>
      <c r="D79" s="157"/>
      <c r="E79" s="157"/>
      <c r="F79" s="157">
        <v>5.87389</v>
      </c>
      <c r="G79" s="157"/>
    </row>
    <row r="80" spans="1:7" ht="12.75">
      <c r="A80" t="s">
        <v>278</v>
      </c>
      <c r="B80" t="s">
        <v>279</v>
      </c>
      <c r="C80" t="s">
        <v>11</v>
      </c>
      <c r="D80" s="157"/>
      <c r="E80" s="157"/>
      <c r="F80" s="157">
        <v>0.76514</v>
      </c>
      <c r="G80" s="157">
        <v>0.02</v>
      </c>
    </row>
    <row r="81" spans="2:7" ht="12.75">
      <c r="B81" t="s">
        <v>280</v>
      </c>
      <c r="C81" t="s">
        <v>19</v>
      </c>
      <c r="D81" s="157"/>
      <c r="E81" s="157"/>
      <c r="F81" s="157">
        <v>2.3182</v>
      </c>
      <c r="G81" s="157">
        <v>0.013</v>
      </c>
    </row>
    <row r="82" spans="2:7" ht="12.75">
      <c r="B82" t="s">
        <v>281</v>
      </c>
      <c r="C82" t="s">
        <v>22</v>
      </c>
      <c r="D82" s="157"/>
      <c r="E82" s="157"/>
      <c r="F82" s="157">
        <v>5.49601</v>
      </c>
      <c r="G82" s="157">
        <v>0.071</v>
      </c>
    </row>
    <row r="83" spans="2:7" ht="12.75">
      <c r="B83" t="s">
        <v>282</v>
      </c>
      <c r="C83" t="s">
        <v>39</v>
      </c>
      <c r="D83" s="157"/>
      <c r="E83" s="157"/>
      <c r="F83" s="157">
        <v>0.44086</v>
      </c>
      <c r="G83" s="157">
        <v>0.016</v>
      </c>
    </row>
    <row r="84" spans="2:7" ht="12.75">
      <c r="B84" t="s">
        <v>283</v>
      </c>
      <c r="C84" t="s">
        <v>43</v>
      </c>
      <c r="D84" s="157"/>
      <c r="E84" s="157"/>
      <c r="F84" s="157">
        <v>1.93429</v>
      </c>
      <c r="G84" s="157">
        <v>0.023</v>
      </c>
    </row>
    <row r="85" spans="2:7" ht="12.75">
      <c r="B85" t="s">
        <v>284</v>
      </c>
      <c r="C85" t="s">
        <v>59</v>
      </c>
      <c r="D85" s="157"/>
      <c r="E85" s="157"/>
      <c r="F85" s="157">
        <v>17.33089</v>
      </c>
      <c r="G85" s="157">
        <v>3.541</v>
      </c>
    </row>
    <row r="86" spans="2:7" ht="12.75">
      <c r="B86" t="s">
        <v>285</v>
      </c>
      <c r="C86" t="s">
        <v>286</v>
      </c>
      <c r="D86" s="157"/>
      <c r="E86" s="157"/>
      <c r="F86" s="157">
        <v>1.68706</v>
      </c>
      <c r="G86" s="157"/>
    </row>
    <row r="87" spans="2:7" ht="12.75">
      <c r="B87" t="s">
        <v>287</v>
      </c>
      <c r="C87" t="s">
        <v>64</v>
      </c>
      <c r="D87" s="157"/>
      <c r="E87" s="157"/>
      <c r="F87" s="157">
        <v>1.55038</v>
      </c>
      <c r="G87" s="157">
        <v>0.012</v>
      </c>
    </row>
    <row r="88" spans="2:7" ht="12.75">
      <c r="B88" t="s">
        <v>288</v>
      </c>
      <c r="C88" t="s">
        <v>62</v>
      </c>
      <c r="D88" s="157"/>
      <c r="E88" s="157"/>
      <c r="F88" s="157">
        <v>0.6901</v>
      </c>
      <c r="G88" s="157">
        <v>0.688</v>
      </c>
    </row>
    <row r="89" spans="2:7" ht="12.75">
      <c r="B89" t="s">
        <v>289</v>
      </c>
      <c r="C89" t="s">
        <v>67</v>
      </c>
      <c r="D89" s="157"/>
      <c r="E89" s="157"/>
      <c r="F89" s="157">
        <v>2.90445</v>
      </c>
      <c r="G89" s="157">
        <v>0.004</v>
      </c>
    </row>
    <row r="90" spans="2:7" ht="12.75">
      <c r="B90" t="s">
        <v>290</v>
      </c>
      <c r="C90" t="s">
        <v>83</v>
      </c>
      <c r="D90" s="157"/>
      <c r="E90" s="157"/>
      <c r="F90" s="157">
        <v>72.45112</v>
      </c>
      <c r="G90" s="157">
        <v>250.436</v>
      </c>
    </row>
    <row r="91" spans="2:7" ht="12.75">
      <c r="B91" t="s">
        <v>291</v>
      </c>
      <c r="C91" t="s">
        <v>292</v>
      </c>
      <c r="D91" s="157"/>
      <c r="E91" s="157"/>
      <c r="F91" s="157">
        <v>1.13699</v>
      </c>
      <c r="G91" s="157"/>
    </row>
    <row r="92" spans="2:7" ht="12.75">
      <c r="B92" t="s">
        <v>293</v>
      </c>
      <c r="C92" t="s">
        <v>97</v>
      </c>
      <c r="D92" s="157"/>
      <c r="E92" s="157"/>
      <c r="F92" s="157">
        <v>1.79158</v>
      </c>
      <c r="G92" s="157">
        <v>0.278</v>
      </c>
    </row>
    <row r="93" spans="2:7" ht="12.75">
      <c r="B93" t="s">
        <v>294</v>
      </c>
      <c r="C93" t="s">
        <v>99</v>
      </c>
      <c r="D93" s="157"/>
      <c r="E93" s="157"/>
      <c r="F93" s="157">
        <v>29.90746</v>
      </c>
      <c r="G93" s="157">
        <v>0.396</v>
      </c>
    </row>
    <row r="94" spans="2:7" ht="12.75">
      <c r="B94" t="s">
        <v>295</v>
      </c>
      <c r="C94" t="s">
        <v>106</v>
      </c>
      <c r="D94" s="157"/>
      <c r="E94" s="157"/>
      <c r="F94" s="157">
        <v>7.92409</v>
      </c>
      <c r="G94" s="157"/>
    </row>
    <row r="95" spans="1:7" ht="12.75">
      <c r="A95" t="s">
        <v>296</v>
      </c>
      <c r="B95" t="s">
        <v>297</v>
      </c>
      <c r="C95" t="s">
        <v>298</v>
      </c>
      <c r="D95" s="157"/>
      <c r="E95" s="157"/>
      <c r="F95" s="157"/>
      <c r="G95" s="157"/>
    </row>
    <row r="96" spans="2:7" ht="12.75">
      <c r="B96" t="s">
        <v>299</v>
      </c>
      <c r="C96" t="s">
        <v>300</v>
      </c>
      <c r="D96" s="157"/>
      <c r="E96" s="157"/>
      <c r="F96" s="157"/>
      <c r="G96" s="157"/>
    </row>
    <row r="97" spans="2:7" ht="12.75">
      <c r="B97" t="s">
        <v>301</v>
      </c>
      <c r="C97" t="s">
        <v>302</v>
      </c>
      <c r="D97" s="157"/>
      <c r="E97" s="157"/>
      <c r="F97" s="157"/>
      <c r="G97" s="157"/>
    </row>
    <row r="98" spans="2:7" ht="12.75">
      <c r="B98" t="s">
        <v>303</v>
      </c>
      <c r="C98" t="s">
        <v>9</v>
      </c>
      <c r="D98" s="157">
        <v>74.239</v>
      </c>
      <c r="E98" s="157">
        <v>7.4306</v>
      </c>
      <c r="F98" s="157">
        <v>35.95957</v>
      </c>
      <c r="G98" s="157"/>
    </row>
    <row r="99" spans="2:7" ht="12.75">
      <c r="B99" t="s">
        <v>304</v>
      </c>
      <c r="C99" t="s">
        <v>305</v>
      </c>
      <c r="D99" s="157"/>
      <c r="E99" s="157"/>
      <c r="F99" s="157">
        <v>0.01206</v>
      </c>
      <c r="G99" s="157"/>
    </row>
    <row r="100" spans="2:7" ht="12.75">
      <c r="B100" t="s">
        <v>306</v>
      </c>
      <c r="C100" t="s">
        <v>307</v>
      </c>
      <c r="D100" s="157">
        <v>1.152</v>
      </c>
      <c r="E100" s="157"/>
      <c r="F100" s="157">
        <v>0.02479</v>
      </c>
      <c r="G100" s="157"/>
    </row>
    <row r="101" spans="2:7" ht="12.75">
      <c r="B101" t="s">
        <v>308</v>
      </c>
      <c r="C101" t="s">
        <v>309</v>
      </c>
      <c r="D101" s="157">
        <v>1.747</v>
      </c>
      <c r="E101" s="157">
        <v>1.4681</v>
      </c>
      <c r="F101" s="157">
        <v>0.00938</v>
      </c>
      <c r="G101" s="157"/>
    </row>
    <row r="102" spans="2:7" ht="12.75">
      <c r="B102" t="s">
        <v>310</v>
      </c>
      <c r="C102" t="s">
        <v>311</v>
      </c>
      <c r="D102" s="157"/>
      <c r="E102" s="157"/>
      <c r="F102" s="157">
        <v>0.00469</v>
      </c>
      <c r="G102" s="157"/>
    </row>
    <row r="103" spans="2:7" ht="12.75">
      <c r="B103" t="s">
        <v>312</v>
      </c>
      <c r="C103" t="s">
        <v>25</v>
      </c>
      <c r="D103" s="157">
        <v>201.128</v>
      </c>
      <c r="E103" s="157">
        <v>102.1257</v>
      </c>
      <c r="F103" s="157">
        <v>1.43447</v>
      </c>
      <c r="G103" s="157"/>
    </row>
    <row r="104" spans="2:7" ht="12.75">
      <c r="B104" t="s">
        <v>313</v>
      </c>
      <c r="C104" t="s">
        <v>26</v>
      </c>
      <c r="D104" s="157">
        <v>1244.537</v>
      </c>
      <c r="E104" s="157">
        <v>1332.346</v>
      </c>
      <c r="F104" s="157">
        <v>10.92904</v>
      </c>
      <c r="G104" s="157"/>
    </row>
    <row r="105" spans="2:7" ht="12.75">
      <c r="B105" t="s">
        <v>314</v>
      </c>
      <c r="C105" t="s">
        <v>315</v>
      </c>
      <c r="D105" s="157"/>
      <c r="E105" s="157"/>
      <c r="F105" s="157"/>
      <c r="G105" s="157"/>
    </row>
    <row r="106" spans="2:7" ht="12.75">
      <c r="B106" t="s">
        <v>316</v>
      </c>
      <c r="C106" t="s">
        <v>317</v>
      </c>
      <c r="D106" s="157"/>
      <c r="E106" s="157"/>
      <c r="F106" s="157"/>
      <c r="G106" s="157"/>
    </row>
    <row r="107" spans="2:7" ht="12.75">
      <c r="B107" t="s">
        <v>318</v>
      </c>
      <c r="C107" t="s">
        <v>30</v>
      </c>
      <c r="D107" s="157">
        <v>22.466</v>
      </c>
      <c r="E107" s="157">
        <v>49.0515</v>
      </c>
      <c r="F107" s="157">
        <v>9.62857</v>
      </c>
      <c r="G107" s="157"/>
    </row>
    <row r="108" spans="2:7" ht="12.75">
      <c r="B108" t="s">
        <v>319</v>
      </c>
      <c r="C108" t="s">
        <v>32</v>
      </c>
      <c r="D108" s="157">
        <v>130.367</v>
      </c>
      <c r="E108" s="157">
        <v>63.3668</v>
      </c>
      <c r="F108" s="157">
        <v>4.16807</v>
      </c>
      <c r="G108" s="157"/>
    </row>
    <row r="109" spans="2:7" ht="12.75">
      <c r="B109" t="s">
        <v>320</v>
      </c>
      <c r="C109" t="s">
        <v>321</v>
      </c>
      <c r="D109" s="157">
        <v>18.326</v>
      </c>
      <c r="E109" s="157">
        <v>1.4257</v>
      </c>
      <c r="F109" s="157">
        <v>2.32222</v>
      </c>
      <c r="G109" s="157"/>
    </row>
    <row r="110" spans="2:7" ht="12.75">
      <c r="B110" t="s">
        <v>322</v>
      </c>
      <c r="C110" t="s">
        <v>323</v>
      </c>
      <c r="D110" s="157">
        <v>5.874</v>
      </c>
      <c r="E110" s="157">
        <v>7.7486</v>
      </c>
      <c r="F110" s="157"/>
      <c r="G110" s="157"/>
    </row>
    <row r="111" spans="2:7" ht="12.75">
      <c r="B111" t="s">
        <v>324</v>
      </c>
      <c r="C111" t="s">
        <v>325</v>
      </c>
      <c r="D111" s="157"/>
      <c r="E111" s="157"/>
      <c r="F111" s="157">
        <v>0.00067</v>
      </c>
      <c r="G111" s="157"/>
    </row>
    <row r="112" spans="2:7" ht="12.75">
      <c r="B112" t="s">
        <v>326</v>
      </c>
      <c r="C112" t="s">
        <v>327</v>
      </c>
      <c r="D112" s="157"/>
      <c r="E112" s="157"/>
      <c r="F112" s="157">
        <v>0.14606</v>
      </c>
      <c r="G112" s="157"/>
    </row>
    <row r="113" spans="2:7" ht="12.75">
      <c r="B113" t="s">
        <v>328</v>
      </c>
      <c r="C113" t="s">
        <v>329</v>
      </c>
      <c r="D113" s="157">
        <v>7.902</v>
      </c>
      <c r="E113" s="157">
        <v>3.9803</v>
      </c>
      <c r="F113" s="157">
        <v>0.77653</v>
      </c>
      <c r="G113" s="157"/>
    </row>
    <row r="114" spans="2:7" ht="12.75">
      <c r="B114" t="s">
        <v>330</v>
      </c>
      <c r="C114" t="s">
        <v>37</v>
      </c>
      <c r="D114" s="157">
        <v>91.014</v>
      </c>
      <c r="E114" s="157">
        <v>22.3713</v>
      </c>
      <c r="F114" s="157">
        <v>5.55095</v>
      </c>
      <c r="G114" s="157"/>
    </row>
    <row r="115" spans="2:7" ht="12.75">
      <c r="B115" t="s">
        <v>331</v>
      </c>
      <c r="C115" t="s">
        <v>332</v>
      </c>
      <c r="D115" s="157"/>
      <c r="E115" s="157"/>
      <c r="F115" s="157"/>
      <c r="G115" s="157"/>
    </row>
    <row r="116" spans="2:7" ht="12.75">
      <c r="B116" t="s">
        <v>333</v>
      </c>
      <c r="C116" t="s">
        <v>334</v>
      </c>
      <c r="D116" s="157">
        <v>0.252</v>
      </c>
      <c r="E116" s="157"/>
      <c r="F116" s="157">
        <v>0.07169</v>
      </c>
      <c r="G116" s="157"/>
    </row>
    <row r="117" spans="2:7" ht="12.75">
      <c r="B117" t="s">
        <v>335</v>
      </c>
      <c r="C117" t="s">
        <v>336</v>
      </c>
      <c r="D117" s="157"/>
      <c r="E117" s="157"/>
      <c r="F117" s="157">
        <v>0.04154</v>
      </c>
      <c r="G117" s="157"/>
    </row>
    <row r="118" spans="2:7" ht="12.75">
      <c r="B118" t="s">
        <v>337</v>
      </c>
      <c r="C118" t="s">
        <v>338</v>
      </c>
      <c r="D118" s="157">
        <v>31.708</v>
      </c>
      <c r="E118" s="157">
        <v>26.1396</v>
      </c>
      <c r="F118" s="157">
        <v>0.46029</v>
      </c>
      <c r="G118" s="157"/>
    </row>
    <row r="119" spans="2:7" ht="12.75">
      <c r="B119" t="s">
        <v>339</v>
      </c>
      <c r="C119" t="s">
        <v>340</v>
      </c>
      <c r="D119" s="157">
        <v>0.376</v>
      </c>
      <c r="E119" s="157">
        <v>2.3373</v>
      </c>
      <c r="F119" s="157">
        <v>0.04154</v>
      </c>
      <c r="G119" s="157"/>
    </row>
    <row r="120" spans="2:7" ht="12.75">
      <c r="B120" t="s">
        <v>341</v>
      </c>
      <c r="C120" t="s">
        <v>342</v>
      </c>
      <c r="D120" s="157">
        <v>6.547</v>
      </c>
      <c r="E120" s="157">
        <v>3.286</v>
      </c>
      <c r="F120" s="157"/>
      <c r="G120" s="157"/>
    </row>
    <row r="121" spans="2:7" ht="12.75">
      <c r="B121" t="s">
        <v>343</v>
      </c>
      <c r="C121" t="s">
        <v>344</v>
      </c>
      <c r="D121" s="157">
        <v>27.29</v>
      </c>
      <c r="E121" s="157">
        <v>21.6876</v>
      </c>
      <c r="F121" s="157">
        <v>1.64686</v>
      </c>
      <c r="G121" s="157"/>
    </row>
    <row r="122" spans="2:7" ht="12.75">
      <c r="B122" t="s">
        <v>345</v>
      </c>
      <c r="C122" t="s">
        <v>346</v>
      </c>
      <c r="D122" s="157">
        <v>0.27</v>
      </c>
      <c r="E122" s="157">
        <v>0.6731</v>
      </c>
      <c r="F122" s="157">
        <v>1.63145</v>
      </c>
      <c r="G122" s="157"/>
    </row>
    <row r="123" spans="2:7" ht="12.75">
      <c r="B123" t="s">
        <v>347</v>
      </c>
      <c r="C123" t="s">
        <v>348</v>
      </c>
      <c r="D123" s="157">
        <v>7.955</v>
      </c>
      <c r="E123" s="157">
        <v>2.3744</v>
      </c>
      <c r="F123" s="157"/>
      <c r="G123" s="157"/>
    </row>
    <row r="124" spans="2:7" ht="12.75">
      <c r="B124" t="s">
        <v>349</v>
      </c>
      <c r="C124" t="s">
        <v>350</v>
      </c>
      <c r="D124" s="157"/>
      <c r="E124" s="157"/>
      <c r="F124" s="157"/>
      <c r="G124" s="157"/>
    </row>
    <row r="125" spans="2:7" ht="12.75">
      <c r="B125" t="s">
        <v>351</v>
      </c>
      <c r="C125" t="s">
        <v>352</v>
      </c>
      <c r="D125" s="157">
        <v>0.036</v>
      </c>
      <c r="E125" s="157"/>
      <c r="F125" s="157">
        <v>0.27537</v>
      </c>
      <c r="G125" s="157"/>
    </row>
    <row r="126" spans="2:7" ht="12.75">
      <c r="B126" t="s">
        <v>353</v>
      </c>
      <c r="C126" t="s">
        <v>66</v>
      </c>
      <c r="D126" s="157">
        <v>82.583</v>
      </c>
      <c r="E126" s="157">
        <v>35.9287</v>
      </c>
      <c r="F126" s="157">
        <v>29.63209</v>
      </c>
      <c r="G126" s="157"/>
    </row>
    <row r="127" spans="2:7" ht="12.75">
      <c r="B127" t="s">
        <v>354</v>
      </c>
      <c r="C127" t="s">
        <v>355</v>
      </c>
      <c r="D127" s="157"/>
      <c r="E127" s="157"/>
      <c r="F127" s="157">
        <v>0.00134</v>
      </c>
      <c r="G127" s="157"/>
    </row>
    <row r="128" spans="2:7" ht="12.75">
      <c r="B128" t="s">
        <v>356</v>
      </c>
      <c r="C128" t="s">
        <v>357</v>
      </c>
      <c r="D128" s="157">
        <v>0.072</v>
      </c>
      <c r="E128" s="157">
        <v>0.1643</v>
      </c>
      <c r="F128" s="157">
        <v>0.32294</v>
      </c>
      <c r="G128" s="157"/>
    </row>
    <row r="129" spans="2:7" ht="12.75">
      <c r="B129" t="s">
        <v>358</v>
      </c>
      <c r="C129" t="s">
        <v>359</v>
      </c>
      <c r="D129" s="157">
        <v>57.775</v>
      </c>
      <c r="E129" s="157">
        <v>17.7338</v>
      </c>
      <c r="F129" s="157">
        <v>0.22512</v>
      </c>
      <c r="G129" s="157"/>
    </row>
    <row r="130" spans="2:7" ht="12.75">
      <c r="B130" t="s">
        <v>360</v>
      </c>
      <c r="C130" t="s">
        <v>361</v>
      </c>
      <c r="D130" s="157">
        <v>31.978</v>
      </c>
      <c r="E130" s="157">
        <v>0.8533</v>
      </c>
      <c r="F130" s="157">
        <v>1.51487</v>
      </c>
      <c r="G130" s="157"/>
    </row>
    <row r="131" spans="2:7" ht="12.75">
      <c r="B131" t="s">
        <v>362</v>
      </c>
      <c r="C131" t="s">
        <v>78</v>
      </c>
      <c r="D131" s="157">
        <v>124.714</v>
      </c>
      <c r="E131" s="157">
        <v>5.4696</v>
      </c>
      <c r="F131" s="157">
        <v>3.12354</v>
      </c>
      <c r="G131" s="157"/>
    </row>
    <row r="132" spans="2:7" ht="12.75">
      <c r="B132" t="s">
        <v>363</v>
      </c>
      <c r="C132" t="s">
        <v>364</v>
      </c>
      <c r="D132" s="157">
        <v>0.072</v>
      </c>
      <c r="E132" s="157"/>
      <c r="F132" s="157">
        <v>0.10385</v>
      </c>
      <c r="G132" s="157"/>
    </row>
    <row r="133" spans="2:7" ht="12.75">
      <c r="B133" t="s">
        <v>365</v>
      </c>
      <c r="C133" t="s">
        <v>366</v>
      </c>
      <c r="D133" s="157">
        <v>49.113</v>
      </c>
      <c r="E133" s="157">
        <v>4.9396</v>
      </c>
      <c r="F133" s="157">
        <v>3.09875</v>
      </c>
      <c r="G133" s="157"/>
    </row>
    <row r="134" spans="2:7" ht="12.75">
      <c r="B134" t="s">
        <v>367</v>
      </c>
      <c r="C134" t="s">
        <v>368</v>
      </c>
      <c r="D134" s="157">
        <v>0.747</v>
      </c>
      <c r="E134" s="157">
        <v>4.7223</v>
      </c>
      <c r="F134" s="157">
        <v>0.53198</v>
      </c>
      <c r="G134" s="157"/>
    </row>
    <row r="135" spans="2:7" ht="12.75">
      <c r="B135" t="s">
        <v>369</v>
      </c>
      <c r="C135" t="s">
        <v>370</v>
      </c>
      <c r="D135" s="157">
        <v>7.265</v>
      </c>
      <c r="E135" s="157">
        <v>2.8567</v>
      </c>
      <c r="F135" s="157">
        <v>0.29279</v>
      </c>
      <c r="G135" s="157"/>
    </row>
    <row r="136" spans="2:7" ht="12.75">
      <c r="B136" t="s">
        <v>371</v>
      </c>
      <c r="C136" t="s">
        <v>372</v>
      </c>
      <c r="D136" s="157"/>
      <c r="E136" s="157"/>
      <c r="F136" s="157"/>
      <c r="G136" s="157"/>
    </row>
    <row r="137" spans="2:7" ht="12.75">
      <c r="B137" t="s">
        <v>373</v>
      </c>
      <c r="C137" t="s">
        <v>374</v>
      </c>
      <c r="D137" s="157">
        <v>1.449</v>
      </c>
      <c r="E137" s="157">
        <v>0.4028</v>
      </c>
      <c r="F137" s="157"/>
      <c r="G137" s="157"/>
    </row>
    <row r="138" spans="2:7" ht="12.75">
      <c r="B138" t="s">
        <v>375</v>
      </c>
      <c r="C138" t="s">
        <v>102</v>
      </c>
      <c r="D138" s="157">
        <v>0.297</v>
      </c>
      <c r="E138" s="157">
        <v>1.6907</v>
      </c>
      <c r="F138" s="157">
        <v>1.44519</v>
      </c>
      <c r="G138" s="157"/>
    </row>
    <row r="139" spans="2:7" ht="12.75">
      <c r="B139" t="s">
        <v>376</v>
      </c>
      <c r="C139" t="s">
        <v>377</v>
      </c>
      <c r="D139" s="157"/>
      <c r="E139" s="157"/>
      <c r="F139" s="157">
        <v>0.12797</v>
      </c>
      <c r="G139" s="157"/>
    </row>
    <row r="140" spans="2:7" ht="12.75">
      <c r="B140" t="s">
        <v>378</v>
      </c>
      <c r="C140" t="s">
        <v>107</v>
      </c>
      <c r="D140" s="157">
        <v>227.622</v>
      </c>
      <c r="E140" s="157">
        <v>8.5118</v>
      </c>
      <c r="F140" s="157">
        <v>3.38082</v>
      </c>
      <c r="G140" s="157"/>
    </row>
    <row r="141" spans="2:7" ht="12.75">
      <c r="B141" t="s">
        <v>379</v>
      </c>
      <c r="C141" t="s">
        <v>380</v>
      </c>
      <c r="D141" s="157">
        <v>0.036</v>
      </c>
      <c r="E141" s="157"/>
      <c r="F141" s="157"/>
      <c r="G141" s="157"/>
    </row>
    <row r="142" spans="2:7" ht="12.75">
      <c r="B142" t="s">
        <v>381</v>
      </c>
      <c r="C142" t="s">
        <v>382</v>
      </c>
      <c r="D142" s="157"/>
      <c r="E142" s="157"/>
      <c r="F142" s="157"/>
      <c r="G142" s="157"/>
    </row>
    <row r="143" spans="1:7" ht="12.75">
      <c r="A143" t="s">
        <v>383</v>
      </c>
      <c r="B143" t="s">
        <v>384</v>
      </c>
      <c r="C143" t="s">
        <v>385</v>
      </c>
      <c r="D143" s="157">
        <v>4.538</v>
      </c>
      <c r="E143" s="157"/>
      <c r="F143" s="157">
        <v>11.59502</v>
      </c>
      <c r="G143" s="157"/>
    </row>
    <row r="144" spans="2:7" ht="12.75">
      <c r="B144" t="s">
        <v>386</v>
      </c>
      <c r="C144" t="s">
        <v>387</v>
      </c>
      <c r="D144" s="157">
        <v>34.02</v>
      </c>
      <c r="E144" s="157">
        <v>311.428</v>
      </c>
      <c r="F144" s="157"/>
      <c r="G144" s="157"/>
    </row>
    <row r="145" spans="2:7" ht="12.75">
      <c r="B145" t="s">
        <v>388</v>
      </c>
      <c r="C145" t="s">
        <v>389</v>
      </c>
      <c r="D145" s="157">
        <v>0.197</v>
      </c>
      <c r="E145" s="157">
        <v>4.8654</v>
      </c>
      <c r="F145" s="157">
        <v>2.20162</v>
      </c>
      <c r="G145" s="157"/>
    </row>
    <row r="146" spans="2:7" ht="12.75">
      <c r="B146" t="s">
        <v>390</v>
      </c>
      <c r="C146" t="s">
        <v>391</v>
      </c>
      <c r="D146" s="157">
        <v>5.676</v>
      </c>
      <c r="E146" s="157">
        <v>29.1394</v>
      </c>
      <c r="F146" s="157">
        <v>0.60702</v>
      </c>
      <c r="G146" s="157"/>
    </row>
    <row r="147" spans="2:7" ht="12.75">
      <c r="B147" t="s">
        <v>392</v>
      </c>
      <c r="C147" t="s">
        <v>393</v>
      </c>
      <c r="D147" s="157">
        <v>5.688</v>
      </c>
      <c r="E147" s="157">
        <v>51.2669</v>
      </c>
      <c r="F147" s="157">
        <v>0.18559</v>
      </c>
      <c r="G147" s="157"/>
    </row>
    <row r="148" spans="2:7" ht="12.75">
      <c r="B148" t="s">
        <v>394</v>
      </c>
      <c r="C148" t="s">
        <v>395</v>
      </c>
      <c r="D148" s="157"/>
      <c r="E148" s="157">
        <v>148.9088</v>
      </c>
      <c r="F148" s="157"/>
      <c r="G148" s="157"/>
    </row>
    <row r="149" spans="2:7" ht="12.75">
      <c r="B149" t="s">
        <v>396</v>
      </c>
      <c r="C149" t="s">
        <v>397</v>
      </c>
      <c r="D149" s="157">
        <v>36.131</v>
      </c>
      <c r="E149" s="157">
        <v>114.0613</v>
      </c>
      <c r="F149" s="157">
        <v>0.15276</v>
      </c>
      <c r="G149" s="157"/>
    </row>
    <row r="150" spans="2:7" ht="12.75">
      <c r="B150" t="s">
        <v>398</v>
      </c>
      <c r="C150" t="s">
        <v>399</v>
      </c>
      <c r="D150" s="157">
        <v>10.836</v>
      </c>
      <c r="E150" s="157">
        <v>54.1925</v>
      </c>
      <c r="F150" s="157">
        <v>3.72051</v>
      </c>
      <c r="G150" s="157"/>
    </row>
    <row r="151" spans="2:7" ht="12.75">
      <c r="B151" t="s">
        <v>400</v>
      </c>
      <c r="C151" t="s">
        <v>401</v>
      </c>
      <c r="D151" s="157">
        <v>41.369</v>
      </c>
      <c r="E151" s="157">
        <v>83.4061</v>
      </c>
      <c r="F151" s="157">
        <v>1.81034</v>
      </c>
      <c r="G151" s="157"/>
    </row>
    <row r="152" spans="2:7" ht="12.75">
      <c r="B152" t="s">
        <v>402</v>
      </c>
      <c r="C152" t="s">
        <v>403</v>
      </c>
      <c r="D152" s="157">
        <v>418.144</v>
      </c>
      <c r="E152" s="157">
        <v>446.2653</v>
      </c>
      <c r="F152" s="157">
        <v>31.93421</v>
      </c>
      <c r="G152" s="157"/>
    </row>
    <row r="153" spans="2:7" ht="12.75">
      <c r="B153" t="s">
        <v>404</v>
      </c>
      <c r="C153" t="s">
        <v>405</v>
      </c>
      <c r="D153" s="157">
        <v>23.76</v>
      </c>
      <c r="E153" s="157">
        <v>23.8288</v>
      </c>
      <c r="F153" s="157">
        <v>0.33969</v>
      </c>
      <c r="G153" s="157"/>
    </row>
    <row r="154" spans="2:7" ht="12.75">
      <c r="B154" t="s">
        <v>406</v>
      </c>
      <c r="C154" t="s">
        <v>407</v>
      </c>
      <c r="D154" s="157">
        <v>0.287</v>
      </c>
      <c r="E154" s="157"/>
      <c r="F154" s="157">
        <v>0.02479</v>
      </c>
      <c r="G154" s="157"/>
    </row>
    <row r="155" spans="2:7" ht="12.75">
      <c r="B155" t="s">
        <v>408</v>
      </c>
      <c r="C155" t="s">
        <v>409</v>
      </c>
      <c r="D155" s="157"/>
      <c r="E155" s="157"/>
      <c r="F155" s="157"/>
      <c r="G155" s="157"/>
    </row>
    <row r="156" spans="2:7" ht="12.75">
      <c r="B156" t="s">
        <v>410</v>
      </c>
      <c r="C156" t="s">
        <v>411</v>
      </c>
      <c r="D156" s="157"/>
      <c r="E156" s="157">
        <v>5.6392</v>
      </c>
      <c r="F156" s="157"/>
      <c r="G156" s="157"/>
    </row>
    <row r="157" spans="2:7" ht="12.75">
      <c r="B157" t="s">
        <v>412</v>
      </c>
      <c r="C157" t="s">
        <v>6</v>
      </c>
      <c r="D157" s="157">
        <v>8.077</v>
      </c>
      <c r="E157" s="157">
        <v>4.9025</v>
      </c>
      <c r="F157" s="157"/>
      <c r="G157" s="157"/>
    </row>
    <row r="158" spans="2:7" ht="12.75">
      <c r="B158" t="s">
        <v>413</v>
      </c>
      <c r="C158" t="s">
        <v>38</v>
      </c>
      <c r="D158" s="157"/>
      <c r="E158" s="157"/>
      <c r="F158" s="157"/>
      <c r="G158" s="157"/>
    </row>
    <row r="159" spans="2:7" ht="12.75">
      <c r="B159" t="s">
        <v>414</v>
      </c>
      <c r="C159" t="s">
        <v>415</v>
      </c>
      <c r="D159" s="157"/>
      <c r="E159" s="157">
        <v>15.7357</v>
      </c>
      <c r="F159" s="157"/>
      <c r="G159" s="157"/>
    </row>
    <row r="160" spans="2:7" ht="12.75">
      <c r="B160" t="s">
        <v>416</v>
      </c>
      <c r="C160" t="s">
        <v>417</v>
      </c>
      <c r="D160" s="157"/>
      <c r="E160" s="157"/>
      <c r="F160" s="157"/>
      <c r="G160" s="157"/>
    </row>
    <row r="161" spans="2:7" ht="12.75">
      <c r="B161" t="s">
        <v>418</v>
      </c>
      <c r="C161" t="s">
        <v>40</v>
      </c>
      <c r="D161" s="157">
        <v>17.69</v>
      </c>
      <c r="E161" s="157">
        <v>141.6266</v>
      </c>
      <c r="F161" s="157"/>
      <c r="G161" s="157"/>
    </row>
    <row r="162" spans="2:7" ht="12.75">
      <c r="B162" t="s">
        <v>419</v>
      </c>
      <c r="C162" t="s">
        <v>420</v>
      </c>
      <c r="D162" s="157">
        <v>62.804</v>
      </c>
      <c r="E162" s="157">
        <v>7.4253</v>
      </c>
      <c r="F162" s="157"/>
      <c r="G162" s="157"/>
    </row>
    <row r="163" spans="2:7" ht="12.75">
      <c r="B163" t="s">
        <v>421</v>
      </c>
      <c r="C163" t="s">
        <v>422</v>
      </c>
      <c r="D163" s="157">
        <v>24.02</v>
      </c>
      <c r="E163" s="157">
        <v>41.2711</v>
      </c>
      <c r="F163" s="157">
        <v>2.07968</v>
      </c>
      <c r="G163" s="157"/>
    </row>
    <row r="164" spans="2:7" ht="12.75">
      <c r="B164" t="s">
        <v>423</v>
      </c>
      <c r="C164" t="s">
        <v>424</v>
      </c>
      <c r="D164" s="157">
        <v>14.906</v>
      </c>
      <c r="E164" s="157">
        <v>50.2917</v>
      </c>
      <c r="F164" s="157">
        <v>1.13833</v>
      </c>
      <c r="G164" s="157"/>
    </row>
    <row r="165" spans="2:7" ht="12.75">
      <c r="B165" t="s">
        <v>425</v>
      </c>
      <c r="C165" t="s">
        <v>426</v>
      </c>
      <c r="D165" s="157">
        <v>0.195</v>
      </c>
      <c r="E165" s="157">
        <v>1.272</v>
      </c>
      <c r="F165" s="157">
        <v>0.01742</v>
      </c>
      <c r="G165" s="157"/>
    </row>
    <row r="166" spans="2:7" ht="12.75">
      <c r="B166" t="s">
        <v>427</v>
      </c>
      <c r="C166" t="s">
        <v>428</v>
      </c>
      <c r="D166" s="157">
        <v>2.291</v>
      </c>
      <c r="E166" s="157">
        <v>7.0119</v>
      </c>
      <c r="F166" s="157">
        <v>0.1273</v>
      </c>
      <c r="G166" s="157"/>
    </row>
    <row r="167" spans="2:7" ht="12.75">
      <c r="B167" t="s">
        <v>429</v>
      </c>
      <c r="C167" t="s">
        <v>430</v>
      </c>
      <c r="D167" s="157">
        <v>5.168</v>
      </c>
      <c r="E167" s="157">
        <v>3.7047</v>
      </c>
      <c r="F167" s="157">
        <v>0.03484</v>
      </c>
      <c r="G167" s="157"/>
    </row>
    <row r="168" spans="2:7" ht="12.75">
      <c r="B168" t="s">
        <v>431</v>
      </c>
      <c r="C168" t="s">
        <v>432</v>
      </c>
      <c r="D168" s="157">
        <v>0.983</v>
      </c>
      <c r="E168" s="157">
        <v>67.8506</v>
      </c>
      <c r="F168" s="157"/>
      <c r="G168" s="157"/>
    </row>
    <row r="169" spans="2:7" ht="12.75">
      <c r="B169" t="s">
        <v>433</v>
      </c>
      <c r="C169" t="s">
        <v>434</v>
      </c>
      <c r="D169" s="157">
        <v>13.382</v>
      </c>
      <c r="E169" s="157">
        <v>10.6212</v>
      </c>
      <c r="F169" s="157">
        <v>0.00268</v>
      </c>
      <c r="G169" s="157"/>
    </row>
    <row r="170" spans="2:7" ht="12.75">
      <c r="B170" t="s">
        <v>435</v>
      </c>
      <c r="C170" t="s">
        <v>436</v>
      </c>
      <c r="D170" s="157"/>
      <c r="E170" s="157"/>
      <c r="F170" s="157"/>
      <c r="G170" s="157"/>
    </row>
    <row r="171" spans="2:7" ht="12.75">
      <c r="B171" t="s">
        <v>437</v>
      </c>
      <c r="C171" t="s">
        <v>438</v>
      </c>
      <c r="D171" s="157"/>
      <c r="E171" s="157"/>
      <c r="F171" s="157"/>
      <c r="G171" s="157"/>
    </row>
    <row r="172" spans="2:7" ht="12.75">
      <c r="B172" t="s">
        <v>439</v>
      </c>
      <c r="C172" t="s">
        <v>440</v>
      </c>
      <c r="D172" s="157">
        <v>31.699</v>
      </c>
      <c r="E172" s="157">
        <v>65.8578</v>
      </c>
      <c r="F172" s="157">
        <v>1.5343</v>
      </c>
      <c r="G172" s="157"/>
    </row>
    <row r="173" spans="2:7" ht="12.75">
      <c r="B173" t="s">
        <v>441</v>
      </c>
      <c r="C173" t="s">
        <v>442</v>
      </c>
      <c r="D173" s="157">
        <v>15.512</v>
      </c>
      <c r="E173" s="157">
        <v>133.5653</v>
      </c>
      <c r="F173" s="157"/>
      <c r="G173" s="157"/>
    </row>
    <row r="174" spans="2:7" ht="12.75">
      <c r="B174" t="s">
        <v>443</v>
      </c>
      <c r="C174" t="s">
        <v>444</v>
      </c>
      <c r="D174" s="157">
        <v>22.044</v>
      </c>
      <c r="E174" s="157">
        <v>214.2949</v>
      </c>
      <c r="F174" s="157"/>
      <c r="G174" s="157"/>
    </row>
    <row r="175" spans="2:7" ht="12.75">
      <c r="B175" t="s">
        <v>445</v>
      </c>
      <c r="C175" t="s">
        <v>446</v>
      </c>
      <c r="D175" s="157"/>
      <c r="E175" s="157">
        <v>22.2282</v>
      </c>
      <c r="F175" s="157"/>
      <c r="G175" s="157"/>
    </row>
    <row r="176" spans="2:7" ht="12.75">
      <c r="B176" t="s">
        <v>447</v>
      </c>
      <c r="C176" t="s">
        <v>448</v>
      </c>
      <c r="D176" s="157"/>
      <c r="E176" s="157"/>
      <c r="F176" s="157"/>
      <c r="G176" s="157"/>
    </row>
    <row r="177" spans="2:7" ht="12.75">
      <c r="B177" t="s">
        <v>449</v>
      </c>
      <c r="C177" t="s">
        <v>450</v>
      </c>
      <c r="D177" s="157">
        <v>16.909</v>
      </c>
      <c r="E177" s="157">
        <v>10.1813</v>
      </c>
      <c r="F177" s="157">
        <v>0.53198</v>
      </c>
      <c r="G177" s="157"/>
    </row>
    <row r="178" spans="2:7" ht="12.75">
      <c r="B178" t="s">
        <v>451</v>
      </c>
      <c r="C178" t="s">
        <v>452</v>
      </c>
      <c r="D178" s="157"/>
      <c r="E178" s="157"/>
      <c r="F178" s="157"/>
      <c r="G178" s="157"/>
    </row>
    <row r="179" spans="2:7" ht="12.75">
      <c r="B179" t="s">
        <v>453</v>
      </c>
      <c r="C179" t="s">
        <v>454</v>
      </c>
      <c r="D179" s="157">
        <v>3.62</v>
      </c>
      <c r="E179" s="157">
        <v>88.5842</v>
      </c>
      <c r="F179" s="157"/>
      <c r="G179" s="157"/>
    </row>
    <row r="180" spans="2:7" ht="12.75">
      <c r="B180" t="s">
        <v>455</v>
      </c>
      <c r="C180" t="s">
        <v>456</v>
      </c>
      <c r="D180" s="157"/>
      <c r="E180" s="157">
        <v>50.9754</v>
      </c>
      <c r="F180" s="157"/>
      <c r="G180" s="157"/>
    </row>
    <row r="181" spans="2:7" ht="12.75">
      <c r="B181" t="s">
        <v>457</v>
      </c>
      <c r="C181" t="s">
        <v>74</v>
      </c>
      <c r="D181" s="157">
        <v>27.949</v>
      </c>
      <c r="E181" s="157">
        <v>152.64</v>
      </c>
      <c r="F181" s="157">
        <v>2.95537</v>
      </c>
      <c r="G181" s="157"/>
    </row>
    <row r="182" spans="2:7" ht="12.75">
      <c r="B182" t="s">
        <v>458</v>
      </c>
      <c r="C182" t="s">
        <v>459</v>
      </c>
      <c r="D182" s="157"/>
      <c r="E182" s="157"/>
      <c r="F182" s="157"/>
      <c r="G182" s="157"/>
    </row>
    <row r="183" spans="2:7" ht="12.75">
      <c r="B183" t="s">
        <v>460</v>
      </c>
      <c r="C183" t="s">
        <v>461</v>
      </c>
      <c r="D183" s="157">
        <v>0.098</v>
      </c>
      <c r="E183" s="157">
        <v>3.0051</v>
      </c>
      <c r="F183" s="157">
        <v>1.49879</v>
      </c>
      <c r="G183" s="157"/>
    </row>
    <row r="184" spans="2:7" ht="12.75">
      <c r="B184" t="s">
        <v>462</v>
      </c>
      <c r="C184" t="s">
        <v>463</v>
      </c>
      <c r="D184" s="157">
        <v>55.205</v>
      </c>
      <c r="E184" s="157">
        <v>286.8572</v>
      </c>
      <c r="F184" s="157"/>
      <c r="G184" s="157"/>
    </row>
    <row r="185" spans="2:7" ht="12.75">
      <c r="B185" t="s">
        <v>464</v>
      </c>
      <c r="C185" t="s">
        <v>85</v>
      </c>
      <c r="D185" s="157">
        <v>7.825</v>
      </c>
      <c r="E185" s="157">
        <v>53.2809</v>
      </c>
      <c r="F185" s="157">
        <v>0.61439</v>
      </c>
      <c r="G185" s="157"/>
    </row>
    <row r="186" spans="2:7" ht="12.75">
      <c r="B186" t="s">
        <v>465</v>
      </c>
      <c r="C186" t="s">
        <v>466</v>
      </c>
      <c r="D186" s="157"/>
      <c r="E186" s="157"/>
      <c r="F186" s="157"/>
      <c r="G186" s="157"/>
    </row>
    <row r="187" spans="2:7" ht="12.75">
      <c r="B187" t="s">
        <v>467</v>
      </c>
      <c r="C187" t="s">
        <v>468</v>
      </c>
      <c r="D187" s="157">
        <v>7.727</v>
      </c>
      <c r="E187" s="157">
        <v>33.4801</v>
      </c>
      <c r="F187" s="157">
        <v>0.27336</v>
      </c>
      <c r="G187" s="157"/>
    </row>
    <row r="188" spans="2:7" ht="12.75">
      <c r="B188" t="s">
        <v>469</v>
      </c>
      <c r="C188" t="s">
        <v>470</v>
      </c>
      <c r="D188" s="157">
        <v>0.413</v>
      </c>
      <c r="E188" s="157">
        <v>78.0531</v>
      </c>
      <c r="F188" s="157">
        <v>0.98557</v>
      </c>
      <c r="G188" s="157"/>
    </row>
    <row r="189" spans="2:7" ht="12.75">
      <c r="B189" t="s">
        <v>471</v>
      </c>
      <c r="C189" t="s">
        <v>472</v>
      </c>
      <c r="D189" s="157"/>
      <c r="E189" s="157"/>
      <c r="F189" s="157">
        <v>0.03082</v>
      </c>
      <c r="G189" s="157"/>
    </row>
    <row r="190" spans="2:7" ht="12.75">
      <c r="B190" t="s">
        <v>473</v>
      </c>
      <c r="C190" t="s">
        <v>474</v>
      </c>
      <c r="D190" s="157"/>
      <c r="E190" s="157"/>
      <c r="F190" s="157"/>
      <c r="G190" s="157"/>
    </row>
    <row r="191" spans="2:7" ht="12.75">
      <c r="B191" t="s">
        <v>475</v>
      </c>
      <c r="C191" t="s">
        <v>476</v>
      </c>
      <c r="D191" s="157"/>
      <c r="E191" s="157"/>
      <c r="F191" s="157"/>
      <c r="G191" s="157"/>
    </row>
    <row r="192" spans="2:7" ht="12.75">
      <c r="B192" t="s">
        <v>477</v>
      </c>
      <c r="C192" t="s">
        <v>478</v>
      </c>
      <c r="D192" s="157">
        <v>13.107</v>
      </c>
      <c r="E192" s="157">
        <v>122.4777</v>
      </c>
      <c r="F192" s="157"/>
      <c r="G192" s="157"/>
    </row>
    <row r="193" spans="2:7" ht="12.75">
      <c r="B193" t="s">
        <v>479</v>
      </c>
      <c r="C193" t="s">
        <v>480</v>
      </c>
      <c r="D193" s="157">
        <v>3.241</v>
      </c>
      <c r="E193" s="157">
        <v>20.723</v>
      </c>
      <c r="F193" s="157">
        <v>0.29547</v>
      </c>
      <c r="G193" s="157"/>
    </row>
    <row r="194" spans="2:7" ht="12.75">
      <c r="B194" t="s">
        <v>481</v>
      </c>
      <c r="C194" t="s">
        <v>482</v>
      </c>
      <c r="D194" s="157">
        <v>0.675</v>
      </c>
      <c r="E194" s="157"/>
      <c r="F194" s="157"/>
      <c r="G194" s="157"/>
    </row>
    <row r="195" spans="2:7" ht="12.75">
      <c r="B195" t="s">
        <v>483</v>
      </c>
      <c r="C195" t="s">
        <v>484</v>
      </c>
      <c r="D195" s="157">
        <v>34.933</v>
      </c>
      <c r="E195" s="157">
        <v>279.8983</v>
      </c>
      <c r="F195" s="157">
        <v>9.68619</v>
      </c>
      <c r="G195" s="157"/>
    </row>
    <row r="196" spans="2:7" ht="12.75">
      <c r="B196" t="s">
        <v>485</v>
      </c>
      <c r="C196" t="s">
        <v>98</v>
      </c>
      <c r="D196" s="157">
        <v>8.115</v>
      </c>
      <c r="E196" s="157">
        <v>63.2979</v>
      </c>
      <c r="F196" s="157">
        <v>10.30661</v>
      </c>
      <c r="G196" s="157"/>
    </row>
    <row r="197" spans="2:7" ht="12.75">
      <c r="B197" t="s">
        <v>486</v>
      </c>
      <c r="C197" t="s">
        <v>89</v>
      </c>
      <c r="D197" s="157">
        <v>13.741</v>
      </c>
      <c r="E197" s="157">
        <v>112.1003</v>
      </c>
      <c r="F197" s="157">
        <v>10.90224</v>
      </c>
      <c r="G197" s="157"/>
    </row>
    <row r="198" spans="2:7" ht="12.75">
      <c r="B198" t="s">
        <v>487</v>
      </c>
      <c r="C198" t="s">
        <v>488</v>
      </c>
      <c r="D198" s="157">
        <v>46.82</v>
      </c>
      <c r="E198" s="157">
        <v>237.3817</v>
      </c>
      <c r="F198" s="157">
        <v>0.04154</v>
      </c>
      <c r="G198" s="157"/>
    </row>
    <row r="199" spans="2:7" ht="12.75">
      <c r="B199" t="s">
        <v>489</v>
      </c>
      <c r="C199" t="s">
        <v>490</v>
      </c>
      <c r="D199" s="157">
        <v>7.366</v>
      </c>
      <c r="E199" s="157">
        <v>108.2472</v>
      </c>
      <c r="F199" s="157">
        <v>0.40401</v>
      </c>
      <c r="G199" s="157"/>
    </row>
    <row r="200" spans="1:7" ht="12.75">
      <c r="A200" t="s">
        <v>491</v>
      </c>
      <c r="B200" t="s">
        <v>492</v>
      </c>
      <c r="C200" t="s">
        <v>100</v>
      </c>
      <c r="D200" s="157"/>
      <c r="E200" s="157"/>
      <c r="F200" s="157"/>
      <c r="G200" s="157"/>
    </row>
    <row r="201" spans="2:7" ht="12.75">
      <c r="B201" t="s">
        <v>493</v>
      </c>
      <c r="C201" t="s">
        <v>494</v>
      </c>
      <c r="D201" s="157"/>
      <c r="E201" s="157"/>
      <c r="F201" s="157"/>
      <c r="G201" s="157"/>
    </row>
    <row r="202" spans="2:7" ht="12.75">
      <c r="B202" t="s">
        <v>495</v>
      </c>
      <c r="C202" t="s">
        <v>496</v>
      </c>
      <c r="D202" s="157"/>
      <c r="E202" s="157"/>
      <c r="F202" s="157">
        <v>0.81941</v>
      </c>
      <c r="G202" s="157">
        <v>0.337</v>
      </c>
    </row>
    <row r="203" spans="2:7" ht="12.75">
      <c r="B203" t="s">
        <v>497</v>
      </c>
      <c r="C203" t="s">
        <v>498</v>
      </c>
      <c r="D203" s="157">
        <v>13.47</v>
      </c>
      <c r="E203" s="157"/>
      <c r="F203" s="157">
        <v>16.70243</v>
      </c>
      <c r="G203" s="157"/>
    </row>
    <row r="204" spans="2:7" ht="12.75">
      <c r="B204" t="s">
        <v>499</v>
      </c>
      <c r="C204" t="s">
        <v>53</v>
      </c>
      <c r="D204" s="157"/>
      <c r="E204" s="157"/>
      <c r="F204" s="157"/>
      <c r="G204" s="157"/>
    </row>
    <row r="205" spans="2:7" ht="12.75">
      <c r="B205" t="s">
        <v>500</v>
      </c>
      <c r="C205" t="s">
        <v>55</v>
      </c>
      <c r="D205" s="157"/>
      <c r="E205" s="157"/>
      <c r="F205" s="157">
        <v>4.86956</v>
      </c>
      <c r="G205" s="157">
        <v>0.441</v>
      </c>
    </row>
    <row r="206" spans="2:7" ht="12.75">
      <c r="B206" t="s">
        <v>501</v>
      </c>
      <c r="C206" t="s">
        <v>58</v>
      </c>
      <c r="D206" s="157">
        <v>0.255</v>
      </c>
      <c r="E206" s="157"/>
      <c r="F206" s="157"/>
      <c r="G206" s="157"/>
    </row>
    <row r="207" spans="2:7" ht="12.75">
      <c r="B207" t="s">
        <v>502</v>
      </c>
      <c r="C207" t="s">
        <v>60</v>
      </c>
      <c r="D207" s="157"/>
      <c r="E207" s="157"/>
      <c r="F207" s="157">
        <v>0.10385</v>
      </c>
      <c r="G207" s="157"/>
    </row>
    <row r="208" spans="2:7" ht="12.75">
      <c r="B208" t="s">
        <v>503</v>
      </c>
      <c r="C208" t="s">
        <v>504</v>
      </c>
      <c r="D208" s="157">
        <v>0.855</v>
      </c>
      <c r="E208" s="157"/>
      <c r="F208" s="157"/>
      <c r="G208" s="157"/>
    </row>
    <row r="209" spans="2:7" ht="12.75">
      <c r="B209" t="s">
        <v>505</v>
      </c>
      <c r="C209" t="s">
        <v>506</v>
      </c>
      <c r="D209" s="157"/>
      <c r="E209" s="157"/>
      <c r="F209" s="157">
        <v>0.37855</v>
      </c>
      <c r="G209" s="157">
        <v>0.407</v>
      </c>
    </row>
    <row r="210" spans="2:7" ht="12.75">
      <c r="B210" t="s">
        <v>507</v>
      </c>
      <c r="C210" t="s">
        <v>508</v>
      </c>
      <c r="D210" s="157"/>
      <c r="E210" s="157"/>
      <c r="F210" s="157"/>
      <c r="G210" s="157"/>
    </row>
    <row r="211" spans="2:7" ht="12.75">
      <c r="B211" t="s">
        <v>509</v>
      </c>
      <c r="C211" t="s">
        <v>84</v>
      </c>
      <c r="D211" s="157">
        <v>0.129</v>
      </c>
      <c r="E211" s="157"/>
      <c r="F211" s="157">
        <v>7.88657</v>
      </c>
      <c r="G211" s="157"/>
    </row>
    <row r="212" spans="2:7" ht="12.75">
      <c r="B212" t="s">
        <v>510</v>
      </c>
      <c r="C212" t="s">
        <v>511</v>
      </c>
      <c r="D212" s="157">
        <v>1.398</v>
      </c>
      <c r="E212" s="157"/>
      <c r="F212" s="157">
        <v>3.83776</v>
      </c>
      <c r="G212" s="157"/>
    </row>
    <row r="213" spans="2:7" ht="12.75">
      <c r="B213" t="s">
        <v>512</v>
      </c>
      <c r="C213" t="s">
        <v>96</v>
      </c>
      <c r="D213" s="157"/>
      <c r="E213" s="157"/>
      <c r="F213" s="157">
        <v>63.62923</v>
      </c>
      <c r="G213" s="157">
        <v>1.843</v>
      </c>
    </row>
    <row r="214" spans="2:7" ht="12.75">
      <c r="B214" t="s">
        <v>513</v>
      </c>
      <c r="C214" t="s">
        <v>514</v>
      </c>
      <c r="D214" s="157"/>
      <c r="E214" s="157"/>
      <c r="F214" s="157"/>
      <c r="G214" s="157"/>
    </row>
    <row r="215" spans="1:7" ht="12.75">
      <c r="A215" t="s">
        <v>515</v>
      </c>
      <c r="B215" t="s">
        <v>516</v>
      </c>
      <c r="C215" t="s">
        <v>517</v>
      </c>
      <c r="D215" s="157">
        <v>28.594</v>
      </c>
      <c r="E215" s="157">
        <v>0.7632</v>
      </c>
      <c r="F215" s="157"/>
      <c r="G215" s="157"/>
    </row>
    <row r="216" spans="2:7" ht="12.75">
      <c r="B216" t="s">
        <v>518</v>
      </c>
      <c r="C216" t="s">
        <v>20</v>
      </c>
      <c r="D216" s="157">
        <v>5.671</v>
      </c>
      <c r="E216" s="157"/>
      <c r="F216" s="157"/>
      <c r="G216" s="157"/>
    </row>
    <row r="217" spans="2:7" ht="12.75">
      <c r="B217" t="s">
        <v>519</v>
      </c>
      <c r="C217" t="s">
        <v>520</v>
      </c>
      <c r="D217" s="157">
        <v>4.724</v>
      </c>
      <c r="E217" s="157"/>
      <c r="F217" s="157"/>
      <c r="G217" s="157"/>
    </row>
    <row r="218" spans="2:7" ht="12.75">
      <c r="B218" t="s">
        <v>521</v>
      </c>
      <c r="C218" t="s">
        <v>49</v>
      </c>
      <c r="D218" s="157">
        <v>22.641</v>
      </c>
      <c r="E218" s="157">
        <v>18.3327</v>
      </c>
      <c r="F218" s="157">
        <v>19.26853</v>
      </c>
      <c r="G218" s="157"/>
    </row>
    <row r="219" spans="2:7" ht="12.75">
      <c r="B219" t="s">
        <v>522</v>
      </c>
      <c r="C219" t="s">
        <v>523</v>
      </c>
      <c r="D219" s="157"/>
      <c r="E219" s="157"/>
      <c r="F219" s="157"/>
      <c r="G219" s="157"/>
    </row>
    <row r="220" spans="2:7" ht="12.75">
      <c r="B220" t="s">
        <v>524</v>
      </c>
      <c r="C220" t="s">
        <v>525</v>
      </c>
      <c r="D220" s="157">
        <v>5.712</v>
      </c>
      <c r="E220" s="157"/>
      <c r="F220" s="157">
        <v>0.91723</v>
      </c>
      <c r="G220" s="157"/>
    </row>
    <row r="221" spans="2:7" ht="12.75">
      <c r="B221" t="s">
        <v>526</v>
      </c>
      <c r="C221" t="s">
        <v>527</v>
      </c>
      <c r="D221" s="157"/>
      <c r="E221" s="157"/>
      <c r="F221" s="157"/>
      <c r="G221" s="157"/>
    </row>
    <row r="222" spans="2:7" ht="12.75">
      <c r="B222" t="s">
        <v>528</v>
      </c>
      <c r="C222" t="s">
        <v>71</v>
      </c>
      <c r="D222" s="157">
        <v>13.374</v>
      </c>
      <c r="E222" s="157"/>
      <c r="F222" s="157"/>
      <c r="G222" s="157"/>
    </row>
    <row r="223" spans="2:7" ht="12.75">
      <c r="B223" t="s">
        <v>529</v>
      </c>
      <c r="C223" t="s">
        <v>77</v>
      </c>
      <c r="D223" s="157">
        <v>15.428</v>
      </c>
      <c r="E223" s="157">
        <v>0.7049</v>
      </c>
      <c r="F223" s="157"/>
      <c r="G223" s="157"/>
    </row>
    <row r="224" spans="1:7" ht="12.75">
      <c r="A224" t="s">
        <v>530</v>
      </c>
      <c r="B224" t="s">
        <v>531</v>
      </c>
      <c r="C224" t="s">
        <v>31</v>
      </c>
      <c r="D224" s="157">
        <v>67.494</v>
      </c>
      <c r="E224" s="157">
        <v>26.5212</v>
      </c>
      <c r="F224" s="157"/>
      <c r="G224" s="157"/>
    </row>
    <row r="225" spans="2:7" ht="12.75">
      <c r="B225" t="s">
        <v>532</v>
      </c>
      <c r="C225" t="s">
        <v>533</v>
      </c>
      <c r="D225" s="157"/>
      <c r="E225" s="157"/>
      <c r="F225" s="157"/>
      <c r="G225" s="157"/>
    </row>
    <row r="226" spans="2:7" ht="12.75">
      <c r="B226" t="s">
        <v>534</v>
      </c>
      <c r="C226" t="s">
        <v>535</v>
      </c>
      <c r="D226" s="157">
        <v>2.43</v>
      </c>
      <c r="E226" s="157"/>
      <c r="F226" s="157">
        <v>17.14195</v>
      </c>
      <c r="G226" s="157"/>
    </row>
    <row r="227" spans="2:7" ht="12.75">
      <c r="B227" t="s">
        <v>536</v>
      </c>
      <c r="C227" t="s">
        <v>537</v>
      </c>
      <c r="D227" s="157"/>
      <c r="E227" s="157"/>
      <c r="F227" s="157"/>
      <c r="G227" s="157"/>
    </row>
    <row r="228" spans="2:7" ht="12.75">
      <c r="B228" t="s">
        <v>538</v>
      </c>
      <c r="C228" t="s">
        <v>69</v>
      </c>
      <c r="D228" s="157"/>
      <c r="E228" s="157"/>
      <c r="F228" s="157"/>
      <c r="G228" s="157">
        <v>27.878</v>
      </c>
    </row>
    <row r="229" spans="2:7" ht="12.75">
      <c r="B229" t="s">
        <v>539</v>
      </c>
      <c r="C229" t="s">
        <v>540</v>
      </c>
      <c r="D229" s="157"/>
      <c r="E229" s="157"/>
      <c r="F229" s="157"/>
      <c r="G229" s="157"/>
    </row>
    <row r="230" spans="2:7" ht="12.75">
      <c r="B230" t="s">
        <v>541</v>
      </c>
      <c r="C230" t="s">
        <v>542</v>
      </c>
      <c r="D230" s="157"/>
      <c r="E230" s="157"/>
      <c r="F230" s="157"/>
      <c r="G230" s="157"/>
    </row>
    <row r="231" spans="1:7" ht="12.75">
      <c r="A231" t="s">
        <v>543</v>
      </c>
      <c r="B231" t="s">
        <v>544</v>
      </c>
      <c r="C231" t="s">
        <v>545</v>
      </c>
      <c r="D231" s="157">
        <v>1.687</v>
      </c>
      <c r="E231" s="157"/>
      <c r="F231" s="157">
        <v>0.01675</v>
      </c>
      <c r="G231" s="157"/>
    </row>
    <row r="232" spans="2:7" ht="12.75">
      <c r="B232" t="s">
        <v>546</v>
      </c>
      <c r="C232" t="s">
        <v>50</v>
      </c>
      <c r="D232" s="157">
        <v>514.727</v>
      </c>
      <c r="E232" s="157">
        <v>23.7069</v>
      </c>
      <c r="F232" s="157">
        <v>66.1826</v>
      </c>
      <c r="G232" s="157"/>
    </row>
    <row r="233" spans="2:7" ht="12.75">
      <c r="B233" t="s">
        <v>547</v>
      </c>
      <c r="C233" t="s">
        <v>548</v>
      </c>
      <c r="D233" s="157">
        <v>61.223</v>
      </c>
      <c r="E233" s="157">
        <v>13.5362</v>
      </c>
      <c r="F233" s="157"/>
      <c r="G233" s="157"/>
    </row>
    <row r="234" spans="2:7" ht="12.75">
      <c r="B234" t="s">
        <v>549</v>
      </c>
      <c r="C234" t="s">
        <v>550</v>
      </c>
      <c r="D234" s="157">
        <v>61.635</v>
      </c>
      <c r="E234" s="157">
        <v>4.9661</v>
      </c>
      <c r="F234" s="157">
        <v>1.81972</v>
      </c>
      <c r="G234" s="157"/>
    </row>
    <row r="235" spans="2:7" ht="12.75">
      <c r="B235" t="s">
        <v>551</v>
      </c>
      <c r="C235" t="s">
        <v>552</v>
      </c>
      <c r="D235" s="157">
        <v>191.361</v>
      </c>
      <c r="E235" s="157">
        <v>9.3757</v>
      </c>
      <c r="F235" s="157"/>
      <c r="G235" s="157"/>
    </row>
    <row r="236" spans="2:7" ht="12.75">
      <c r="B236" t="s">
        <v>553</v>
      </c>
      <c r="C236" t="s">
        <v>554</v>
      </c>
      <c r="D236" s="157">
        <v>234.195</v>
      </c>
      <c r="E236" s="157"/>
      <c r="F236" s="157">
        <v>6.24038</v>
      </c>
      <c r="G236" s="157"/>
    </row>
    <row r="237" spans="2:7" ht="12.75">
      <c r="B237" t="s">
        <v>555</v>
      </c>
      <c r="C237" t="s">
        <v>79</v>
      </c>
      <c r="D237" s="157">
        <v>148.822</v>
      </c>
      <c r="E237" s="157"/>
      <c r="F237" s="157">
        <v>11.93136</v>
      </c>
      <c r="G237" s="157"/>
    </row>
    <row r="238" spans="2:7" ht="12.75">
      <c r="B238" t="s">
        <v>556</v>
      </c>
      <c r="C238" t="s">
        <v>86</v>
      </c>
      <c r="D238" s="157"/>
      <c r="E238" s="157"/>
      <c r="F238" s="157">
        <v>0.01273</v>
      </c>
      <c r="G238" s="157"/>
    </row>
    <row r="239" spans="2:7" ht="12.75">
      <c r="B239" t="s">
        <v>557</v>
      </c>
      <c r="C239" t="s">
        <v>95</v>
      </c>
      <c r="D239" s="157">
        <v>110.044</v>
      </c>
      <c r="E239" s="157">
        <v>11.2201</v>
      </c>
      <c r="F239" s="157">
        <v>12.17055</v>
      </c>
      <c r="G239" s="157"/>
    </row>
    <row r="240" spans="2:7" ht="12.75">
      <c r="B240" t="s">
        <v>558</v>
      </c>
      <c r="C240" t="s">
        <v>559</v>
      </c>
      <c r="D240" s="157"/>
      <c r="E240" s="157"/>
      <c r="F240" s="157"/>
      <c r="G240" s="157"/>
    </row>
    <row r="241" spans="2:7" ht="12.75">
      <c r="B241" t="s">
        <v>560</v>
      </c>
      <c r="C241" t="s">
        <v>108</v>
      </c>
      <c r="D241" s="157">
        <v>55.916</v>
      </c>
      <c r="E241" s="157">
        <v>30.8036</v>
      </c>
      <c r="F241" s="157"/>
      <c r="G241" s="157"/>
    </row>
    <row r="242" spans="1:7" ht="12.75">
      <c r="A242" s="81" t="s">
        <v>561</v>
      </c>
      <c r="D242" s="159">
        <v>5138.589</v>
      </c>
      <c r="E242" s="159">
        <v>6024.8335</v>
      </c>
      <c r="F242" s="159">
        <v>938.8448700000001</v>
      </c>
      <c r="G242" s="159">
        <v>1151.237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2"/>
  <sheetViews>
    <sheetView zoomScale="50" zoomScaleNormal="50" workbookViewId="0" topLeftCell="A1">
      <selection activeCell="D45" sqref="D45"/>
    </sheetView>
  </sheetViews>
  <sheetFormatPr defaultColWidth="9.140625" defaultRowHeight="12.75"/>
  <cols>
    <col min="1" max="2" width="16.7109375" style="0" customWidth="1"/>
    <col min="3" max="3" width="21.00390625" style="0" customWidth="1"/>
    <col min="4" max="4" width="27.28125" style="0" customWidth="1"/>
    <col min="5" max="5" width="28.140625" style="0" customWidth="1"/>
    <col min="6" max="7" width="18.7109375" style="0" customWidth="1"/>
  </cols>
  <sheetData>
    <row r="1" ht="23.25">
      <c r="A1" s="226" t="s">
        <v>599</v>
      </c>
    </row>
    <row r="4" ht="12.75">
      <c r="A4" s="81" t="s">
        <v>151</v>
      </c>
    </row>
    <row r="5" ht="12.75">
      <c r="A5" t="s">
        <v>562</v>
      </c>
    </row>
    <row r="6" ht="12.75">
      <c r="A6" t="s">
        <v>153</v>
      </c>
    </row>
    <row r="7" spans="1:3" ht="12.75">
      <c r="A7" t="s">
        <v>154</v>
      </c>
      <c r="B7" s="81"/>
      <c r="C7" s="81"/>
    </row>
    <row r="8" spans="1:7" ht="12.75">
      <c r="A8" t="s">
        <v>563</v>
      </c>
      <c r="B8" t="s">
        <v>564</v>
      </c>
      <c r="C8" t="s">
        <v>1</v>
      </c>
      <c r="D8" t="s">
        <v>155</v>
      </c>
      <c r="E8" t="s">
        <v>156</v>
      </c>
      <c r="F8" t="s">
        <v>157</v>
      </c>
      <c r="G8" t="s">
        <v>158</v>
      </c>
    </row>
    <row r="9" spans="1:7" ht="12.75">
      <c r="A9" t="s">
        <v>159</v>
      </c>
      <c r="B9" t="s">
        <v>160</v>
      </c>
      <c r="C9" t="s">
        <v>29</v>
      </c>
      <c r="D9" s="157"/>
      <c r="E9" s="157"/>
      <c r="F9" s="157">
        <v>7.73448</v>
      </c>
      <c r="G9" s="157">
        <v>1522.462</v>
      </c>
    </row>
    <row r="10" spans="1:7" ht="12.75">
      <c r="A10" t="s">
        <v>161</v>
      </c>
      <c r="B10" t="s">
        <v>162</v>
      </c>
      <c r="C10" t="s">
        <v>163</v>
      </c>
      <c r="D10" s="157"/>
      <c r="E10" s="157"/>
      <c r="F10" s="157"/>
      <c r="G10" s="157"/>
    </row>
    <row r="11" spans="2:7" ht="12.75">
      <c r="B11" t="s">
        <v>164</v>
      </c>
      <c r="C11" t="s">
        <v>165</v>
      </c>
      <c r="D11" s="157"/>
      <c r="E11" s="157"/>
      <c r="F11" s="157"/>
      <c r="G11" s="157"/>
    </row>
    <row r="12" spans="2:7" ht="12.75">
      <c r="B12" t="s">
        <v>105</v>
      </c>
      <c r="C12" t="s">
        <v>166</v>
      </c>
      <c r="D12" s="157"/>
      <c r="E12" s="157"/>
      <c r="F12" s="157">
        <v>51.55248</v>
      </c>
      <c r="G12" s="157">
        <v>164.697</v>
      </c>
    </row>
    <row r="13" spans="1:7" ht="12.75">
      <c r="A13" t="s">
        <v>167</v>
      </c>
      <c r="B13" t="s">
        <v>168</v>
      </c>
      <c r="C13" t="s">
        <v>169</v>
      </c>
      <c r="D13" s="157"/>
      <c r="E13" s="157"/>
      <c r="F13" s="157"/>
      <c r="G13" s="157"/>
    </row>
    <row r="14" spans="2:7" ht="12.75">
      <c r="B14" t="s">
        <v>170</v>
      </c>
      <c r="C14" t="s">
        <v>119</v>
      </c>
      <c r="D14" s="157"/>
      <c r="E14" s="157"/>
      <c r="F14" s="157">
        <v>0.8107</v>
      </c>
      <c r="G14" s="157">
        <v>0.003</v>
      </c>
    </row>
    <row r="15" spans="2:7" ht="12.75">
      <c r="B15" t="s">
        <v>171</v>
      </c>
      <c r="C15" t="s">
        <v>142</v>
      </c>
      <c r="D15" s="157"/>
      <c r="E15" s="157"/>
      <c r="F15" s="157">
        <v>0.73566</v>
      </c>
      <c r="G15" s="157">
        <v>0.019</v>
      </c>
    </row>
    <row r="16" spans="2:7" ht="12.75">
      <c r="B16" t="s">
        <v>172</v>
      </c>
      <c r="C16" t="s">
        <v>94</v>
      </c>
      <c r="D16" s="157"/>
      <c r="E16" s="157"/>
      <c r="F16" s="157">
        <v>0.30552</v>
      </c>
      <c r="G16" s="157">
        <v>0.056</v>
      </c>
    </row>
    <row r="17" spans="2:7" ht="12.75">
      <c r="B17" t="s">
        <v>173</v>
      </c>
      <c r="C17" t="s">
        <v>174</v>
      </c>
      <c r="D17" s="157"/>
      <c r="E17" s="157"/>
      <c r="F17" s="157">
        <v>6.4722</v>
      </c>
      <c r="G17" s="157">
        <v>0.124</v>
      </c>
    </row>
    <row r="18" spans="2:7" ht="12.75">
      <c r="B18" t="s">
        <v>175</v>
      </c>
      <c r="C18" t="s">
        <v>36</v>
      </c>
      <c r="D18" s="157"/>
      <c r="E18" s="157"/>
      <c r="F18" s="157">
        <v>1.2328</v>
      </c>
      <c r="G18" s="157">
        <v>0.001</v>
      </c>
    </row>
    <row r="19" spans="2:7" ht="12.75">
      <c r="B19" t="s">
        <v>176</v>
      </c>
      <c r="C19" t="s">
        <v>92</v>
      </c>
      <c r="D19" s="157"/>
      <c r="E19" s="157"/>
      <c r="F19" s="157">
        <v>5.30841</v>
      </c>
      <c r="G19" s="157">
        <v>33.252</v>
      </c>
    </row>
    <row r="20" spans="2:7" ht="12.75">
      <c r="B20" t="s">
        <v>177</v>
      </c>
      <c r="C20" t="s">
        <v>41</v>
      </c>
      <c r="D20" s="157">
        <v>2.275</v>
      </c>
      <c r="E20" s="157"/>
      <c r="F20" s="157">
        <v>0.48039</v>
      </c>
      <c r="G20" s="157">
        <v>0.119</v>
      </c>
    </row>
    <row r="21" spans="2:7" ht="12.75">
      <c r="B21" t="s">
        <v>178</v>
      </c>
      <c r="C21" t="s">
        <v>42</v>
      </c>
      <c r="D21" s="157"/>
      <c r="E21" s="157"/>
      <c r="F21" s="157">
        <v>10.48349</v>
      </c>
      <c r="G21" s="157">
        <v>4.203</v>
      </c>
    </row>
    <row r="22" spans="2:7" ht="12.75">
      <c r="B22" t="s">
        <v>179</v>
      </c>
      <c r="C22" t="s">
        <v>180</v>
      </c>
      <c r="D22" s="157"/>
      <c r="E22" s="157"/>
      <c r="F22" s="157"/>
      <c r="G22" s="157"/>
    </row>
    <row r="23" spans="2:7" ht="12.75">
      <c r="B23" t="s">
        <v>181</v>
      </c>
      <c r="C23" t="s">
        <v>101</v>
      </c>
      <c r="D23" s="157"/>
      <c r="E23" s="157"/>
      <c r="F23" s="157">
        <v>3.59723</v>
      </c>
      <c r="G23" s="157">
        <v>0.068</v>
      </c>
    </row>
    <row r="24" spans="2:7" ht="12.75">
      <c r="B24" t="s">
        <v>182</v>
      </c>
      <c r="C24" t="s">
        <v>183</v>
      </c>
      <c r="D24" s="157"/>
      <c r="E24" s="157"/>
      <c r="F24" s="157"/>
      <c r="G24" s="157"/>
    </row>
    <row r="25" spans="2:7" ht="12.75">
      <c r="B25" t="s">
        <v>184</v>
      </c>
      <c r="C25" t="s">
        <v>45</v>
      </c>
      <c r="D25" s="157"/>
      <c r="E25" s="157"/>
      <c r="F25" s="157">
        <v>2.19157</v>
      </c>
      <c r="G25" s="157">
        <v>9.242</v>
      </c>
    </row>
    <row r="26" spans="2:7" ht="12.75">
      <c r="B26" t="s">
        <v>185</v>
      </c>
      <c r="C26" t="s">
        <v>186</v>
      </c>
      <c r="D26" s="157"/>
      <c r="E26" s="157"/>
      <c r="F26" s="157"/>
      <c r="G26" s="157"/>
    </row>
    <row r="27" spans="2:7" ht="12.75">
      <c r="B27" t="s">
        <v>187</v>
      </c>
      <c r="C27" t="s">
        <v>54</v>
      </c>
      <c r="D27" s="157"/>
      <c r="E27" s="157"/>
      <c r="F27" s="157">
        <v>0.27202</v>
      </c>
      <c r="G27" s="157">
        <v>0.115</v>
      </c>
    </row>
    <row r="28" spans="2:7" ht="12.75">
      <c r="B28" t="s">
        <v>188</v>
      </c>
      <c r="C28" t="s">
        <v>47</v>
      </c>
      <c r="D28" s="157"/>
      <c r="E28" s="157"/>
      <c r="F28" s="157">
        <v>0.00134</v>
      </c>
      <c r="G28" s="157"/>
    </row>
    <row r="29" spans="2:7" ht="12.75">
      <c r="B29" t="s">
        <v>189</v>
      </c>
      <c r="C29" t="s">
        <v>56</v>
      </c>
      <c r="D29" s="157"/>
      <c r="E29" s="157"/>
      <c r="F29" s="157">
        <v>7.78138</v>
      </c>
      <c r="G29" s="157">
        <v>2.75</v>
      </c>
    </row>
    <row r="30" spans="2:7" ht="12.75">
      <c r="B30" t="s">
        <v>190</v>
      </c>
      <c r="C30" t="s">
        <v>63</v>
      </c>
      <c r="D30" s="157"/>
      <c r="E30" s="157"/>
      <c r="F30" s="157"/>
      <c r="G30" s="157"/>
    </row>
    <row r="31" spans="2:7" ht="12.75">
      <c r="B31" t="s">
        <v>191</v>
      </c>
      <c r="C31" t="s">
        <v>65</v>
      </c>
      <c r="D31" s="157"/>
      <c r="E31" s="157"/>
      <c r="F31" s="157"/>
      <c r="G31" s="157"/>
    </row>
    <row r="32" spans="2:7" ht="12.75">
      <c r="B32" t="s">
        <v>192</v>
      </c>
      <c r="C32" t="s">
        <v>68</v>
      </c>
      <c r="D32" s="157"/>
      <c r="E32" s="157"/>
      <c r="F32" s="157"/>
      <c r="G32" s="157"/>
    </row>
    <row r="33" spans="2:7" ht="12.75">
      <c r="B33" t="s">
        <v>193</v>
      </c>
      <c r="C33" t="s">
        <v>194</v>
      </c>
      <c r="D33" s="157"/>
      <c r="E33" s="157"/>
      <c r="F33" s="157">
        <v>0.01273</v>
      </c>
      <c r="G33" s="157"/>
    </row>
    <row r="34" spans="2:7" ht="12.75">
      <c r="B34" t="s">
        <v>195</v>
      </c>
      <c r="C34" t="s">
        <v>72</v>
      </c>
      <c r="D34" s="157"/>
      <c r="E34" s="157"/>
      <c r="F34" s="157">
        <v>1.03917</v>
      </c>
      <c r="G34" s="157">
        <v>0.047</v>
      </c>
    </row>
    <row r="35" spans="2:7" ht="12.75">
      <c r="B35" t="s">
        <v>196</v>
      </c>
      <c r="C35" t="s">
        <v>76</v>
      </c>
      <c r="D35" s="157"/>
      <c r="E35" s="157"/>
      <c r="F35" s="157">
        <v>0.20167</v>
      </c>
      <c r="G35" s="157">
        <v>0.024</v>
      </c>
    </row>
    <row r="36" spans="2:7" ht="12.75">
      <c r="B36" t="s">
        <v>197</v>
      </c>
      <c r="C36" t="s">
        <v>81</v>
      </c>
      <c r="D36" s="157"/>
      <c r="E36" s="157"/>
      <c r="F36" s="157">
        <v>0.89311</v>
      </c>
      <c r="G36" s="157">
        <v>41.216</v>
      </c>
    </row>
    <row r="37" spans="2:7" ht="12.75">
      <c r="B37" t="s">
        <v>198</v>
      </c>
      <c r="C37" t="s">
        <v>199</v>
      </c>
      <c r="D37" s="157"/>
      <c r="E37" s="157"/>
      <c r="F37" s="157"/>
      <c r="G37" s="157"/>
    </row>
    <row r="38" spans="2:7" ht="12.75">
      <c r="B38" t="s">
        <v>200</v>
      </c>
      <c r="C38" t="s">
        <v>201</v>
      </c>
      <c r="D38" s="157"/>
      <c r="E38" s="157"/>
      <c r="F38" s="157"/>
      <c r="G38" s="157"/>
    </row>
    <row r="39" spans="2:7" ht="12.75">
      <c r="B39" t="s">
        <v>202</v>
      </c>
      <c r="C39" t="s">
        <v>93</v>
      </c>
      <c r="D39" s="157">
        <v>0.376</v>
      </c>
      <c r="E39" s="157"/>
      <c r="F39" s="157">
        <v>0.68474</v>
      </c>
      <c r="G39" s="157">
        <v>0.059</v>
      </c>
    </row>
    <row r="40" spans="2:7" ht="12.75">
      <c r="B40" t="s">
        <v>203</v>
      </c>
      <c r="C40" t="s">
        <v>204</v>
      </c>
      <c r="D40" s="157"/>
      <c r="E40" s="157"/>
      <c r="F40" s="157"/>
      <c r="G40" s="157"/>
    </row>
    <row r="41" spans="1:7" ht="12.75">
      <c r="A41" t="s">
        <v>205</v>
      </c>
      <c r="B41" t="s">
        <v>206</v>
      </c>
      <c r="C41" t="s">
        <v>207</v>
      </c>
      <c r="D41" s="157"/>
      <c r="E41" s="157"/>
      <c r="F41" s="157">
        <v>0.00603</v>
      </c>
      <c r="G41" s="157"/>
    </row>
    <row r="42" spans="2:7" ht="12.75">
      <c r="B42" t="s">
        <v>208</v>
      </c>
      <c r="C42" t="s">
        <v>209</v>
      </c>
      <c r="D42" s="157"/>
      <c r="E42" s="157"/>
      <c r="F42" s="157"/>
      <c r="G42" s="157"/>
    </row>
    <row r="43" spans="2:7" ht="12.75">
      <c r="B43" t="s">
        <v>210</v>
      </c>
      <c r="C43" t="s">
        <v>13</v>
      </c>
      <c r="D43" s="157"/>
      <c r="E43" s="157">
        <v>373.4433</v>
      </c>
      <c r="F43" s="157">
        <v>26.50587</v>
      </c>
      <c r="G43" s="157">
        <v>53.6</v>
      </c>
    </row>
    <row r="44" spans="2:7" ht="12.75">
      <c r="B44" t="s">
        <v>211</v>
      </c>
      <c r="C44" t="s">
        <v>212</v>
      </c>
      <c r="D44" s="157"/>
      <c r="E44" s="157"/>
      <c r="F44" s="157"/>
      <c r="G44" s="157"/>
    </row>
    <row r="45" spans="2:7" ht="12.75">
      <c r="B45" t="s">
        <v>213</v>
      </c>
      <c r="C45" t="s">
        <v>214</v>
      </c>
      <c r="D45" s="157"/>
      <c r="E45" s="157"/>
      <c r="F45" s="157">
        <v>0.01273</v>
      </c>
      <c r="G45" s="157"/>
    </row>
    <row r="46" spans="2:7" ht="12.75">
      <c r="B46" t="s">
        <v>215</v>
      </c>
      <c r="C46" t="s">
        <v>216</v>
      </c>
      <c r="D46" s="157"/>
      <c r="E46" s="157"/>
      <c r="F46" s="157"/>
      <c r="G46" s="157"/>
    </row>
    <row r="47" spans="2:7" ht="12.75">
      <c r="B47" t="s">
        <v>217</v>
      </c>
      <c r="C47" t="s">
        <v>218</v>
      </c>
      <c r="D47" s="157">
        <v>1.627</v>
      </c>
      <c r="E47" s="157"/>
      <c r="F47" s="157">
        <v>0.18023</v>
      </c>
      <c r="G47" s="157"/>
    </row>
    <row r="48" spans="2:7" ht="12.75">
      <c r="B48" t="s">
        <v>219</v>
      </c>
      <c r="C48" t="s">
        <v>220</v>
      </c>
      <c r="D48" s="157"/>
      <c r="E48" s="157"/>
      <c r="F48" s="157"/>
      <c r="G48" s="157"/>
    </row>
    <row r="49" spans="2:7" ht="12.75">
      <c r="B49" t="s">
        <v>221</v>
      </c>
      <c r="C49" t="s">
        <v>222</v>
      </c>
      <c r="D49" s="157"/>
      <c r="E49" s="157"/>
      <c r="F49" s="157">
        <v>0.0402</v>
      </c>
      <c r="G49" s="157"/>
    </row>
    <row r="50" spans="2:7" ht="12.75">
      <c r="B50" t="s">
        <v>223</v>
      </c>
      <c r="C50" t="s">
        <v>224</v>
      </c>
      <c r="D50" s="157"/>
      <c r="E50" s="157"/>
      <c r="F50" s="157">
        <v>0.06767</v>
      </c>
      <c r="G50" s="157"/>
    </row>
    <row r="51" spans="2:7" ht="12.75">
      <c r="B51" t="s">
        <v>225</v>
      </c>
      <c r="C51" t="s">
        <v>226</v>
      </c>
      <c r="D51" s="157"/>
      <c r="E51" s="157"/>
      <c r="F51" s="157"/>
      <c r="G51" s="157"/>
    </row>
    <row r="52" spans="2:7" ht="12.75">
      <c r="B52" t="s">
        <v>227</v>
      </c>
      <c r="C52" t="s">
        <v>228</v>
      </c>
      <c r="D52" s="157"/>
      <c r="E52" s="157"/>
      <c r="F52" s="157"/>
      <c r="G52" s="157"/>
    </row>
    <row r="53" spans="2:7" ht="12.75">
      <c r="B53" t="s">
        <v>229</v>
      </c>
      <c r="C53" t="s">
        <v>230</v>
      </c>
      <c r="D53" s="157"/>
      <c r="E53" s="157"/>
      <c r="F53" s="157">
        <v>0.01876</v>
      </c>
      <c r="G53" s="157"/>
    </row>
    <row r="54" spans="2:7" ht="12.75">
      <c r="B54" t="s">
        <v>231</v>
      </c>
      <c r="C54" t="s">
        <v>232</v>
      </c>
      <c r="D54" s="157"/>
      <c r="E54" s="157"/>
      <c r="F54" s="157"/>
      <c r="G54" s="157"/>
    </row>
    <row r="55" spans="2:7" ht="12.75">
      <c r="B55" t="s">
        <v>233</v>
      </c>
      <c r="C55" t="s">
        <v>234</v>
      </c>
      <c r="D55" s="157"/>
      <c r="E55" s="157"/>
      <c r="F55" s="157">
        <v>0.00536</v>
      </c>
      <c r="G55" s="157"/>
    </row>
    <row r="56" spans="2:7" ht="12.75">
      <c r="B56" t="s">
        <v>235</v>
      </c>
      <c r="C56" t="s">
        <v>236</v>
      </c>
      <c r="D56" s="157">
        <v>0.227</v>
      </c>
      <c r="E56" s="157"/>
      <c r="F56" s="157"/>
      <c r="G56" s="157"/>
    </row>
    <row r="57" spans="2:7" ht="12.75">
      <c r="B57" t="s">
        <v>237</v>
      </c>
      <c r="C57" t="s">
        <v>73</v>
      </c>
      <c r="D57" s="157"/>
      <c r="E57" s="157"/>
      <c r="F57" s="157">
        <v>2.02809</v>
      </c>
      <c r="G57" s="157">
        <v>0.398</v>
      </c>
    </row>
    <row r="58" spans="2:7" ht="12.75">
      <c r="B58" t="s">
        <v>238</v>
      </c>
      <c r="C58" t="s">
        <v>239</v>
      </c>
      <c r="D58" s="157"/>
      <c r="E58" s="157"/>
      <c r="F58" s="157"/>
      <c r="G58" s="157"/>
    </row>
    <row r="59" spans="2:7" ht="12.75">
      <c r="B59" t="s">
        <v>240</v>
      </c>
      <c r="C59" t="s">
        <v>241</v>
      </c>
      <c r="D59" s="157">
        <v>59.172</v>
      </c>
      <c r="E59" s="157">
        <v>18.5288</v>
      </c>
      <c r="F59" s="157">
        <v>2.17884</v>
      </c>
      <c r="G59" s="157"/>
    </row>
    <row r="60" spans="2:7" ht="12.75">
      <c r="B60" t="s">
        <v>242</v>
      </c>
      <c r="C60" t="s">
        <v>243</v>
      </c>
      <c r="D60" s="157"/>
      <c r="E60" s="157"/>
      <c r="F60" s="157">
        <v>0.09447</v>
      </c>
      <c r="G60" s="157"/>
    </row>
    <row r="61" spans="2:7" ht="12.75">
      <c r="B61" t="s">
        <v>244</v>
      </c>
      <c r="C61" t="s">
        <v>245</v>
      </c>
      <c r="D61" s="157">
        <v>2.04</v>
      </c>
      <c r="E61" s="157"/>
      <c r="F61" s="157">
        <v>0.17085</v>
      </c>
      <c r="G61" s="157"/>
    </row>
    <row r="62" spans="2:7" ht="12.75">
      <c r="B62" t="s">
        <v>246</v>
      </c>
      <c r="C62" t="s">
        <v>247</v>
      </c>
      <c r="D62" s="157"/>
      <c r="E62" s="157"/>
      <c r="F62" s="157">
        <v>0.00268</v>
      </c>
      <c r="G62" s="157"/>
    </row>
    <row r="63" spans="2:7" ht="12.75">
      <c r="B63" t="s">
        <v>248</v>
      </c>
      <c r="C63" t="s">
        <v>249</v>
      </c>
      <c r="D63" s="157"/>
      <c r="E63" s="157"/>
      <c r="F63" s="157">
        <v>0.11122</v>
      </c>
      <c r="G63" s="157"/>
    </row>
    <row r="64" spans="2:7" ht="12.75">
      <c r="B64" t="s">
        <v>250</v>
      </c>
      <c r="C64" t="s">
        <v>251</v>
      </c>
      <c r="D64" s="157"/>
      <c r="E64" s="157"/>
      <c r="F64" s="157">
        <v>0.00268</v>
      </c>
      <c r="G64" s="157"/>
    </row>
    <row r="65" spans="2:7" ht="12.75">
      <c r="B65" t="s">
        <v>252</v>
      </c>
      <c r="C65" t="s">
        <v>253</v>
      </c>
      <c r="D65" s="157">
        <v>4.157</v>
      </c>
      <c r="E65" s="157"/>
      <c r="F65" s="157">
        <v>0.2948</v>
      </c>
      <c r="G65" s="157"/>
    </row>
    <row r="66" spans="2:7" ht="12.75">
      <c r="B66" t="s">
        <v>254</v>
      </c>
      <c r="C66" t="s">
        <v>255</v>
      </c>
      <c r="D66" s="157"/>
      <c r="E66" s="157"/>
      <c r="F66" s="157">
        <v>0.01407</v>
      </c>
      <c r="G66" s="157"/>
    </row>
    <row r="67" spans="2:7" ht="12.75">
      <c r="B67" t="s">
        <v>256</v>
      </c>
      <c r="C67" t="s">
        <v>257</v>
      </c>
      <c r="D67" s="157">
        <v>0.748</v>
      </c>
      <c r="E67" s="157"/>
      <c r="F67" s="157">
        <v>0.17554</v>
      </c>
      <c r="G67" s="157"/>
    </row>
    <row r="68" spans="1:7" ht="12.75">
      <c r="A68" t="s">
        <v>258</v>
      </c>
      <c r="B68" t="s">
        <v>259</v>
      </c>
      <c r="C68" t="s">
        <v>57</v>
      </c>
      <c r="D68" s="157">
        <v>2.068</v>
      </c>
      <c r="E68" s="157"/>
      <c r="F68" s="157">
        <v>4.74226</v>
      </c>
      <c r="G68" s="157">
        <v>0.528</v>
      </c>
    </row>
    <row r="69" spans="1:7" ht="12.75">
      <c r="A69" t="s">
        <v>260</v>
      </c>
      <c r="B69" t="s">
        <v>261</v>
      </c>
      <c r="C69" t="s">
        <v>262</v>
      </c>
      <c r="D69" s="157"/>
      <c r="E69" s="157"/>
      <c r="F69" s="157">
        <v>0.69881</v>
      </c>
      <c r="G69" s="157">
        <v>0.016</v>
      </c>
    </row>
    <row r="70" spans="2:7" ht="12.75">
      <c r="B70" t="s">
        <v>263</v>
      </c>
      <c r="C70" t="s">
        <v>27</v>
      </c>
      <c r="D70" s="157"/>
      <c r="E70" s="157"/>
      <c r="F70" s="157">
        <v>5.48328</v>
      </c>
      <c r="G70" s="157">
        <v>0.127</v>
      </c>
    </row>
    <row r="71" spans="2:7" ht="12.75">
      <c r="B71" t="s">
        <v>264</v>
      </c>
      <c r="C71" t="s">
        <v>265</v>
      </c>
      <c r="D71" s="157"/>
      <c r="E71" s="157"/>
      <c r="F71" s="157">
        <v>0.81271</v>
      </c>
      <c r="G71" s="157">
        <v>0.123</v>
      </c>
    </row>
    <row r="72" spans="2:7" ht="12.75">
      <c r="B72" t="s">
        <v>266</v>
      </c>
      <c r="C72" t="s">
        <v>34</v>
      </c>
      <c r="D72" s="157"/>
      <c r="E72" s="157"/>
      <c r="F72" s="157">
        <v>4.26455</v>
      </c>
      <c r="G72" s="157">
        <v>0.028</v>
      </c>
    </row>
    <row r="73" spans="2:7" ht="12.75">
      <c r="B73" t="s">
        <v>267</v>
      </c>
      <c r="C73" t="s">
        <v>268</v>
      </c>
      <c r="D73" s="157"/>
      <c r="E73" s="157"/>
      <c r="F73" s="157">
        <v>1.95774</v>
      </c>
      <c r="G73" s="157">
        <v>0.638</v>
      </c>
    </row>
    <row r="74" spans="2:7" ht="12.75">
      <c r="B74" t="s">
        <v>269</v>
      </c>
      <c r="C74" t="s">
        <v>46</v>
      </c>
      <c r="D74" s="157"/>
      <c r="E74" s="157"/>
      <c r="F74" s="157">
        <v>7.7117</v>
      </c>
      <c r="G74" s="157">
        <v>0.103</v>
      </c>
    </row>
    <row r="75" spans="2:7" ht="12.75">
      <c r="B75" t="s">
        <v>270</v>
      </c>
      <c r="C75" t="s">
        <v>271</v>
      </c>
      <c r="D75" s="157">
        <v>0.057</v>
      </c>
      <c r="E75" s="157"/>
      <c r="F75" s="157">
        <v>0.90383</v>
      </c>
      <c r="G75" s="157">
        <v>0.05</v>
      </c>
    </row>
    <row r="76" spans="2:7" ht="12.75">
      <c r="B76" t="s">
        <v>272</v>
      </c>
      <c r="C76" t="s">
        <v>80</v>
      </c>
      <c r="D76" s="157"/>
      <c r="E76" s="157"/>
      <c r="F76" s="157">
        <v>20.21725</v>
      </c>
      <c r="G76" s="157"/>
    </row>
    <row r="77" spans="2:7" ht="12.75">
      <c r="B77" t="s">
        <v>273</v>
      </c>
      <c r="C77" t="s">
        <v>82</v>
      </c>
      <c r="D77" s="157">
        <v>0.374</v>
      </c>
      <c r="E77" s="157"/>
      <c r="F77" s="157">
        <v>13.96682</v>
      </c>
      <c r="G77" s="157">
        <v>0.02</v>
      </c>
    </row>
    <row r="78" spans="2:7" ht="12.75">
      <c r="B78" t="s">
        <v>274</v>
      </c>
      <c r="C78" t="s">
        <v>87</v>
      </c>
      <c r="D78" s="157"/>
      <c r="E78" s="157"/>
      <c r="F78" s="157">
        <v>2.40262</v>
      </c>
      <c r="G78" s="157">
        <v>0.021</v>
      </c>
    </row>
    <row r="79" spans="2:7" ht="12.75">
      <c r="B79" t="s">
        <v>275</v>
      </c>
      <c r="C79" t="s">
        <v>88</v>
      </c>
      <c r="D79" s="157"/>
      <c r="E79" s="157"/>
      <c r="F79" s="157">
        <v>0.54739</v>
      </c>
      <c r="G79" s="157">
        <v>0.086</v>
      </c>
    </row>
    <row r="80" spans="2:7" ht="12.75">
      <c r="B80" t="s">
        <v>276</v>
      </c>
      <c r="C80" t="s">
        <v>277</v>
      </c>
      <c r="D80" s="157"/>
      <c r="E80" s="157"/>
      <c r="F80" s="157">
        <v>6.31676</v>
      </c>
      <c r="G80" s="157"/>
    </row>
    <row r="81" spans="1:7" ht="12.75">
      <c r="A81" t="s">
        <v>278</v>
      </c>
      <c r="B81" t="s">
        <v>279</v>
      </c>
      <c r="C81" t="s">
        <v>11</v>
      </c>
      <c r="D81" s="157"/>
      <c r="E81" s="157"/>
      <c r="F81" s="157">
        <v>0.63717</v>
      </c>
      <c r="G81" s="157">
        <v>0.023</v>
      </c>
    </row>
    <row r="82" spans="2:7" ht="12.75">
      <c r="B82" t="s">
        <v>280</v>
      </c>
      <c r="C82" t="s">
        <v>19</v>
      </c>
      <c r="D82" s="157"/>
      <c r="E82" s="157"/>
      <c r="F82" s="157">
        <v>1.39628</v>
      </c>
      <c r="G82" s="157">
        <v>0.006</v>
      </c>
    </row>
    <row r="83" spans="2:7" ht="12.75">
      <c r="B83" t="s">
        <v>281</v>
      </c>
      <c r="C83" t="s">
        <v>22</v>
      </c>
      <c r="D83" s="157"/>
      <c r="E83" s="157"/>
      <c r="F83" s="157">
        <v>4.28599</v>
      </c>
      <c r="G83" s="157">
        <v>0.578</v>
      </c>
    </row>
    <row r="84" spans="2:7" ht="12.75">
      <c r="B84" t="s">
        <v>282</v>
      </c>
      <c r="C84" t="s">
        <v>39</v>
      </c>
      <c r="D84" s="157"/>
      <c r="E84" s="157"/>
      <c r="F84" s="157">
        <v>0.35376</v>
      </c>
      <c r="G84" s="157">
        <v>0.035</v>
      </c>
    </row>
    <row r="85" spans="2:7" ht="12.75">
      <c r="B85" t="s">
        <v>283</v>
      </c>
      <c r="C85" t="s">
        <v>43</v>
      </c>
      <c r="D85" s="157"/>
      <c r="E85" s="157"/>
      <c r="F85" s="157">
        <v>1.66294</v>
      </c>
      <c r="G85" s="157">
        <v>0.001</v>
      </c>
    </row>
    <row r="86" spans="2:7" ht="12.75">
      <c r="B86" t="s">
        <v>284</v>
      </c>
      <c r="C86" t="s">
        <v>59</v>
      </c>
      <c r="D86" s="157"/>
      <c r="E86" s="157"/>
      <c r="F86" s="157">
        <v>5.52147</v>
      </c>
      <c r="G86" s="157">
        <v>4.427</v>
      </c>
    </row>
    <row r="87" spans="2:7" ht="12.75">
      <c r="B87" t="s">
        <v>285</v>
      </c>
      <c r="C87" t="s">
        <v>286</v>
      </c>
      <c r="D87" s="157"/>
      <c r="E87" s="157"/>
      <c r="F87" s="157">
        <v>1.10081</v>
      </c>
      <c r="G87" s="157"/>
    </row>
    <row r="88" spans="2:7" ht="12.75">
      <c r="B88" t="s">
        <v>287</v>
      </c>
      <c r="C88" t="s">
        <v>64</v>
      </c>
      <c r="D88" s="157"/>
      <c r="E88" s="157"/>
      <c r="F88" s="157">
        <v>1.39226</v>
      </c>
      <c r="G88" s="157">
        <v>0.049</v>
      </c>
    </row>
    <row r="89" spans="2:7" ht="12.75">
      <c r="B89" t="s">
        <v>288</v>
      </c>
      <c r="C89" t="s">
        <v>62</v>
      </c>
      <c r="D89" s="157"/>
      <c r="E89" s="157"/>
      <c r="F89" s="157">
        <v>0.59898</v>
      </c>
      <c r="G89" s="157">
        <v>0.082</v>
      </c>
    </row>
    <row r="90" spans="2:7" ht="12.75">
      <c r="B90" t="s">
        <v>289</v>
      </c>
      <c r="C90" t="s">
        <v>67</v>
      </c>
      <c r="D90" s="157"/>
      <c r="E90" s="157"/>
      <c r="F90" s="157">
        <v>2.83477</v>
      </c>
      <c r="G90" s="157"/>
    </row>
    <row r="91" spans="2:7" ht="12.75">
      <c r="B91" t="s">
        <v>290</v>
      </c>
      <c r="C91" t="s">
        <v>83</v>
      </c>
      <c r="D91" s="157"/>
      <c r="E91" s="157"/>
      <c r="F91" s="157">
        <v>44.3339</v>
      </c>
      <c r="G91" s="157">
        <v>70.818</v>
      </c>
    </row>
    <row r="92" spans="2:7" ht="12.75">
      <c r="B92" t="s">
        <v>291</v>
      </c>
      <c r="C92" t="s">
        <v>292</v>
      </c>
      <c r="D92" s="157"/>
      <c r="E92" s="157"/>
      <c r="F92" s="157">
        <v>0.87368</v>
      </c>
      <c r="G92" s="157"/>
    </row>
    <row r="93" spans="2:7" ht="12.75">
      <c r="B93" t="s">
        <v>293</v>
      </c>
      <c r="C93" t="s">
        <v>97</v>
      </c>
      <c r="D93" s="157"/>
      <c r="E93" s="157"/>
      <c r="F93" s="157">
        <v>1.78689</v>
      </c>
      <c r="G93" s="157">
        <v>0.215</v>
      </c>
    </row>
    <row r="94" spans="2:7" ht="12.75">
      <c r="B94" t="s">
        <v>294</v>
      </c>
      <c r="C94" t="s">
        <v>99</v>
      </c>
      <c r="D94" s="157"/>
      <c r="E94" s="157"/>
      <c r="F94" s="157">
        <v>24.24931</v>
      </c>
      <c r="G94" s="157">
        <v>0.611</v>
      </c>
    </row>
    <row r="95" spans="2:7" ht="12.75">
      <c r="B95" t="s">
        <v>295</v>
      </c>
      <c r="C95" t="s">
        <v>106</v>
      </c>
      <c r="D95" s="157"/>
      <c r="E95" s="157"/>
      <c r="F95" s="157">
        <v>6.54255</v>
      </c>
      <c r="G95" s="157"/>
    </row>
    <row r="96" spans="1:7" ht="12.75">
      <c r="A96" t="s">
        <v>296</v>
      </c>
      <c r="B96" t="s">
        <v>297</v>
      </c>
      <c r="C96" t="s">
        <v>298</v>
      </c>
      <c r="D96" s="157"/>
      <c r="E96" s="157"/>
      <c r="F96" s="157"/>
      <c r="G96" s="157"/>
    </row>
    <row r="97" spans="2:7" ht="12.75">
      <c r="B97" t="s">
        <v>299</v>
      </c>
      <c r="C97" t="s">
        <v>300</v>
      </c>
      <c r="D97" s="157"/>
      <c r="E97" s="157"/>
      <c r="F97" s="157"/>
      <c r="G97" s="157"/>
    </row>
    <row r="98" spans="2:7" ht="12.75">
      <c r="B98" t="s">
        <v>301</v>
      </c>
      <c r="C98" t="s">
        <v>302</v>
      </c>
      <c r="D98" s="157"/>
      <c r="E98" s="157"/>
      <c r="F98" s="157"/>
      <c r="G98" s="157"/>
    </row>
    <row r="99" spans="2:7" ht="12.75">
      <c r="B99" t="s">
        <v>303</v>
      </c>
      <c r="C99" t="s">
        <v>9</v>
      </c>
      <c r="D99" s="157">
        <v>34.99</v>
      </c>
      <c r="E99" s="157">
        <v>7.2822</v>
      </c>
      <c r="F99" s="157">
        <v>44.04111</v>
      </c>
      <c r="G99" s="157"/>
    </row>
    <row r="100" spans="2:7" ht="12.75">
      <c r="B100" t="s">
        <v>304</v>
      </c>
      <c r="C100" t="s">
        <v>305</v>
      </c>
      <c r="D100" s="157"/>
      <c r="E100" s="157"/>
      <c r="F100" s="157">
        <v>0.01072</v>
      </c>
      <c r="G100" s="157"/>
    </row>
    <row r="101" spans="2:7" ht="12.75">
      <c r="B101" t="s">
        <v>306</v>
      </c>
      <c r="C101" t="s">
        <v>307</v>
      </c>
      <c r="D101" s="157">
        <v>1.212</v>
      </c>
      <c r="E101" s="157"/>
      <c r="F101" s="157">
        <v>0.0335</v>
      </c>
      <c r="G101" s="157"/>
    </row>
    <row r="102" spans="2:7" ht="12.75">
      <c r="B102" t="s">
        <v>308</v>
      </c>
      <c r="C102" t="s">
        <v>309</v>
      </c>
      <c r="D102" s="157">
        <v>2.003</v>
      </c>
      <c r="E102" s="157">
        <v>1.4416</v>
      </c>
      <c r="F102" s="157">
        <v>0.09045</v>
      </c>
      <c r="G102" s="157"/>
    </row>
    <row r="103" spans="2:7" ht="12.75">
      <c r="B103" t="s">
        <v>310</v>
      </c>
      <c r="C103" t="s">
        <v>311</v>
      </c>
      <c r="D103" s="157"/>
      <c r="E103" s="157"/>
      <c r="F103" s="157">
        <v>0.00469</v>
      </c>
      <c r="G103" s="157"/>
    </row>
    <row r="104" spans="2:7" ht="12.75">
      <c r="B104" t="s">
        <v>312</v>
      </c>
      <c r="C104" t="s">
        <v>25</v>
      </c>
      <c r="D104" s="157">
        <v>192.953</v>
      </c>
      <c r="E104" s="157">
        <v>100.1117</v>
      </c>
      <c r="F104" s="157">
        <v>1.96109</v>
      </c>
      <c r="G104" s="157"/>
    </row>
    <row r="105" spans="2:7" ht="12.75">
      <c r="B105" t="s">
        <v>313</v>
      </c>
      <c r="C105" t="s">
        <v>26</v>
      </c>
      <c r="D105" s="157">
        <v>980.74</v>
      </c>
      <c r="E105" s="157">
        <v>1306.058</v>
      </c>
      <c r="F105" s="157">
        <v>19.87086</v>
      </c>
      <c r="G105" s="157"/>
    </row>
    <row r="106" spans="2:7" ht="12.75">
      <c r="B106" t="s">
        <v>314</v>
      </c>
      <c r="C106" t="s">
        <v>315</v>
      </c>
      <c r="D106" s="157"/>
      <c r="E106" s="157"/>
      <c r="F106" s="157"/>
      <c r="G106" s="157"/>
    </row>
    <row r="107" spans="2:7" ht="12.75">
      <c r="B107" t="s">
        <v>316</v>
      </c>
      <c r="C107" t="s">
        <v>317</v>
      </c>
      <c r="D107" s="157"/>
      <c r="E107" s="157"/>
      <c r="F107" s="157"/>
      <c r="G107" s="157"/>
    </row>
    <row r="108" spans="2:7" ht="12.75">
      <c r="B108" t="s">
        <v>318</v>
      </c>
      <c r="C108" t="s">
        <v>30</v>
      </c>
      <c r="D108" s="157">
        <v>12.726</v>
      </c>
      <c r="E108" s="157">
        <v>48.0816</v>
      </c>
      <c r="F108" s="157">
        <v>11.90456</v>
      </c>
      <c r="G108" s="157"/>
    </row>
    <row r="109" spans="2:7" ht="12.75">
      <c r="B109" t="s">
        <v>319</v>
      </c>
      <c r="C109" t="s">
        <v>32</v>
      </c>
      <c r="D109" s="157">
        <v>104.822</v>
      </c>
      <c r="E109" s="157">
        <v>62.116</v>
      </c>
      <c r="F109" s="157">
        <v>3.18518</v>
      </c>
      <c r="G109" s="157"/>
    </row>
    <row r="110" spans="2:7" ht="12.75">
      <c r="B110" t="s">
        <v>320</v>
      </c>
      <c r="C110" t="s">
        <v>321</v>
      </c>
      <c r="D110" s="157">
        <v>16.348</v>
      </c>
      <c r="E110" s="157">
        <v>1.3992</v>
      </c>
      <c r="F110" s="157">
        <v>2.99557</v>
      </c>
      <c r="G110" s="157"/>
    </row>
    <row r="111" spans="2:7" ht="12.75">
      <c r="B111" t="s">
        <v>322</v>
      </c>
      <c r="C111" t="s">
        <v>323</v>
      </c>
      <c r="D111" s="157">
        <v>6.881</v>
      </c>
      <c r="E111" s="157">
        <v>7.5949</v>
      </c>
      <c r="F111" s="157"/>
      <c r="G111" s="157"/>
    </row>
    <row r="112" spans="2:7" ht="12.75">
      <c r="B112" t="s">
        <v>324</v>
      </c>
      <c r="C112" t="s">
        <v>325</v>
      </c>
      <c r="D112" s="157"/>
      <c r="E112" s="157"/>
      <c r="F112" s="157">
        <v>0.00067</v>
      </c>
      <c r="G112" s="157"/>
    </row>
    <row r="113" spans="2:7" ht="12.75">
      <c r="B113" t="s">
        <v>326</v>
      </c>
      <c r="C113" t="s">
        <v>327</v>
      </c>
      <c r="D113" s="157"/>
      <c r="E113" s="157"/>
      <c r="F113" s="157">
        <v>0.11122</v>
      </c>
      <c r="G113" s="157"/>
    </row>
    <row r="114" spans="2:7" ht="12.75">
      <c r="B114" t="s">
        <v>328</v>
      </c>
      <c r="C114" t="s">
        <v>329</v>
      </c>
      <c r="D114" s="157">
        <v>6.612</v>
      </c>
      <c r="E114" s="157">
        <v>3.9008</v>
      </c>
      <c r="F114" s="157">
        <v>0.75576</v>
      </c>
      <c r="G114" s="157"/>
    </row>
    <row r="115" spans="2:7" ht="12.75">
      <c r="B115" t="s">
        <v>330</v>
      </c>
      <c r="C115" t="s">
        <v>37</v>
      </c>
      <c r="D115" s="157">
        <v>78.948</v>
      </c>
      <c r="E115" s="157">
        <v>21.9314</v>
      </c>
      <c r="F115" s="157">
        <v>7.96027</v>
      </c>
      <c r="G115" s="157"/>
    </row>
    <row r="116" spans="2:7" ht="12.75">
      <c r="B116" t="s">
        <v>331</v>
      </c>
      <c r="C116" t="s">
        <v>332</v>
      </c>
      <c r="D116" s="157"/>
      <c r="E116" s="157"/>
      <c r="F116" s="157"/>
      <c r="G116" s="157"/>
    </row>
    <row r="117" spans="2:7" ht="12.75">
      <c r="B117" t="s">
        <v>333</v>
      </c>
      <c r="C117" t="s">
        <v>334</v>
      </c>
      <c r="D117" s="157">
        <v>0.462</v>
      </c>
      <c r="E117" s="157"/>
      <c r="F117" s="157">
        <v>0.03685</v>
      </c>
      <c r="G117" s="157"/>
    </row>
    <row r="118" spans="2:7" ht="12.75">
      <c r="B118" t="s">
        <v>335</v>
      </c>
      <c r="C118" t="s">
        <v>336</v>
      </c>
      <c r="D118" s="157"/>
      <c r="E118" s="157"/>
      <c r="F118" s="157">
        <v>0.0402</v>
      </c>
      <c r="G118" s="157"/>
    </row>
    <row r="119" spans="2:7" ht="12.75">
      <c r="B119" t="s">
        <v>337</v>
      </c>
      <c r="C119" t="s">
        <v>338</v>
      </c>
      <c r="D119" s="157">
        <v>32.009</v>
      </c>
      <c r="E119" s="157">
        <v>25.6202</v>
      </c>
      <c r="F119" s="157"/>
      <c r="G119" s="157"/>
    </row>
    <row r="120" spans="2:7" ht="12.75">
      <c r="B120" t="s">
        <v>339</v>
      </c>
      <c r="C120" t="s">
        <v>340</v>
      </c>
      <c r="D120" s="157">
        <v>0.689</v>
      </c>
      <c r="E120" s="157">
        <v>2.2896</v>
      </c>
      <c r="F120" s="157">
        <v>0.06968</v>
      </c>
      <c r="G120" s="157"/>
    </row>
    <row r="121" spans="2:7" ht="12.75">
      <c r="B121" t="s">
        <v>341</v>
      </c>
      <c r="C121" t="s">
        <v>342</v>
      </c>
      <c r="D121" s="157">
        <v>3.633</v>
      </c>
      <c r="E121" s="157">
        <v>3.2171</v>
      </c>
      <c r="F121" s="157"/>
      <c r="G121" s="157"/>
    </row>
    <row r="122" spans="2:7" ht="12.75">
      <c r="B122" t="s">
        <v>343</v>
      </c>
      <c r="C122" t="s">
        <v>344</v>
      </c>
      <c r="D122" s="157">
        <v>25.881</v>
      </c>
      <c r="E122" s="157">
        <v>21.2583</v>
      </c>
      <c r="F122" s="157">
        <v>1.63949</v>
      </c>
      <c r="G122" s="157"/>
    </row>
    <row r="123" spans="2:7" ht="12.75">
      <c r="B123" t="s">
        <v>345</v>
      </c>
      <c r="C123" t="s">
        <v>346</v>
      </c>
      <c r="D123" s="157">
        <v>0.12</v>
      </c>
      <c r="E123" s="157">
        <v>0.6572</v>
      </c>
      <c r="F123" s="157">
        <v>1.46663</v>
      </c>
      <c r="G123" s="157"/>
    </row>
    <row r="124" spans="2:7" ht="12.75">
      <c r="B124" t="s">
        <v>347</v>
      </c>
      <c r="C124" t="s">
        <v>348</v>
      </c>
      <c r="D124" s="157">
        <v>5.421</v>
      </c>
      <c r="E124" s="157">
        <v>2.3267</v>
      </c>
      <c r="F124" s="157">
        <v>0.13802</v>
      </c>
      <c r="G124" s="157"/>
    </row>
    <row r="125" spans="2:7" ht="12.75">
      <c r="B125" t="s">
        <v>349</v>
      </c>
      <c r="C125" t="s">
        <v>350</v>
      </c>
      <c r="D125" s="157"/>
      <c r="E125" s="157"/>
      <c r="F125" s="157"/>
      <c r="G125" s="157"/>
    </row>
    <row r="126" spans="2:7" ht="12.75">
      <c r="B126" t="s">
        <v>351</v>
      </c>
      <c r="C126" t="s">
        <v>352</v>
      </c>
      <c r="D126" s="157">
        <v>0.066</v>
      </c>
      <c r="E126" s="157"/>
      <c r="F126" s="157">
        <v>0.21708</v>
      </c>
      <c r="G126" s="157"/>
    </row>
    <row r="127" spans="2:7" ht="12.75">
      <c r="B127" t="s">
        <v>353</v>
      </c>
      <c r="C127" t="s">
        <v>66</v>
      </c>
      <c r="D127" s="157">
        <v>68.77</v>
      </c>
      <c r="E127" s="157">
        <v>35.2185</v>
      </c>
      <c r="F127" s="157">
        <v>31.04244</v>
      </c>
      <c r="G127" s="157"/>
    </row>
    <row r="128" spans="2:7" ht="12.75">
      <c r="B128" t="s">
        <v>354</v>
      </c>
      <c r="C128" t="s">
        <v>355</v>
      </c>
      <c r="D128" s="157"/>
      <c r="E128" s="157"/>
      <c r="F128" s="157">
        <v>0.00134</v>
      </c>
      <c r="G128" s="157"/>
    </row>
    <row r="129" spans="2:7" ht="12.75">
      <c r="B129" t="s">
        <v>356</v>
      </c>
      <c r="C129" t="s">
        <v>357</v>
      </c>
      <c r="D129" s="157">
        <v>0.132</v>
      </c>
      <c r="E129" s="157">
        <v>0.1643</v>
      </c>
      <c r="F129" s="157">
        <v>0.28676</v>
      </c>
      <c r="G129" s="157"/>
    </row>
    <row r="130" spans="2:7" ht="12.75">
      <c r="B130" t="s">
        <v>358</v>
      </c>
      <c r="C130" t="s">
        <v>359</v>
      </c>
      <c r="D130" s="157">
        <v>63.839</v>
      </c>
      <c r="E130" s="157">
        <v>17.384</v>
      </c>
      <c r="F130" s="157">
        <v>0.10452</v>
      </c>
      <c r="G130" s="157"/>
    </row>
    <row r="131" spans="2:7" ht="12.75">
      <c r="B131" t="s">
        <v>360</v>
      </c>
      <c r="C131" t="s">
        <v>361</v>
      </c>
      <c r="D131" s="157">
        <v>31.867</v>
      </c>
      <c r="E131" s="157">
        <v>0.8321</v>
      </c>
      <c r="F131" s="157">
        <v>1.1993</v>
      </c>
      <c r="G131" s="157"/>
    </row>
    <row r="132" spans="2:7" ht="12.75">
      <c r="B132" t="s">
        <v>362</v>
      </c>
      <c r="C132" t="s">
        <v>78</v>
      </c>
      <c r="D132" s="157">
        <v>108.725</v>
      </c>
      <c r="E132" s="157">
        <v>5.3583</v>
      </c>
      <c r="F132" s="157">
        <v>4.82735</v>
      </c>
      <c r="G132" s="157"/>
    </row>
    <row r="133" spans="2:7" ht="12.75">
      <c r="B133" t="s">
        <v>363</v>
      </c>
      <c r="C133" t="s">
        <v>364</v>
      </c>
      <c r="D133" s="157">
        <v>1.032</v>
      </c>
      <c r="E133" s="157"/>
      <c r="F133" s="157">
        <v>0.09112</v>
      </c>
      <c r="G133" s="157"/>
    </row>
    <row r="134" spans="2:7" ht="12.75">
      <c r="B134" t="s">
        <v>365</v>
      </c>
      <c r="C134" t="s">
        <v>366</v>
      </c>
      <c r="D134" s="157">
        <v>43.192</v>
      </c>
      <c r="E134" s="157">
        <v>4.8389</v>
      </c>
      <c r="F134" s="157">
        <v>3.68768</v>
      </c>
      <c r="G134" s="157"/>
    </row>
    <row r="135" spans="2:7" ht="12.75">
      <c r="B135" t="s">
        <v>367</v>
      </c>
      <c r="C135" t="s">
        <v>368</v>
      </c>
      <c r="D135" s="157">
        <v>0.841</v>
      </c>
      <c r="E135" s="157">
        <v>4.6322</v>
      </c>
      <c r="F135" s="157">
        <v>0.41004</v>
      </c>
      <c r="G135" s="157"/>
    </row>
    <row r="136" spans="2:7" ht="12.75">
      <c r="B136" t="s">
        <v>369</v>
      </c>
      <c r="C136" t="s">
        <v>370</v>
      </c>
      <c r="D136" s="157">
        <v>7.006</v>
      </c>
      <c r="E136" s="157">
        <v>2.7984</v>
      </c>
      <c r="F136" s="157">
        <v>0.35242</v>
      </c>
      <c r="G136" s="157"/>
    </row>
    <row r="137" spans="2:7" ht="12.75">
      <c r="B137" t="s">
        <v>371</v>
      </c>
      <c r="C137" t="s">
        <v>372</v>
      </c>
      <c r="D137" s="157"/>
      <c r="E137" s="157"/>
      <c r="F137" s="157"/>
      <c r="G137" s="157"/>
    </row>
    <row r="138" spans="2:7" ht="12.75">
      <c r="B138" t="s">
        <v>373</v>
      </c>
      <c r="C138" t="s">
        <v>374</v>
      </c>
      <c r="D138" s="157">
        <v>1.082</v>
      </c>
      <c r="E138" s="157">
        <v>0.3975</v>
      </c>
      <c r="F138" s="157"/>
      <c r="G138" s="157"/>
    </row>
    <row r="139" spans="2:7" ht="12.75">
      <c r="B139" t="s">
        <v>375</v>
      </c>
      <c r="C139" t="s">
        <v>102</v>
      </c>
      <c r="D139" s="157">
        <v>0.132</v>
      </c>
      <c r="E139" s="157">
        <v>1.6589</v>
      </c>
      <c r="F139" s="157">
        <v>2.46694</v>
      </c>
      <c r="G139" s="157"/>
    </row>
    <row r="140" spans="2:7" ht="12.75">
      <c r="B140" t="s">
        <v>376</v>
      </c>
      <c r="C140" t="s">
        <v>377</v>
      </c>
      <c r="D140" s="157"/>
      <c r="E140" s="157"/>
      <c r="F140" s="157">
        <v>0.09246</v>
      </c>
      <c r="G140" s="157"/>
    </row>
    <row r="141" spans="2:7" ht="12.75">
      <c r="B141" t="s">
        <v>378</v>
      </c>
      <c r="C141" t="s">
        <v>107</v>
      </c>
      <c r="D141" s="157">
        <v>205.037</v>
      </c>
      <c r="E141" s="157">
        <v>8.3422</v>
      </c>
      <c r="F141" s="157">
        <v>4.59285</v>
      </c>
      <c r="G141" s="157"/>
    </row>
    <row r="142" spans="2:7" ht="12.75">
      <c r="B142" t="s">
        <v>379</v>
      </c>
      <c r="C142" t="s">
        <v>380</v>
      </c>
      <c r="D142" s="157">
        <v>0.066</v>
      </c>
      <c r="E142" s="157"/>
      <c r="F142" s="157"/>
      <c r="G142" s="157"/>
    </row>
    <row r="143" spans="2:7" ht="12.75">
      <c r="B143" t="s">
        <v>381</v>
      </c>
      <c r="C143" t="s">
        <v>382</v>
      </c>
      <c r="D143" s="157"/>
      <c r="E143" s="157"/>
      <c r="F143" s="157"/>
      <c r="G143" s="157"/>
    </row>
    <row r="144" spans="1:7" ht="12.75">
      <c r="A144" t="s">
        <v>383</v>
      </c>
      <c r="B144" t="s">
        <v>384</v>
      </c>
      <c r="C144" t="s">
        <v>385</v>
      </c>
      <c r="D144" s="157">
        <v>2.373</v>
      </c>
      <c r="E144" s="157"/>
      <c r="F144" s="157">
        <v>6.97805</v>
      </c>
      <c r="G144" s="157"/>
    </row>
    <row r="145" spans="2:7" ht="12.75">
      <c r="B145" t="s">
        <v>386</v>
      </c>
      <c r="C145" t="s">
        <v>387</v>
      </c>
      <c r="D145" s="157">
        <v>39.533</v>
      </c>
      <c r="E145" s="157">
        <v>311.428</v>
      </c>
      <c r="F145" s="157"/>
      <c r="G145" s="157"/>
    </row>
    <row r="146" spans="2:7" ht="12.75">
      <c r="B146" t="s">
        <v>388</v>
      </c>
      <c r="C146" t="s">
        <v>389</v>
      </c>
      <c r="D146" s="157">
        <v>0.231</v>
      </c>
      <c r="E146" s="157">
        <v>4.8654</v>
      </c>
      <c r="F146" s="157">
        <v>1.87935</v>
      </c>
      <c r="G146" s="157"/>
    </row>
    <row r="147" spans="2:7" ht="12.75">
      <c r="B147" t="s">
        <v>390</v>
      </c>
      <c r="C147" t="s">
        <v>391</v>
      </c>
      <c r="D147" s="157">
        <v>5.156</v>
      </c>
      <c r="E147" s="157">
        <v>29.1394</v>
      </c>
      <c r="F147" s="157">
        <v>1.08808</v>
      </c>
      <c r="G147" s="157"/>
    </row>
    <row r="148" spans="2:7" ht="12.75">
      <c r="B148" t="s">
        <v>392</v>
      </c>
      <c r="C148" t="s">
        <v>393</v>
      </c>
      <c r="D148" s="157">
        <v>5.688</v>
      </c>
      <c r="E148" s="157">
        <v>51.2669</v>
      </c>
      <c r="F148" s="157">
        <v>0.60501</v>
      </c>
      <c r="G148" s="157"/>
    </row>
    <row r="149" spans="2:7" ht="12.75">
      <c r="B149" t="s">
        <v>394</v>
      </c>
      <c r="C149" t="s">
        <v>395</v>
      </c>
      <c r="D149" s="157"/>
      <c r="E149" s="157">
        <v>148.9088</v>
      </c>
      <c r="F149" s="157"/>
      <c r="G149" s="157"/>
    </row>
    <row r="150" spans="2:7" ht="12.75">
      <c r="B150" t="s">
        <v>396</v>
      </c>
      <c r="C150" t="s">
        <v>397</v>
      </c>
      <c r="D150" s="157">
        <v>36.006</v>
      </c>
      <c r="E150" s="157">
        <v>114.0613</v>
      </c>
      <c r="F150" s="157">
        <v>0.1809</v>
      </c>
      <c r="G150" s="157"/>
    </row>
    <row r="151" spans="2:7" ht="12.75">
      <c r="B151" t="s">
        <v>398</v>
      </c>
      <c r="C151" t="s">
        <v>399</v>
      </c>
      <c r="D151" s="157">
        <v>2.016</v>
      </c>
      <c r="E151" s="157">
        <v>54.1925</v>
      </c>
      <c r="F151" s="157">
        <v>4.34897</v>
      </c>
      <c r="G151" s="157"/>
    </row>
    <row r="152" spans="2:7" ht="12.75">
      <c r="B152" t="s">
        <v>400</v>
      </c>
      <c r="C152" t="s">
        <v>401</v>
      </c>
      <c r="D152" s="157">
        <v>42.674</v>
      </c>
      <c r="E152" s="157">
        <v>83.4061</v>
      </c>
      <c r="F152" s="157">
        <v>2.50513</v>
      </c>
      <c r="G152" s="157"/>
    </row>
    <row r="153" spans="2:7" ht="12.75">
      <c r="B153" t="s">
        <v>402</v>
      </c>
      <c r="C153" t="s">
        <v>403</v>
      </c>
      <c r="D153" s="157">
        <v>420.727</v>
      </c>
      <c r="E153" s="157">
        <v>446.2653</v>
      </c>
      <c r="F153" s="157">
        <v>33.06115</v>
      </c>
      <c r="G153" s="157"/>
    </row>
    <row r="154" spans="2:7" ht="12.75">
      <c r="B154" t="s">
        <v>404</v>
      </c>
      <c r="C154" t="s">
        <v>405</v>
      </c>
      <c r="D154" s="157">
        <v>27.06</v>
      </c>
      <c r="E154" s="157">
        <v>23.8288</v>
      </c>
      <c r="F154" s="157">
        <v>0.34974</v>
      </c>
      <c r="G154" s="157"/>
    </row>
    <row r="155" spans="2:7" ht="12.75">
      <c r="B155" t="s">
        <v>406</v>
      </c>
      <c r="C155" t="s">
        <v>407</v>
      </c>
      <c r="D155" s="157">
        <v>0.2</v>
      </c>
      <c r="E155" s="157"/>
      <c r="F155" s="157">
        <v>0.03216</v>
      </c>
      <c r="G155" s="157"/>
    </row>
    <row r="156" spans="2:7" ht="12.75">
      <c r="B156" t="s">
        <v>408</v>
      </c>
      <c r="C156" t="s">
        <v>409</v>
      </c>
      <c r="D156" s="157"/>
      <c r="E156" s="157"/>
      <c r="F156" s="157"/>
      <c r="G156" s="157"/>
    </row>
    <row r="157" spans="2:7" ht="12.75">
      <c r="B157" t="s">
        <v>410</v>
      </c>
      <c r="C157" t="s">
        <v>411</v>
      </c>
      <c r="D157" s="157"/>
      <c r="E157" s="157">
        <v>5.6392</v>
      </c>
      <c r="F157" s="157"/>
      <c r="G157" s="157"/>
    </row>
    <row r="158" spans="2:7" ht="12.75">
      <c r="B158" t="s">
        <v>412</v>
      </c>
      <c r="C158" t="s">
        <v>6</v>
      </c>
      <c r="D158" s="157">
        <v>5.759</v>
      </c>
      <c r="E158" s="157">
        <v>4.9025</v>
      </c>
      <c r="F158" s="157"/>
      <c r="G158" s="157"/>
    </row>
    <row r="159" spans="2:7" ht="12.75">
      <c r="B159" t="s">
        <v>413</v>
      </c>
      <c r="C159" t="s">
        <v>38</v>
      </c>
      <c r="D159" s="157"/>
      <c r="E159" s="157"/>
      <c r="F159" s="157"/>
      <c r="G159" s="157"/>
    </row>
    <row r="160" spans="2:7" ht="12.75">
      <c r="B160" t="s">
        <v>414</v>
      </c>
      <c r="C160" t="s">
        <v>415</v>
      </c>
      <c r="D160" s="157"/>
      <c r="E160" s="157">
        <v>15.7357</v>
      </c>
      <c r="F160" s="157"/>
      <c r="G160" s="157"/>
    </row>
    <row r="161" spans="2:7" ht="12.75">
      <c r="B161" t="s">
        <v>416</v>
      </c>
      <c r="C161" t="s">
        <v>417</v>
      </c>
      <c r="D161" s="157"/>
      <c r="E161" s="157"/>
      <c r="F161" s="157"/>
      <c r="G161" s="157"/>
    </row>
    <row r="162" spans="2:7" ht="12.75">
      <c r="B162" t="s">
        <v>418</v>
      </c>
      <c r="C162" t="s">
        <v>40</v>
      </c>
      <c r="D162" s="157">
        <v>21.902</v>
      </c>
      <c r="E162" s="157">
        <v>141.6266</v>
      </c>
      <c r="F162" s="157">
        <v>12.4352</v>
      </c>
      <c r="G162" s="157"/>
    </row>
    <row r="163" spans="2:7" ht="12.75">
      <c r="B163" t="s">
        <v>419</v>
      </c>
      <c r="C163" t="s">
        <v>420</v>
      </c>
      <c r="D163" s="157">
        <v>54.022</v>
      </c>
      <c r="E163" s="157">
        <v>7.4253</v>
      </c>
      <c r="F163" s="157">
        <v>0.00402</v>
      </c>
      <c r="G163" s="157"/>
    </row>
    <row r="164" spans="2:7" ht="12.75">
      <c r="B164" t="s">
        <v>421</v>
      </c>
      <c r="C164" t="s">
        <v>422</v>
      </c>
      <c r="D164" s="157">
        <v>21.784</v>
      </c>
      <c r="E164" s="157">
        <v>41.2711</v>
      </c>
      <c r="F164" s="157">
        <v>4.99016</v>
      </c>
      <c r="G164" s="157"/>
    </row>
    <row r="165" spans="2:7" ht="12.75">
      <c r="B165" t="s">
        <v>423</v>
      </c>
      <c r="C165" t="s">
        <v>424</v>
      </c>
      <c r="D165" s="157">
        <v>13.625</v>
      </c>
      <c r="E165" s="157">
        <v>50.2917</v>
      </c>
      <c r="F165" s="157">
        <v>1.26362</v>
      </c>
      <c r="G165" s="157"/>
    </row>
    <row r="166" spans="2:7" ht="12.75">
      <c r="B166" t="s">
        <v>425</v>
      </c>
      <c r="C166" t="s">
        <v>426</v>
      </c>
      <c r="D166" s="157">
        <v>0.17</v>
      </c>
      <c r="E166" s="157">
        <v>1.272</v>
      </c>
      <c r="F166" s="157">
        <v>0.00737</v>
      </c>
      <c r="G166" s="157"/>
    </row>
    <row r="167" spans="2:7" ht="12.75">
      <c r="B167" t="s">
        <v>427</v>
      </c>
      <c r="C167" t="s">
        <v>428</v>
      </c>
      <c r="D167" s="157">
        <v>1.71</v>
      </c>
      <c r="E167" s="157">
        <v>7.0119</v>
      </c>
      <c r="F167" s="157">
        <v>0.13869</v>
      </c>
      <c r="G167" s="157"/>
    </row>
    <row r="168" spans="2:7" ht="12.75">
      <c r="B168" t="s">
        <v>429</v>
      </c>
      <c r="C168" t="s">
        <v>430</v>
      </c>
      <c r="D168" s="157">
        <v>6.023</v>
      </c>
      <c r="E168" s="157">
        <v>3.7047</v>
      </c>
      <c r="F168" s="157">
        <v>0.03149</v>
      </c>
      <c r="G168" s="157"/>
    </row>
    <row r="169" spans="2:7" ht="12.75">
      <c r="B169" t="s">
        <v>431</v>
      </c>
      <c r="C169" t="s">
        <v>432</v>
      </c>
      <c r="D169" s="157">
        <v>0.556</v>
      </c>
      <c r="E169" s="157">
        <v>67.8506</v>
      </c>
      <c r="F169" s="157"/>
      <c r="G169" s="157"/>
    </row>
    <row r="170" spans="2:7" ht="12.75">
      <c r="B170" t="s">
        <v>433</v>
      </c>
      <c r="C170" t="s">
        <v>434</v>
      </c>
      <c r="D170" s="157">
        <v>13.892</v>
      </c>
      <c r="E170" s="157">
        <v>10.6212</v>
      </c>
      <c r="F170" s="157"/>
      <c r="G170" s="157"/>
    </row>
    <row r="171" spans="2:7" ht="12.75">
      <c r="B171" t="s">
        <v>435</v>
      </c>
      <c r="C171" t="s">
        <v>436</v>
      </c>
      <c r="D171" s="157"/>
      <c r="E171" s="157"/>
      <c r="F171" s="157"/>
      <c r="G171" s="157"/>
    </row>
    <row r="172" spans="2:7" ht="12.75">
      <c r="B172" t="s">
        <v>437</v>
      </c>
      <c r="C172" t="s">
        <v>438</v>
      </c>
      <c r="D172" s="157"/>
      <c r="E172" s="157"/>
      <c r="F172" s="157"/>
      <c r="G172" s="157"/>
    </row>
    <row r="173" spans="2:7" ht="12.75">
      <c r="B173" t="s">
        <v>439</v>
      </c>
      <c r="C173" t="s">
        <v>440</v>
      </c>
      <c r="D173" s="157">
        <v>31.03</v>
      </c>
      <c r="E173" s="157">
        <v>65.8578</v>
      </c>
      <c r="F173" s="157">
        <v>1.26094</v>
      </c>
      <c r="G173" s="157"/>
    </row>
    <row r="174" spans="2:7" ht="12.75">
      <c r="B174" t="s">
        <v>441</v>
      </c>
      <c r="C174" t="s">
        <v>442</v>
      </c>
      <c r="D174" s="157">
        <v>16.117</v>
      </c>
      <c r="E174" s="157">
        <v>133.5653</v>
      </c>
      <c r="F174" s="157"/>
      <c r="G174" s="157"/>
    </row>
    <row r="175" spans="2:7" ht="12.75">
      <c r="B175" t="s">
        <v>443</v>
      </c>
      <c r="C175" t="s">
        <v>444</v>
      </c>
      <c r="D175" s="157">
        <v>20.164</v>
      </c>
      <c r="E175" s="157">
        <v>214.2949</v>
      </c>
      <c r="F175" s="157"/>
      <c r="G175" s="157"/>
    </row>
    <row r="176" spans="2:7" ht="12.75">
      <c r="B176" t="s">
        <v>445</v>
      </c>
      <c r="C176" t="s">
        <v>446</v>
      </c>
      <c r="D176" s="157"/>
      <c r="E176" s="157">
        <v>22.2282</v>
      </c>
      <c r="F176" s="157"/>
      <c r="G176" s="157"/>
    </row>
    <row r="177" spans="2:7" ht="12.75">
      <c r="B177" t="s">
        <v>447</v>
      </c>
      <c r="C177" t="s">
        <v>448</v>
      </c>
      <c r="D177" s="157"/>
      <c r="E177" s="157"/>
      <c r="F177" s="157"/>
      <c r="G177" s="157"/>
    </row>
    <row r="178" spans="2:7" ht="12.75">
      <c r="B178" t="s">
        <v>449</v>
      </c>
      <c r="C178" t="s">
        <v>450</v>
      </c>
      <c r="D178" s="157">
        <v>17.187</v>
      </c>
      <c r="E178" s="157">
        <v>10.1813</v>
      </c>
      <c r="F178" s="157">
        <v>0.82142</v>
      </c>
      <c r="G178" s="157"/>
    </row>
    <row r="179" spans="2:7" ht="12.75">
      <c r="B179" t="s">
        <v>451</v>
      </c>
      <c r="C179" t="s">
        <v>452</v>
      </c>
      <c r="D179" s="157"/>
      <c r="E179" s="157"/>
      <c r="F179" s="157"/>
      <c r="G179" s="157"/>
    </row>
    <row r="180" spans="2:7" ht="12.75">
      <c r="B180" t="s">
        <v>453</v>
      </c>
      <c r="C180" t="s">
        <v>454</v>
      </c>
      <c r="D180" s="157">
        <v>3.572</v>
      </c>
      <c r="E180" s="157">
        <v>88.5842</v>
      </c>
      <c r="F180" s="157"/>
      <c r="G180" s="157"/>
    </row>
    <row r="181" spans="2:7" ht="12.75">
      <c r="B181" t="s">
        <v>455</v>
      </c>
      <c r="C181" t="s">
        <v>456</v>
      </c>
      <c r="D181" s="157"/>
      <c r="E181" s="157">
        <v>50.9754</v>
      </c>
      <c r="F181" s="157"/>
      <c r="G181" s="157"/>
    </row>
    <row r="182" spans="2:7" ht="12.75">
      <c r="B182" t="s">
        <v>457</v>
      </c>
      <c r="C182" t="s">
        <v>74</v>
      </c>
      <c r="D182" s="157">
        <v>28.258</v>
      </c>
      <c r="E182" s="157">
        <v>152.64</v>
      </c>
      <c r="F182" s="157">
        <v>7.25543</v>
      </c>
      <c r="G182" s="157"/>
    </row>
    <row r="183" spans="2:7" ht="12.75">
      <c r="B183" t="s">
        <v>458</v>
      </c>
      <c r="C183" t="s">
        <v>459</v>
      </c>
      <c r="D183" s="157"/>
      <c r="E183" s="157"/>
      <c r="F183" s="157"/>
      <c r="G183" s="157"/>
    </row>
    <row r="184" spans="2:7" ht="12.75">
      <c r="B184" t="s">
        <v>460</v>
      </c>
      <c r="C184" t="s">
        <v>461</v>
      </c>
      <c r="D184" s="157">
        <v>0.18</v>
      </c>
      <c r="E184" s="157">
        <v>3.0051</v>
      </c>
      <c r="F184" s="157">
        <v>1.02711</v>
      </c>
      <c r="G184" s="157"/>
    </row>
    <row r="185" spans="2:7" ht="12.75">
      <c r="B185" t="s">
        <v>462</v>
      </c>
      <c r="C185" t="s">
        <v>463</v>
      </c>
      <c r="D185" s="157">
        <v>45.176</v>
      </c>
      <c r="E185" s="157">
        <v>286.8572</v>
      </c>
      <c r="F185" s="157"/>
      <c r="G185" s="157"/>
    </row>
    <row r="186" spans="2:7" ht="12.75">
      <c r="B186" t="s">
        <v>464</v>
      </c>
      <c r="C186" t="s">
        <v>85</v>
      </c>
      <c r="D186" s="157">
        <v>7.618</v>
      </c>
      <c r="E186" s="157">
        <v>53.2809</v>
      </c>
      <c r="F186" s="157">
        <v>0.65392</v>
      </c>
      <c r="G186" s="157"/>
    </row>
    <row r="187" spans="2:7" ht="12.75">
      <c r="B187" t="s">
        <v>465</v>
      </c>
      <c r="C187" t="s">
        <v>466</v>
      </c>
      <c r="D187" s="157"/>
      <c r="E187" s="157"/>
      <c r="F187" s="157"/>
      <c r="G187" s="157"/>
    </row>
    <row r="188" spans="2:7" ht="12.75">
      <c r="B188" t="s">
        <v>467</v>
      </c>
      <c r="C188" t="s">
        <v>468</v>
      </c>
      <c r="D188" s="157">
        <v>11.782</v>
      </c>
      <c r="E188" s="157">
        <v>33.4801</v>
      </c>
      <c r="F188" s="157">
        <v>0.1474</v>
      </c>
      <c r="G188" s="157"/>
    </row>
    <row r="189" spans="2:7" ht="12.75">
      <c r="B189" t="s">
        <v>469</v>
      </c>
      <c r="C189" t="s">
        <v>470</v>
      </c>
      <c r="D189" s="157">
        <v>0.184</v>
      </c>
      <c r="E189" s="157">
        <v>78.0531</v>
      </c>
      <c r="F189" s="157">
        <v>0.59027</v>
      </c>
      <c r="G189" s="157"/>
    </row>
    <row r="190" spans="2:7" ht="12.75">
      <c r="B190" t="s">
        <v>471</v>
      </c>
      <c r="C190" t="s">
        <v>472</v>
      </c>
      <c r="D190" s="157"/>
      <c r="E190" s="157"/>
      <c r="F190" s="157">
        <v>0.03685</v>
      </c>
      <c r="G190" s="157"/>
    </row>
    <row r="191" spans="2:7" ht="12.75">
      <c r="B191" t="s">
        <v>473</v>
      </c>
      <c r="C191" t="s">
        <v>474</v>
      </c>
      <c r="D191" s="157"/>
      <c r="E191" s="157"/>
      <c r="F191" s="157"/>
      <c r="G191" s="157"/>
    </row>
    <row r="192" spans="2:7" ht="12.75">
      <c r="B192" t="s">
        <v>475</v>
      </c>
      <c r="C192" t="s">
        <v>476</v>
      </c>
      <c r="D192" s="157"/>
      <c r="E192" s="157"/>
      <c r="F192" s="157"/>
      <c r="G192" s="157"/>
    </row>
    <row r="193" spans="2:7" ht="12.75">
      <c r="B193" t="s">
        <v>477</v>
      </c>
      <c r="C193" t="s">
        <v>478</v>
      </c>
      <c r="D193" s="157">
        <v>13.517</v>
      </c>
      <c r="E193" s="157">
        <v>122.4777</v>
      </c>
      <c r="F193" s="157"/>
      <c r="G193" s="157"/>
    </row>
    <row r="194" spans="2:7" ht="12.75">
      <c r="B194" t="s">
        <v>479</v>
      </c>
      <c r="C194" t="s">
        <v>480</v>
      </c>
      <c r="D194" s="157">
        <v>2.931</v>
      </c>
      <c r="E194" s="157">
        <v>20.723</v>
      </c>
      <c r="F194" s="157">
        <v>0.32629</v>
      </c>
      <c r="G194" s="157"/>
    </row>
    <row r="195" spans="2:7" ht="12.75">
      <c r="B195" t="s">
        <v>481</v>
      </c>
      <c r="C195" t="s">
        <v>482</v>
      </c>
      <c r="D195" s="157">
        <v>0.394</v>
      </c>
      <c r="E195" s="157"/>
      <c r="F195" s="157"/>
      <c r="G195" s="157"/>
    </row>
    <row r="196" spans="2:7" ht="12.75">
      <c r="B196" t="s">
        <v>483</v>
      </c>
      <c r="C196" t="s">
        <v>484</v>
      </c>
      <c r="D196" s="157">
        <v>28.73</v>
      </c>
      <c r="E196" s="157">
        <v>279.8983</v>
      </c>
      <c r="F196" s="157">
        <v>9.54147</v>
      </c>
      <c r="G196" s="157"/>
    </row>
    <row r="197" spans="2:7" ht="12.75">
      <c r="B197" t="s">
        <v>485</v>
      </c>
      <c r="C197" t="s">
        <v>98</v>
      </c>
      <c r="D197" s="157">
        <v>7.688</v>
      </c>
      <c r="E197" s="157">
        <v>63.2979</v>
      </c>
      <c r="F197" s="157">
        <v>11.41814</v>
      </c>
      <c r="G197" s="157"/>
    </row>
    <row r="198" spans="2:7" ht="12.75">
      <c r="B198" t="s">
        <v>486</v>
      </c>
      <c r="C198" t="s">
        <v>89</v>
      </c>
      <c r="D198" s="157">
        <v>1.921</v>
      </c>
      <c r="E198" s="157">
        <v>112.1003</v>
      </c>
      <c r="F198" s="157">
        <v>8.63161</v>
      </c>
      <c r="G198" s="157"/>
    </row>
    <row r="199" spans="2:7" ht="12.75">
      <c r="B199" t="s">
        <v>487</v>
      </c>
      <c r="C199" t="s">
        <v>488</v>
      </c>
      <c r="D199" s="157">
        <v>38.192</v>
      </c>
      <c r="E199" s="157">
        <v>237.3817</v>
      </c>
      <c r="F199" s="157"/>
      <c r="G199" s="157"/>
    </row>
    <row r="200" spans="2:7" ht="12.75">
      <c r="B200" t="s">
        <v>489</v>
      </c>
      <c r="C200" t="s">
        <v>490</v>
      </c>
      <c r="D200" s="157">
        <v>6.527</v>
      </c>
      <c r="E200" s="157">
        <v>108.2472</v>
      </c>
      <c r="F200" s="157"/>
      <c r="G200" s="157"/>
    </row>
    <row r="201" spans="1:7" ht="12.75">
      <c r="A201" t="s">
        <v>491</v>
      </c>
      <c r="B201" t="s">
        <v>492</v>
      </c>
      <c r="C201" t="s">
        <v>100</v>
      </c>
      <c r="D201" s="157"/>
      <c r="E201" s="157"/>
      <c r="F201" s="157">
        <v>0.01742</v>
      </c>
      <c r="G201" s="157"/>
    </row>
    <row r="202" spans="2:7" ht="12.75">
      <c r="B202" t="s">
        <v>493</v>
      </c>
      <c r="C202" t="s">
        <v>494</v>
      </c>
      <c r="D202" s="157"/>
      <c r="E202" s="157"/>
      <c r="F202" s="157"/>
      <c r="G202" s="157"/>
    </row>
    <row r="203" spans="2:7" ht="12.75">
      <c r="B203" t="s">
        <v>495</v>
      </c>
      <c r="C203" t="s">
        <v>496</v>
      </c>
      <c r="D203" s="157">
        <v>0.003</v>
      </c>
      <c r="E203" s="157"/>
      <c r="F203" s="157">
        <v>0.81606</v>
      </c>
      <c r="G203" s="157">
        <v>0.016</v>
      </c>
    </row>
    <row r="204" spans="2:7" ht="12.75">
      <c r="B204" t="s">
        <v>497</v>
      </c>
      <c r="C204" t="s">
        <v>498</v>
      </c>
      <c r="D204" s="157">
        <v>12.32</v>
      </c>
      <c r="E204" s="157"/>
      <c r="F204" s="157">
        <v>19.26719</v>
      </c>
      <c r="G204" s="157"/>
    </row>
    <row r="205" spans="2:7" ht="12.75">
      <c r="B205" t="s">
        <v>499</v>
      </c>
      <c r="C205" t="s">
        <v>53</v>
      </c>
      <c r="D205" s="157"/>
      <c r="E205" s="157"/>
      <c r="F205" s="157"/>
      <c r="G205" s="157"/>
    </row>
    <row r="206" spans="2:7" ht="12.75">
      <c r="B206" t="s">
        <v>500</v>
      </c>
      <c r="C206" t="s">
        <v>55</v>
      </c>
      <c r="D206" s="157"/>
      <c r="E206" s="157"/>
      <c r="F206" s="157">
        <v>4.68866</v>
      </c>
      <c r="G206" s="157">
        <v>0.635</v>
      </c>
    </row>
    <row r="207" spans="2:7" ht="12.75">
      <c r="B207" t="s">
        <v>501</v>
      </c>
      <c r="C207" t="s">
        <v>58</v>
      </c>
      <c r="D207" s="157">
        <v>0.28</v>
      </c>
      <c r="E207" s="157"/>
      <c r="F207" s="157"/>
      <c r="G207" s="157"/>
    </row>
    <row r="208" spans="2:7" ht="12.75">
      <c r="B208" t="s">
        <v>502</v>
      </c>
      <c r="C208" t="s">
        <v>60</v>
      </c>
      <c r="D208" s="157"/>
      <c r="E208" s="157"/>
      <c r="F208" s="157">
        <v>0.09447</v>
      </c>
      <c r="G208" s="157"/>
    </row>
    <row r="209" spans="2:7" ht="12.75">
      <c r="B209" t="s">
        <v>503</v>
      </c>
      <c r="C209" t="s">
        <v>504</v>
      </c>
      <c r="D209" s="157">
        <v>1.38</v>
      </c>
      <c r="E209" s="157"/>
      <c r="F209" s="157"/>
      <c r="G209" s="157"/>
    </row>
    <row r="210" spans="2:7" ht="12.75">
      <c r="B210" t="s">
        <v>505</v>
      </c>
      <c r="C210" t="s">
        <v>506</v>
      </c>
      <c r="D210" s="157"/>
      <c r="E210" s="157"/>
      <c r="F210" s="157">
        <v>0.4154</v>
      </c>
      <c r="G210" s="157">
        <v>0.141</v>
      </c>
    </row>
    <row r="211" spans="2:7" ht="12.75">
      <c r="B211" t="s">
        <v>507</v>
      </c>
      <c r="C211" t="s">
        <v>508</v>
      </c>
      <c r="D211" s="157"/>
      <c r="E211" s="157"/>
      <c r="F211" s="157"/>
      <c r="G211" s="157"/>
    </row>
    <row r="212" spans="2:7" ht="12.75">
      <c r="B212" t="s">
        <v>509</v>
      </c>
      <c r="C212" t="s">
        <v>84</v>
      </c>
      <c r="D212" s="157">
        <v>0.049</v>
      </c>
      <c r="E212" s="157"/>
      <c r="F212" s="157">
        <v>8.97331</v>
      </c>
      <c r="G212" s="157"/>
    </row>
    <row r="213" spans="2:7" ht="12.75">
      <c r="B213" t="s">
        <v>510</v>
      </c>
      <c r="C213" t="s">
        <v>511</v>
      </c>
      <c r="D213" s="157">
        <v>1.428</v>
      </c>
      <c r="E213" s="157"/>
      <c r="F213" s="157">
        <v>6.28996</v>
      </c>
      <c r="G213" s="157"/>
    </row>
    <row r="214" spans="2:7" ht="12.75">
      <c r="B214" t="s">
        <v>512</v>
      </c>
      <c r="C214" t="s">
        <v>96</v>
      </c>
      <c r="D214" s="157">
        <v>0.098</v>
      </c>
      <c r="E214" s="157"/>
      <c r="F214" s="157">
        <v>68.4157</v>
      </c>
      <c r="G214" s="157">
        <v>0.679</v>
      </c>
    </row>
    <row r="215" spans="2:7" ht="12.75">
      <c r="B215" t="s">
        <v>513</v>
      </c>
      <c r="C215" t="s">
        <v>514</v>
      </c>
      <c r="D215" s="157"/>
      <c r="E215" s="157"/>
      <c r="F215" s="157"/>
      <c r="G215" s="157"/>
    </row>
    <row r="216" spans="1:7" ht="12.75">
      <c r="A216" t="s">
        <v>515</v>
      </c>
      <c r="B216" t="s">
        <v>516</v>
      </c>
      <c r="C216" t="s">
        <v>517</v>
      </c>
      <c r="D216" s="157">
        <v>52.422</v>
      </c>
      <c r="E216" s="157">
        <v>0.7632</v>
      </c>
      <c r="F216" s="157"/>
      <c r="G216" s="157"/>
    </row>
    <row r="217" spans="2:7" ht="12.75">
      <c r="B217" t="s">
        <v>518</v>
      </c>
      <c r="C217" t="s">
        <v>20</v>
      </c>
      <c r="D217" s="157">
        <v>0.707</v>
      </c>
      <c r="E217" s="157"/>
      <c r="F217" s="157"/>
      <c r="G217" s="157"/>
    </row>
    <row r="218" spans="2:7" ht="12.75">
      <c r="B218" t="s">
        <v>519</v>
      </c>
      <c r="C218" t="s">
        <v>520</v>
      </c>
      <c r="D218" s="157">
        <v>3.231</v>
      </c>
      <c r="E218" s="157"/>
      <c r="F218" s="157"/>
      <c r="G218" s="157"/>
    </row>
    <row r="219" spans="2:7" ht="12.75">
      <c r="B219" t="s">
        <v>521</v>
      </c>
      <c r="C219" t="s">
        <v>49</v>
      </c>
      <c r="D219" s="157"/>
      <c r="E219" s="157">
        <v>18.3327</v>
      </c>
      <c r="F219" s="157">
        <v>28.53329</v>
      </c>
      <c r="G219" s="157"/>
    </row>
    <row r="220" spans="2:7" ht="12.75">
      <c r="B220" t="s">
        <v>522</v>
      </c>
      <c r="C220" t="s">
        <v>523</v>
      </c>
      <c r="D220" s="157"/>
      <c r="E220" s="157"/>
      <c r="F220" s="157"/>
      <c r="G220" s="157"/>
    </row>
    <row r="221" spans="2:7" ht="12.75">
      <c r="B221" t="s">
        <v>524</v>
      </c>
      <c r="C221" t="s">
        <v>525</v>
      </c>
      <c r="D221" s="157">
        <v>4.752</v>
      </c>
      <c r="E221" s="157"/>
      <c r="F221" s="157">
        <v>0.98088</v>
      </c>
      <c r="G221" s="157"/>
    </row>
    <row r="222" spans="2:7" ht="12.75">
      <c r="B222" t="s">
        <v>526</v>
      </c>
      <c r="C222" t="s">
        <v>527</v>
      </c>
      <c r="D222" s="157"/>
      <c r="E222" s="157"/>
      <c r="F222" s="157"/>
      <c r="G222" s="157"/>
    </row>
    <row r="223" spans="2:7" ht="12.75">
      <c r="B223" t="s">
        <v>528</v>
      </c>
      <c r="C223" t="s">
        <v>71</v>
      </c>
      <c r="D223" s="157">
        <v>13.483</v>
      </c>
      <c r="E223" s="157"/>
      <c r="F223" s="157"/>
      <c r="G223" s="157"/>
    </row>
    <row r="224" spans="2:7" ht="12.75">
      <c r="B224" t="s">
        <v>529</v>
      </c>
      <c r="C224" t="s">
        <v>77</v>
      </c>
      <c r="D224" s="157">
        <v>12.403</v>
      </c>
      <c r="E224" s="157">
        <v>0.7049</v>
      </c>
      <c r="F224" s="157"/>
      <c r="G224" s="157"/>
    </row>
    <row r="225" spans="1:7" ht="12.75">
      <c r="A225" t="s">
        <v>530</v>
      </c>
      <c r="B225" t="s">
        <v>531</v>
      </c>
      <c r="C225" t="s">
        <v>31</v>
      </c>
      <c r="D225" s="157">
        <v>5.99</v>
      </c>
      <c r="E225" s="157">
        <v>13.2606</v>
      </c>
      <c r="F225" s="157"/>
      <c r="G225" s="157"/>
    </row>
    <row r="226" spans="2:7" ht="12.75">
      <c r="B226" t="s">
        <v>532</v>
      </c>
      <c r="C226" t="s">
        <v>533</v>
      </c>
      <c r="D226" s="157"/>
      <c r="E226" s="157"/>
      <c r="F226" s="157"/>
      <c r="G226" s="157"/>
    </row>
    <row r="227" spans="2:7" ht="12.75">
      <c r="B227" t="s">
        <v>534</v>
      </c>
      <c r="C227" t="s">
        <v>535</v>
      </c>
      <c r="D227" s="157">
        <v>4.23</v>
      </c>
      <c r="E227" s="157"/>
      <c r="F227" s="157">
        <v>18.26018</v>
      </c>
      <c r="G227" s="157"/>
    </row>
    <row r="228" spans="2:7" ht="12.75">
      <c r="B228" t="s">
        <v>536</v>
      </c>
      <c r="C228" t="s">
        <v>537</v>
      </c>
      <c r="D228" s="157"/>
      <c r="E228" s="157"/>
      <c r="F228" s="157"/>
      <c r="G228" s="157"/>
    </row>
    <row r="229" spans="2:7" ht="12.75">
      <c r="B229" t="s">
        <v>538</v>
      </c>
      <c r="C229" t="s">
        <v>69</v>
      </c>
      <c r="D229" s="157"/>
      <c r="E229" s="157"/>
      <c r="F229" s="157"/>
      <c r="G229" s="157">
        <v>27.878</v>
      </c>
    </row>
    <row r="230" spans="2:7" ht="12.75">
      <c r="B230" t="s">
        <v>539</v>
      </c>
      <c r="C230" t="s">
        <v>540</v>
      </c>
      <c r="D230" s="157"/>
      <c r="E230" s="157"/>
      <c r="F230" s="157"/>
      <c r="G230" s="157"/>
    </row>
    <row r="231" spans="2:7" ht="12.75">
      <c r="B231" t="s">
        <v>541</v>
      </c>
      <c r="C231" t="s">
        <v>542</v>
      </c>
      <c r="D231" s="157"/>
      <c r="E231" s="157"/>
      <c r="F231" s="157"/>
      <c r="G231" s="157"/>
    </row>
    <row r="232" spans="1:7" ht="12.75">
      <c r="A232" t="s">
        <v>543</v>
      </c>
      <c r="B232" t="s">
        <v>544</v>
      </c>
      <c r="C232" t="s">
        <v>545</v>
      </c>
      <c r="D232" s="157">
        <v>1.983</v>
      </c>
      <c r="E232" s="157"/>
      <c r="F232" s="157">
        <v>0.01675</v>
      </c>
      <c r="G232" s="157"/>
    </row>
    <row r="233" spans="2:7" ht="12.75">
      <c r="B233" t="s">
        <v>546</v>
      </c>
      <c r="C233" t="s">
        <v>50</v>
      </c>
      <c r="D233" s="157">
        <v>482.348</v>
      </c>
      <c r="E233" s="157">
        <v>22.9967</v>
      </c>
      <c r="F233" s="157">
        <v>77.49823</v>
      </c>
      <c r="G233" s="157"/>
    </row>
    <row r="234" spans="2:7" ht="12.75">
      <c r="B234" t="s">
        <v>547</v>
      </c>
      <c r="C234" t="s">
        <v>548</v>
      </c>
      <c r="D234" s="157">
        <v>68.521</v>
      </c>
      <c r="E234" s="157">
        <v>13.1334</v>
      </c>
      <c r="F234" s="157"/>
      <c r="G234" s="157"/>
    </row>
    <row r="235" spans="2:7" ht="12.75">
      <c r="B235" t="s">
        <v>549</v>
      </c>
      <c r="C235" t="s">
        <v>550</v>
      </c>
      <c r="D235" s="157">
        <v>66.315</v>
      </c>
      <c r="E235" s="157">
        <v>4.8177</v>
      </c>
      <c r="F235" s="157">
        <v>1.809</v>
      </c>
      <c r="G235" s="157"/>
    </row>
    <row r="236" spans="2:7" ht="12.75">
      <c r="B236" t="s">
        <v>551</v>
      </c>
      <c r="C236" t="s">
        <v>552</v>
      </c>
      <c r="D236" s="157">
        <v>187.672</v>
      </c>
      <c r="E236" s="157">
        <v>9.3757</v>
      </c>
      <c r="F236" s="157"/>
      <c r="G236" s="157"/>
    </row>
    <row r="237" spans="2:7" ht="12.75">
      <c r="B237" t="s">
        <v>553</v>
      </c>
      <c r="C237" t="s">
        <v>554</v>
      </c>
      <c r="D237" s="157">
        <v>235.566</v>
      </c>
      <c r="E237" s="157"/>
      <c r="F237" s="157">
        <v>5.99315</v>
      </c>
      <c r="G237" s="157"/>
    </row>
    <row r="238" spans="2:7" ht="12.75">
      <c r="B238" t="s">
        <v>555</v>
      </c>
      <c r="C238" t="s">
        <v>79</v>
      </c>
      <c r="D238" s="157">
        <v>133.01</v>
      </c>
      <c r="E238" s="157"/>
      <c r="F238" s="157">
        <v>13.56616</v>
      </c>
      <c r="G238" s="157"/>
    </row>
    <row r="239" spans="2:7" ht="12.75">
      <c r="B239" t="s">
        <v>556</v>
      </c>
      <c r="C239" t="s">
        <v>86</v>
      </c>
      <c r="D239" s="157"/>
      <c r="E239" s="157"/>
      <c r="F239" s="157">
        <v>0.00603</v>
      </c>
      <c r="G239" s="157"/>
    </row>
    <row r="240" spans="2:7" ht="12.75">
      <c r="B240" t="s">
        <v>557</v>
      </c>
      <c r="C240" t="s">
        <v>95</v>
      </c>
      <c r="D240" s="157">
        <v>81.044</v>
      </c>
      <c r="E240" s="157">
        <v>10.8862</v>
      </c>
      <c r="F240" s="157">
        <v>11.78932</v>
      </c>
      <c r="G240" s="157"/>
    </row>
    <row r="241" spans="2:7" ht="12.75">
      <c r="B241" t="s">
        <v>558</v>
      </c>
      <c r="C241" t="s">
        <v>559</v>
      </c>
      <c r="D241" s="157"/>
      <c r="E241" s="157"/>
      <c r="F241" s="157"/>
      <c r="G241" s="157"/>
    </row>
    <row r="242" spans="2:7" ht="12.75">
      <c r="B242" t="s">
        <v>560</v>
      </c>
      <c r="C242" t="s">
        <v>108</v>
      </c>
      <c r="D242" s="157">
        <v>55.504</v>
      </c>
      <c r="E242" s="157">
        <v>29.8761</v>
      </c>
      <c r="F242" s="157"/>
      <c r="G242" s="1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2002-12-31T15:11:34Z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