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9765" windowHeight="6105" activeTab="0"/>
  </bookViews>
  <sheets>
    <sheet name="Introduction" sheetId="1" r:id="rId1"/>
    <sheet name="1 - Quantitative Objective" sheetId="2" r:id="rId2"/>
    <sheet name="2 - CI of Difference" sheetId="3" r:id="rId3"/>
    <sheet name="3 - Change T vs. C" sheetId="4" r:id="rId4"/>
    <sheet name="4 - Quant. Objective T2-T1" sheetId="5" r:id="rId5"/>
    <sheet name="5-N for Single Population" sheetId="6" r:id="rId6"/>
    <sheet name="6-Two-Population Comparison" sheetId="7" r:id="rId7"/>
    <sheet name="7-T-test" sheetId="8" r:id="rId8"/>
  </sheets>
  <definedNames/>
  <calcPr fullCalcOnLoad="1"/>
</workbook>
</file>

<file path=xl/comments2.xml><?xml version="1.0" encoding="utf-8"?>
<comments xmlns="http://schemas.openxmlformats.org/spreadsheetml/2006/main">
  <authors>
    <author>Troy Wirth</author>
  </authors>
  <commentList>
    <comment ref="B23" authorId="0">
      <text>
        <r>
          <rPr>
            <b/>
            <sz val="8"/>
            <rFont val="Tahoma"/>
            <family val="0"/>
          </rPr>
          <t>The half-width of a confidence interval of the specified level (1-</t>
        </r>
        <r>
          <rPr>
            <b/>
            <sz val="8"/>
            <rFont val="Arial"/>
            <family val="0"/>
          </rPr>
          <t>α</t>
        </r>
        <r>
          <rPr>
            <b/>
            <sz val="8"/>
            <rFont val="Tahoma"/>
            <family val="0"/>
          </rPr>
          <t>).  This value is also called Precision (d).</t>
        </r>
        <r>
          <rPr>
            <sz val="8"/>
            <rFont val="Tahoma"/>
            <family val="0"/>
          </rPr>
          <t xml:space="preserve">
</t>
        </r>
      </text>
    </comment>
  </commentList>
</comments>
</file>

<file path=xl/comments3.xml><?xml version="1.0" encoding="utf-8"?>
<comments xmlns="http://schemas.openxmlformats.org/spreadsheetml/2006/main">
  <authors>
    <author>Troy Wirth</author>
  </authors>
  <commentList>
    <comment ref="B19" authorId="0">
      <text>
        <r>
          <rPr>
            <b/>
            <sz val="8"/>
            <rFont val="Tahoma"/>
            <family val="2"/>
          </rPr>
          <t>Insert the change objective in absolute terms.  This is the difference you are interested in detecting between the two populations.</t>
        </r>
        <r>
          <rPr>
            <sz val="8"/>
            <rFont val="Tahoma"/>
            <family val="0"/>
          </rPr>
          <t xml:space="preserve">
</t>
        </r>
      </text>
    </comment>
    <comment ref="B20" authorId="0">
      <text>
        <r>
          <rPr>
            <b/>
            <sz val="8"/>
            <rFont val="Tahoma"/>
            <family val="0"/>
          </rPr>
          <t xml:space="preserve">Insert the change objective as a percentage of the mean of the control (0.01-5).  </t>
        </r>
      </text>
    </comment>
  </commentList>
</comments>
</file>

<file path=xl/comments4.xml><?xml version="1.0" encoding="utf-8"?>
<comments xmlns="http://schemas.openxmlformats.org/spreadsheetml/2006/main">
  <authors>
    <author>Troy Wirth</author>
  </authors>
  <commentList>
    <comment ref="B19" authorId="0">
      <text>
        <r>
          <rPr>
            <b/>
            <sz val="8"/>
            <rFont val="Tahoma"/>
            <family val="2"/>
          </rPr>
          <t>Insert the change objective in absolute terms.  This is the difference you are interested in detecting between the two populations.</t>
        </r>
        <r>
          <rPr>
            <sz val="8"/>
            <rFont val="Tahoma"/>
            <family val="0"/>
          </rPr>
          <t xml:space="preserve">
</t>
        </r>
      </text>
    </comment>
    <comment ref="B20" authorId="0">
      <text>
        <r>
          <rPr>
            <b/>
            <sz val="8"/>
            <rFont val="Tahoma"/>
            <family val="0"/>
          </rPr>
          <t xml:space="preserve">Insert the change objective as a percentage of the mean of the control (0.01-5).  </t>
        </r>
      </text>
    </comment>
  </commentList>
</comments>
</file>

<file path=xl/comments5.xml><?xml version="1.0" encoding="utf-8"?>
<comments xmlns="http://schemas.openxmlformats.org/spreadsheetml/2006/main">
  <authors>
    <author>Troy Wirth</author>
  </authors>
  <commentList>
    <comment ref="B24" authorId="0">
      <text>
        <r>
          <rPr>
            <b/>
            <sz val="8"/>
            <rFont val="Tahoma"/>
            <family val="0"/>
          </rPr>
          <t>The half-width of a confidence interval of the specified level (1-</t>
        </r>
        <r>
          <rPr>
            <b/>
            <sz val="8"/>
            <rFont val="Arial"/>
            <family val="0"/>
          </rPr>
          <t>α</t>
        </r>
        <r>
          <rPr>
            <b/>
            <sz val="8"/>
            <rFont val="Tahoma"/>
            <family val="0"/>
          </rPr>
          <t>).  This value is also called Precision (d).</t>
        </r>
        <r>
          <rPr>
            <sz val="8"/>
            <rFont val="Tahoma"/>
            <family val="0"/>
          </rPr>
          <t xml:space="preserve">
</t>
        </r>
      </text>
    </comment>
  </commentList>
</comments>
</file>

<file path=xl/comments6.xml><?xml version="1.0" encoding="utf-8"?>
<comments xmlns="http://schemas.openxmlformats.org/spreadsheetml/2006/main">
  <authors>
    <author>Troy Wirth</author>
  </authors>
  <commentList>
    <comment ref="B19" authorId="0">
      <text>
        <r>
          <rPr>
            <b/>
            <sz val="8"/>
            <rFont val="Tahoma"/>
            <family val="0"/>
          </rPr>
          <t xml:space="preserve">Insert the desired precision  in absolute terms.  </t>
        </r>
        <r>
          <rPr>
            <sz val="8"/>
            <rFont val="Tahoma"/>
            <family val="0"/>
          </rPr>
          <t xml:space="preserve">
</t>
        </r>
      </text>
    </comment>
    <comment ref="B20" authorId="0">
      <text>
        <r>
          <rPr>
            <b/>
            <sz val="8"/>
            <rFont val="Tahoma"/>
            <family val="0"/>
          </rPr>
          <t>Insert the desired precision as a decimal percentage of the estimated mean.</t>
        </r>
        <r>
          <rPr>
            <sz val="8"/>
            <rFont val="Tahoma"/>
            <family val="0"/>
          </rPr>
          <t xml:space="preserve">
</t>
        </r>
      </text>
    </comment>
  </commentList>
</comments>
</file>

<file path=xl/comments7.xml><?xml version="1.0" encoding="utf-8"?>
<comments xmlns="http://schemas.openxmlformats.org/spreadsheetml/2006/main">
  <authors>
    <author>Troy Wirth</author>
  </authors>
  <commentList>
    <comment ref="B21" authorId="0">
      <text>
        <r>
          <rPr>
            <sz val="8"/>
            <rFont val="Tahoma"/>
            <family val="0"/>
          </rPr>
          <t>The half-width of a confidence interval of the specified level (1-</t>
        </r>
        <r>
          <rPr>
            <sz val="8"/>
            <rFont val="Arial"/>
            <family val="0"/>
          </rPr>
          <t>α</t>
        </r>
        <r>
          <rPr>
            <sz val="8"/>
            <rFont val="Tahoma"/>
            <family val="0"/>
          </rPr>
          <t xml:space="preserve">).  This value is also called Precision (d).
</t>
        </r>
      </text>
    </comment>
  </commentList>
</comments>
</file>

<file path=xl/comments8.xml><?xml version="1.0" encoding="utf-8"?>
<comments xmlns="http://schemas.openxmlformats.org/spreadsheetml/2006/main">
  <authors>
    <author>Troy Wirth</author>
  </authors>
  <commentList>
    <comment ref="B31" authorId="0">
      <text>
        <r>
          <rPr>
            <sz val="8"/>
            <rFont val="Tahoma"/>
            <family val="2"/>
          </rPr>
          <t>The level of the target variable you are trying to reach -  calculated by multiplying the test multiplier by the control mean.</t>
        </r>
      </text>
    </comment>
    <comment ref="B32" authorId="0">
      <text>
        <r>
          <rPr>
            <sz val="8"/>
            <rFont val="Tahoma"/>
            <family val="0"/>
          </rPr>
          <t xml:space="preserve">The difference between the control and treatment plots you are trying to reach - calculated by multiplying the control by the test multiplier and substracting the control plot mean.
</t>
        </r>
      </text>
    </comment>
  </commentList>
</comments>
</file>

<file path=xl/sharedStrings.xml><?xml version="1.0" encoding="utf-8"?>
<sst xmlns="http://schemas.openxmlformats.org/spreadsheetml/2006/main" count="247" uniqueCount="123">
  <si>
    <t>Mean</t>
  </si>
  <si>
    <t>Treatment</t>
  </si>
  <si>
    <t>Std Dev.</t>
  </si>
  <si>
    <t>N</t>
  </si>
  <si>
    <t>SE of Difference</t>
  </si>
  <si>
    <t>Effective DF</t>
  </si>
  <si>
    <t>Variance</t>
  </si>
  <si>
    <t>Variance/n</t>
  </si>
  <si>
    <t>T-value</t>
  </si>
  <si>
    <t>Upper CI</t>
  </si>
  <si>
    <t>Lower CI</t>
  </si>
  <si>
    <t>Directions:</t>
  </si>
  <si>
    <t>Mean of difference</t>
  </si>
  <si>
    <t>CI half-width</t>
  </si>
  <si>
    <t>Alpha Level</t>
  </si>
  <si>
    <t>Do not change any values below</t>
  </si>
  <si>
    <t>Note: all numbers in blue need to be entered by the user.  All others are calculated.</t>
  </si>
  <si>
    <t>Std Error</t>
  </si>
  <si>
    <t>T-Value</t>
  </si>
  <si>
    <t>COMPARISON OF TREATMENT PLOTS TO A QUANTITATIVE OBJECTIVE</t>
  </si>
  <si>
    <t>A</t>
  </si>
  <si>
    <t>B</t>
  </si>
  <si>
    <t>INTERPRETATION:  Which of these situations do you have?</t>
  </si>
  <si>
    <t>The sample mean and confidence interval (CI) fall below the objective.  Conclude that the objective has not been met.</t>
  </si>
  <si>
    <t>C</t>
  </si>
  <si>
    <t>D</t>
  </si>
  <si>
    <t>Quantitative Objective</t>
  </si>
  <si>
    <t>The sample mean is above the quantitative objective, but the lower limit of the confidence interval is below the objective.  Additional sampling may move the mean or shrink the confidence interval to be completely above the quantitative objective.  If additional sampling is not possible, then report the mean and confidence interval.</t>
  </si>
  <si>
    <t>The sample mean is below the quantitative objective, but the upper limit of the confidence interval is above the objective.  In this situation, it is possible that the objective has been met, but it is unlikely.  Additional sampling could decrease the width of the confidence interval (precision), but is unlikely to move both the mean and lower confidence limit above the objective.  In these types of situations, it may be best to report the mean and confidence interval of the parameter being measured without additional sampling.</t>
  </si>
  <si>
    <t>The sample mean and confidence interval are above the objective.  Report the mean and confidence interval, and conclude that the objective has been achieved.</t>
  </si>
  <si>
    <t>INTERPRETATION:  Which situation do you have?</t>
  </si>
  <si>
    <t>The mean and confidence interval for the difference between the two means is completely above the level of ecological significance (5 plants/m2).  Conclude that the difference between the two is significant (treatment was successful).</t>
  </si>
  <si>
    <t>The difference between the mean of the treatment and control is below the level of ecological significance, but the upper confidence limit for the difference is above the level of ecological significance.  Additional sampling may move the mean and confidence interval above the level of ecological significance.  However, this is unlikely.  Report the mean and confidence interval.</t>
  </si>
  <si>
    <t>The difference of the mean between the treatment and control is above the level of ecological significance, but the lower confidence limit for the difference is below the level of ecological significance.  Additional sampling may move the mean and confidence interval above the level of ecological significance.  If additional sampling is not possible, report the mean and confidence interval.</t>
  </si>
  <si>
    <t>The mean of the difference between the mean and confidence interval of the treatment and control is below the level of ecological significance. Conclude that there is no ecologically significant difference between the control and treatment plots.</t>
  </si>
  <si>
    <t>E</t>
  </si>
  <si>
    <t>The mean of the difference between the treatment and control plots is above zero, but the lower confidence limit is below 0 (no difference) and the upper confidence limit is above 5 plants/m2.  Conclude that the data are not sufficient to arrive at a decision.  However, it is unlikely that any difference is ecologically significant.</t>
  </si>
  <si>
    <t>F</t>
  </si>
  <si>
    <t>4)  Compare the quantitative objective to the mean and confidence interval of the treatment plots.  Determine which situation applies to your data in the interpretation section below.</t>
  </si>
  <si>
    <t>General Instructions</t>
  </si>
  <si>
    <t>Degrees of Freedom</t>
  </si>
  <si>
    <t>3)  Enter in the mean, standard deviation, and number of plots (n) for the treatment area.  All other variables will be calculated for you.</t>
  </si>
  <si>
    <t xml:space="preserve">A common approach for non-forested ecosystems: U.S. Geological Survey Scientific Investigations </t>
  </si>
  <si>
    <t>Report 2006-5048, 34 p.</t>
  </si>
  <si>
    <t xml:space="preserve">Wirth, T.A., and Pyke, D.A., 2007, Monitoring post-fire vegetation rehabilitation projects: </t>
  </si>
  <si>
    <t xml:space="preserve">Alpha Level </t>
  </si>
  <si>
    <t>CI half-width (Precision)</t>
  </si>
  <si>
    <t>COMPARISON OF TWO POPULATIONS</t>
  </si>
  <si>
    <t>Population 1</t>
  </si>
  <si>
    <t>Population 2</t>
  </si>
  <si>
    <t>1.  Enter the mean, standard deviation, and number of samples from initial sampling.</t>
  </si>
  <si>
    <t>Std. Deviation</t>
  </si>
  <si>
    <t>Std. Error</t>
  </si>
  <si>
    <t>Precision achieved</t>
  </si>
  <si>
    <t>No.</t>
  </si>
  <si>
    <t>Std. Dev</t>
  </si>
  <si>
    <t>Difference</t>
  </si>
  <si>
    <t>Additional Tools:</t>
  </si>
  <si>
    <t>1)  Enter in the quantitative objective that you are trying to achieve (e.g. percent cover or plant density)</t>
  </si>
  <si>
    <t>Note: all numbers in blue cells need to be entered by the user.  All others are calculated.</t>
  </si>
  <si>
    <r>
      <t>2)  Enter in the alpha level (Typically between 0.05 and 0.2).  This generates a (1-alpha</t>
    </r>
    <r>
      <rPr>
        <b/>
        <sz val="10"/>
        <rFont val="Arial"/>
        <family val="0"/>
      </rPr>
      <t>)*(</t>
    </r>
    <r>
      <rPr>
        <b/>
        <sz val="10"/>
        <rFont val="Arial"/>
        <family val="2"/>
      </rPr>
      <t>100) two-sided confidence interval around the treatment mean.</t>
    </r>
  </si>
  <si>
    <t>CONFIDENCE INTERVAL OF THE DIFFERENCE BETWEEN TREATMENT AND CONTROL USING QUANTITATIVE OBJECTIVES AND GRAPHICAL ANALYSIS</t>
  </si>
  <si>
    <r>
      <t>1)  Enter in the alpha level (Typically between 0.05 and 0.2).  This generates a (1-</t>
    </r>
    <r>
      <rPr>
        <b/>
        <sz val="10"/>
        <rFont val="Arial"/>
        <family val="0"/>
      </rPr>
      <t>α)</t>
    </r>
    <r>
      <rPr>
        <b/>
        <sz val="10"/>
        <rFont val="Arial"/>
        <family val="2"/>
      </rPr>
      <t>*(100) two-sided confidence interval around the mean of the difference.</t>
    </r>
  </si>
  <si>
    <t>Objective (Absolute)</t>
  </si>
  <si>
    <t>Directions:  This calculation generates a confidence interval around the difference of the mean of the control and treatment plots.  0 represents no difference between the treatment and control.  Note:  All numbers in blue cells need to be entered by the user, all others are calculated.</t>
  </si>
  <si>
    <t>Control</t>
  </si>
  <si>
    <t>Objective (Multiple)</t>
  </si>
  <si>
    <t>Mean of Diff (T2-T1)</t>
  </si>
  <si>
    <t>Std Dev. Of Diff (T2-T1)</t>
  </si>
  <si>
    <t>N Required</t>
  </si>
  <si>
    <t>Desired Precision (abs)</t>
  </si>
  <si>
    <t>Control at T2</t>
  </si>
  <si>
    <t>Control at T1</t>
  </si>
  <si>
    <t>2)  Enter in the data from the treatment plots at two time periods.</t>
  </si>
  <si>
    <t xml:space="preserve">1)  Enter in the data from the control plots at two time periods.  </t>
  </si>
  <si>
    <t xml:space="preserve">Treatment </t>
  </si>
  <si>
    <t>Treatment at T2</t>
  </si>
  <si>
    <t>Treatment at T1</t>
  </si>
  <si>
    <t>Use this spreadsheet to calculate means and standard deviations of the difference in the change between the treatment and control at two time periods (procedure 3).</t>
  </si>
  <si>
    <t>2)  Enter in the means, standard deviations, and number of samples (n) for the control and treatment plots.</t>
  </si>
  <si>
    <t>Desired Precision (%)</t>
  </si>
  <si>
    <t>This tool performs calculations for determining ES&amp;R treatment success</t>
  </si>
  <si>
    <t>3)  The means, standard deviation, and sample sizes will be calculated for you and entered into the procedure 4 spreadsheet.</t>
  </si>
  <si>
    <t>CONFIDENCE INTERVAL OF THE CHANGE IN DIFFERENCE BETWEEN TREATMENT AND CONTROL</t>
  </si>
  <si>
    <t>Directions:  This page is used for visualizing the difference between two populations</t>
  </si>
  <si>
    <r>
      <t>1)  Enter in the alpha level (Typically between 0.05 and 0.2).  This generates a (1-</t>
    </r>
    <r>
      <rPr>
        <b/>
        <sz val="10"/>
        <rFont val="Arial"/>
        <family val="0"/>
      </rPr>
      <t>α)</t>
    </r>
    <r>
      <rPr>
        <b/>
        <sz val="10"/>
        <rFont val="Arial"/>
        <family val="2"/>
      </rPr>
      <t>*(100) two-sided confidence interval around the treatment means.</t>
    </r>
  </si>
  <si>
    <t>The mean of the difference between the treatment and control plots is above 0, but the lower confidence limit is below 0 and the upper confidence limit is below the level of ecological significance.  Conclude that there is no evidence to indicate that the treatment plots are ecologically different from the control plots.  This conclusion also applies to any case where the mean of the difference falls below 0.</t>
  </si>
  <si>
    <t>Procedure 1) Comparison of data from treatment plots to a quantitative standard</t>
  </si>
  <si>
    <t>Procedure 2) Confidence interval of difference between treatment and control using quantitative objectives and graphical analysis.</t>
  </si>
  <si>
    <t>Procedure 3) Confidence interval of difference in change between treatment and control using quantitative objectives and graphical analysis</t>
  </si>
  <si>
    <t>2)  Enter in the data from the control and treatment plots at the two different time periods in the data entry section to the right ----&gt;</t>
  </si>
  <si>
    <t>Specific instructions for each procedure are at the top of the worksheet for that procedure.  For all procedures cells that are highlighted in blue need to filled out by the user.  Once the user has entered in the appropriate information in the blue cells, the numeric results are shown in red. Below the data entry and results section is guidance on interpretation of results where appropriate. Note:  For all calculations, the data is assumed to be normally distributed.</t>
  </si>
  <si>
    <t>Objective (%)</t>
  </si>
  <si>
    <t>3)  Enter in the quantitative objective in one of the two objective cells.  This is the amount of difference between the control and treatment plots that you want to see.  For example, an absolute objective of 5 plants/m2 represents 5 plants/m2 difference between the treatment and control and will show up as a red line at 5 on the graph.  A percent objective, in contrast to an absolute objective, sets the treatment parameter objective at a percentage of the control while also accounting for the initial control condition.  A percentage objective of 2 sets the parameter objective at two times that of the control plot, but the initial value of the control plot in the comparison must be subtracted.  For example, if the control mean is 7 and the multiple objective is 2, the objective would be 7 (2*7 – 7 = 7).</t>
  </si>
  <si>
    <t>3)  Enter in the quantitative objective in one of the two objective cells.  This is the amount of difference in change between the control and treatment plots that you want to see.  For example, an absolute objective of 5 plants/m2 represents 5 plants/m2 difference between the treatment and control and will show up as a red line at 5 on the graph.  A percent objective, in contrast to an absolute objective, sets the treatment parameter objective at a percentage of the control while also accounting for the initial control condition.  A percentage objective of 2 sets the parameter objective at two times that of the control plot, but the initial value of the control plot in the comparison must be subtracted.  For example, if the control mean is 7 and the multiple objective is 2, the objective would be 7 (2*7 – 7 = 7).</t>
  </si>
  <si>
    <t>Directions:  This calculation generates a confidence interval around the difference of the change between mean of the control and treatment plots at two different time periods.   Use this procedure when there is an initial difference between the treatment and control plots.  0 represents no difference between the change in the treatment and control.  Note:  All numbers in blue cells need to be entered by the user, all others are calculated.</t>
  </si>
  <si>
    <t>This equation is appropriate to use when you want to determine the number of samples necessary to achieve a desired precision at a particular level of confidence for a single parameter population.  This formula uses the correct t-values (2-sided) based on your number of samples so there is no need to use the Kupper and Haffner adjustment on the resulting sample size requirement.</t>
  </si>
  <si>
    <t>2.  Enter in the desired alpha level for the sampling effort (typically 0.5 to 0.2).</t>
  </si>
  <si>
    <t>3.  Enter the desired precision in one of the two precision cells.  This is how wide you want the confidence interval half-width to be.  For example, an absolute desired precision of 2 plants/m2 represents ±2 plants/m2 for the confidence interval at the specified alpha level.  A desired precision (%) represents the confidence interval half-width as a percentage of the mean of the control plot.  For example, if your estimated mean was 10, and you entered in a decimal precision of 0.2, your absolute precision would be 20% of 10, or 2.</t>
  </si>
  <si>
    <t>4. The estimated sample size required and the precision achieved will be calculated for you.</t>
  </si>
  <si>
    <t>2)  Enter in the mean, standard deviation, and number of plots (n) for each population.  All other variables will be calculated for you.</t>
  </si>
  <si>
    <t>3)  Visually compare the means and confidence intervals of the two populations.</t>
  </si>
  <si>
    <t>This spreadsheet has been modified from the procedures presented in the report entitled:</t>
  </si>
  <si>
    <t>Treatment T3</t>
  </si>
  <si>
    <t>Treatment T1</t>
  </si>
  <si>
    <t>T3-T1</t>
  </si>
  <si>
    <t>Procedure 4) Comparison of treatment plots between two different time periods using quantitative objectives and graphical analysis.</t>
  </si>
  <si>
    <t xml:space="preserve">Procedure 5) Sample size calculation for a single population </t>
  </si>
  <si>
    <t>COMPARISON OF TREATMENT PLOTS AT TWO TIME PERIODS TO A QUANTITATIVE CHANGE OBJECTIVE</t>
  </si>
  <si>
    <t>COMPARISON OF TREATMENT AND CONTROL PLOTS USING A ONE-SIDED T-TEST</t>
  </si>
  <si>
    <t>1)  Enter in the test multiplier, if any.  For example, if you want the treatment to be 2 times greater than the control, enter in "2".  If you want to compare the difference between the treatment and control without a multiplier, enter in "1".  In this case the ecological significance becomes 0.  The test multiplier should never be less than 1.</t>
  </si>
  <si>
    <t>2)  Enter in the alpha level (Typically between 0.05 and 0.2).</t>
  </si>
  <si>
    <t>3)  Enter in the means, standard deviations, and number of samples (n) for the control and treatment plots.  All other variables will be calculated for you.</t>
  </si>
  <si>
    <t>4)  The calculated t-value will be compared to the critical value for t.  The spreadsheet displays the results of the test and whether or the control is different from the treatment.</t>
  </si>
  <si>
    <t>Test Multiplier</t>
  </si>
  <si>
    <t>Multiplier^2</t>
  </si>
  <si>
    <t>Target Mean</t>
  </si>
  <si>
    <t>Target Difference</t>
  </si>
  <si>
    <t>T-test</t>
  </si>
  <si>
    <t>Result:</t>
  </si>
  <si>
    <t>Procedure 6) Two Population Comparison with confidence intervals:  to visualize data from two different populations but not for success determinations.</t>
  </si>
  <si>
    <t>Procedure 7) Comparison of data from treatment plots to control plots using a t-test</t>
  </si>
  <si>
    <t>SAMPLE SIZE EQUATION FOR A SINGLE POPULATION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</si>
</sst>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0"/>
    <numFmt numFmtId="171" formatCode="0;\-0;;@"/>
  </numFmts>
  <fonts count="2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2"/>
      <name val="Arial"/>
      <family val="2"/>
    </font>
    <font>
      <b/>
      <sz val="10"/>
      <color indexed="10"/>
      <name val="Arial"/>
      <family val="2"/>
    </font>
    <font>
      <b/>
      <sz val="10"/>
      <color indexed="22"/>
      <name val="Arial"/>
      <family val="2"/>
    </font>
    <font>
      <sz val="10"/>
      <color indexed="22"/>
      <name val="Arial"/>
      <family val="2"/>
    </font>
    <font>
      <b/>
      <sz val="12"/>
      <name val="Arial"/>
      <family val="0"/>
    </font>
    <font>
      <sz val="8"/>
      <name val="Tahoma"/>
      <family val="0"/>
    </font>
    <font>
      <b/>
      <sz val="2.25"/>
      <name val="Arial"/>
      <family val="0"/>
    </font>
    <font>
      <sz val="2.5"/>
      <name val="Arial"/>
      <family val="0"/>
    </font>
    <font>
      <b/>
      <sz val="1.75"/>
      <name val="Arial"/>
      <family val="0"/>
    </font>
    <font>
      <b/>
      <sz val="2.5"/>
      <name val="Arial"/>
      <family val="2"/>
    </font>
    <font>
      <b/>
      <sz val="14.25"/>
      <name val="Arial"/>
      <family val="0"/>
    </font>
    <font>
      <sz val="11.75"/>
      <name val="Arial"/>
      <family val="0"/>
    </font>
    <font>
      <b/>
      <sz val="11.75"/>
      <name val="Arial"/>
      <family val="0"/>
    </font>
    <font>
      <b/>
      <sz val="8"/>
      <name val="Tahoma"/>
      <family val="0"/>
    </font>
    <font>
      <sz val="12"/>
      <name val="Arial"/>
      <family val="0"/>
    </font>
    <font>
      <sz val="10"/>
      <color indexed="10"/>
      <name val="Arial"/>
      <family val="2"/>
    </font>
    <font>
      <b/>
      <sz val="8"/>
      <name val="Arial"/>
      <family val="0"/>
    </font>
    <font>
      <b/>
      <sz val="9.75"/>
      <name val="Arial"/>
      <family val="0"/>
    </font>
  </fonts>
  <fills count="5">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1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color indexed="22"/>
      </right>
      <top style="thin">
        <color indexed="22"/>
      </top>
      <bottom style="thin">
        <color indexed="22"/>
      </bottom>
    </border>
    <border>
      <left>
        <color indexed="63"/>
      </left>
      <right style="medium"/>
      <top>
        <color indexed="63"/>
      </top>
      <bottom>
        <color indexed="63"/>
      </bottom>
    </border>
    <border>
      <left style="medium"/>
      <right>
        <color indexed="63"/>
      </right>
      <top>
        <color indexed="63"/>
      </top>
      <bottom>
        <color indexed="63"/>
      </bottom>
    </border>
    <border>
      <left style="medium"/>
      <right style="thin">
        <color indexed="22"/>
      </right>
      <top style="thin">
        <color indexed="22"/>
      </top>
      <bottom style="medium"/>
    </border>
    <border>
      <left style="thin">
        <color indexed="22"/>
      </left>
      <right style="thin">
        <color indexed="22"/>
      </right>
      <top style="thin">
        <color indexed="22"/>
      </top>
      <bottom style="medium"/>
    </border>
    <border>
      <left style="thin">
        <color indexed="22"/>
      </left>
      <right style="medium"/>
      <top style="thin">
        <color indexed="22"/>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1" fillId="0" borderId="0" xfId="0" applyFont="1" applyAlignment="1" applyProtection="1">
      <alignment/>
      <protection/>
    </xf>
    <xf numFmtId="0" fontId="0" fillId="0" borderId="0" xfId="0" applyAlignment="1" applyProtection="1">
      <alignment/>
      <protection/>
    </xf>
    <xf numFmtId="0" fontId="1" fillId="0" borderId="0" xfId="0" applyFont="1" applyAlignment="1" applyProtection="1">
      <alignment/>
      <protection locked="0"/>
    </xf>
    <xf numFmtId="0" fontId="0" fillId="0" borderId="0" xfId="0" applyAlignment="1" applyProtection="1">
      <alignment/>
      <protection locked="0"/>
    </xf>
    <xf numFmtId="0" fontId="5" fillId="0" borderId="0" xfId="0" applyFont="1" applyAlignment="1" applyProtection="1">
      <alignment/>
      <protection locked="0"/>
    </xf>
    <xf numFmtId="0" fontId="1" fillId="2" borderId="0" xfId="0" applyFont="1" applyFill="1" applyAlignment="1" applyProtection="1">
      <alignment/>
      <protection locked="0"/>
    </xf>
    <xf numFmtId="0" fontId="0" fillId="2" borderId="0" xfId="0" applyFill="1" applyAlignment="1" applyProtection="1">
      <alignment/>
      <protection locked="0"/>
    </xf>
    <xf numFmtId="0" fontId="0" fillId="0" borderId="0" xfId="0" applyAlignment="1" applyProtection="1">
      <alignment wrapText="1"/>
      <protection/>
    </xf>
    <xf numFmtId="0" fontId="1" fillId="0" borderId="0" xfId="0" applyFont="1" applyAlignment="1" applyProtection="1">
      <alignment/>
      <protection/>
    </xf>
    <xf numFmtId="0" fontId="7" fillId="2" borderId="0" xfId="0" applyFont="1" applyFill="1" applyAlignment="1" applyProtection="1">
      <alignment/>
      <protection locked="0"/>
    </xf>
    <xf numFmtId="0" fontId="8" fillId="2" borderId="0" xfId="0" applyFont="1" applyFill="1" applyAlignment="1" applyProtection="1">
      <alignment/>
      <protection locked="0"/>
    </xf>
    <xf numFmtId="0" fontId="1" fillId="3" borderId="0" xfId="0" applyFont="1" applyFill="1" applyAlignment="1" applyProtection="1">
      <alignment/>
      <protection locked="0"/>
    </xf>
    <xf numFmtId="0" fontId="1" fillId="3" borderId="0" xfId="0" applyFont="1" applyFill="1" applyAlignment="1" applyProtection="1">
      <alignment/>
      <protection/>
    </xf>
    <xf numFmtId="0" fontId="0" fillId="3" borderId="0" xfId="0" applyFill="1" applyAlignment="1" applyProtection="1">
      <alignment/>
      <protection/>
    </xf>
    <xf numFmtId="0" fontId="1" fillId="0" borderId="0" xfId="0" applyFont="1" applyAlignment="1" applyProtection="1">
      <alignment horizontal="center"/>
      <protection/>
    </xf>
    <xf numFmtId="0" fontId="0" fillId="0" borderId="0" xfId="0" applyAlignment="1">
      <alignment/>
    </xf>
    <xf numFmtId="0" fontId="0" fillId="0" borderId="0" xfId="0" applyAlignment="1" applyProtection="1">
      <alignment horizontal="center"/>
      <protection locked="0"/>
    </xf>
    <xf numFmtId="0" fontId="9" fillId="3" borderId="0" xfId="0" applyFont="1" applyFill="1" applyAlignment="1" applyProtection="1">
      <alignment/>
      <protection locked="0"/>
    </xf>
    <xf numFmtId="0" fontId="9" fillId="0" borderId="0" xfId="0" applyFont="1" applyAlignment="1">
      <alignment/>
    </xf>
    <xf numFmtId="0" fontId="1" fillId="0" borderId="0" xfId="0" applyFont="1" applyAlignment="1">
      <alignment/>
    </xf>
    <xf numFmtId="0" fontId="5" fillId="0" borderId="0" xfId="0" applyFont="1" applyAlignment="1" applyProtection="1">
      <alignment horizontal="center"/>
      <protection locked="0"/>
    </xf>
    <xf numFmtId="0" fontId="0" fillId="2" borderId="0" xfId="0" applyFill="1" applyAlignment="1" applyProtection="1">
      <alignment horizontal="center"/>
      <protection locked="0"/>
    </xf>
    <xf numFmtId="168" fontId="6" fillId="0" borderId="0" xfId="0" applyNumberFormat="1" applyFont="1" applyFill="1" applyAlignment="1" applyProtection="1">
      <alignment horizontal="center"/>
      <protection/>
    </xf>
    <xf numFmtId="168" fontId="6" fillId="0" borderId="0" xfId="0" applyNumberFormat="1" applyFont="1" applyAlignment="1" applyProtection="1">
      <alignment horizontal="center"/>
      <protection/>
    </xf>
    <xf numFmtId="168" fontId="5" fillId="4" borderId="1" xfId="0" applyNumberFormat="1" applyFont="1" applyFill="1" applyBorder="1" applyAlignment="1" applyProtection="1">
      <alignment horizontal="center"/>
      <protection locked="0"/>
    </xf>
    <xf numFmtId="1" fontId="6" fillId="0" borderId="0" xfId="0" applyNumberFormat="1" applyFont="1" applyFill="1" applyAlignment="1" applyProtection="1">
      <alignment horizontal="center"/>
      <protection/>
    </xf>
    <xf numFmtId="1" fontId="5" fillId="4" borderId="1" xfId="0" applyNumberFormat="1" applyFont="1" applyFill="1" applyBorder="1" applyAlignment="1" applyProtection="1">
      <alignment horizontal="center"/>
      <protection locked="0"/>
    </xf>
    <xf numFmtId="2" fontId="5" fillId="4" borderId="1" xfId="0" applyNumberFormat="1" applyFont="1" applyFill="1" applyBorder="1" applyAlignment="1" applyProtection="1">
      <alignment horizontal="center"/>
      <protection locked="0"/>
    </xf>
    <xf numFmtId="2" fontId="6" fillId="0" borderId="0" xfId="0" applyNumberFormat="1" applyFont="1" applyAlignment="1" applyProtection="1">
      <alignment horizontal="center"/>
      <protection/>
    </xf>
    <xf numFmtId="0" fontId="1" fillId="2" borderId="0" xfId="0" applyFont="1" applyFill="1" applyAlignment="1" applyProtection="1">
      <alignment horizontal="center"/>
      <protection/>
    </xf>
    <xf numFmtId="0" fontId="7" fillId="2" borderId="0" xfId="0" applyFont="1" applyFill="1" applyAlignment="1" applyProtection="1">
      <alignment/>
      <protection/>
    </xf>
    <xf numFmtId="0" fontId="8" fillId="2" borderId="0" xfId="0" applyFont="1" applyFill="1" applyAlignment="1" applyProtection="1">
      <alignment/>
      <protection/>
    </xf>
    <xf numFmtId="0" fontId="0" fillId="0" borderId="0" xfId="0" applyAlignment="1" applyProtection="1">
      <alignment horizontal="center"/>
      <protection/>
    </xf>
    <xf numFmtId="0" fontId="5" fillId="0" borderId="0" xfId="0" applyFont="1" applyAlignment="1" applyProtection="1">
      <alignment horizontal="center"/>
      <protection/>
    </xf>
    <xf numFmtId="0" fontId="5" fillId="0" borderId="0" xfId="0" applyFont="1" applyAlignment="1" applyProtection="1">
      <alignment/>
      <protection/>
    </xf>
    <xf numFmtId="0" fontId="1" fillId="2" borderId="0" xfId="0" applyFont="1" applyFill="1" applyAlignment="1" applyProtection="1">
      <alignment/>
      <protection/>
    </xf>
    <xf numFmtId="0" fontId="0" fillId="2" borderId="0" xfId="0" applyFill="1" applyAlignment="1" applyProtection="1">
      <alignment horizontal="center"/>
      <protection/>
    </xf>
    <xf numFmtId="0" fontId="0" fillId="2" borderId="0" xfId="0" applyFill="1" applyAlignment="1" applyProtection="1">
      <alignment/>
      <protection/>
    </xf>
    <xf numFmtId="0" fontId="0" fillId="0" borderId="0" xfId="0" applyAlignment="1" applyProtection="1">
      <alignment/>
      <protection/>
    </xf>
    <xf numFmtId="0" fontId="1" fillId="0" borderId="0" xfId="0" applyFont="1" applyAlignment="1" applyProtection="1">
      <alignment horizontal="left"/>
      <protection/>
    </xf>
    <xf numFmtId="0" fontId="0" fillId="0" borderId="0" xfId="0" applyAlignment="1" applyProtection="1">
      <alignment horizontal="left"/>
      <protection/>
    </xf>
    <xf numFmtId="0" fontId="6" fillId="2" borderId="0" xfId="0" applyFont="1" applyFill="1" applyAlignment="1" applyProtection="1">
      <alignment horizontal="center"/>
      <protection/>
    </xf>
    <xf numFmtId="0" fontId="20" fillId="2" borderId="0" xfId="0" applyFont="1" applyFill="1" applyAlignment="1" applyProtection="1">
      <alignment horizontal="right"/>
      <protection/>
    </xf>
    <xf numFmtId="168" fontId="6" fillId="0" borderId="0" xfId="0" applyNumberFormat="1" applyFont="1" applyAlignment="1" applyProtection="1">
      <alignment horizontal="right"/>
      <protection/>
    </xf>
    <xf numFmtId="168" fontId="6" fillId="0" borderId="0" xfId="0" applyNumberFormat="1" applyFont="1" applyFill="1" applyAlignment="1" applyProtection="1">
      <alignment horizontal="right"/>
      <protection/>
    </xf>
    <xf numFmtId="0" fontId="1" fillId="0" borderId="0" xfId="0" applyFont="1" applyAlignment="1" applyProtection="1">
      <alignment horizontal="right"/>
      <protection/>
    </xf>
    <xf numFmtId="168" fontId="20" fillId="0" borderId="0" xfId="0" applyNumberFormat="1" applyFont="1" applyAlignment="1" applyProtection="1">
      <alignment horizontal="center"/>
      <protection/>
    </xf>
    <xf numFmtId="0" fontId="1" fillId="2" borderId="0" xfId="0" applyFont="1" applyFill="1" applyAlignment="1" applyProtection="1">
      <alignment/>
      <protection/>
    </xf>
    <xf numFmtId="168" fontId="6" fillId="2" borderId="0" xfId="0" applyNumberFormat="1" applyFont="1" applyFill="1" applyAlignment="1" applyProtection="1">
      <alignment horizontal="right"/>
      <protection/>
    </xf>
    <xf numFmtId="0" fontId="1" fillId="2" borderId="0" xfId="0" applyFont="1" applyFill="1" applyAlignment="1" applyProtection="1">
      <alignment horizontal="left"/>
      <protection/>
    </xf>
    <xf numFmtId="2" fontId="1" fillId="2" borderId="2" xfId="0" applyNumberFormat="1" applyFont="1" applyFill="1" applyBorder="1" applyAlignment="1" applyProtection="1">
      <alignment horizontal="center"/>
      <protection/>
    </xf>
    <xf numFmtId="2" fontId="1" fillId="3" borderId="0" xfId="0" applyNumberFormat="1" applyFont="1" applyFill="1" applyAlignment="1" applyProtection="1">
      <alignment horizontal="center"/>
      <protection/>
    </xf>
    <xf numFmtId="0" fontId="1" fillId="3" borderId="0" xfId="0" applyFont="1" applyFill="1" applyAlignment="1" applyProtection="1">
      <alignment horizontal="center"/>
      <protection/>
    </xf>
    <xf numFmtId="2" fontId="1" fillId="0" borderId="0" xfId="0" applyNumberFormat="1" applyFont="1" applyAlignment="1" applyProtection="1">
      <alignment horizontal="center"/>
      <protection/>
    </xf>
    <xf numFmtId="168" fontId="6" fillId="0" borderId="1" xfId="0" applyNumberFormat="1" applyFont="1" applyFill="1" applyBorder="1" applyAlignment="1" applyProtection="1">
      <alignment horizontal="center"/>
      <protection/>
    </xf>
    <xf numFmtId="1" fontId="6" fillId="0" borderId="1" xfId="0" applyNumberFormat="1" applyFont="1" applyFill="1" applyBorder="1" applyAlignment="1" applyProtection="1">
      <alignment horizontal="center"/>
      <protection/>
    </xf>
    <xf numFmtId="0" fontId="0" fillId="3" borderId="0" xfId="0" applyFill="1" applyAlignment="1" applyProtection="1">
      <alignment/>
      <protection locked="0"/>
    </xf>
    <xf numFmtId="2" fontId="5" fillId="4" borderId="1" xfId="0" applyNumberFormat="1" applyFont="1" applyFill="1" applyBorder="1" applyAlignment="1" applyProtection="1">
      <alignment/>
      <protection locked="0"/>
    </xf>
    <xf numFmtId="168" fontId="5" fillId="4" borderId="1" xfId="0" applyNumberFormat="1" applyFont="1" applyFill="1" applyBorder="1" applyAlignment="1" applyProtection="1">
      <alignment/>
      <protection locked="0"/>
    </xf>
    <xf numFmtId="1" fontId="5" fillId="4" borderId="1" xfId="0" applyNumberFormat="1" applyFont="1" applyFill="1" applyBorder="1" applyAlignment="1" applyProtection="1">
      <alignment/>
      <protection locked="0"/>
    </xf>
    <xf numFmtId="168" fontId="1" fillId="0" borderId="0" xfId="0" applyNumberFormat="1" applyFont="1" applyAlignment="1" applyProtection="1">
      <alignment horizontal="center"/>
      <protection/>
    </xf>
    <xf numFmtId="168" fontId="1" fillId="0" borderId="0" xfId="0" applyNumberFormat="1" applyFont="1" applyAlignment="1" applyProtection="1">
      <alignment/>
      <protection/>
    </xf>
    <xf numFmtId="168" fontId="0" fillId="0" borderId="0" xfId="0" applyNumberFormat="1" applyAlignment="1" applyProtection="1">
      <alignment/>
      <protection/>
    </xf>
    <xf numFmtId="168" fontId="1" fillId="3" borderId="1" xfId="0" applyNumberFormat="1" applyFont="1" applyFill="1" applyBorder="1" applyAlignment="1" applyProtection="1">
      <alignment horizontal="right"/>
      <protection/>
    </xf>
    <xf numFmtId="0" fontId="1" fillId="0" borderId="0" xfId="0" applyFont="1" applyAlignment="1">
      <alignment/>
    </xf>
    <xf numFmtId="0" fontId="0" fillId="0" borderId="3" xfId="0" applyBorder="1" applyAlignment="1" applyProtection="1">
      <alignment/>
      <protection locked="0"/>
    </xf>
    <xf numFmtId="0" fontId="0" fillId="0" borderId="4" xfId="0" applyBorder="1" applyAlignment="1" applyProtection="1">
      <alignment/>
      <protection locked="0"/>
    </xf>
    <xf numFmtId="0" fontId="0" fillId="0" borderId="5" xfId="0" applyBorder="1" applyAlignment="1" applyProtection="1">
      <alignment/>
      <protection locked="0"/>
    </xf>
    <xf numFmtId="0" fontId="1" fillId="3" borderId="6" xfId="0" applyFont="1" applyFill="1" applyBorder="1" applyAlignment="1" applyProtection="1">
      <alignment horizontal="left"/>
      <protection locked="0"/>
    </xf>
    <xf numFmtId="0" fontId="0" fillId="0" borderId="0"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0" fontId="1" fillId="3" borderId="9" xfId="0" applyFont="1" applyFill="1" applyBorder="1" applyAlignment="1" applyProtection="1">
      <alignment horizontal="left"/>
      <protection locked="0"/>
    </xf>
    <xf numFmtId="0" fontId="1" fillId="3" borderId="10" xfId="0" applyFont="1" applyFill="1" applyBorder="1" applyAlignment="1" applyProtection="1">
      <alignment horizontal="left"/>
      <protection locked="0"/>
    </xf>
    <xf numFmtId="0" fontId="1" fillId="3" borderId="11" xfId="0" applyFont="1" applyFill="1" applyBorder="1" applyAlignment="1" applyProtection="1">
      <alignment horizontal="left"/>
      <protection locked="0"/>
    </xf>
    <xf numFmtId="0" fontId="1" fillId="0" borderId="0" xfId="0" applyFont="1" applyAlignment="1">
      <alignment wrapText="1"/>
    </xf>
    <xf numFmtId="0" fontId="0" fillId="0" borderId="0" xfId="0" applyAlignment="1">
      <alignment wrapText="1"/>
    </xf>
    <xf numFmtId="0" fontId="1" fillId="0" borderId="0" xfId="0" applyFont="1" applyAlignment="1" applyProtection="1">
      <alignment wrapText="1"/>
      <protection/>
    </xf>
    <xf numFmtId="0" fontId="0" fillId="0" borderId="0" xfId="0" applyAlignment="1" applyProtection="1">
      <alignment wrapText="1"/>
      <protection/>
    </xf>
    <xf numFmtId="0" fontId="5" fillId="4" borderId="1" xfId="0" applyNumberFormat="1" applyFont="1" applyFill="1" applyBorder="1" applyAlignment="1" applyProtection="1">
      <alignment horizontal="center"/>
      <protection/>
    </xf>
    <xf numFmtId="168" fontId="5" fillId="4" borderId="1" xfId="0" applyNumberFormat="1"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i val="0"/>
        <color rgb="FFFF0000"/>
      </font>
      <border/>
    </dxf>
    <dxf>
      <font>
        <b/>
        <i val="0"/>
        <color rgb="FF008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Comparison to a Quantitative Objective</a:t>
            </a:r>
          </a:p>
        </c:rich>
      </c:tx>
      <c:layout>
        <c:manualLayout>
          <c:xMode val="factor"/>
          <c:yMode val="factor"/>
          <c:x val="0.002"/>
          <c:y val="0.02725"/>
        </c:manualLayout>
      </c:layout>
      <c:spPr>
        <a:noFill/>
        <a:ln>
          <a:noFill/>
        </a:ln>
      </c:spPr>
    </c:title>
    <c:plotArea>
      <c:layout>
        <c:manualLayout>
          <c:xMode val="edge"/>
          <c:yMode val="edge"/>
          <c:x val="0.07125"/>
          <c:y val="0.14775"/>
          <c:w val="0.908"/>
          <c:h val="0.82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errBars>
            <c:errDir val="y"/>
            <c:errBarType val="both"/>
            <c:errValType val="cust"/>
            <c:plus>
              <c:numRef>
                <c:f>'1 - Quantitative Objective'!$B$23</c:f>
                <c:numCache>
                  <c:ptCount val="1"/>
                  <c:pt idx="0">
                    <c:v>0</c:v>
                  </c:pt>
                </c:numCache>
              </c:numRef>
            </c:plus>
            <c:minus>
              <c:numRef>
                <c:f>'1 - Quantitative Objective'!$B$23</c:f>
                <c:numCache>
                  <c:ptCount val="1"/>
                  <c:pt idx="0">
                    <c:v>0</c:v>
                  </c:pt>
                </c:numCache>
              </c:numRef>
            </c:minus>
            <c:noEndCap val="0"/>
            <c:spPr>
              <a:ln w="25400">
                <a:solidFill>
                  <a:srgbClr val="0000FF"/>
                </a:solidFill>
              </a:ln>
            </c:spPr>
          </c:errBars>
          <c:xVal>
            <c:numLit>
              <c:ptCount val="1"/>
              <c:pt idx="0">
                <c:v>0.5</c:v>
              </c:pt>
            </c:numLit>
          </c:xVal>
          <c:yVal>
            <c:numRef>
              <c:f>'1 - Quantitative Objective'!$B$14</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errBars>
            <c:errDir val="x"/>
            <c:errBarType val="both"/>
            <c:errValType val="fixedVal"/>
            <c:val val="0.5"/>
            <c:noEndCap val="0"/>
            <c:spPr>
              <a:ln w="25400">
                <a:solidFill>
                  <a:srgbClr val="FF0000"/>
                </a:solidFill>
              </a:ln>
            </c:spPr>
          </c:errBars>
          <c:xVal>
            <c:numLit>
              <c:ptCount val="1"/>
              <c:pt idx="0">
                <c:v>0.5</c:v>
              </c:pt>
            </c:numLit>
          </c:xVal>
          <c:yVal>
            <c:numRef>
              <c:f>'1 - Quantitative Objective'!$B$10</c:f>
              <c:numCache/>
            </c:numRef>
          </c:yVal>
          <c:smooth val="0"/>
        </c:ser>
        <c:axId val="15666330"/>
        <c:axId val="6779243"/>
      </c:scatterChart>
      <c:valAx>
        <c:axId val="15666330"/>
        <c:scaling>
          <c:orientation val="minMax"/>
          <c:max val="1"/>
        </c:scaling>
        <c:axPos val="b"/>
        <c:delete val="0"/>
        <c:numFmt formatCode="General" sourceLinked="1"/>
        <c:majorTickMark val="none"/>
        <c:minorTickMark val="none"/>
        <c:tickLblPos val="none"/>
        <c:spPr>
          <a:ln w="3175">
            <a:noFill/>
          </a:ln>
        </c:spPr>
        <c:crossAx val="6779243"/>
        <c:crosses val="autoZero"/>
        <c:crossBetween val="midCat"/>
        <c:dispUnits/>
      </c:valAx>
      <c:valAx>
        <c:axId val="6779243"/>
        <c:scaling>
          <c:orientation val="minMax"/>
        </c:scaling>
        <c:axPos val="l"/>
        <c:title>
          <c:tx>
            <c:rich>
              <a:bodyPr vert="horz" rot="-5400000" anchor="ctr"/>
              <a:lstStyle/>
              <a:p>
                <a:pPr algn="ctr">
                  <a:defRPr/>
                </a:pPr>
                <a:r>
                  <a:rPr lang="en-US" cap="none" sz="1000" b="1" i="0" u="none" baseline="0">
                    <a:latin typeface="Arial"/>
                    <a:ea typeface="Arial"/>
                    <a:cs typeface="Arial"/>
                  </a:rPr>
                  <a:t>Parameter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15666330"/>
        <c:crosses val="autoZero"/>
        <c:crossBetween val="midCat"/>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Confidence Interval of the Difference
 Between the Treatment and Control</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trendlineType val="linear"/>
            <c:dispEq val="0"/>
            <c:dispRSqr val="0"/>
          </c:trendline>
          <c:errBars>
            <c:errDir val="y"/>
            <c:errBarType val="both"/>
            <c:errValType val="cust"/>
            <c:plus>
              <c:numRef>
                <c:f>'2 - CI of Difference'!$B$29</c:f>
                <c:numCache>
                  <c:ptCount val="1"/>
                  <c:pt idx="0">
                    <c:v>0</c:v>
                  </c:pt>
                </c:numCache>
              </c:numRef>
            </c:plus>
            <c:minus>
              <c:numRef>
                <c:f>'2 - CI of Difference'!$B$29</c:f>
                <c:numCache>
                  <c:ptCount val="1"/>
                  <c:pt idx="0">
                    <c:v>0</c:v>
                  </c:pt>
                </c:numCache>
              </c:numRef>
            </c:minus>
            <c:noEndCap val="0"/>
            <c:spPr>
              <a:ln w="25400">
                <a:solidFill>
                  <a:srgbClr val="0000FF"/>
                </a:solidFill>
              </a:ln>
            </c:spPr>
          </c:errBars>
          <c:xVal>
            <c:numLit>
              <c:ptCount val="1"/>
              <c:pt idx="0">
                <c:v>0.5</c:v>
              </c:pt>
            </c:numLit>
          </c:xVal>
          <c:yVal>
            <c:numRef>
              <c:f>'2 - CI of Difference'!$B$27</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linear"/>
            <c:forward val="0.5"/>
            <c:dispEq val="0"/>
            <c:dispRSqr val="0"/>
          </c:trendline>
          <c:errBars>
            <c:errDir val="x"/>
            <c:errBarType val="both"/>
            <c:errValType val="fixedVal"/>
            <c:val val="0.5"/>
            <c:noEndCap val="0"/>
            <c:spPr>
              <a:ln w="38100">
                <a:solidFill>
                  <a:srgbClr val="FF0000"/>
                </a:solidFill>
              </a:ln>
            </c:spPr>
          </c:errBars>
          <c:xVal>
            <c:numLit>
              <c:ptCount val="1"/>
              <c:pt idx="0">
                <c:v>0.5</c:v>
              </c:pt>
            </c:numLit>
          </c:xVal>
          <c:yVal>
            <c:numRef>
              <c:f>'2 - CI of Difference'!$B$32</c:f>
              <c:numCache/>
            </c:numRef>
          </c:yVal>
          <c:smooth val="1"/>
        </c:ser>
        <c:ser>
          <c:idx val="2"/>
          <c:order val="2"/>
          <c:tx>
            <c:v>No Difference</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x"/>
            <c:errBarType val="both"/>
            <c:errValType val="fixedVal"/>
            <c:val val="0.5"/>
            <c:noEndCap val="0"/>
            <c:spPr>
              <a:ln w="38100">
                <a:solidFill>
                  <a:srgbClr val="008000"/>
                </a:solidFill>
              </a:ln>
            </c:spPr>
          </c:errBars>
          <c:xVal>
            <c:numLit>
              <c:ptCount val="1"/>
              <c:pt idx="0">
                <c:v>0.5</c:v>
              </c:pt>
            </c:numLit>
          </c:xVal>
          <c:yVal>
            <c:numLit>
              <c:ptCount val="1"/>
              <c:pt idx="0">
                <c:v>0</c:v>
              </c:pt>
            </c:numLit>
          </c:yVal>
          <c:smooth val="1"/>
        </c:ser>
        <c:axId val="61013188"/>
        <c:axId val="12247781"/>
      </c:scatterChart>
      <c:valAx>
        <c:axId val="61013188"/>
        <c:scaling>
          <c:orientation val="minMax"/>
          <c:max val="1"/>
        </c:scaling>
        <c:axPos val="b"/>
        <c:delete val="0"/>
        <c:numFmt formatCode="General" sourceLinked="1"/>
        <c:majorTickMark val="none"/>
        <c:minorTickMark val="none"/>
        <c:tickLblPos val="none"/>
        <c:spPr>
          <a:ln w="3175">
            <a:noFill/>
          </a:ln>
        </c:spPr>
        <c:crossAx val="12247781"/>
        <c:crossesAt val="4.92"/>
        <c:crossBetween val="midCat"/>
        <c:dispUnits/>
      </c:valAx>
      <c:valAx>
        <c:axId val="12247781"/>
        <c:scaling>
          <c:orientation val="minMax"/>
        </c:scaling>
        <c:axPos val="l"/>
        <c:title>
          <c:tx>
            <c:rich>
              <a:bodyPr vert="horz" rot="-5400000" anchor="ctr"/>
              <a:lstStyle/>
              <a:p>
                <a:pPr algn="ctr">
                  <a:defRPr/>
                </a:pPr>
                <a:r>
                  <a:rPr lang="en-US" cap="none" sz="1000" b="1" i="0" u="none" baseline="0">
                    <a:latin typeface="Arial"/>
                    <a:ea typeface="Arial"/>
                    <a:cs typeface="Arial"/>
                  </a:rPr>
                  <a:t>Parameter
</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spPr>
          <a:ln w="3175">
            <a:solidFill/>
          </a:ln>
        </c:spPr>
        <c:txPr>
          <a:bodyPr/>
          <a:lstStyle/>
          <a:p>
            <a:pPr>
              <a:defRPr lang="en-US" cap="none" sz="1200" b="1" i="0" u="none" baseline="0">
                <a:latin typeface="Arial"/>
                <a:ea typeface="Arial"/>
                <a:cs typeface="Arial"/>
              </a:defRPr>
            </a:pPr>
          </a:p>
        </c:txPr>
        <c:crossAx val="61013188"/>
        <c:crosses val="autoZero"/>
        <c:crossBetween val="midCat"/>
        <c:dispUnits/>
      </c:valAx>
      <c:spPr>
        <a:solidFill>
          <a:srgbClr val="FFFFFF"/>
        </a:solid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Confidence Interval of the Difference
 Between the Change in the Treatment and Control </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trendlineType val="linear"/>
            <c:dispEq val="0"/>
            <c:dispRSqr val="0"/>
          </c:trendline>
          <c:errBars>
            <c:errDir val="y"/>
            <c:errBarType val="both"/>
            <c:errValType val="cust"/>
            <c:plus>
              <c:numRef>
                <c:f>'3 - Change T vs. C'!$B$29</c:f>
                <c:numCache>
                  <c:ptCount val="1"/>
                  <c:pt idx="0">
                    <c:v>0</c:v>
                  </c:pt>
                </c:numCache>
              </c:numRef>
            </c:plus>
            <c:minus>
              <c:numRef>
                <c:f>'3 - Change T vs. C'!$B$29</c:f>
                <c:numCache>
                  <c:ptCount val="1"/>
                  <c:pt idx="0">
                    <c:v>0</c:v>
                  </c:pt>
                </c:numCache>
              </c:numRef>
            </c:minus>
            <c:noEndCap val="0"/>
            <c:spPr>
              <a:ln w="25400">
                <a:solidFill>
                  <a:srgbClr val="0000FF"/>
                </a:solidFill>
              </a:ln>
            </c:spPr>
          </c:errBars>
          <c:xVal>
            <c:numLit>
              <c:ptCount val="1"/>
              <c:pt idx="0">
                <c:v>0.5</c:v>
              </c:pt>
            </c:numLit>
          </c:xVal>
          <c:yVal>
            <c:numRef>
              <c:f>'3 - Change T vs. C'!$B$27</c:f>
              <c:numCache/>
            </c:numRef>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linear"/>
            <c:forward val="0.5"/>
            <c:dispEq val="0"/>
            <c:dispRSqr val="0"/>
          </c:trendline>
          <c:errBars>
            <c:errDir val="x"/>
            <c:errBarType val="both"/>
            <c:errValType val="fixedVal"/>
            <c:val val="0.5"/>
            <c:noEndCap val="0"/>
            <c:spPr>
              <a:ln w="38100">
                <a:solidFill>
                  <a:srgbClr val="FF0000"/>
                </a:solidFill>
              </a:ln>
            </c:spPr>
          </c:errBars>
          <c:xVal>
            <c:numLit>
              <c:ptCount val="1"/>
              <c:pt idx="0">
                <c:v>0.5</c:v>
              </c:pt>
            </c:numLit>
          </c:xVal>
          <c:yVal>
            <c:numRef>
              <c:f>'3 - Change T vs. C'!$B$32</c:f>
              <c:numCache/>
            </c:numRef>
          </c:yVal>
          <c:smooth val="1"/>
        </c:ser>
        <c:ser>
          <c:idx val="2"/>
          <c:order val="2"/>
          <c:tx>
            <c:v>No Difference</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errBars>
            <c:errDir val="x"/>
            <c:errBarType val="both"/>
            <c:errValType val="fixedVal"/>
            <c:val val="0.5"/>
            <c:noEndCap val="0"/>
            <c:spPr>
              <a:ln w="38100">
                <a:solidFill>
                  <a:srgbClr val="008000"/>
                </a:solidFill>
              </a:ln>
            </c:spPr>
          </c:errBars>
          <c:xVal>
            <c:numLit>
              <c:ptCount val="1"/>
              <c:pt idx="0">
                <c:v>0.5</c:v>
              </c:pt>
            </c:numLit>
          </c:xVal>
          <c:yVal>
            <c:numLit>
              <c:ptCount val="1"/>
              <c:pt idx="0">
                <c:v>0</c:v>
              </c:pt>
            </c:numLit>
          </c:yVal>
          <c:smooth val="1"/>
        </c:ser>
        <c:axId val="43121166"/>
        <c:axId val="52546175"/>
      </c:scatterChart>
      <c:valAx>
        <c:axId val="43121166"/>
        <c:scaling>
          <c:orientation val="minMax"/>
          <c:max val="1"/>
        </c:scaling>
        <c:axPos val="b"/>
        <c:delete val="0"/>
        <c:numFmt formatCode="General" sourceLinked="1"/>
        <c:majorTickMark val="none"/>
        <c:minorTickMark val="none"/>
        <c:tickLblPos val="none"/>
        <c:spPr>
          <a:ln w="3175">
            <a:noFill/>
          </a:ln>
        </c:spPr>
        <c:crossAx val="52546175"/>
        <c:crossesAt val="4.92"/>
        <c:crossBetween val="midCat"/>
        <c:dispUnits/>
      </c:valAx>
      <c:valAx>
        <c:axId val="52546175"/>
        <c:scaling>
          <c:orientation val="minMax"/>
        </c:scaling>
        <c:axPos val="l"/>
        <c:title>
          <c:tx>
            <c:rich>
              <a:bodyPr vert="horz" rot="-5400000" anchor="ctr"/>
              <a:lstStyle/>
              <a:p>
                <a:pPr algn="ctr">
                  <a:defRPr/>
                </a:pPr>
                <a:r>
                  <a:rPr lang="en-US" cap="none" sz="975" b="1" i="0" u="none" baseline="0">
                    <a:latin typeface="Arial"/>
                    <a:ea typeface="Arial"/>
                    <a:cs typeface="Arial"/>
                  </a:rPr>
                  <a:t>Parameter
</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spPr>
          <a:ln w="3175">
            <a:solidFill/>
          </a:ln>
        </c:spPr>
        <c:txPr>
          <a:bodyPr/>
          <a:lstStyle/>
          <a:p>
            <a:pPr>
              <a:defRPr lang="en-US" cap="none" sz="1200" b="1" i="0" u="none" baseline="0">
                <a:latin typeface="Arial"/>
                <a:ea typeface="Arial"/>
                <a:cs typeface="Arial"/>
              </a:defRPr>
            </a:pPr>
          </a:p>
        </c:txPr>
        <c:crossAx val="43121166"/>
        <c:crosses val="autoZero"/>
        <c:crossBetween val="midCat"/>
        <c:dispUnits/>
      </c:valAx>
      <c:spPr>
        <a:solidFill>
          <a:srgbClr val="FFFFFF"/>
        </a:solidFill>
        <a:ln w="1270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Comparison to a Quantitative Objective</a:t>
            </a:r>
          </a:p>
        </c:rich>
      </c:tx>
      <c:layout>
        <c:manualLayout>
          <c:xMode val="factor"/>
          <c:yMode val="factor"/>
          <c:x val="0.002"/>
          <c:y val="0.02725"/>
        </c:manualLayout>
      </c:layout>
      <c:spPr>
        <a:noFill/>
        <a:ln>
          <a:noFill/>
        </a:ln>
      </c:spPr>
    </c:title>
    <c:plotArea>
      <c:layout>
        <c:manualLayout>
          <c:xMode val="edge"/>
          <c:yMode val="edge"/>
          <c:x val="0.071"/>
          <c:y val="0.1475"/>
          <c:w val="0.90825"/>
          <c:h val="0.825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errBars>
            <c:errDir val="y"/>
            <c:errBarType val="both"/>
            <c:errValType val="cust"/>
            <c:plus>
              <c:numRef>
                <c:f>'4 - Quant. Objective T2-T1'!$B$24</c:f>
                <c:numCache>
                  <c:ptCount val="1"/>
                  <c:pt idx="0">
                    <c:v>0</c:v>
                  </c:pt>
                </c:numCache>
              </c:numRef>
            </c:plus>
            <c:minus>
              <c:numRef>
                <c:f>'4 - Quant. Objective T2-T1'!$B$24</c:f>
                <c:numCache>
                  <c:ptCount val="1"/>
                  <c:pt idx="0">
                    <c:v>0</c:v>
                  </c:pt>
                </c:numCache>
              </c:numRef>
            </c:minus>
            <c:noEndCap val="0"/>
            <c:spPr>
              <a:ln w="25400">
                <a:solidFill>
                  <a:srgbClr val="0000FF"/>
                </a:solidFill>
              </a:ln>
            </c:spPr>
          </c:errBars>
          <c:xVal>
            <c:numLit>
              <c:ptCount val="1"/>
              <c:pt idx="0">
                <c:v>0.5</c:v>
              </c:pt>
            </c:numLit>
          </c:xVal>
          <c:yVal>
            <c:numRef>
              <c:f>'4 - Quant. Objective T2-T1'!$B$15</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errBars>
            <c:errDir val="x"/>
            <c:errBarType val="both"/>
            <c:errValType val="fixedVal"/>
            <c:val val="0.5"/>
            <c:noEndCap val="0"/>
            <c:spPr>
              <a:ln w="25400">
                <a:solidFill>
                  <a:srgbClr val="FF0000"/>
                </a:solidFill>
              </a:ln>
            </c:spPr>
          </c:errBars>
          <c:xVal>
            <c:numLit>
              <c:ptCount val="1"/>
              <c:pt idx="0">
                <c:v>0.5</c:v>
              </c:pt>
            </c:numLit>
          </c:xVal>
          <c:yVal>
            <c:numRef>
              <c:f>'4 - Quant. Objective T2-T1'!$B$11</c:f>
              <c:numCache/>
            </c:numRef>
          </c:yVal>
          <c:smooth val="0"/>
        </c:ser>
        <c:axId val="3153528"/>
        <c:axId val="28381753"/>
      </c:scatterChart>
      <c:valAx>
        <c:axId val="3153528"/>
        <c:scaling>
          <c:orientation val="minMax"/>
          <c:max val="1"/>
        </c:scaling>
        <c:axPos val="b"/>
        <c:delete val="0"/>
        <c:numFmt formatCode="General" sourceLinked="1"/>
        <c:majorTickMark val="none"/>
        <c:minorTickMark val="none"/>
        <c:tickLblPos val="none"/>
        <c:spPr>
          <a:ln w="3175">
            <a:noFill/>
          </a:ln>
        </c:spPr>
        <c:crossAx val="28381753"/>
        <c:crosses val="autoZero"/>
        <c:crossBetween val="midCat"/>
        <c:dispUnits/>
      </c:valAx>
      <c:valAx>
        <c:axId val="28381753"/>
        <c:scaling>
          <c:orientation val="minMax"/>
        </c:scaling>
        <c:axPos val="l"/>
        <c:title>
          <c:tx>
            <c:rich>
              <a:bodyPr vert="horz" rot="-5400000" anchor="ctr"/>
              <a:lstStyle/>
              <a:p>
                <a:pPr algn="ctr">
                  <a:defRPr/>
                </a:pPr>
                <a:r>
                  <a:rPr lang="en-US" cap="none" sz="1000" b="1" i="0" u="none" baseline="0">
                    <a:latin typeface="Arial"/>
                    <a:ea typeface="Arial"/>
                    <a:cs typeface="Arial"/>
                  </a:rPr>
                  <a:t>Parameter</a:t>
                </a:r>
              </a:p>
            </c:rich>
          </c:tx>
          <c:layout>
            <c:manualLayout>
              <c:xMode val="factor"/>
              <c:yMode val="factor"/>
              <c:x val="0"/>
              <c:y val="0"/>
            </c:manualLayout>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000" b="1" i="0" u="none" baseline="0">
                <a:latin typeface="Arial"/>
                <a:ea typeface="Arial"/>
                <a:cs typeface="Arial"/>
              </a:defRPr>
            </a:pPr>
          </a:p>
        </c:txPr>
        <c:crossAx val="3153528"/>
        <c:crosses val="autoZero"/>
        <c:crossBetween val="midCat"/>
        <c:dispUnits/>
      </c:valAx>
      <c:spPr>
        <a:solidFill>
          <a:srgbClr val="FFFFFF"/>
        </a:solidFill>
        <a:ln w="12700">
          <a:solidFill>
            <a:srgbClr val="00000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Confidence Interval of the Difference Between Treatment and Control Plots</a:t>
            </a:r>
          </a:p>
        </c:rich>
      </c:tx>
      <c:layout/>
      <c:spPr>
        <a:noFill/>
        <a:ln>
          <a:noFill/>
        </a:ln>
      </c:spPr>
    </c:title>
    <c:plotArea>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trendlineType val="linear"/>
            <c:dispEq val="0"/>
            <c:dispRSqr val="0"/>
          </c:trendline>
          <c:errBars>
            <c:errDir val="y"/>
            <c:errBarType val="both"/>
            <c:errValType val="cust"/>
            <c:plus>
              <c:numLit>
                <c:ptCount val="1"/>
                <c:pt idx="0">
                  <c:v>2.8821932436988926</c:v>
                </c:pt>
              </c:numLit>
            </c:plus>
            <c:minus>
              <c:numLit>
                <c:ptCount val="1"/>
                <c:pt idx="0">
                  <c:v>2.8821932436988926</c:v>
                </c:pt>
              </c:numLit>
            </c:minus>
            <c:noEndCap val="0"/>
            <c:spPr>
              <a:ln w="25400">
                <a:solidFill>
                  <a:srgbClr val="0000FF"/>
                </a:solidFill>
              </a:ln>
            </c:spPr>
          </c:errBars>
          <c:xVal>
            <c:numLit>
              <c:ptCount val="1"/>
              <c:pt idx="0">
                <c:v>0.5</c:v>
              </c:pt>
            </c:numLit>
          </c:xVal>
          <c:yVal>
            <c:numLit>
              <c:ptCount val="1"/>
              <c:pt idx="0">
                <c:v>4</c:v>
              </c:pt>
            </c:numLit>
          </c:yVal>
          <c:smooth val="1"/>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linear"/>
            <c:forward val="0.5"/>
            <c:dispEq val="0"/>
            <c:dispRSqr val="0"/>
          </c:trendline>
          <c:errBars>
            <c:errDir val="x"/>
            <c:errBarType val="both"/>
            <c:errValType val="fixedVal"/>
            <c:val val="0.5"/>
            <c:noEndCap val="0"/>
            <c:spPr>
              <a:ln w="25400">
                <a:solidFill>
                  <a:srgbClr val="FF0000"/>
                </a:solidFill>
              </a:ln>
            </c:spPr>
          </c:errBars>
          <c:xVal>
            <c:numLit>
              <c:ptCount val="1"/>
              <c:pt idx="0">
                <c:v>0.5</c:v>
              </c:pt>
            </c:numLit>
          </c:xVal>
          <c:yVal>
            <c:numLit>
              <c:ptCount val="1"/>
              <c:pt idx="0">
                <c:v>0</c:v>
              </c:pt>
            </c:numLit>
          </c:yVal>
          <c:smooth val="1"/>
        </c:ser>
        <c:axId val="54109186"/>
        <c:axId val="17220627"/>
      </c:scatterChart>
      <c:valAx>
        <c:axId val="54109186"/>
        <c:scaling>
          <c:orientation val="minMax"/>
          <c:max val="1"/>
        </c:scaling>
        <c:axPos val="b"/>
        <c:delete val="0"/>
        <c:numFmt formatCode="General" sourceLinked="1"/>
        <c:majorTickMark val="none"/>
        <c:minorTickMark val="none"/>
        <c:tickLblPos val="none"/>
        <c:spPr>
          <a:ln w="3175">
            <a:noFill/>
          </a:ln>
        </c:spPr>
        <c:crossAx val="17220627"/>
        <c:crossesAt val="4.92"/>
        <c:crossBetween val="midCat"/>
        <c:dispUnits/>
      </c:valAx>
      <c:valAx>
        <c:axId val="17220627"/>
        <c:scaling>
          <c:orientation val="minMax"/>
        </c:scaling>
        <c:axPos val="l"/>
        <c:title>
          <c:tx>
            <c:rich>
              <a:bodyPr vert="horz" rot="-5400000" anchor="ctr"/>
              <a:lstStyle/>
              <a:p>
                <a:pPr algn="ctr">
                  <a:defRPr/>
                </a:pPr>
                <a:r>
                  <a:rPr lang="en-US" cap="none" sz="175" b="1" i="0" u="none" baseline="0">
                    <a:latin typeface="Arial"/>
                    <a:ea typeface="Arial"/>
                    <a:cs typeface="Arial"/>
                  </a:rPr>
                  <a:t>Vegetation Parameter</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spPr>
          <a:ln w="3175">
            <a:solidFill/>
          </a:ln>
        </c:spPr>
        <c:txPr>
          <a:bodyPr/>
          <a:lstStyle/>
          <a:p>
            <a:pPr>
              <a:defRPr lang="en-US" cap="none" sz="250" b="1" i="0" u="none" baseline="0">
                <a:latin typeface="Arial"/>
                <a:ea typeface="Arial"/>
                <a:cs typeface="Arial"/>
              </a:defRPr>
            </a:pPr>
          </a:p>
        </c:txPr>
        <c:crossAx val="54109186"/>
        <c:crosses val="autoZero"/>
        <c:crossBetween val="midCat"/>
        <c:dispUnits/>
      </c:valAx>
      <c:spPr>
        <a:solidFill>
          <a:srgbClr val="FFFFFF"/>
        </a:solidFill>
        <a:ln w="12700">
          <a:solidFill/>
        </a:ln>
      </c:spPr>
    </c:plotArea>
    <c:plotVisOnly val="1"/>
    <c:dispBlanksAs val="gap"/>
    <c:showDLblsOverMax val="0"/>
  </c:chart>
  <c:txPr>
    <a:bodyPr vert="horz" rot="0"/>
    <a:lstStyle/>
    <a:p>
      <a:pPr>
        <a:defRPr lang="en-US" cap="none" sz="2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latin typeface="Arial"/>
                <a:ea typeface="Arial"/>
                <a:cs typeface="Arial"/>
              </a:rPr>
              <a:t>Two-population Comparison</a:t>
            </a:r>
          </a:p>
        </c:rich>
      </c:tx>
      <c:layout/>
      <c:spPr>
        <a:noFill/>
        <a:ln>
          <a:noFill/>
        </a:ln>
      </c:spPr>
    </c:title>
    <c:plotArea>
      <c:layout>
        <c:manualLayout>
          <c:xMode val="edge"/>
          <c:yMode val="edge"/>
          <c:x val="0.07025"/>
          <c:y val="0.1435"/>
          <c:w val="0.833"/>
          <c:h val="0.83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000080"/>
              </a:solidFill>
              <a:ln>
                <a:solidFill>
                  <a:srgbClr val="000080"/>
                </a:solidFill>
              </a:ln>
            </c:spPr>
          </c:marker>
          <c:errBars>
            <c:errDir val="y"/>
            <c:errBarType val="both"/>
            <c:errValType val="cust"/>
            <c:plus>
              <c:numRef>
                <c:f>'6-Two-Population Comparison'!$B$21</c:f>
                <c:numCache>
                  <c:ptCount val="1"/>
                  <c:pt idx="0">
                    <c:v>0</c:v>
                  </c:pt>
                </c:numCache>
              </c:numRef>
            </c:plus>
            <c:minus>
              <c:numRef>
                <c:f>'6-Two-Population Comparison'!$B$21</c:f>
                <c:numCache>
                  <c:ptCount val="1"/>
                  <c:pt idx="0">
                    <c:v>0</c:v>
                  </c:pt>
                </c:numCache>
              </c:numRef>
            </c:minus>
            <c:noEndCap val="0"/>
            <c:spPr>
              <a:ln w="25400">
                <a:solidFill/>
              </a:ln>
            </c:spPr>
          </c:errBars>
          <c:xVal>
            <c:numRef>
              <c:f>'6-Two-Population Comparison'!$AO$1</c:f>
              <c:numCache/>
            </c:numRef>
          </c:xVal>
          <c:yVal>
            <c:numRef>
              <c:f>'6-Two-Population Comparison'!$B$12</c:f>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00"/>
              </a:solidFill>
              <a:ln>
                <a:solidFill>
                  <a:srgbClr val="FF0000"/>
                </a:solidFill>
              </a:ln>
            </c:spPr>
          </c:marker>
          <c:errBars>
            <c:errDir val="y"/>
            <c:errBarType val="both"/>
            <c:errValType val="cust"/>
            <c:plus>
              <c:numRef>
                <c:f>'6-Two-Population Comparison'!$C$21</c:f>
                <c:numCache>
                  <c:ptCount val="1"/>
                  <c:pt idx="0">
                    <c:v>0</c:v>
                  </c:pt>
                </c:numCache>
              </c:numRef>
            </c:plus>
            <c:minus>
              <c:numRef>
                <c:f>'6-Two-Population Comparison'!$C$21</c:f>
                <c:numCache>
                  <c:ptCount val="1"/>
                  <c:pt idx="0">
                    <c:v>0</c:v>
                  </c:pt>
                </c:numCache>
              </c:numRef>
            </c:minus>
            <c:noEndCap val="0"/>
            <c:spPr>
              <a:ln w="25400">
                <a:solidFill/>
              </a:ln>
            </c:spPr>
          </c:errBars>
          <c:xVal>
            <c:numRef>
              <c:f>'6-Two-Population Comparison'!$AO$2</c:f>
              <c:numCache/>
            </c:numRef>
          </c:xVal>
          <c:yVal>
            <c:numRef>
              <c:f>'6-Two-Population Comparison'!$C$12</c:f>
              <c:numCache/>
            </c:numRef>
          </c:yVal>
          <c:smooth val="0"/>
        </c:ser>
        <c:axId val="20767916"/>
        <c:axId val="52693517"/>
      </c:scatterChart>
      <c:valAx>
        <c:axId val="20767916"/>
        <c:scaling>
          <c:orientation val="minMax"/>
          <c:max val="2.5"/>
          <c:min val="0"/>
        </c:scaling>
        <c:axPos val="b"/>
        <c:delete val="0"/>
        <c:numFmt formatCode="General" sourceLinked="1"/>
        <c:majorTickMark val="none"/>
        <c:minorTickMark val="none"/>
        <c:tickLblPos val="none"/>
        <c:crossAx val="52693517"/>
        <c:crosses val="autoZero"/>
        <c:crossBetween val="midCat"/>
        <c:dispUnits/>
        <c:majorUnit val="0.5"/>
        <c:minorUnit val="0.1"/>
      </c:valAx>
      <c:valAx>
        <c:axId val="52693517"/>
        <c:scaling>
          <c:orientation val="minMax"/>
        </c:scaling>
        <c:axPos val="l"/>
        <c:title>
          <c:tx>
            <c:rich>
              <a:bodyPr vert="horz" rot="-5400000" anchor="ctr"/>
              <a:lstStyle/>
              <a:p>
                <a:pPr algn="ctr">
                  <a:defRPr/>
                </a:pPr>
                <a:r>
                  <a:rPr lang="en-US" cap="none" sz="1175" b="1" i="0" u="none" baseline="0">
                    <a:latin typeface="Arial"/>
                    <a:ea typeface="Arial"/>
                    <a:cs typeface="Arial"/>
                  </a:rPr>
                  <a:t>Parameter</a:t>
                </a:r>
              </a:p>
            </c:rich>
          </c:tx>
          <c:layout/>
          <c:overlay val="0"/>
          <c:spPr>
            <a:noFill/>
            <a:ln>
              <a:noFill/>
            </a:ln>
          </c:spPr>
        </c:title>
        <c:majorGridlines>
          <c:spPr>
            <a:ln w="3175">
              <a:solidFill/>
              <a:prstDash val="sysDot"/>
            </a:ln>
          </c:spPr>
        </c:majorGridlines>
        <c:delete val="0"/>
        <c:numFmt formatCode="0.0" sourceLinked="0"/>
        <c:majorTickMark val="out"/>
        <c:minorTickMark val="none"/>
        <c:tickLblPos val="nextTo"/>
        <c:txPr>
          <a:bodyPr/>
          <a:lstStyle/>
          <a:p>
            <a:pPr>
              <a:defRPr lang="en-US" cap="none" sz="1175" b="1" i="0" u="none" baseline="0">
                <a:latin typeface="Arial"/>
                <a:ea typeface="Arial"/>
                <a:cs typeface="Arial"/>
              </a:defRPr>
            </a:pPr>
          </a:p>
        </c:txPr>
        <c:crossAx val="20767916"/>
        <c:crossesAt val="0"/>
        <c:crossBetween val="midCat"/>
        <c:dispUnits/>
      </c:valAx>
      <c:spPr>
        <a:noFill/>
      </c:spPr>
    </c:plotArea>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8</xdr:row>
      <xdr:rowOff>0</xdr:rowOff>
    </xdr:from>
    <xdr:to>
      <xdr:col>9</xdr:col>
      <xdr:colOff>0</xdr:colOff>
      <xdr:row>30</xdr:row>
      <xdr:rowOff>0</xdr:rowOff>
    </xdr:to>
    <xdr:graphicFrame>
      <xdr:nvGraphicFramePr>
        <xdr:cNvPr id="1" name="Chart 1"/>
        <xdr:cNvGraphicFramePr/>
      </xdr:nvGraphicFramePr>
      <xdr:xfrm>
        <a:off x="3152775" y="1295400"/>
        <a:ext cx="4657725" cy="3562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xdr:row>
      <xdr:rowOff>0</xdr:rowOff>
    </xdr:from>
    <xdr:to>
      <xdr:col>10</xdr:col>
      <xdr:colOff>600075</xdr:colOff>
      <xdr:row>33</xdr:row>
      <xdr:rowOff>19050</xdr:rowOff>
    </xdr:to>
    <xdr:graphicFrame>
      <xdr:nvGraphicFramePr>
        <xdr:cNvPr id="1" name="Chart 1"/>
        <xdr:cNvGraphicFramePr/>
      </xdr:nvGraphicFramePr>
      <xdr:xfrm>
        <a:off x="3143250" y="1781175"/>
        <a:ext cx="6086475" cy="3581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0</xdr:rowOff>
    </xdr:from>
    <xdr:to>
      <xdr:col>11</xdr:col>
      <xdr:colOff>0</xdr:colOff>
      <xdr:row>33</xdr:row>
      <xdr:rowOff>85725</xdr:rowOff>
    </xdr:to>
    <xdr:graphicFrame>
      <xdr:nvGraphicFramePr>
        <xdr:cNvPr id="1" name="Chart 5"/>
        <xdr:cNvGraphicFramePr/>
      </xdr:nvGraphicFramePr>
      <xdr:xfrm>
        <a:off x="3143250" y="1943100"/>
        <a:ext cx="6181725" cy="3486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8</xdr:row>
      <xdr:rowOff>152400</xdr:rowOff>
    </xdr:from>
    <xdr:to>
      <xdr:col>9</xdr:col>
      <xdr:colOff>19050</xdr:colOff>
      <xdr:row>31</xdr:row>
      <xdr:rowOff>0</xdr:rowOff>
    </xdr:to>
    <xdr:graphicFrame>
      <xdr:nvGraphicFramePr>
        <xdr:cNvPr id="1" name="Chart 6"/>
        <xdr:cNvGraphicFramePr/>
      </xdr:nvGraphicFramePr>
      <xdr:xfrm>
        <a:off x="3162300" y="1447800"/>
        <a:ext cx="4667250" cy="35718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13</xdr:col>
      <xdr:colOff>190500</xdr:colOff>
      <xdr:row>0</xdr:row>
      <xdr:rowOff>0</xdr:rowOff>
    </xdr:to>
    <xdr:graphicFrame>
      <xdr:nvGraphicFramePr>
        <xdr:cNvPr id="1" name="Chart 1"/>
        <xdr:cNvGraphicFramePr/>
      </xdr:nvGraphicFramePr>
      <xdr:xfrm>
        <a:off x="4171950" y="0"/>
        <a:ext cx="6734175" cy="0"/>
      </xdr:xfrm>
      <a:graphic>
        <a:graphicData uri="http://schemas.openxmlformats.org/drawingml/2006/chart">
          <c:chart xmlns:c="http://schemas.openxmlformats.org/drawingml/2006/chart" r:id="rId1"/>
        </a:graphicData>
      </a:graphic>
    </xdr:graphicFrame>
    <xdr:clientData/>
  </xdr:twoCellAnchor>
  <xdr:twoCellAnchor>
    <xdr:from>
      <xdr:col>3</xdr:col>
      <xdr:colOff>0</xdr:colOff>
      <xdr:row>7</xdr:row>
      <xdr:rowOff>0</xdr:rowOff>
    </xdr:from>
    <xdr:to>
      <xdr:col>10</xdr:col>
      <xdr:colOff>9525</xdr:colOff>
      <xdr:row>31</xdr:row>
      <xdr:rowOff>47625</xdr:rowOff>
    </xdr:to>
    <xdr:graphicFrame>
      <xdr:nvGraphicFramePr>
        <xdr:cNvPr id="2" name="Chart 3"/>
        <xdr:cNvGraphicFramePr/>
      </xdr:nvGraphicFramePr>
      <xdr:xfrm>
        <a:off x="3400425" y="1133475"/>
        <a:ext cx="5495925" cy="3933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oleObject" Target="../embeddings/oleObject_3_1.bin" /><Relationship Id="rId4" Type="http://schemas.openxmlformats.org/officeDocument/2006/relationships/vmlDrawing" Target="../drawings/vmlDrawing3.vm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25"/>
  <sheetViews>
    <sheetView tabSelected="1" workbookViewId="0" topLeftCell="A1">
      <selection activeCell="A1" sqref="A1"/>
    </sheetView>
  </sheetViews>
  <sheetFormatPr defaultColWidth="9.140625" defaultRowHeight="12.75"/>
  <sheetData>
    <row r="1" spans="1:11" s="19" customFormat="1" ht="15.75">
      <c r="A1" s="18" t="s">
        <v>81</v>
      </c>
      <c r="B1" s="18"/>
      <c r="C1" s="18"/>
      <c r="D1" s="18"/>
      <c r="E1" s="18"/>
      <c r="F1" s="18"/>
      <c r="G1" s="18"/>
      <c r="H1" s="18"/>
      <c r="I1" s="18"/>
      <c r="J1" s="18"/>
      <c r="K1" s="18"/>
    </row>
    <row r="2" spans="1:9" ht="12.75">
      <c r="A2" s="20"/>
      <c r="B2" s="20"/>
      <c r="C2" s="20"/>
      <c r="D2" s="20"/>
      <c r="E2" s="20"/>
      <c r="F2" s="20"/>
      <c r="G2" s="20"/>
      <c r="H2" s="20"/>
      <c r="I2" s="20"/>
    </row>
    <row r="3" spans="1:9" ht="12.75">
      <c r="A3" s="20" t="s">
        <v>87</v>
      </c>
      <c r="B3" s="20"/>
      <c r="C3" s="20"/>
      <c r="D3" s="20"/>
      <c r="E3" s="20"/>
      <c r="F3" s="20"/>
      <c r="G3" s="20"/>
      <c r="H3" s="20"/>
      <c r="I3" s="20"/>
    </row>
    <row r="4" spans="1:9" ht="12.75">
      <c r="A4" s="20" t="s">
        <v>88</v>
      </c>
      <c r="B4" s="20"/>
      <c r="C4" s="20"/>
      <c r="D4" s="20"/>
      <c r="E4" s="20"/>
      <c r="F4" s="20"/>
      <c r="G4" s="20"/>
      <c r="H4" s="20"/>
      <c r="I4" s="20"/>
    </row>
    <row r="5" spans="1:9" ht="12.75">
      <c r="A5" s="20" t="s">
        <v>89</v>
      </c>
      <c r="B5" s="20"/>
      <c r="C5" s="20"/>
      <c r="D5" s="20"/>
      <c r="E5" s="20"/>
      <c r="F5" s="20"/>
      <c r="G5" s="20"/>
      <c r="H5" s="20"/>
      <c r="I5" s="20"/>
    </row>
    <row r="6" spans="1:9" ht="12.75">
      <c r="A6" s="20" t="s">
        <v>106</v>
      </c>
      <c r="B6" s="20"/>
      <c r="C6" s="20"/>
      <c r="D6" s="20"/>
      <c r="E6" s="20"/>
      <c r="F6" s="20"/>
      <c r="G6" s="20"/>
      <c r="H6" s="20"/>
      <c r="I6" s="20"/>
    </row>
    <row r="7" spans="1:9" ht="12.75">
      <c r="A7" s="20"/>
      <c r="B7" s="20"/>
      <c r="C7" s="20"/>
      <c r="D7" s="20"/>
      <c r="E7" s="20"/>
      <c r="F7" s="20"/>
      <c r="G7" s="20"/>
      <c r="H7" s="20"/>
      <c r="I7" s="20"/>
    </row>
    <row r="8" spans="1:11" s="19" customFormat="1" ht="15.75">
      <c r="A8" s="18" t="s">
        <v>57</v>
      </c>
      <c r="B8" s="18"/>
      <c r="C8" s="18"/>
      <c r="D8" s="18"/>
      <c r="E8" s="18"/>
      <c r="F8" s="18"/>
      <c r="G8" s="18"/>
      <c r="H8" s="18"/>
      <c r="I8" s="18"/>
      <c r="J8" s="18"/>
      <c r="K8" s="18"/>
    </row>
    <row r="9" s="20" customFormat="1" ht="12.75"/>
    <row r="10" spans="1:9" ht="12.75">
      <c r="A10" s="20" t="s">
        <v>107</v>
      </c>
      <c r="B10" s="20"/>
      <c r="C10" s="20"/>
      <c r="D10" s="20"/>
      <c r="E10" s="20"/>
      <c r="F10" s="20"/>
      <c r="G10" s="20"/>
      <c r="H10" s="20"/>
      <c r="I10" s="20"/>
    </row>
    <row r="11" spans="1:10" ht="12.75">
      <c r="A11" s="65" t="s">
        <v>120</v>
      </c>
      <c r="B11" s="16"/>
      <c r="C11" s="16"/>
      <c r="D11" s="16"/>
      <c r="E11" s="16"/>
      <c r="F11" s="16"/>
      <c r="G11" s="16"/>
      <c r="H11" s="16"/>
      <c r="I11" s="16"/>
      <c r="J11" s="16"/>
    </row>
    <row r="12" spans="1:10" ht="12.75">
      <c r="A12" s="65" t="s">
        <v>121</v>
      </c>
      <c r="B12" s="16"/>
      <c r="C12" s="16"/>
      <c r="D12" s="16"/>
      <c r="E12" s="16"/>
      <c r="F12" s="16"/>
      <c r="G12" s="16"/>
      <c r="H12" s="16"/>
      <c r="I12" s="16"/>
      <c r="J12" s="16"/>
    </row>
    <row r="14" spans="1:9" ht="15.75">
      <c r="A14" s="18" t="s">
        <v>39</v>
      </c>
      <c r="B14" s="18"/>
      <c r="C14" s="18"/>
      <c r="D14" s="20"/>
      <c r="E14" s="20"/>
      <c r="F14" s="20"/>
      <c r="G14" s="20"/>
      <c r="H14" s="20"/>
      <c r="I14" s="20"/>
    </row>
    <row r="15" spans="1:10" ht="12.75">
      <c r="A15" s="76" t="s">
        <v>91</v>
      </c>
      <c r="B15" s="77"/>
      <c r="C15" s="77"/>
      <c r="D15" s="77"/>
      <c r="E15" s="77"/>
      <c r="F15" s="77"/>
      <c r="G15" s="77"/>
      <c r="H15" s="77"/>
      <c r="I15" s="77"/>
      <c r="J15" s="77"/>
    </row>
    <row r="16" spans="1:10" ht="12.75">
      <c r="A16" s="77"/>
      <c r="B16" s="77"/>
      <c r="C16" s="77"/>
      <c r="D16" s="77"/>
      <c r="E16" s="77"/>
      <c r="F16" s="77"/>
      <c r="G16" s="77"/>
      <c r="H16" s="77"/>
      <c r="I16" s="77"/>
      <c r="J16" s="77"/>
    </row>
    <row r="17" spans="1:10" ht="12.75">
      <c r="A17" s="77"/>
      <c r="B17" s="77"/>
      <c r="C17" s="77"/>
      <c r="D17" s="77"/>
      <c r="E17" s="77"/>
      <c r="F17" s="77"/>
      <c r="G17" s="77"/>
      <c r="H17" s="77"/>
      <c r="I17" s="77"/>
      <c r="J17" s="77"/>
    </row>
    <row r="18" spans="1:10" ht="12.75">
      <c r="A18" s="77"/>
      <c r="B18" s="77"/>
      <c r="C18" s="77"/>
      <c r="D18" s="77"/>
      <c r="E18" s="77"/>
      <c r="F18" s="77"/>
      <c r="G18" s="77"/>
      <c r="H18" s="77"/>
      <c r="I18" s="77"/>
      <c r="J18" s="77"/>
    </row>
    <row r="19" spans="1:10" ht="12.75">
      <c r="A19" s="77"/>
      <c r="B19" s="77"/>
      <c r="C19" s="77"/>
      <c r="D19" s="77"/>
      <c r="E19" s="77"/>
      <c r="F19" s="77"/>
      <c r="G19" s="77"/>
      <c r="H19" s="77"/>
      <c r="I19" s="77"/>
      <c r="J19" s="77"/>
    </row>
    <row r="20" s="20" customFormat="1" ht="12.75"/>
    <row r="21" ht="12.75">
      <c r="A21" s="20" t="s">
        <v>102</v>
      </c>
    </row>
    <row r="22" ht="12.75">
      <c r="A22" s="20"/>
    </row>
    <row r="23" ht="12.75">
      <c r="A23" s="20" t="s">
        <v>44</v>
      </c>
    </row>
    <row r="24" ht="12.75">
      <c r="A24" s="20" t="s">
        <v>42</v>
      </c>
    </row>
    <row r="25" ht="12.75">
      <c r="A25" s="20" t="s">
        <v>43</v>
      </c>
    </row>
  </sheetData>
  <sheetProtection sheet="1" objects="1" scenarios="1"/>
  <mergeCells count="1">
    <mergeCell ref="A15:J19"/>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56"/>
  <sheetViews>
    <sheetView workbookViewId="0" topLeftCell="A1">
      <selection activeCell="A1" sqref="A1"/>
    </sheetView>
  </sheetViews>
  <sheetFormatPr defaultColWidth="9.140625" defaultRowHeight="12.75"/>
  <cols>
    <col min="1" max="1" width="22.8515625" style="1" customWidth="1"/>
    <col min="2" max="2" width="13.421875" style="2" customWidth="1"/>
    <col min="3" max="3" width="11.00390625" style="2" customWidth="1"/>
    <col min="4" max="5" width="11.57421875" style="2" customWidth="1"/>
    <col min="6" max="6" width="12.00390625" style="2" customWidth="1"/>
    <col min="7" max="7" width="11.7109375" style="2" customWidth="1"/>
    <col min="8" max="8" width="12.00390625" style="2" customWidth="1"/>
    <col min="9" max="9" width="11.00390625" style="2" customWidth="1"/>
    <col min="10" max="10" width="12.421875" style="2" customWidth="1"/>
    <col min="11" max="16384" width="9.140625" style="2" customWidth="1"/>
  </cols>
  <sheetData>
    <row r="1" spans="1:5" ht="12.75">
      <c r="A1" s="13" t="s">
        <v>19</v>
      </c>
      <c r="B1" s="14"/>
      <c r="C1" s="14"/>
      <c r="D1" s="14"/>
      <c r="E1" s="14"/>
    </row>
    <row r="2" ht="12.75">
      <c r="A2" s="1" t="s">
        <v>11</v>
      </c>
    </row>
    <row r="3" ht="12.75">
      <c r="A3" s="1" t="s">
        <v>59</v>
      </c>
    </row>
    <row r="4" ht="12.75">
      <c r="A4" s="1" t="s">
        <v>58</v>
      </c>
    </row>
    <row r="5" spans="1:10" ht="12.75">
      <c r="A5" s="9" t="s">
        <v>60</v>
      </c>
      <c r="B5" s="8"/>
      <c r="C5" s="8"/>
      <c r="D5" s="8"/>
      <c r="E5" s="8"/>
      <c r="F5" s="8"/>
      <c r="G5" s="8"/>
      <c r="H5" s="8"/>
      <c r="I5" s="8"/>
      <c r="J5" s="8"/>
    </row>
    <row r="6" ht="12.75">
      <c r="A6" s="1" t="s">
        <v>41</v>
      </c>
    </row>
    <row r="7" spans="1:9" ht="12.75">
      <c r="A7" s="78" t="s">
        <v>38</v>
      </c>
      <c r="B7" s="79"/>
      <c r="C7" s="79"/>
      <c r="D7" s="79"/>
      <c r="E7" s="79"/>
      <c r="F7" s="79"/>
      <c r="G7" s="79"/>
      <c r="H7" s="79"/>
      <c r="I7" s="79"/>
    </row>
    <row r="8" spans="1:9" ht="12.75">
      <c r="A8" s="79"/>
      <c r="B8" s="79"/>
      <c r="C8" s="79"/>
      <c r="D8" s="79"/>
      <c r="E8" s="79"/>
      <c r="F8" s="79"/>
      <c r="G8" s="79"/>
      <c r="H8" s="79"/>
      <c r="I8" s="79"/>
    </row>
    <row r="9" spans="1:3" ht="12.75">
      <c r="A9" s="31"/>
      <c r="B9" s="32"/>
      <c r="C9" s="32"/>
    </row>
    <row r="10" spans="1:2" ht="12.75">
      <c r="A10" s="1" t="s">
        <v>26</v>
      </c>
      <c r="B10" s="25"/>
    </row>
    <row r="11" spans="1:2" ht="12.75">
      <c r="A11" s="1" t="s">
        <v>45</v>
      </c>
      <c r="B11" s="28"/>
    </row>
    <row r="12" ht="12.75">
      <c r="B12" s="33"/>
    </row>
    <row r="13" ht="12.75">
      <c r="B13" s="15" t="s">
        <v>1</v>
      </c>
    </row>
    <row r="14" spans="1:2" ht="12.75">
      <c r="A14" s="1" t="s">
        <v>0</v>
      </c>
      <c r="B14" s="25"/>
    </row>
    <row r="15" spans="1:2" ht="12.75">
      <c r="A15" s="1" t="s">
        <v>2</v>
      </c>
      <c r="B15" s="25"/>
    </row>
    <row r="16" spans="1:2" ht="12.75">
      <c r="A16" s="1" t="s">
        <v>3</v>
      </c>
      <c r="B16" s="27"/>
    </row>
    <row r="17" spans="2:3" ht="12.75">
      <c r="B17" s="34"/>
      <c r="C17" s="35"/>
    </row>
    <row r="18" spans="1:3" ht="12.75">
      <c r="A18" s="36" t="s">
        <v>15</v>
      </c>
      <c r="B18" s="37"/>
      <c r="C18" s="38"/>
    </row>
    <row r="19" spans="1:3" ht="12.75">
      <c r="A19" s="1" t="s">
        <v>6</v>
      </c>
      <c r="B19" s="24">
        <f>B15^2</f>
        <v>0</v>
      </c>
      <c r="C19" s="1"/>
    </row>
    <row r="20" spans="1:3" ht="12.75">
      <c r="A20" s="1" t="s">
        <v>17</v>
      </c>
      <c r="B20" s="24" t="e">
        <f>B15/SQRT(B16)</f>
        <v>#DIV/0!</v>
      </c>
      <c r="C20" s="1"/>
    </row>
    <row r="21" spans="1:2" ht="12.75">
      <c r="A21" s="1" t="s">
        <v>40</v>
      </c>
      <c r="B21" s="26">
        <f>B16-1</f>
        <v>-1</v>
      </c>
    </row>
    <row r="22" spans="1:2" ht="12.75">
      <c r="A22" s="1" t="s">
        <v>18</v>
      </c>
      <c r="B22" s="23" t="e">
        <f>TINV(B11,B21)</f>
        <v>#NUM!</v>
      </c>
    </row>
    <row r="23" spans="1:2" ht="12.75">
      <c r="A23" s="1" t="s">
        <v>46</v>
      </c>
      <c r="B23" s="23" t="e">
        <f>B20*B22</f>
        <v>#DIV/0!</v>
      </c>
    </row>
    <row r="24" spans="1:2" ht="12.75">
      <c r="A24" s="1" t="s">
        <v>9</v>
      </c>
      <c r="B24" s="23" t="e">
        <f>B14+B23</f>
        <v>#DIV/0!</v>
      </c>
    </row>
    <row r="25" spans="1:2" ht="12.75">
      <c r="A25" s="1" t="s">
        <v>10</v>
      </c>
      <c r="B25" s="23" t="e">
        <f>B14-B23</f>
        <v>#DIV/0!</v>
      </c>
    </row>
    <row r="26" ht="12.75"/>
    <row r="27" ht="12.75"/>
    <row r="31" spans="1:11" ht="12.75">
      <c r="A31" s="13" t="s">
        <v>22</v>
      </c>
      <c r="B31" s="14"/>
      <c r="C31" s="14"/>
      <c r="D31" s="14"/>
      <c r="E31" s="14"/>
      <c r="F31" s="14"/>
      <c r="G31" s="14"/>
      <c r="H31" s="14"/>
      <c r="I31" s="14"/>
      <c r="J31" s="14"/>
      <c r="K31" s="14"/>
    </row>
    <row r="33" spans="6:11" ht="12.75">
      <c r="F33" s="15" t="s">
        <v>20</v>
      </c>
      <c r="G33" s="78" t="s">
        <v>23</v>
      </c>
      <c r="H33" s="78"/>
      <c r="I33" s="78"/>
      <c r="J33" s="78"/>
      <c r="K33" s="78"/>
    </row>
    <row r="34" spans="6:11" ht="12.75">
      <c r="F34" s="15"/>
      <c r="G34" s="78"/>
      <c r="H34" s="78"/>
      <c r="I34" s="78"/>
      <c r="J34" s="78"/>
      <c r="K34" s="78"/>
    </row>
    <row r="35" ht="12.75">
      <c r="F35" s="15"/>
    </row>
    <row r="36" spans="6:11" ht="12.75">
      <c r="F36" s="15" t="s">
        <v>21</v>
      </c>
      <c r="G36" s="78" t="s">
        <v>28</v>
      </c>
      <c r="H36" s="79"/>
      <c r="I36" s="79"/>
      <c r="J36" s="79"/>
      <c r="K36" s="79"/>
    </row>
    <row r="37" spans="6:11" ht="12.75">
      <c r="F37" s="15"/>
      <c r="G37" s="79"/>
      <c r="H37" s="79"/>
      <c r="I37" s="79"/>
      <c r="J37" s="79"/>
      <c r="K37" s="79"/>
    </row>
    <row r="38" spans="6:11" ht="12.75">
      <c r="F38" s="15"/>
      <c r="G38" s="79"/>
      <c r="H38" s="79"/>
      <c r="I38" s="79"/>
      <c r="J38" s="79"/>
      <c r="K38" s="79"/>
    </row>
    <row r="39" spans="6:11" ht="12.75">
      <c r="F39" s="15"/>
      <c r="G39" s="79"/>
      <c r="H39" s="79"/>
      <c r="I39" s="79"/>
      <c r="J39" s="79"/>
      <c r="K39" s="79"/>
    </row>
    <row r="40" spans="6:11" ht="12.75">
      <c r="F40" s="15"/>
      <c r="G40" s="79"/>
      <c r="H40" s="79"/>
      <c r="I40" s="79"/>
      <c r="J40" s="79"/>
      <c r="K40" s="79"/>
    </row>
    <row r="41" spans="6:11" ht="12.75">
      <c r="F41" s="15"/>
      <c r="G41" s="79"/>
      <c r="H41" s="79"/>
      <c r="I41" s="79"/>
      <c r="J41" s="79"/>
      <c r="K41" s="79"/>
    </row>
    <row r="42" spans="6:11" ht="12.75">
      <c r="F42" s="15"/>
      <c r="G42" s="79"/>
      <c r="H42" s="79"/>
      <c r="I42" s="79"/>
      <c r="J42" s="79"/>
      <c r="K42" s="79"/>
    </row>
    <row r="43" spans="6:11" ht="12.75">
      <c r="F43" s="15"/>
      <c r="G43" s="79"/>
      <c r="H43" s="79"/>
      <c r="I43" s="79"/>
      <c r="J43" s="79"/>
      <c r="K43" s="79"/>
    </row>
    <row r="44" spans="7:11" ht="12.75">
      <c r="G44" s="79"/>
      <c r="H44" s="79"/>
      <c r="I44" s="79"/>
      <c r="J44" s="79"/>
      <c r="K44" s="79"/>
    </row>
    <row r="45" spans="8:11" ht="12.75">
      <c r="H45" s="39"/>
      <c r="I45" s="39"/>
      <c r="J45" s="39"/>
      <c r="K45" s="39"/>
    </row>
    <row r="46" spans="6:11" ht="12.75">
      <c r="F46" s="15" t="s">
        <v>24</v>
      </c>
      <c r="G46" s="78" t="s">
        <v>27</v>
      </c>
      <c r="H46" s="79"/>
      <c r="I46" s="79"/>
      <c r="J46" s="79"/>
      <c r="K46" s="79"/>
    </row>
    <row r="47" spans="6:11" ht="12.75">
      <c r="F47" s="15"/>
      <c r="G47" s="79"/>
      <c r="H47" s="79"/>
      <c r="I47" s="79"/>
      <c r="J47" s="79"/>
      <c r="K47" s="79"/>
    </row>
    <row r="48" spans="6:11" ht="12.75">
      <c r="F48" s="15"/>
      <c r="G48" s="79"/>
      <c r="H48" s="79"/>
      <c r="I48" s="79"/>
      <c r="J48" s="79"/>
      <c r="K48" s="79"/>
    </row>
    <row r="49" spans="6:11" ht="12.75">
      <c r="F49" s="15"/>
      <c r="G49" s="79"/>
      <c r="H49" s="79"/>
      <c r="I49" s="79"/>
      <c r="J49" s="79"/>
      <c r="K49" s="79"/>
    </row>
    <row r="50" spans="6:11" ht="12.75">
      <c r="F50" s="15"/>
      <c r="G50" s="79"/>
      <c r="H50" s="79"/>
      <c r="I50" s="79"/>
      <c r="J50" s="79"/>
      <c r="K50" s="79"/>
    </row>
    <row r="51" spans="7:11" ht="12.75">
      <c r="G51" s="79"/>
      <c r="H51" s="79"/>
      <c r="I51" s="79"/>
      <c r="J51" s="79"/>
      <c r="K51" s="79"/>
    </row>
    <row r="52" spans="8:11" ht="12.75">
      <c r="H52" s="39"/>
      <c r="I52" s="39"/>
      <c r="J52" s="39"/>
      <c r="K52" s="39"/>
    </row>
    <row r="53" spans="6:11" ht="12.75">
      <c r="F53" s="15" t="s">
        <v>25</v>
      </c>
      <c r="G53" s="78" t="s">
        <v>29</v>
      </c>
      <c r="H53" s="79"/>
      <c r="I53" s="79"/>
      <c r="J53" s="79"/>
      <c r="K53" s="79"/>
    </row>
    <row r="54" spans="7:11" ht="12.75">
      <c r="G54" s="79"/>
      <c r="H54" s="79"/>
      <c r="I54" s="79"/>
      <c r="J54" s="79"/>
      <c r="K54" s="79"/>
    </row>
    <row r="55" spans="7:11" ht="12.75">
      <c r="G55" s="79"/>
      <c r="H55" s="79"/>
      <c r="I55" s="79"/>
      <c r="J55" s="79"/>
      <c r="K55" s="79"/>
    </row>
    <row r="56" spans="7:11" ht="12.75">
      <c r="G56" s="39"/>
      <c r="H56" s="39"/>
      <c r="I56" s="39"/>
      <c r="J56" s="39"/>
      <c r="K56" s="39"/>
    </row>
  </sheetData>
  <sheetProtection sheet="1" objects="1" scenarios="1"/>
  <mergeCells count="5">
    <mergeCell ref="G46:K51"/>
    <mergeCell ref="G53:K55"/>
    <mergeCell ref="A7:I8"/>
    <mergeCell ref="G33:K34"/>
    <mergeCell ref="G36:K44"/>
  </mergeCells>
  <dataValidations count="1">
    <dataValidation type="decimal" allowBlank="1" showInputMessage="1" showErrorMessage="1" sqref="B11">
      <formula1>0.01</formula1>
      <formula2>0.3</formula2>
    </dataValidation>
  </dataValidations>
  <printOptions/>
  <pageMargins left="0.75" right="0.75" top="1" bottom="1" header="0.5" footer="0.5"/>
  <pageSetup horizontalDpi="600" verticalDpi="600" orientation="portrait" r:id="rId5"/>
  <drawing r:id="rId4"/>
  <legacyDrawing r:id="rId3"/>
  <oleObjects>
    <oleObject progId="SigmaPlotGraphicObject.8" shapeId="7925263" r:id="rId2"/>
  </oleObjects>
</worksheet>
</file>

<file path=xl/worksheets/sheet3.xml><?xml version="1.0" encoding="utf-8"?>
<worksheet xmlns="http://schemas.openxmlformats.org/spreadsheetml/2006/main" xmlns:r="http://schemas.openxmlformats.org/officeDocument/2006/relationships">
  <dimension ref="A1:O75"/>
  <sheetViews>
    <sheetView workbookViewId="0" topLeftCell="A1">
      <selection activeCell="A1" sqref="A1"/>
    </sheetView>
  </sheetViews>
  <sheetFormatPr defaultColWidth="9.140625" defaultRowHeight="12.75"/>
  <cols>
    <col min="1" max="1" width="22.00390625" style="1" customWidth="1"/>
    <col min="2" max="2" width="12.7109375" style="2" customWidth="1"/>
    <col min="3" max="3" width="12.421875" style="2" customWidth="1"/>
    <col min="4" max="5" width="11.57421875" style="2" customWidth="1"/>
    <col min="6" max="6" width="12.00390625" style="2" customWidth="1"/>
    <col min="7" max="7" width="11.7109375" style="2" customWidth="1"/>
    <col min="8" max="8" width="12.00390625" style="2" customWidth="1"/>
    <col min="9" max="9" width="11.00390625" style="2" customWidth="1"/>
    <col min="10" max="10" width="12.421875" style="2" customWidth="1"/>
    <col min="11" max="22" width="9.140625" style="2" customWidth="1"/>
    <col min="23" max="23" width="21.421875" style="2" customWidth="1"/>
    <col min="24" max="16384" width="9.140625" style="2" customWidth="1"/>
  </cols>
  <sheetData>
    <row r="1" spans="1:11" ht="12.75">
      <c r="A1" s="13" t="s">
        <v>61</v>
      </c>
      <c r="B1" s="13"/>
      <c r="C1" s="13"/>
      <c r="D1" s="13"/>
      <c r="E1" s="13"/>
      <c r="F1" s="13"/>
      <c r="G1" s="13"/>
      <c r="H1" s="13"/>
      <c r="I1" s="13"/>
      <c r="J1" s="13"/>
      <c r="K1" s="13"/>
    </row>
    <row r="2" spans="1:11" ht="12.75">
      <c r="A2" s="78" t="s">
        <v>64</v>
      </c>
      <c r="B2" s="77"/>
      <c r="C2" s="77"/>
      <c r="D2" s="77"/>
      <c r="E2" s="77"/>
      <c r="F2" s="77"/>
      <c r="G2" s="77"/>
      <c r="H2" s="77"/>
      <c r="I2" s="77"/>
      <c r="J2" s="77"/>
      <c r="K2" s="77"/>
    </row>
    <row r="3" spans="1:11" ht="12.75">
      <c r="A3" s="77"/>
      <c r="B3" s="77"/>
      <c r="C3" s="77"/>
      <c r="D3" s="77"/>
      <c r="E3" s="77"/>
      <c r="F3" s="77"/>
      <c r="G3" s="77"/>
      <c r="H3" s="77"/>
      <c r="I3" s="77"/>
      <c r="J3" s="77"/>
      <c r="K3" s="77"/>
    </row>
    <row r="4" spans="1:10" ht="12.75">
      <c r="A4" s="9" t="s">
        <v>62</v>
      </c>
      <c r="B4" s="8"/>
      <c r="C4" s="8"/>
      <c r="D4" s="8"/>
      <c r="E4" s="8"/>
      <c r="F4" s="8"/>
      <c r="G4" s="8"/>
      <c r="H4" s="8"/>
      <c r="I4" s="8"/>
      <c r="J4" s="8"/>
    </row>
    <row r="5" ht="12.75">
      <c r="A5" s="1" t="s">
        <v>79</v>
      </c>
    </row>
    <row r="6" spans="1:11" ht="12.75">
      <c r="A6" s="78" t="s">
        <v>93</v>
      </c>
      <c r="B6" s="79"/>
      <c r="C6" s="79"/>
      <c r="D6" s="79"/>
      <c r="E6" s="79"/>
      <c r="F6" s="79"/>
      <c r="G6" s="79"/>
      <c r="H6" s="79"/>
      <c r="I6" s="79"/>
      <c r="J6" s="79"/>
      <c r="K6" s="77"/>
    </row>
    <row r="7" spans="1:11" ht="12.75">
      <c r="A7" s="79"/>
      <c r="B7" s="79"/>
      <c r="C7" s="79"/>
      <c r="D7" s="79"/>
      <c r="E7" s="79"/>
      <c r="F7" s="79"/>
      <c r="G7" s="79"/>
      <c r="H7" s="79"/>
      <c r="I7" s="79"/>
      <c r="J7" s="79"/>
      <c r="K7" s="77"/>
    </row>
    <row r="8" spans="1:11" ht="12.75">
      <c r="A8" s="77"/>
      <c r="B8" s="77"/>
      <c r="C8" s="77"/>
      <c r="D8" s="77"/>
      <c r="E8" s="77"/>
      <c r="F8" s="77"/>
      <c r="G8" s="77"/>
      <c r="H8" s="77"/>
      <c r="I8" s="77"/>
      <c r="J8" s="77"/>
      <c r="K8" s="77"/>
    </row>
    <row r="9" spans="1:11" ht="12.75">
      <c r="A9" s="77"/>
      <c r="B9" s="77"/>
      <c r="C9" s="77"/>
      <c r="D9" s="77"/>
      <c r="E9" s="77"/>
      <c r="F9" s="77"/>
      <c r="G9" s="77"/>
      <c r="H9" s="77"/>
      <c r="I9" s="77"/>
      <c r="J9" s="77"/>
      <c r="K9" s="77"/>
    </row>
    <row r="10" spans="1:11" ht="12.75">
      <c r="A10" s="77"/>
      <c r="B10" s="77"/>
      <c r="C10" s="77"/>
      <c r="D10" s="77"/>
      <c r="E10" s="77"/>
      <c r="F10" s="77"/>
      <c r="G10" s="77"/>
      <c r="H10" s="77"/>
      <c r="I10" s="77"/>
      <c r="J10" s="77"/>
      <c r="K10" s="77"/>
    </row>
    <row r="11" spans="1:11" ht="12.75">
      <c r="A11" s="77"/>
      <c r="B11" s="77"/>
      <c r="C11" s="77"/>
      <c r="D11" s="77"/>
      <c r="E11" s="77"/>
      <c r="F11" s="77"/>
      <c r="G11" s="77"/>
      <c r="H11" s="77"/>
      <c r="I11" s="77"/>
      <c r="J11" s="77"/>
      <c r="K11" s="77"/>
    </row>
    <row r="12" spans="1:3" ht="12.75">
      <c r="A12" s="36"/>
      <c r="B12" s="38"/>
      <c r="C12" s="38"/>
    </row>
    <row r="13" spans="1:2" ht="12.75">
      <c r="A13" s="1" t="s">
        <v>14</v>
      </c>
      <c r="B13" s="28"/>
    </row>
    <row r="14" ht="12.75"/>
    <row r="15" spans="2:3" ht="12.75">
      <c r="B15" s="15" t="s">
        <v>65</v>
      </c>
      <c r="C15" s="15" t="s">
        <v>1</v>
      </c>
    </row>
    <row r="16" spans="1:3" ht="12.75">
      <c r="A16" s="1" t="s">
        <v>0</v>
      </c>
      <c r="B16" s="25"/>
      <c r="C16" s="25"/>
    </row>
    <row r="17" spans="1:3" ht="12.75">
      <c r="A17" s="1" t="s">
        <v>2</v>
      </c>
      <c r="B17" s="25"/>
      <c r="C17" s="25"/>
    </row>
    <row r="18" spans="1:3" ht="12.75">
      <c r="A18" s="1" t="s">
        <v>3</v>
      </c>
      <c r="B18" s="27"/>
      <c r="C18" s="27"/>
    </row>
    <row r="19" spans="1:3" ht="12.75">
      <c r="A19" s="1" t="s">
        <v>63</v>
      </c>
      <c r="B19" s="28"/>
      <c r="C19" s="1"/>
    </row>
    <row r="20" spans="1:3" ht="12.75">
      <c r="A20" s="1" t="s">
        <v>92</v>
      </c>
      <c r="B20" s="28"/>
      <c r="C20" s="1"/>
    </row>
    <row r="21" spans="1:3" ht="12.75">
      <c r="A21" s="36" t="s">
        <v>15</v>
      </c>
      <c r="B21" s="38"/>
      <c r="C21" s="38"/>
    </row>
    <row r="22" spans="1:3" ht="12.75">
      <c r="A22" s="1" t="s">
        <v>6</v>
      </c>
      <c r="B22" s="24">
        <f>B17^2</f>
        <v>0</v>
      </c>
      <c r="C22" s="24">
        <f>C17^2</f>
        <v>0</v>
      </c>
    </row>
    <row r="23" spans="1:3" ht="12.75">
      <c r="A23" s="1" t="s">
        <v>7</v>
      </c>
      <c r="B23" s="24" t="e">
        <f>B22/B18</f>
        <v>#DIV/0!</v>
      </c>
      <c r="C23" s="24" t="e">
        <f>C22/C18</f>
        <v>#DIV/0!</v>
      </c>
    </row>
    <row r="24" spans="1:3" ht="12.75">
      <c r="A24" s="1" t="s">
        <v>4</v>
      </c>
      <c r="B24" s="24" t="e">
        <f>SQRT(((C17^2)/C18)+((B17^2))/B18)</f>
        <v>#DIV/0!</v>
      </c>
      <c r="C24" s="47"/>
    </row>
    <row r="25" spans="1:3" ht="12.75">
      <c r="A25" s="36"/>
      <c r="B25" s="38"/>
      <c r="C25" s="38"/>
    </row>
    <row r="26" spans="1:2" ht="12.75">
      <c r="A26" s="1" t="s">
        <v>5</v>
      </c>
      <c r="B26" s="29" t="e">
        <f>(($C$23+($B$23))^2)/((($C$23)^2/($C$18-1))+((($B$22)/$B$18)^2)/($B$18-1))</f>
        <v>#DIV/0!</v>
      </c>
    </row>
    <row r="27" spans="1:2" ht="12.75">
      <c r="A27" s="1" t="s">
        <v>12</v>
      </c>
      <c r="B27" s="23">
        <f>C16-B16</f>
        <v>0</v>
      </c>
    </row>
    <row r="28" spans="1:2" ht="12.75">
      <c r="A28" s="1" t="s">
        <v>8</v>
      </c>
      <c r="B28" s="23" t="e">
        <f>TINV(B13,FLOOR(B26,1))</f>
        <v>#DIV/0!</v>
      </c>
    </row>
    <row r="29" spans="1:2" ht="12.75">
      <c r="A29" s="1" t="s">
        <v>13</v>
      </c>
      <c r="B29" s="23" t="e">
        <f>B28*B24</f>
        <v>#DIV/0!</v>
      </c>
    </row>
    <row r="30" spans="1:2" ht="12.75">
      <c r="A30" s="1" t="s">
        <v>9</v>
      </c>
      <c r="B30" s="23" t="e">
        <f>B27+B29</f>
        <v>#DIV/0!</v>
      </c>
    </row>
    <row r="31" spans="1:2" ht="12.75">
      <c r="A31" s="1" t="s">
        <v>10</v>
      </c>
      <c r="B31" s="23" t="e">
        <f>B27-B29</f>
        <v>#DIV/0!</v>
      </c>
    </row>
    <row r="32" spans="1:2" ht="12.75">
      <c r="A32" s="1" t="s">
        <v>26</v>
      </c>
      <c r="B32" s="23">
        <f>IF(B20="",B19,(B20*B16)-B16)</f>
        <v>0</v>
      </c>
    </row>
    <row r="33" spans="1:3" ht="12.75">
      <c r="A33" s="36"/>
      <c r="B33" s="38"/>
      <c r="C33" s="38"/>
    </row>
    <row r="38" spans="1:15" ht="12.75">
      <c r="A38" s="13" t="s">
        <v>30</v>
      </c>
      <c r="B38" s="14"/>
      <c r="C38" s="14"/>
      <c r="D38" s="14"/>
      <c r="E38" s="14"/>
      <c r="F38" s="14"/>
      <c r="G38" s="14"/>
      <c r="H38" s="14"/>
      <c r="I38" s="14"/>
      <c r="J38" s="14"/>
      <c r="K38" s="14"/>
      <c r="L38" s="14"/>
      <c r="M38" s="14"/>
      <c r="N38" s="14"/>
      <c r="O38" s="14"/>
    </row>
    <row r="40" spans="8:15" ht="12.75">
      <c r="H40" s="15" t="s">
        <v>20</v>
      </c>
      <c r="I40" s="78" t="s">
        <v>31</v>
      </c>
      <c r="J40" s="78"/>
      <c r="K40" s="78"/>
      <c r="L40" s="78"/>
      <c r="M40" s="78"/>
      <c r="N40" s="79"/>
      <c r="O40" s="79"/>
    </row>
    <row r="41" spans="8:15" ht="12.75">
      <c r="H41" s="33"/>
      <c r="I41" s="78"/>
      <c r="J41" s="78"/>
      <c r="K41" s="78"/>
      <c r="L41" s="78"/>
      <c r="M41" s="78"/>
      <c r="N41" s="79"/>
      <c r="O41" s="79"/>
    </row>
    <row r="42" spans="8:15" ht="12.75">
      <c r="H42" s="33"/>
      <c r="I42" s="78"/>
      <c r="J42" s="78"/>
      <c r="K42" s="78"/>
      <c r="L42" s="78"/>
      <c r="M42" s="78"/>
      <c r="N42" s="79"/>
      <c r="O42" s="79"/>
    </row>
    <row r="43" spans="8:15" ht="12.75">
      <c r="H43" s="33"/>
      <c r="I43" s="78"/>
      <c r="J43" s="78"/>
      <c r="K43" s="78"/>
      <c r="L43" s="78"/>
      <c r="M43" s="78"/>
      <c r="N43" s="79"/>
      <c r="O43" s="79"/>
    </row>
    <row r="44" ht="12.75">
      <c r="H44" s="33"/>
    </row>
    <row r="45" spans="8:15" ht="12.75">
      <c r="H45" s="33" t="s">
        <v>21</v>
      </c>
      <c r="I45" s="78" t="s">
        <v>33</v>
      </c>
      <c r="J45" s="79"/>
      <c r="K45" s="79"/>
      <c r="L45" s="79"/>
      <c r="M45" s="79"/>
      <c r="N45" s="79"/>
      <c r="O45" s="79"/>
    </row>
    <row r="46" spans="8:15" ht="12.75">
      <c r="H46" s="33"/>
      <c r="I46" s="79"/>
      <c r="J46" s="79"/>
      <c r="K46" s="79"/>
      <c r="L46" s="79"/>
      <c r="M46" s="79"/>
      <c r="N46" s="79"/>
      <c r="O46" s="79"/>
    </row>
    <row r="47" spans="8:15" ht="12.75">
      <c r="H47" s="33"/>
      <c r="I47" s="79"/>
      <c r="J47" s="79"/>
      <c r="K47" s="79"/>
      <c r="L47" s="79"/>
      <c r="M47" s="79"/>
      <c r="N47" s="79"/>
      <c r="O47" s="79"/>
    </row>
    <row r="48" spans="8:15" ht="12.75">
      <c r="H48" s="33"/>
      <c r="I48" s="79"/>
      <c r="J48" s="79"/>
      <c r="K48" s="79"/>
      <c r="L48" s="79"/>
      <c r="M48" s="79"/>
      <c r="N48" s="79"/>
      <c r="O48" s="79"/>
    </row>
    <row r="49" spans="8:15" ht="12.75">
      <c r="H49" s="33"/>
      <c r="I49" s="79"/>
      <c r="J49" s="79"/>
      <c r="K49" s="79"/>
      <c r="L49" s="79"/>
      <c r="M49" s="79"/>
      <c r="N49" s="79"/>
      <c r="O49" s="79"/>
    </row>
    <row r="50" spans="8:15" ht="12.75">
      <c r="H50" s="33"/>
      <c r="I50" s="79"/>
      <c r="J50" s="79"/>
      <c r="K50" s="79"/>
      <c r="L50" s="79"/>
      <c r="M50" s="79"/>
      <c r="N50" s="79"/>
      <c r="O50" s="79"/>
    </row>
    <row r="51" spans="8:15" ht="12.75">
      <c r="H51" s="33"/>
      <c r="I51" s="9"/>
      <c r="J51" s="9"/>
      <c r="K51" s="9"/>
      <c r="L51" s="9"/>
      <c r="M51" s="9"/>
      <c r="N51" s="39"/>
      <c r="O51" s="39"/>
    </row>
    <row r="52" spans="8:15" ht="12.75">
      <c r="H52" s="15" t="s">
        <v>24</v>
      </c>
      <c r="I52" s="78" t="s">
        <v>32</v>
      </c>
      <c r="J52" s="79"/>
      <c r="K52" s="79"/>
      <c r="L52" s="79"/>
      <c r="M52" s="79"/>
      <c r="N52" s="79"/>
      <c r="O52" s="79"/>
    </row>
    <row r="53" spans="9:15" ht="12.75">
      <c r="I53" s="79"/>
      <c r="J53" s="79"/>
      <c r="K53" s="79"/>
      <c r="L53" s="79"/>
      <c r="M53" s="79"/>
      <c r="N53" s="79"/>
      <c r="O53" s="79"/>
    </row>
    <row r="54" spans="8:15" ht="12.75">
      <c r="H54" s="33"/>
      <c r="I54" s="79"/>
      <c r="J54" s="79"/>
      <c r="K54" s="79"/>
      <c r="L54" s="79"/>
      <c r="M54" s="79"/>
      <c r="N54" s="79"/>
      <c r="O54" s="79"/>
    </row>
    <row r="55" spans="8:15" ht="12.75">
      <c r="H55" s="33"/>
      <c r="I55" s="79"/>
      <c r="J55" s="79"/>
      <c r="K55" s="79"/>
      <c r="L55" s="79"/>
      <c r="M55" s="79"/>
      <c r="N55" s="79"/>
      <c r="O55" s="79"/>
    </row>
    <row r="56" spans="8:15" ht="12.75">
      <c r="H56" s="33"/>
      <c r="I56" s="79"/>
      <c r="J56" s="79"/>
      <c r="K56" s="79"/>
      <c r="L56" s="79"/>
      <c r="M56" s="79"/>
      <c r="N56" s="79"/>
      <c r="O56" s="79"/>
    </row>
    <row r="57" spans="8:15" ht="12.75">
      <c r="H57" s="33"/>
      <c r="I57" s="79"/>
      <c r="J57" s="79"/>
      <c r="K57" s="79"/>
      <c r="L57" s="79"/>
      <c r="M57" s="79"/>
      <c r="N57" s="79"/>
      <c r="O57" s="79"/>
    </row>
    <row r="58" spans="9:15" ht="12.75">
      <c r="I58" s="39"/>
      <c r="J58" s="39"/>
      <c r="K58" s="39"/>
      <c r="L58" s="39"/>
      <c r="M58" s="39"/>
      <c r="N58" s="39"/>
      <c r="O58" s="39"/>
    </row>
    <row r="59" spans="8:15" ht="12.75">
      <c r="H59" s="15" t="s">
        <v>25</v>
      </c>
      <c r="I59" s="78" t="s">
        <v>34</v>
      </c>
      <c r="J59" s="79"/>
      <c r="K59" s="79"/>
      <c r="L59" s="79"/>
      <c r="M59" s="79"/>
      <c r="N59" s="79"/>
      <c r="O59" s="79"/>
    </row>
    <row r="60" spans="8:15" ht="12.75">
      <c r="H60" s="33"/>
      <c r="I60" s="79"/>
      <c r="J60" s="79"/>
      <c r="K60" s="79"/>
      <c r="L60" s="79"/>
      <c r="M60" s="79"/>
      <c r="N60" s="79"/>
      <c r="O60" s="79"/>
    </row>
    <row r="61" spans="9:15" ht="12.75">
      <c r="I61" s="79"/>
      <c r="J61" s="79"/>
      <c r="K61" s="79"/>
      <c r="L61" s="79"/>
      <c r="M61" s="79"/>
      <c r="N61" s="79"/>
      <c r="O61" s="79"/>
    </row>
    <row r="62" spans="8:15" ht="12.75">
      <c r="H62" s="33"/>
      <c r="I62" s="79"/>
      <c r="J62" s="79"/>
      <c r="K62" s="79"/>
      <c r="L62" s="79"/>
      <c r="M62" s="79"/>
      <c r="N62" s="79"/>
      <c r="O62" s="79"/>
    </row>
    <row r="63" spans="9:15" ht="12.75">
      <c r="I63" s="39"/>
      <c r="J63" s="39"/>
      <c r="K63" s="39"/>
      <c r="L63" s="39"/>
      <c r="M63" s="39"/>
      <c r="N63" s="39"/>
      <c r="O63" s="39"/>
    </row>
    <row r="64" spans="8:15" ht="12.75">
      <c r="H64" s="15" t="s">
        <v>35</v>
      </c>
      <c r="I64" s="78" t="s">
        <v>36</v>
      </c>
      <c r="J64" s="79"/>
      <c r="K64" s="79"/>
      <c r="L64" s="79"/>
      <c r="M64" s="79"/>
      <c r="N64" s="79"/>
      <c r="O64" s="79"/>
    </row>
    <row r="65" spans="8:15" ht="12.75">
      <c r="H65" s="33"/>
      <c r="I65" s="79"/>
      <c r="J65" s="79"/>
      <c r="K65" s="79"/>
      <c r="L65" s="79"/>
      <c r="M65" s="79"/>
      <c r="N65" s="79"/>
      <c r="O65" s="79"/>
    </row>
    <row r="66" spans="9:15" ht="12.75">
      <c r="I66" s="79"/>
      <c r="J66" s="79"/>
      <c r="K66" s="79"/>
      <c r="L66" s="79"/>
      <c r="M66" s="79"/>
      <c r="N66" s="79"/>
      <c r="O66" s="79"/>
    </row>
    <row r="67" spans="9:15" ht="12.75">
      <c r="I67" s="79"/>
      <c r="J67" s="79"/>
      <c r="K67" s="79"/>
      <c r="L67" s="79"/>
      <c r="M67" s="79"/>
      <c r="N67" s="79"/>
      <c r="O67" s="79"/>
    </row>
    <row r="68" spans="9:15" ht="12.75">
      <c r="I68" s="79"/>
      <c r="J68" s="79"/>
      <c r="K68" s="79"/>
      <c r="L68" s="79"/>
      <c r="M68" s="79"/>
      <c r="N68" s="79"/>
      <c r="O68" s="79"/>
    </row>
    <row r="69" spans="9:15" ht="12.75">
      <c r="I69" s="39"/>
      <c r="J69" s="39"/>
      <c r="K69" s="39"/>
      <c r="L69" s="39"/>
      <c r="M69" s="39"/>
      <c r="N69" s="39"/>
      <c r="O69" s="39"/>
    </row>
    <row r="70" spans="8:15" ht="12.75">
      <c r="H70" s="15" t="s">
        <v>37</v>
      </c>
      <c r="I70" s="78" t="s">
        <v>86</v>
      </c>
      <c r="J70" s="79"/>
      <c r="K70" s="79"/>
      <c r="L70" s="79"/>
      <c r="M70" s="79"/>
      <c r="N70" s="79"/>
      <c r="O70" s="79"/>
    </row>
    <row r="71" spans="9:15" ht="12.75">
      <c r="I71" s="79"/>
      <c r="J71" s="79"/>
      <c r="K71" s="79"/>
      <c r="L71" s="79"/>
      <c r="M71" s="79"/>
      <c r="N71" s="79"/>
      <c r="O71" s="79"/>
    </row>
    <row r="72" spans="9:15" ht="12.75">
      <c r="I72" s="79"/>
      <c r="J72" s="79"/>
      <c r="K72" s="79"/>
      <c r="L72" s="79"/>
      <c r="M72" s="79"/>
      <c r="N72" s="79"/>
      <c r="O72" s="79"/>
    </row>
    <row r="73" spans="9:15" ht="12.75">
      <c r="I73" s="79"/>
      <c r="J73" s="79"/>
      <c r="K73" s="79"/>
      <c r="L73" s="79"/>
      <c r="M73" s="79"/>
      <c r="N73" s="79"/>
      <c r="O73" s="79"/>
    </row>
    <row r="74" spans="9:15" ht="12.75">
      <c r="I74" s="79"/>
      <c r="J74" s="79"/>
      <c r="K74" s="79"/>
      <c r="L74" s="79"/>
      <c r="M74" s="79"/>
      <c r="N74" s="79"/>
      <c r="O74" s="79"/>
    </row>
    <row r="75" spans="9:15" ht="12.75">
      <c r="I75" s="79"/>
      <c r="J75" s="79"/>
      <c r="K75" s="79"/>
      <c r="L75" s="79"/>
      <c r="M75" s="79"/>
      <c r="N75" s="79"/>
      <c r="O75" s="79"/>
    </row>
  </sheetData>
  <sheetProtection sheet="1" objects="1" scenarios="1"/>
  <mergeCells count="8">
    <mergeCell ref="A2:K3"/>
    <mergeCell ref="I59:O62"/>
    <mergeCell ref="I64:O68"/>
    <mergeCell ref="A6:K11"/>
    <mergeCell ref="I70:O75"/>
    <mergeCell ref="I40:O43"/>
    <mergeCell ref="I45:O50"/>
    <mergeCell ref="I52:O57"/>
  </mergeCells>
  <dataValidations count="1">
    <dataValidation type="decimal" allowBlank="1" showInputMessage="1" showErrorMessage="1" sqref="B20">
      <formula1>0.01</formula1>
      <formula2>5</formula2>
    </dataValidation>
  </dataValidations>
  <printOptions/>
  <pageMargins left="0.75" right="0.75" top="1" bottom="1" header="0.5" footer="0.5"/>
  <pageSetup horizontalDpi="600" verticalDpi="600" orientation="portrait" r:id="rId5"/>
  <drawing r:id="rId4"/>
  <legacyDrawing r:id="rId3"/>
  <oleObjects>
    <oleObject progId="SigmaPlotGraphicObject.8" shapeId="98653122" r:id="rId2"/>
  </oleObjects>
</worksheet>
</file>

<file path=xl/worksheets/sheet4.xml><?xml version="1.0" encoding="utf-8"?>
<worksheet xmlns="http://schemas.openxmlformats.org/spreadsheetml/2006/main" xmlns:r="http://schemas.openxmlformats.org/officeDocument/2006/relationships">
  <dimension ref="A1:W75"/>
  <sheetViews>
    <sheetView workbookViewId="0" topLeftCell="A1">
      <selection activeCell="A1" sqref="A1"/>
    </sheetView>
  </sheetViews>
  <sheetFormatPr defaultColWidth="9.140625" defaultRowHeight="12.75"/>
  <cols>
    <col min="1" max="1" width="22.00390625" style="1" customWidth="1"/>
    <col min="2" max="2" width="12.7109375" style="2" customWidth="1"/>
    <col min="3" max="3" width="12.421875" style="2" customWidth="1"/>
    <col min="4" max="5" width="11.57421875" style="2" customWidth="1"/>
    <col min="6" max="6" width="12.00390625" style="2" customWidth="1"/>
    <col min="7" max="7" width="11.7109375" style="2" customWidth="1"/>
    <col min="8" max="8" width="12.00390625" style="2" customWidth="1"/>
    <col min="9" max="9" width="11.00390625" style="2" customWidth="1"/>
    <col min="10" max="10" width="12.421875" style="2" customWidth="1"/>
    <col min="11" max="11" width="10.421875" style="2" customWidth="1"/>
    <col min="12" max="14" width="9.140625" style="2" customWidth="1"/>
    <col min="15" max="16" width="12.57421875" style="2" bestFit="1" customWidth="1"/>
    <col min="17" max="18" width="9.140625" style="2" customWidth="1"/>
    <col min="19" max="20" width="15.421875" style="2" bestFit="1" customWidth="1"/>
    <col min="21" max="21" width="10.8515625" style="2" bestFit="1" customWidth="1"/>
    <col min="22" max="22" width="9.140625" style="2" customWidth="1"/>
    <col min="23" max="23" width="21.421875" style="2" customWidth="1"/>
    <col min="24" max="16384" width="9.140625" style="2" customWidth="1"/>
  </cols>
  <sheetData>
    <row r="1" spans="1:23" ht="12.75">
      <c r="A1" s="13" t="s">
        <v>83</v>
      </c>
      <c r="B1" s="13"/>
      <c r="C1" s="13"/>
      <c r="D1" s="13"/>
      <c r="E1" s="13"/>
      <c r="F1" s="13"/>
      <c r="G1" s="13"/>
      <c r="H1" s="13"/>
      <c r="I1" s="13"/>
      <c r="J1" s="13"/>
      <c r="K1" s="13"/>
      <c r="N1" s="78" t="s">
        <v>78</v>
      </c>
      <c r="O1" s="79"/>
      <c r="P1" s="79"/>
      <c r="Q1" s="79"/>
      <c r="R1" s="79"/>
      <c r="S1" s="79"/>
      <c r="T1" s="79"/>
      <c r="U1" s="79"/>
      <c r="V1" s="79"/>
      <c r="W1" s="79"/>
    </row>
    <row r="2" spans="1:23" ht="12.75">
      <c r="A2" s="78" t="s">
        <v>95</v>
      </c>
      <c r="B2" s="77"/>
      <c r="C2" s="77"/>
      <c r="D2" s="77"/>
      <c r="E2" s="77"/>
      <c r="F2" s="77"/>
      <c r="G2" s="77"/>
      <c r="H2" s="77"/>
      <c r="I2" s="77"/>
      <c r="J2" s="77"/>
      <c r="K2" s="77"/>
      <c r="N2" s="79"/>
      <c r="O2" s="79"/>
      <c r="P2" s="79"/>
      <c r="Q2" s="79"/>
      <c r="R2" s="79"/>
      <c r="S2" s="79"/>
      <c r="T2" s="79"/>
      <c r="U2" s="79"/>
      <c r="V2" s="79"/>
      <c r="W2" s="79"/>
    </row>
    <row r="3" spans="1:18" ht="12.75">
      <c r="A3" s="77"/>
      <c r="B3" s="77"/>
      <c r="C3" s="77"/>
      <c r="D3" s="77"/>
      <c r="E3" s="77"/>
      <c r="F3" s="77"/>
      <c r="G3" s="77"/>
      <c r="H3" s="77"/>
      <c r="I3" s="77"/>
      <c r="J3" s="77"/>
      <c r="K3" s="77"/>
      <c r="N3" s="1" t="s">
        <v>74</v>
      </c>
      <c r="R3" s="1"/>
    </row>
    <row r="4" spans="1:18" ht="12.75">
      <c r="A4" s="77"/>
      <c r="B4" s="77"/>
      <c r="C4" s="77"/>
      <c r="D4" s="77"/>
      <c r="E4" s="77"/>
      <c r="F4" s="77"/>
      <c r="G4" s="77"/>
      <c r="H4" s="77"/>
      <c r="I4" s="77"/>
      <c r="J4" s="77"/>
      <c r="K4" s="77"/>
      <c r="N4" s="1" t="s">
        <v>73</v>
      </c>
      <c r="R4" s="1"/>
    </row>
    <row r="5" spans="1:20" ht="12.75">
      <c r="A5" s="9" t="s">
        <v>62</v>
      </c>
      <c r="B5" s="8"/>
      <c r="C5" s="8"/>
      <c r="D5" s="8"/>
      <c r="E5" s="8"/>
      <c r="F5" s="8"/>
      <c r="G5" s="8"/>
      <c r="H5" s="8"/>
      <c r="I5" s="8"/>
      <c r="J5" s="8"/>
      <c r="N5" s="1" t="s">
        <v>82</v>
      </c>
      <c r="O5" s="1"/>
      <c r="P5" s="1"/>
      <c r="R5" s="1"/>
      <c r="S5" s="1"/>
      <c r="T5" s="1"/>
    </row>
    <row r="6" spans="1:20" ht="12.75">
      <c r="A6" s="9" t="s">
        <v>90</v>
      </c>
      <c r="B6" s="8"/>
      <c r="C6" s="8"/>
      <c r="D6" s="8"/>
      <c r="E6" s="8"/>
      <c r="F6" s="8"/>
      <c r="G6" s="8"/>
      <c r="H6" s="8"/>
      <c r="I6" s="8"/>
      <c r="J6" s="8"/>
      <c r="N6" s="1"/>
      <c r="O6" s="1"/>
      <c r="P6" s="1"/>
      <c r="R6" s="1"/>
      <c r="S6" s="1"/>
      <c r="T6" s="1"/>
    </row>
    <row r="7" spans="1:21" ht="12.75" customHeight="1">
      <c r="A7" s="78" t="s">
        <v>94</v>
      </c>
      <c r="B7" s="79"/>
      <c r="C7" s="79"/>
      <c r="D7" s="79"/>
      <c r="E7" s="79"/>
      <c r="F7" s="79"/>
      <c r="G7" s="79"/>
      <c r="H7" s="79"/>
      <c r="I7" s="79"/>
      <c r="J7" s="79"/>
      <c r="K7" s="77"/>
      <c r="N7" s="1"/>
      <c r="O7" s="1"/>
      <c r="P7" s="1"/>
      <c r="Q7" s="15" t="s">
        <v>65</v>
      </c>
      <c r="R7" s="1"/>
      <c r="S7" s="1"/>
      <c r="T7" s="1"/>
      <c r="U7" s="15" t="s">
        <v>75</v>
      </c>
    </row>
    <row r="8" spans="1:21" ht="12.75">
      <c r="A8" s="79"/>
      <c r="B8" s="79"/>
      <c r="C8" s="79"/>
      <c r="D8" s="79"/>
      <c r="E8" s="79"/>
      <c r="F8" s="79"/>
      <c r="G8" s="79"/>
      <c r="H8" s="79"/>
      <c r="I8" s="79"/>
      <c r="J8" s="79"/>
      <c r="K8" s="77"/>
      <c r="N8" s="46" t="s">
        <v>54</v>
      </c>
      <c r="O8" s="1" t="s">
        <v>71</v>
      </c>
      <c r="P8" s="1" t="s">
        <v>72</v>
      </c>
      <c r="Q8" s="15" t="s">
        <v>56</v>
      </c>
      <c r="R8" s="46" t="s">
        <v>54</v>
      </c>
      <c r="S8" s="1" t="s">
        <v>76</v>
      </c>
      <c r="T8" s="1" t="s">
        <v>77</v>
      </c>
      <c r="U8" s="15" t="s">
        <v>56</v>
      </c>
    </row>
    <row r="9" spans="1:21" ht="12.75">
      <c r="A9" s="77"/>
      <c r="B9" s="77"/>
      <c r="C9" s="77"/>
      <c r="D9" s="77"/>
      <c r="E9" s="77"/>
      <c r="F9" s="77"/>
      <c r="G9" s="77"/>
      <c r="H9" s="77"/>
      <c r="I9" s="77"/>
      <c r="J9" s="77"/>
      <c r="K9" s="77"/>
      <c r="N9" s="1">
        <v>1</v>
      </c>
      <c r="O9" s="25"/>
      <c r="P9" s="25"/>
      <c r="Q9" s="51">
        <f aca="true" t="shared" si="0" ref="Q9:Q28">IF(OR(P9="",O9=""),"",(P9-O9))</f>
      </c>
      <c r="R9" s="1">
        <v>1</v>
      </c>
      <c r="S9" s="25"/>
      <c r="T9" s="25"/>
      <c r="U9" s="51">
        <f aca="true" t="shared" si="1" ref="U9:U28">IF(OR(T9="",S9=""),"",(T9-S9))</f>
      </c>
    </row>
    <row r="10" spans="1:21" ht="12.75">
      <c r="A10" s="77"/>
      <c r="B10" s="77"/>
      <c r="C10" s="77"/>
      <c r="D10" s="77"/>
      <c r="E10" s="77"/>
      <c r="F10" s="77"/>
      <c r="G10" s="77"/>
      <c r="H10" s="77"/>
      <c r="I10" s="77"/>
      <c r="J10" s="77"/>
      <c r="K10" s="77"/>
      <c r="N10" s="1">
        <v>2</v>
      </c>
      <c r="O10" s="25"/>
      <c r="P10" s="25"/>
      <c r="Q10" s="51">
        <f t="shared" si="0"/>
      </c>
      <c r="R10" s="1">
        <v>2</v>
      </c>
      <c r="S10" s="25"/>
      <c r="T10" s="25"/>
      <c r="U10" s="51">
        <f t="shared" si="1"/>
      </c>
    </row>
    <row r="11" spans="1:21" ht="12.75">
      <c r="A11" s="77"/>
      <c r="B11" s="77"/>
      <c r="C11" s="77"/>
      <c r="D11" s="77"/>
      <c r="E11" s="77"/>
      <c r="F11" s="77"/>
      <c r="G11" s="77"/>
      <c r="H11" s="77"/>
      <c r="I11" s="77"/>
      <c r="J11" s="77"/>
      <c r="K11" s="77"/>
      <c r="N11" s="1">
        <v>3</v>
      </c>
      <c r="O11" s="25"/>
      <c r="P11" s="25"/>
      <c r="Q11" s="51">
        <f t="shared" si="0"/>
      </c>
      <c r="R11" s="1">
        <v>3</v>
      </c>
      <c r="S11" s="25"/>
      <c r="T11" s="25"/>
      <c r="U11" s="51">
        <f t="shared" si="1"/>
      </c>
    </row>
    <row r="12" spans="1:21" ht="12.75">
      <c r="A12" s="77"/>
      <c r="B12" s="77"/>
      <c r="C12" s="77"/>
      <c r="D12" s="77"/>
      <c r="E12" s="77"/>
      <c r="F12" s="77"/>
      <c r="G12" s="77"/>
      <c r="H12" s="77"/>
      <c r="I12" s="77"/>
      <c r="J12" s="77"/>
      <c r="K12" s="77"/>
      <c r="N12" s="1">
        <v>4</v>
      </c>
      <c r="O12" s="25"/>
      <c r="P12" s="25"/>
      <c r="Q12" s="51">
        <f t="shared" si="0"/>
      </c>
      <c r="R12" s="1">
        <v>4</v>
      </c>
      <c r="S12" s="25"/>
      <c r="T12" s="25"/>
      <c r="U12" s="51">
        <f t="shared" si="1"/>
      </c>
    </row>
    <row r="13" spans="1:21" ht="12.75">
      <c r="A13" s="1" t="s">
        <v>14</v>
      </c>
      <c r="B13" s="28"/>
      <c r="N13" s="1">
        <v>5</v>
      </c>
      <c r="O13" s="25"/>
      <c r="P13" s="25"/>
      <c r="Q13" s="51">
        <f t="shared" si="0"/>
      </c>
      <c r="R13" s="1">
        <v>5</v>
      </c>
      <c r="S13" s="25"/>
      <c r="T13" s="25"/>
      <c r="U13" s="51">
        <f t="shared" si="1"/>
      </c>
    </row>
    <row r="14" spans="14:21" ht="12.75">
      <c r="N14" s="1">
        <v>6</v>
      </c>
      <c r="O14" s="25"/>
      <c r="P14" s="25"/>
      <c r="Q14" s="51">
        <f t="shared" si="0"/>
      </c>
      <c r="R14" s="1">
        <v>6</v>
      </c>
      <c r="S14" s="25"/>
      <c r="T14" s="25"/>
      <c r="U14" s="51">
        <f t="shared" si="1"/>
      </c>
    </row>
    <row r="15" spans="2:21" ht="12.75">
      <c r="B15" s="15" t="s">
        <v>65</v>
      </c>
      <c r="C15" s="15" t="s">
        <v>1</v>
      </c>
      <c r="N15" s="1">
        <v>7</v>
      </c>
      <c r="O15" s="25"/>
      <c r="P15" s="25"/>
      <c r="Q15" s="51">
        <f t="shared" si="0"/>
      </c>
      <c r="R15" s="1">
        <v>7</v>
      </c>
      <c r="S15" s="25"/>
      <c r="T15" s="25"/>
      <c r="U15" s="51">
        <f t="shared" si="1"/>
      </c>
    </row>
    <row r="16" spans="1:21" ht="12.75">
      <c r="A16" s="1" t="s">
        <v>67</v>
      </c>
      <c r="B16" s="55" t="e">
        <f>'3 - Change T vs. C'!Q29</f>
        <v>#DIV/0!</v>
      </c>
      <c r="C16" s="55" t="e">
        <f>'3 - Change T vs. C'!U29</f>
        <v>#DIV/0!</v>
      </c>
      <c r="N16" s="1">
        <v>8</v>
      </c>
      <c r="O16" s="25"/>
      <c r="P16" s="25"/>
      <c r="Q16" s="51">
        <f t="shared" si="0"/>
      </c>
      <c r="R16" s="1">
        <v>8</v>
      </c>
      <c r="S16" s="25"/>
      <c r="T16" s="25"/>
      <c r="U16" s="51">
        <f t="shared" si="1"/>
      </c>
    </row>
    <row r="17" spans="1:21" ht="12.75">
      <c r="A17" s="1" t="s">
        <v>68</v>
      </c>
      <c r="B17" s="55" t="e">
        <f>'3 - Change T vs. C'!Q30</f>
        <v>#DIV/0!</v>
      </c>
      <c r="C17" s="55" t="e">
        <f>'3 - Change T vs. C'!U30</f>
        <v>#DIV/0!</v>
      </c>
      <c r="N17" s="1">
        <v>9</v>
      </c>
      <c r="O17" s="25"/>
      <c r="P17" s="25"/>
      <c r="Q17" s="51">
        <f t="shared" si="0"/>
      </c>
      <c r="R17" s="1">
        <v>9</v>
      </c>
      <c r="S17" s="25"/>
      <c r="T17" s="25"/>
      <c r="U17" s="51">
        <f t="shared" si="1"/>
      </c>
    </row>
    <row r="18" spans="1:21" ht="12.75">
      <c r="A18" s="1" t="s">
        <v>3</v>
      </c>
      <c r="B18" s="56">
        <f>'3 - Change T vs. C'!Q31</f>
        <v>0</v>
      </c>
      <c r="C18" s="56">
        <f>'3 - Change T vs. C'!U31</f>
        <v>0</v>
      </c>
      <c r="N18" s="1">
        <v>10</v>
      </c>
      <c r="O18" s="25"/>
      <c r="P18" s="25"/>
      <c r="Q18" s="51">
        <f t="shared" si="0"/>
      </c>
      <c r="R18" s="1">
        <v>10</v>
      </c>
      <c r="S18" s="25"/>
      <c r="T18" s="25"/>
      <c r="U18" s="51">
        <f t="shared" si="1"/>
      </c>
    </row>
    <row r="19" spans="1:21" ht="12.75">
      <c r="A19" s="1" t="s">
        <v>63</v>
      </c>
      <c r="B19" s="28"/>
      <c r="C19" s="1"/>
      <c r="N19" s="1">
        <v>11</v>
      </c>
      <c r="O19" s="25"/>
      <c r="P19" s="25"/>
      <c r="Q19" s="51">
        <f t="shared" si="0"/>
      </c>
      <c r="R19" s="1">
        <v>11</v>
      </c>
      <c r="S19" s="25"/>
      <c r="T19" s="25"/>
      <c r="U19" s="51">
        <f t="shared" si="1"/>
      </c>
    </row>
    <row r="20" spans="1:21" ht="12.75">
      <c r="A20" s="1" t="s">
        <v>66</v>
      </c>
      <c r="B20" s="28"/>
      <c r="C20" s="1"/>
      <c r="N20" s="1">
        <v>12</v>
      </c>
      <c r="O20" s="25"/>
      <c r="P20" s="25"/>
      <c r="Q20" s="51">
        <f t="shared" si="0"/>
      </c>
      <c r="R20" s="1">
        <v>12</v>
      </c>
      <c r="S20" s="25"/>
      <c r="T20" s="25"/>
      <c r="U20" s="51">
        <f t="shared" si="1"/>
      </c>
    </row>
    <row r="21" spans="1:21" ht="12.75">
      <c r="A21" s="36" t="s">
        <v>15</v>
      </c>
      <c r="B21" s="38"/>
      <c r="C21" s="38"/>
      <c r="N21" s="1">
        <v>13</v>
      </c>
      <c r="O21" s="25"/>
      <c r="P21" s="25"/>
      <c r="Q21" s="51">
        <f t="shared" si="0"/>
      </c>
      <c r="R21" s="1">
        <v>13</v>
      </c>
      <c r="S21" s="25"/>
      <c r="T21" s="25"/>
      <c r="U21" s="51">
        <f t="shared" si="1"/>
      </c>
    </row>
    <row r="22" spans="1:21" ht="12.75">
      <c r="A22" s="1" t="s">
        <v>6</v>
      </c>
      <c r="B22" s="24" t="e">
        <f>B17^2</f>
        <v>#DIV/0!</v>
      </c>
      <c r="C22" s="24" t="e">
        <f>C17^2</f>
        <v>#DIV/0!</v>
      </c>
      <c r="N22" s="1">
        <v>14</v>
      </c>
      <c r="O22" s="25"/>
      <c r="P22" s="25"/>
      <c r="Q22" s="51">
        <f t="shared" si="0"/>
      </c>
      <c r="R22" s="1">
        <v>14</v>
      </c>
      <c r="S22" s="25"/>
      <c r="T22" s="25"/>
      <c r="U22" s="51">
        <f t="shared" si="1"/>
      </c>
    </row>
    <row r="23" spans="1:21" ht="12.75">
      <c r="A23" s="1" t="s">
        <v>7</v>
      </c>
      <c r="B23" s="24" t="e">
        <f>B22/B18</f>
        <v>#DIV/0!</v>
      </c>
      <c r="C23" s="24" t="e">
        <f>C22/C18</f>
        <v>#DIV/0!</v>
      </c>
      <c r="N23" s="1">
        <v>15</v>
      </c>
      <c r="O23" s="25"/>
      <c r="P23" s="25"/>
      <c r="Q23" s="51">
        <f t="shared" si="0"/>
      </c>
      <c r="R23" s="1">
        <v>15</v>
      </c>
      <c r="S23" s="25"/>
      <c r="T23" s="25"/>
      <c r="U23" s="51">
        <f t="shared" si="1"/>
      </c>
    </row>
    <row r="24" spans="1:21" ht="12.75">
      <c r="A24" s="1" t="s">
        <v>4</v>
      </c>
      <c r="B24" s="24" t="e">
        <f>SQRT(((C17^2)/C18)+((B17^2))/B18)</f>
        <v>#DIV/0!</v>
      </c>
      <c r="C24" s="47"/>
      <c r="N24" s="1">
        <v>16</v>
      </c>
      <c r="O24" s="25"/>
      <c r="P24" s="25"/>
      <c r="Q24" s="51">
        <f t="shared" si="0"/>
      </c>
      <c r="R24" s="1">
        <v>16</v>
      </c>
      <c r="S24" s="25"/>
      <c r="T24" s="25"/>
      <c r="U24" s="51">
        <f t="shared" si="1"/>
      </c>
    </row>
    <row r="25" spans="1:21" ht="12.75">
      <c r="A25" s="36"/>
      <c r="B25" s="38"/>
      <c r="C25" s="38"/>
      <c r="N25" s="1">
        <v>17</v>
      </c>
      <c r="O25" s="25"/>
      <c r="P25" s="25"/>
      <c r="Q25" s="51">
        <f t="shared" si="0"/>
      </c>
      <c r="R25" s="1">
        <v>17</v>
      </c>
      <c r="S25" s="25"/>
      <c r="T25" s="25"/>
      <c r="U25" s="51">
        <f t="shared" si="1"/>
      </c>
    </row>
    <row r="26" spans="1:21" ht="12.75">
      <c r="A26" s="1" t="s">
        <v>5</v>
      </c>
      <c r="B26" s="29" t="e">
        <f>(($C$23+($B$23))^2)/((($C$23)^2/($C$18-1))+((($B$22)/$B$18)^2)/($B$18-1))</f>
        <v>#DIV/0!</v>
      </c>
      <c r="N26" s="1">
        <v>18</v>
      </c>
      <c r="O26" s="25"/>
      <c r="P26" s="25"/>
      <c r="Q26" s="51">
        <f t="shared" si="0"/>
      </c>
      <c r="R26" s="1">
        <v>18</v>
      </c>
      <c r="S26" s="25"/>
      <c r="T26" s="25"/>
      <c r="U26" s="51">
        <f t="shared" si="1"/>
      </c>
    </row>
    <row r="27" spans="1:21" ht="12.75">
      <c r="A27" s="1" t="s">
        <v>12</v>
      </c>
      <c r="B27" s="23" t="e">
        <f>C16-B16</f>
        <v>#DIV/0!</v>
      </c>
      <c r="N27" s="1">
        <v>19</v>
      </c>
      <c r="O27" s="25"/>
      <c r="P27" s="25"/>
      <c r="Q27" s="51">
        <f t="shared" si="0"/>
      </c>
      <c r="R27" s="1">
        <v>19</v>
      </c>
      <c r="S27" s="25"/>
      <c r="T27" s="25"/>
      <c r="U27" s="51">
        <f t="shared" si="1"/>
      </c>
    </row>
    <row r="28" spans="1:21" ht="12.75">
      <c r="A28" s="1" t="s">
        <v>8</v>
      </c>
      <c r="B28" s="23" t="e">
        <f>TINV(B13,FLOOR(B26,1))</f>
        <v>#DIV/0!</v>
      </c>
      <c r="N28" s="1">
        <v>20</v>
      </c>
      <c r="O28" s="25"/>
      <c r="P28" s="25"/>
      <c r="Q28" s="51">
        <f t="shared" si="0"/>
      </c>
      <c r="R28" s="1">
        <v>20</v>
      </c>
      <c r="S28" s="25"/>
      <c r="T28" s="25"/>
      <c r="U28" s="51">
        <f t="shared" si="1"/>
      </c>
    </row>
    <row r="29" spans="1:21" ht="12.75">
      <c r="A29" s="1" t="s">
        <v>13</v>
      </c>
      <c r="B29" s="23" t="e">
        <f>B28*B24</f>
        <v>#DIV/0!</v>
      </c>
      <c r="N29" s="46" t="s">
        <v>0</v>
      </c>
      <c r="O29" s="54" t="e">
        <f>AVERAGE(O9:O28)</f>
        <v>#DIV/0!</v>
      </c>
      <c r="P29" s="54" t="e">
        <f>AVERAGE(P9:P28)</f>
        <v>#DIV/0!</v>
      </c>
      <c r="Q29" s="52" t="e">
        <f>ABS(AVERAGE(Q9:Q28))</f>
        <v>#DIV/0!</v>
      </c>
      <c r="R29" s="46" t="s">
        <v>0</v>
      </c>
      <c r="S29" s="54" t="e">
        <f>AVERAGE(S9:S28)</f>
        <v>#DIV/0!</v>
      </c>
      <c r="T29" s="54" t="e">
        <f>AVERAGE(T9:T28)</f>
        <v>#DIV/0!</v>
      </c>
      <c r="U29" s="52" t="e">
        <f>ABS(AVERAGE(U9:U28))</f>
        <v>#DIV/0!</v>
      </c>
    </row>
    <row r="30" spans="1:21" ht="12.75">
      <c r="A30" s="1" t="s">
        <v>9</v>
      </c>
      <c r="B30" s="23" t="e">
        <f>B27+B29</f>
        <v>#DIV/0!</v>
      </c>
      <c r="N30" s="46" t="s">
        <v>55</v>
      </c>
      <c r="O30" s="54" t="e">
        <f>STDEV(O9:O28)</f>
        <v>#DIV/0!</v>
      </c>
      <c r="P30" s="54" t="e">
        <f>STDEV(P9:P28)</f>
        <v>#DIV/0!</v>
      </c>
      <c r="Q30" s="52" t="e">
        <f>STDEV(Q9:Q28)</f>
        <v>#DIV/0!</v>
      </c>
      <c r="R30" s="46" t="s">
        <v>55</v>
      </c>
      <c r="S30" s="54" t="e">
        <f>STDEV(S9:S28)</f>
        <v>#DIV/0!</v>
      </c>
      <c r="T30" s="54" t="e">
        <f>STDEV(T9:T28)</f>
        <v>#DIV/0!</v>
      </c>
      <c r="U30" s="52" t="e">
        <f>STDEV(U9:U28)</f>
        <v>#DIV/0!</v>
      </c>
    </row>
    <row r="31" spans="1:21" ht="12.75">
      <c r="A31" s="1" t="s">
        <v>10</v>
      </c>
      <c r="B31" s="23" t="e">
        <f>B27-B29</f>
        <v>#DIV/0!</v>
      </c>
      <c r="N31" s="46" t="s">
        <v>3</v>
      </c>
      <c r="O31" s="15">
        <f>COUNTA(O9:O28)</f>
        <v>0</v>
      </c>
      <c r="P31" s="15">
        <f>COUNTA(P9:P28)</f>
        <v>0</v>
      </c>
      <c r="Q31" s="53">
        <f>P31</f>
        <v>0</v>
      </c>
      <c r="R31" s="46" t="s">
        <v>3</v>
      </c>
      <c r="S31" s="54">
        <f>COUNTA(S9:S28)</f>
        <v>0</v>
      </c>
      <c r="T31" s="54">
        <f>COUNTA(T9:T28)</f>
        <v>0</v>
      </c>
      <c r="U31" s="53">
        <f>T31</f>
        <v>0</v>
      </c>
    </row>
    <row r="32" spans="1:18" ht="12.75">
      <c r="A32" s="1" t="s">
        <v>26</v>
      </c>
      <c r="B32" s="23">
        <f>IF(B20="",B19,(B20*B16)-B16)</f>
        <v>0</v>
      </c>
      <c r="N32" s="1"/>
      <c r="O32" s="1"/>
      <c r="P32" s="1"/>
      <c r="R32" s="1"/>
    </row>
    <row r="33" spans="1:18" ht="12.75">
      <c r="A33" s="36"/>
      <c r="B33" s="38"/>
      <c r="C33" s="38"/>
      <c r="N33" s="1"/>
      <c r="R33" s="1"/>
    </row>
    <row r="38" spans="1:15" ht="12.75">
      <c r="A38" s="13" t="s">
        <v>30</v>
      </c>
      <c r="B38" s="14"/>
      <c r="C38" s="14"/>
      <c r="D38" s="14"/>
      <c r="E38" s="14"/>
      <c r="F38" s="14"/>
      <c r="G38" s="14"/>
      <c r="H38" s="14"/>
      <c r="I38" s="14"/>
      <c r="J38" s="14"/>
      <c r="K38" s="14"/>
      <c r="L38" s="14"/>
      <c r="M38" s="14"/>
      <c r="N38" s="14"/>
      <c r="O38" s="14"/>
    </row>
    <row r="39" ht="12.75"/>
    <row r="40" spans="8:15" ht="12.75">
      <c r="H40" s="15" t="s">
        <v>20</v>
      </c>
      <c r="I40" s="78" t="s">
        <v>31</v>
      </c>
      <c r="J40" s="78"/>
      <c r="K40" s="78"/>
      <c r="L40" s="78"/>
      <c r="M40" s="78"/>
      <c r="N40" s="79"/>
      <c r="O40" s="79"/>
    </row>
    <row r="41" spans="8:15" ht="12.75">
      <c r="H41" s="33"/>
      <c r="I41" s="78"/>
      <c r="J41" s="78"/>
      <c r="K41" s="78"/>
      <c r="L41" s="78"/>
      <c r="M41" s="78"/>
      <c r="N41" s="79"/>
      <c r="O41" s="79"/>
    </row>
    <row r="42" spans="8:15" ht="12.75">
      <c r="H42" s="33"/>
      <c r="I42" s="78"/>
      <c r="J42" s="78"/>
      <c r="K42" s="78"/>
      <c r="L42" s="78"/>
      <c r="M42" s="78"/>
      <c r="N42" s="79"/>
      <c r="O42" s="79"/>
    </row>
    <row r="43" spans="8:15" ht="12.75">
      <c r="H43" s="33"/>
      <c r="I43" s="78"/>
      <c r="J43" s="78"/>
      <c r="K43" s="78"/>
      <c r="L43" s="78"/>
      <c r="M43" s="78"/>
      <c r="N43" s="79"/>
      <c r="O43" s="79"/>
    </row>
    <row r="44" ht="12.75">
      <c r="H44" s="33"/>
    </row>
    <row r="45" spans="8:15" ht="12.75">
      <c r="H45" s="33" t="s">
        <v>21</v>
      </c>
      <c r="I45" s="78" t="s">
        <v>33</v>
      </c>
      <c r="J45" s="79"/>
      <c r="K45" s="79"/>
      <c r="L45" s="79"/>
      <c r="M45" s="79"/>
      <c r="N45" s="79"/>
      <c r="O45" s="79"/>
    </row>
    <row r="46" spans="8:15" ht="12.75">
      <c r="H46" s="33"/>
      <c r="I46" s="79"/>
      <c r="J46" s="79"/>
      <c r="K46" s="79"/>
      <c r="L46" s="79"/>
      <c r="M46" s="79"/>
      <c r="N46" s="79"/>
      <c r="O46" s="79"/>
    </row>
    <row r="47" spans="8:15" ht="12.75">
      <c r="H47" s="33"/>
      <c r="I47" s="79"/>
      <c r="J47" s="79"/>
      <c r="K47" s="79"/>
      <c r="L47" s="79"/>
      <c r="M47" s="79"/>
      <c r="N47" s="79"/>
      <c r="O47" s="79"/>
    </row>
    <row r="48" spans="8:15" ht="12.75">
      <c r="H48" s="33"/>
      <c r="I48" s="79"/>
      <c r="J48" s="79"/>
      <c r="K48" s="79"/>
      <c r="L48" s="79"/>
      <c r="M48" s="79"/>
      <c r="N48" s="79"/>
      <c r="O48" s="79"/>
    </row>
    <row r="49" spans="8:15" ht="12.75">
      <c r="H49" s="33"/>
      <c r="I49" s="79"/>
      <c r="J49" s="79"/>
      <c r="K49" s="79"/>
      <c r="L49" s="79"/>
      <c r="M49" s="79"/>
      <c r="N49" s="79"/>
      <c r="O49" s="79"/>
    </row>
    <row r="50" spans="8:15" ht="12.75">
      <c r="H50" s="33"/>
      <c r="I50" s="79"/>
      <c r="J50" s="79"/>
      <c r="K50" s="79"/>
      <c r="L50" s="79"/>
      <c r="M50" s="79"/>
      <c r="N50" s="79"/>
      <c r="O50" s="79"/>
    </row>
    <row r="51" spans="8:15" ht="12.75">
      <c r="H51" s="33"/>
      <c r="I51" s="9"/>
      <c r="J51" s="9"/>
      <c r="K51" s="9"/>
      <c r="L51" s="9"/>
      <c r="M51" s="9"/>
      <c r="N51" s="39"/>
      <c r="O51" s="39"/>
    </row>
    <row r="52" spans="8:15" ht="12.75">
      <c r="H52" s="15" t="s">
        <v>24</v>
      </c>
      <c r="I52" s="78" t="s">
        <v>32</v>
      </c>
      <c r="J52" s="79"/>
      <c r="K52" s="79"/>
      <c r="L52" s="79"/>
      <c r="M52" s="79"/>
      <c r="N52" s="79"/>
      <c r="O52" s="79"/>
    </row>
    <row r="53" spans="9:15" ht="12.75">
      <c r="I53" s="79"/>
      <c r="J53" s="79"/>
      <c r="K53" s="79"/>
      <c r="L53" s="79"/>
      <c r="M53" s="79"/>
      <c r="N53" s="79"/>
      <c r="O53" s="79"/>
    </row>
    <row r="54" spans="8:15" ht="12.75">
      <c r="H54" s="33"/>
      <c r="I54" s="79"/>
      <c r="J54" s="79"/>
      <c r="K54" s="79"/>
      <c r="L54" s="79"/>
      <c r="M54" s="79"/>
      <c r="N54" s="79"/>
      <c r="O54" s="79"/>
    </row>
    <row r="55" spans="8:15" ht="12.75">
      <c r="H55" s="33"/>
      <c r="I55" s="79"/>
      <c r="J55" s="79"/>
      <c r="K55" s="79"/>
      <c r="L55" s="79"/>
      <c r="M55" s="79"/>
      <c r="N55" s="79"/>
      <c r="O55" s="79"/>
    </row>
    <row r="56" spans="8:15" ht="12.75">
      <c r="H56" s="33"/>
      <c r="I56" s="79"/>
      <c r="J56" s="79"/>
      <c r="K56" s="79"/>
      <c r="L56" s="79"/>
      <c r="M56" s="79"/>
      <c r="N56" s="79"/>
      <c r="O56" s="79"/>
    </row>
    <row r="57" spans="8:15" ht="12.75">
      <c r="H57" s="33"/>
      <c r="I57" s="79"/>
      <c r="J57" s="79"/>
      <c r="K57" s="79"/>
      <c r="L57" s="79"/>
      <c r="M57" s="79"/>
      <c r="N57" s="79"/>
      <c r="O57" s="79"/>
    </row>
    <row r="58" spans="9:15" ht="12.75">
      <c r="I58" s="39"/>
      <c r="J58" s="39"/>
      <c r="K58" s="39"/>
      <c r="L58" s="39"/>
      <c r="M58" s="39"/>
      <c r="N58" s="39"/>
      <c r="O58" s="39"/>
    </row>
    <row r="59" spans="8:15" ht="12.75">
      <c r="H59" s="15" t="s">
        <v>25</v>
      </c>
      <c r="I59" s="78" t="s">
        <v>34</v>
      </c>
      <c r="J59" s="79"/>
      <c r="K59" s="79"/>
      <c r="L59" s="79"/>
      <c r="M59" s="79"/>
      <c r="N59" s="79"/>
      <c r="O59" s="79"/>
    </row>
    <row r="60" spans="8:15" ht="12.75">
      <c r="H60" s="33"/>
      <c r="I60" s="79"/>
      <c r="J60" s="79"/>
      <c r="K60" s="79"/>
      <c r="L60" s="79"/>
      <c r="M60" s="79"/>
      <c r="N60" s="79"/>
      <c r="O60" s="79"/>
    </row>
    <row r="61" spans="9:15" ht="12.75">
      <c r="I61" s="79"/>
      <c r="J61" s="79"/>
      <c r="K61" s="79"/>
      <c r="L61" s="79"/>
      <c r="M61" s="79"/>
      <c r="N61" s="79"/>
      <c r="O61" s="79"/>
    </row>
    <row r="62" spans="8:15" ht="12.75">
      <c r="H62" s="33"/>
      <c r="I62" s="79"/>
      <c r="J62" s="79"/>
      <c r="K62" s="79"/>
      <c r="L62" s="79"/>
      <c r="M62" s="79"/>
      <c r="N62" s="79"/>
      <c r="O62" s="79"/>
    </row>
    <row r="63" spans="9:15" ht="12.75">
      <c r="I63" s="39"/>
      <c r="J63" s="39"/>
      <c r="K63" s="39"/>
      <c r="L63" s="39"/>
      <c r="M63" s="39"/>
      <c r="N63" s="39"/>
      <c r="O63" s="39"/>
    </row>
    <row r="64" spans="8:15" ht="12.75">
      <c r="H64" s="15" t="s">
        <v>35</v>
      </c>
      <c r="I64" s="78" t="s">
        <v>36</v>
      </c>
      <c r="J64" s="79"/>
      <c r="K64" s="79"/>
      <c r="L64" s="79"/>
      <c r="M64" s="79"/>
      <c r="N64" s="79"/>
      <c r="O64" s="79"/>
    </row>
    <row r="65" spans="8:15" ht="12.75">
      <c r="H65" s="33"/>
      <c r="I65" s="79"/>
      <c r="J65" s="79"/>
      <c r="K65" s="79"/>
      <c r="L65" s="79"/>
      <c r="M65" s="79"/>
      <c r="N65" s="79"/>
      <c r="O65" s="79"/>
    </row>
    <row r="66" spans="9:15" ht="12.75">
      <c r="I66" s="79"/>
      <c r="J66" s="79"/>
      <c r="K66" s="79"/>
      <c r="L66" s="79"/>
      <c r="M66" s="79"/>
      <c r="N66" s="79"/>
      <c r="O66" s="79"/>
    </row>
    <row r="67" spans="9:15" ht="12.75">
      <c r="I67" s="79"/>
      <c r="J67" s="79"/>
      <c r="K67" s="79"/>
      <c r="L67" s="79"/>
      <c r="M67" s="79"/>
      <c r="N67" s="79"/>
      <c r="O67" s="79"/>
    </row>
    <row r="68" spans="9:15" ht="12.75">
      <c r="I68" s="79"/>
      <c r="J68" s="79"/>
      <c r="K68" s="79"/>
      <c r="L68" s="79"/>
      <c r="M68" s="79"/>
      <c r="N68" s="79"/>
      <c r="O68" s="79"/>
    </row>
    <row r="69" spans="9:15" ht="12.75">
      <c r="I69" s="39"/>
      <c r="J69" s="39"/>
      <c r="K69" s="39"/>
      <c r="L69" s="39"/>
      <c r="M69" s="39"/>
      <c r="N69" s="39"/>
      <c r="O69" s="39"/>
    </row>
    <row r="70" spans="8:15" ht="12.75">
      <c r="H70" s="15" t="s">
        <v>37</v>
      </c>
      <c r="I70" s="78" t="s">
        <v>86</v>
      </c>
      <c r="J70" s="79"/>
      <c r="K70" s="79"/>
      <c r="L70" s="79"/>
      <c r="M70" s="79"/>
      <c r="N70" s="79"/>
      <c r="O70" s="79"/>
    </row>
    <row r="71" spans="9:15" ht="12.75">
      <c r="I71" s="79"/>
      <c r="J71" s="79"/>
      <c r="K71" s="79"/>
      <c r="L71" s="79"/>
      <c r="M71" s="79"/>
      <c r="N71" s="79"/>
      <c r="O71" s="79"/>
    </row>
    <row r="72" spans="9:15" ht="12.75">
      <c r="I72" s="79"/>
      <c r="J72" s="79"/>
      <c r="K72" s="79"/>
      <c r="L72" s="79"/>
      <c r="M72" s="79"/>
      <c r="N72" s="79"/>
      <c r="O72" s="79"/>
    </row>
    <row r="73" spans="9:15" ht="12.75">
      <c r="I73" s="79"/>
      <c r="J73" s="79"/>
      <c r="K73" s="79"/>
      <c r="L73" s="79"/>
      <c r="M73" s="79"/>
      <c r="N73" s="79"/>
      <c r="O73" s="79"/>
    </row>
    <row r="74" spans="9:15" ht="12.75">
      <c r="I74" s="79"/>
      <c r="J74" s="79"/>
      <c r="K74" s="79"/>
      <c r="L74" s="79"/>
      <c r="M74" s="79"/>
      <c r="N74" s="79"/>
      <c r="O74" s="79"/>
    </row>
    <row r="75" spans="9:15" ht="12.75">
      <c r="I75" s="79"/>
      <c r="J75" s="79"/>
      <c r="K75" s="79"/>
      <c r="L75" s="79"/>
      <c r="M75" s="79"/>
      <c r="N75" s="79"/>
      <c r="O75" s="79"/>
    </row>
  </sheetData>
  <sheetProtection sheet="1" objects="1" scenarios="1"/>
  <mergeCells count="9">
    <mergeCell ref="I70:O75"/>
    <mergeCell ref="A2:K4"/>
    <mergeCell ref="I40:O43"/>
    <mergeCell ref="I45:O50"/>
    <mergeCell ref="I52:O57"/>
    <mergeCell ref="I59:O62"/>
    <mergeCell ref="I64:O68"/>
    <mergeCell ref="N1:W2"/>
    <mergeCell ref="A7:K12"/>
  </mergeCells>
  <dataValidations count="1">
    <dataValidation type="decimal" allowBlank="1" showInputMessage="1" showErrorMessage="1" sqref="B20">
      <formula1>1</formula1>
      <formula2>5</formula2>
    </dataValidation>
  </dataValidations>
  <printOptions/>
  <pageMargins left="0.75" right="0.75" top="1" bottom="1" header="0.5" footer="0.5"/>
  <pageSetup horizontalDpi="600" verticalDpi="600" orientation="portrait" r:id="rId6"/>
  <drawing r:id="rId5"/>
  <legacyDrawing r:id="rId4"/>
  <oleObjects>
    <oleObject progId="SigmaPlotGraphicObject.8" shapeId="7022235" r:id="rId2"/>
    <oleObject progId="SigmaPlotGraphicObject.8" shapeId="3650757" r:id="rId3"/>
  </oleObjects>
</worksheet>
</file>

<file path=xl/worksheets/sheet5.xml><?xml version="1.0" encoding="utf-8"?>
<worksheet xmlns="http://schemas.openxmlformats.org/spreadsheetml/2006/main" xmlns:r="http://schemas.openxmlformats.org/officeDocument/2006/relationships">
  <dimension ref="A1:T76"/>
  <sheetViews>
    <sheetView workbookViewId="0" topLeftCell="A1">
      <selection activeCell="A1" sqref="A1"/>
    </sheetView>
  </sheetViews>
  <sheetFormatPr defaultColWidth="9.140625" defaultRowHeight="12.75"/>
  <cols>
    <col min="1" max="1" width="22.8515625" style="1" customWidth="1"/>
    <col min="2" max="2" width="13.421875" style="2" customWidth="1"/>
    <col min="3" max="3" width="11.00390625" style="2" customWidth="1"/>
    <col min="4" max="5" width="11.57421875" style="2" customWidth="1"/>
    <col min="6" max="6" width="12.00390625" style="2" customWidth="1"/>
    <col min="7" max="7" width="11.7109375" style="2" customWidth="1"/>
    <col min="8" max="8" width="12.00390625" style="2" customWidth="1"/>
    <col min="9" max="9" width="11.00390625" style="2" customWidth="1"/>
    <col min="10" max="10" width="12.421875" style="2" customWidth="1"/>
    <col min="11" max="11" width="9.140625" style="2" customWidth="1"/>
    <col min="12" max="13" width="12.57421875" style="2" bestFit="1" customWidth="1"/>
    <col min="14" max="14" width="10.28125" style="2" bestFit="1" customWidth="1"/>
    <col min="15" max="17" width="9.140625" style="2" customWidth="1"/>
    <col min="18" max="18" width="10.8515625" style="2" bestFit="1" customWidth="1"/>
    <col min="19" max="19" width="9.140625" style="2" customWidth="1"/>
    <col min="20" max="20" width="21.421875" style="2" customWidth="1"/>
    <col min="21" max="16384" width="9.140625" style="2" customWidth="1"/>
  </cols>
  <sheetData>
    <row r="1" spans="1:20" ht="12.75">
      <c r="A1" s="13" t="s">
        <v>108</v>
      </c>
      <c r="B1" s="13"/>
      <c r="C1" s="13"/>
      <c r="D1" s="13"/>
      <c r="E1" s="13"/>
      <c r="F1" s="13"/>
      <c r="G1" s="13"/>
      <c r="H1" s="13"/>
      <c r="K1" s="78" t="s">
        <v>78</v>
      </c>
      <c r="L1" s="79"/>
      <c r="M1" s="79"/>
      <c r="N1" s="79"/>
      <c r="O1" s="79"/>
      <c r="P1" s="79"/>
      <c r="Q1" s="79"/>
      <c r="R1" s="79"/>
      <c r="S1" s="79"/>
      <c r="T1" s="79"/>
    </row>
    <row r="2" spans="1:20" ht="12.75">
      <c r="A2" s="1" t="s">
        <v>11</v>
      </c>
      <c r="K2" s="79"/>
      <c r="L2" s="79"/>
      <c r="M2" s="79"/>
      <c r="N2" s="79"/>
      <c r="O2" s="79"/>
      <c r="P2" s="79"/>
      <c r="Q2" s="79"/>
      <c r="R2" s="79"/>
      <c r="S2" s="79"/>
      <c r="T2" s="79"/>
    </row>
    <row r="3" spans="1:15" ht="12.75">
      <c r="A3" s="1" t="s">
        <v>59</v>
      </c>
      <c r="K3" s="1" t="s">
        <v>74</v>
      </c>
      <c r="O3" s="1"/>
    </row>
    <row r="4" spans="1:15" ht="12.75">
      <c r="A4" s="1" t="s">
        <v>58</v>
      </c>
      <c r="K4" s="1" t="s">
        <v>73</v>
      </c>
      <c r="O4" s="1"/>
    </row>
    <row r="5" spans="1:17" ht="12.75">
      <c r="A5" s="78" t="s">
        <v>60</v>
      </c>
      <c r="B5" s="77"/>
      <c r="C5" s="77"/>
      <c r="D5" s="77"/>
      <c r="E5" s="77"/>
      <c r="F5" s="77"/>
      <c r="G5" s="77"/>
      <c r="H5" s="77"/>
      <c r="I5" s="77"/>
      <c r="J5" s="8"/>
      <c r="K5" s="1" t="s">
        <v>82</v>
      </c>
      <c r="L5" s="1"/>
      <c r="M5" s="1"/>
      <c r="O5" s="1"/>
      <c r="P5" s="1"/>
      <c r="Q5" s="1"/>
    </row>
    <row r="6" spans="1:17" ht="12.75">
      <c r="A6" s="77"/>
      <c r="B6" s="77"/>
      <c r="C6" s="77"/>
      <c r="D6" s="77"/>
      <c r="E6" s="77"/>
      <c r="F6" s="77"/>
      <c r="G6" s="77"/>
      <c r="H6" s="77"/>
      <c r="I6" s="77"/>
      <c r="J6" s="8"/>
      <c r="K6" s="1"/>
      <c r="L6" s="1"/>
      <c r="M6" s="1"/>
      <c r="O6" s="1"/>
      <c r="P6" s="1"/>
      <c r="Q6" s="1"/>
    </row>
    <row r="7" spans="1:17" ht="12.75">
      <c r="A7" s="1" t="s">
        <v>41</v>
      </c>
      <c r="K7" s="1"/>
      <c r="L7" s="1"/>
      <c r="M7" s="1"/>
      <c r="O7" s="1"/>
      <c r="P7" s="1"/>
      <c r="Q7" s="1"/>
    </row>
    <row r="8" spans="1:14" ht="12.75">
      <c r="A8" s="78" t="s">
        <v>38</v>
      </c>
      <c r="B8" s="79"/>
      <c r="C8" s="79"/>
      <c r="D8" s="79"/>
      <c r="E8" s="79"/>
      <c r="F8" s="79"/>
      <c r="G8" s="79"/>
      <c r="H8" s="79"/>
      <c r="I8" s="79"/>
      <c r="K8" s="1"/>
      <c r="L8" s="1"/>
      <c r="M8" s="1"/>
      <c r="N8" s="15" t="s">
        <v>105</v>
      </c>
    </row>
    <row r="9" spans="1:14" ht="12.75">
      <c r="A9" s="79"/>
      <c r="B9" s="79"/>
      <c r="C9" s="79"/>
      <c r="D9" s="79"/>
      <c r="E9" s="79"/>
      <c r="F9" s="79"/>
      <c r="G9" s="79"/>
      <c r="H9" s="79"/>
      <c r="I9" s="79"/>
      <c r="K9" s="46" t="s">
        <v>54</v>
      </c>
      <c r="L9" s="1" t="s">
        <v>103</v>
      </c>
      <c r="M9" s="1" t="s">
        <v>104</v>
      </c>
      <c r="N9" s="15" t="s">
        <v>56</v>
      </c>
    </row>
    <row r="10" spans="1:14" ht="12.75">
      <c r="A10" s="31"/>
      <c r="B10" s="32"/>
      <c r="C10" s="32"/>
      <c r="K10" s="1">
        <v>1</v>
      </c>
      <c r="L10" s="25"/>
      <c r="M10" s="25"/>
      <c r="N10" s="51">
        <f aca="true" t="shared" si="0" ref="N10:N29">IF(OR(M10="",L10=""),"",(M10-L10))</f>
      </c>
    </row>
    <row r="11" spans="1:14" ht="12.75">
      <c r="A11" s="1" t="s">
        <v>26</v>
      </c>
      <c r="B11" s="25"/>
      <c r="K11" s="1">
        <v>2</v>
      </c>
      <c r="L11" s="25"/>
      <c r="M11" s="25"/>
      <c r="N11" s="51">
        <f t="shared" si="0"/>
      </c>
    </row>
    <row r="12" spans="1:14" ht="12.75">
      <c r="A12" s="1" t="s">
        <v>45</v>
      </c>
      <c r="B12" s="28"/>
      <c r="K12" s="1">
        <v>3</v>
      </c>
      <c r="L12" s="25"/>
      <c r="M12" s="25"/>
      <c r="N12" s="51">
        <f t="shared" si="0"/>
      </c>
    </row>
    <row r="13" spans="2:14" ht="12.75">
      <c r="B13" s="33"/>
      <c r="K13" s="1">
        <v>4</v>
      </c>
      <c r="L13" s="25"/>
      <c r="M13" s="25"/>
      <c r="N13" s="51">
        <f t="shared" si="0"/>
      </c>
    </row>
    <row r="14" spans="2:14" ht="12.75">
      <c r="B14" s="15" t="s">
        <v>1</v>
      </c>
      <c r="K14" s="1">
        <v>5</v>
      </c>
      <c r="L14" s="25"/>
      <c r="M14" s="25"/>
      <c r="N14" s="51">
        <f t="shared" si="0"/>
      </c>
    </row>
    <row r="15" spans="1:14" ht="12.75">
      <c r="A15" s="1" t="s">
        <v>0</v>
      </c>
      <c r="B15" s="81" t="e">
        <f>N30</f>
        <v>#DIV/0!</v>
      </c>
      <c r="K15" s="1">
        <v>6</v>
      </c>
      <c r="L15" s="25"/>
      <c r="M15" s="25"/>
      <c r="N15" s="51">
        <f t="shared" si="0"/>
      </c>
    </row>
    <row r="16" spans="1:14" ht="12.75">
      <c r="A16" s="1" t="s">
        <v>2</v>
      </c>
      <c r="B16" s="81" t="e">
        <f>N31</f>
        <v>#DIV/0!</v>
      </c>
      <c r="K16" s="1">
        <v>7</v>
      </c>
      <c r="L16" s="25"/>
      <c r="M16" s="25"/>
      <c r="N16" s="51">
        <f t="shared" si="0"/>
      </c>
    </row>
    <row r="17" spans="1:14" ht="12.75">
      <c r="A17" s="1" t="s">
        <v>3</v>
      </c>
      <c r="B17" s="80">
        <f>N32</f>
        <v>0</v>
      </c>
      <c r="K17" s="1">
        <v>8</v>
      </c>
      <c r="L17" s="25"/>
      <c r="M17" s="25"/>
      <c r="N17" s="51">
        <f t="shared" si="0"/>
      </c>
    </row>
    <row r="18" spans="2:14" ht="12.75">
      <c r="B18" s="34"/>
      <c r="C18" s="35"/>
      <c r="K18" s="1">
        <v>9</v>
      </c>
      <c r="L18" s="25"/>
      <c r="M18" s="25"/>
      <c r="N18" s="51">
        <f t="shared" si="0"/>
      </c>
    </row>
    <row r="19" spans="1:14" ht="12.75">
      <c r="A19" s="36" t="s">
        <v>15</v>
      </c>
      <c r="B19" s="37"/>
      <c r="C19" s="38"/>
      <c r="K19" s="1">
        <v>10</v>
      </c>
      <c r="L19" s="25"/>
      <c r="M19" s="25"/>
      <c r="N19" s="51">
        <f t="shared" si="0"/>
      </c>
    </row>
    <row r="20" spans="1:14" ht="12.75">
      <c r="A20" s="1" t="s">
        <v>6</v>
      </c>
      <c r="B20" s="24" t="e">
        <f>B16^2</f>
        <v>#DIV/0!</v>
      </c>
      <c r="C20" s="1"/>
      <c r="K20" s="1">
        <v>11</v>
      </c>
      <c r="L20" s="25"/>
      <c r="M20" s="25"/>
      <c r="N20" s="51">
        <f t="shared" si="0"/>
      </c>
    </row>
    <row r="21" spans="1:14" ht="12.75">
      <c r="A21" s="1" t="s">
        <v>17</v>
      </c>
      <c r="B21" s="24" t="e">
        <f>B16/SQRT(B17)</f>
        <v>#DIV/0!</v>
      </c>
      <c r="C21" s="1"/>
      <c r="K21" s="1">
        <v>12</v>
      </c>
      <c r="L21" s="25"/>
      <c r="M21" s="25"/>
      <c r="N21" s="51">
        <f t="shared" si="0"/>
      </c>
    </row>
    <row r="22" spans="1:14" ht="12.75">
      <c r="A22" s="1" t="s">
        <v>40</v>
      </c>
      <c r="B22" s="26">
        <f>B17-1</f>
        <v>-1</v>
      </c>
      <c r="K22" s="1">
        <v>13</v>
      </c>
      <c r="L22" s="25"/>
      <c r="M22" s="25"/>
      <c r="N22" s="51">
        <f t="shared" si="0"/>
      </c>
    </row>
    <row r="23" spans="1:14" ht="12.75">
      <c r="A23" s="1" t="s">
        <v>18</v>
      </c>
      <c r="B23" s="23" t="e">
        <f>TINV(B12,B22)</f>
        <v>#NUM!</v>
      </c>
      <c r="K23" s="1">
        <v>14</v>
      </c>
      <c r="L23" s="25"/>
      <c r="M23" s="25"/>
      <c r="N23" s="51">
        <f t="shared" si="0"/>
      </c>
    </row>
    <row r="24" spans="1:14" ht="12.75">
      <c r="A24" s="1" t="s">
        <v>46</v>
      </c>
      <c r="B24" s="23" t="e">
        <f>B21*B23</f>
        <v>#DIV/0!</v>
      </c>
      <c r="K24" s="1">
        <v>15</v>
      </c>
      <c r="L24" s="25"/>
      <c r="M24" s="25"/>
      <c r="N24" s="51">
        <f t="shared" si="0"/>
      </c>
    </row>
    <row r="25" spans="1:14" ht="12.75">
      <c r="A25" s="1" t="s">
        <v>9</v>
      </c>
      <c r="B25" s="23" t="e">
        <f>B15+B24</f>
        <v>#DIV/0!</v>
      </c>
      <c r="K25" s="1">
        <v>16</v>
      </c>
      <c r="L25" s="25"/>
      <c r="M25" s="25"/>
      <c r="N25" s="51">
        <f t="shared" si="0"/>
      </c>
    </row>
    <row r="26" spans="1:14" ht="12.75">
      <c r="A26" s="1" t="s">
        <v>10</v>
      </c>
      <c r="B26" s="23" t="e">
        <f>B15-B24</f>
        <v>#DIV/0!</v>
      </c>
      <c r="K26" s="1">
        <v>17</v>
      </c>
      <c r="L26" s="25"/>
      <c r="M26" s="25"/>
      <c r="N26" s="51">
        <f t="shared" si="0"/>
      </c>
    </row>
    <row r="27" spans="11:14" ht="12.75">
      <c r="K27" s="1">
        <v>18</v>
      </c>
      <c r="L27" s="25"/>
      <c r="M27" s="25"/>
      <c r="N27" s="51">
        <f t="shared" si="0"/>
      </c>
    </row>
    <row r="28" spans="11:14" ht="12.75">
      <c r="K28" s="1">
        <v>19</v>
      </c>
      <c r="L28" s="25"/>
      <c r="M28" s="25"/>
      <c r="N28" s="51">
        <f t="shared" si="0"/>
      </c>
    </row>
    <row r="29" spans="11:14" ht="12.75">
      <c r="K29" s="1">
        <v>20</v>
      </c>
      <c r="L29" s="25"/>
      <c r="M29" s="25"/>
      <c r="N29" s="51">
        <f t="shared" si="0"/>
      </c>
    </row>
    <row r="30" spans="11:14" ht="12.75">
      <c r="K30" s="46" t="s">
        <v>0</v>
      </c>
      <c r="L30" s="54" t="e">
        <f>AVERAGE(L10:L29)</f>
        <v>#DIV/0!</v>
      </c>
      <c r="M30" s="54" t="e">
        <f>AVERAGE(M10:M29)</f>
        <v>#DIV/0!</v>
      </c>
      <c r="N30" s="52" t="e">
        <f>ABS(AVERAGE(N10:N29))</f>
        <v>#DIV/0!</v>
      </c>
    </row>
    <row r="31" spans="11:14" ht="12.75">
      <c r="K31" s="46" t="s">
        <v>55</v>
      </c>
      <c r="L31" s="54" t="e">
        <f>STDEV(L10:L29)</f>
        <v>#DIV/0!</v>
      </c>
      <c r="M31" s="54" t="e">
        <f>STDEV(M10:M29)</f>
        <v>#DIV/0!</v>
      </c>
      <c r="N31" s="52" t="e">
        <f>STDEV(N10:N29)</f>
        <v>#DIV/0!</v>
      </c>
    </row>
    <row r="32" spans="1:14" ht="12.75">
      <c r="A32" s="13" t="s">
        <v>22</v>
      </c>
      <c r="B32" s="14"/>
      <c r="C32" s="14"/>
      <c r="D32" s="14"/>
      <c r="E32" s="14"/>
      <c r="F32" s="14"/>
      <c r="G32" s="14"/>
      <c r="H32" s="14"/>
      <c r="I32" s="14"/>
      <c r="J32" s="14"/>
      <c r="K32" s="46" t="s">
        <v>3</v>
      </c>
      <c r="L32" s="15">
        <f>COUNTA(L10:L29)</f>
        <v>0</v>
      </c>
      <c r="M32" s="15">
        <f>COUNTA(M10:M29)</f>
        <v>0</v>
      </c>
      <c r="N32" s="53">
        <f>M32</f>
        <v>0</v>
      </c>
    </row>
    <row r="34" ht="12.75">
      <c r="F34" s="15" t="s">
        <v>20</v>
      </c>
    </row>
    <row r="35" ht="12.75">
      <c r="F35" s="15"/>
    </row>
    <row r="36" ht="12.75">
      <c r="F36" s="15"/>
    </row>
    <row r="37" ht="12.75">
      <c r="F37" s="15" t="s">
        <v>21</v>
      </c>
    </row>
    <row r="38" ht="12.75">
      <c r="F38" s="15"/>
    </row>
    <row r="39" spans="6:12" ht="12.75">
      <c r="F39" s="15"/>
      <c r="G39" s="14"/>
      <c r="H39" s="14"/>
      <c r="I39" s="14"/>
      <c r="J39" s="14"/>
      <c r="K39" s="14"/>
      <c r="L39" s="14"/>
    </row>
    <row r="40" ht="12.75">
      <c r="F40" s="15"/>
    </row>
    <row r="41" spans="6:12" ht="12.75">
      <c r="F41" s="78" t="s">
        <v>31</v>
      </c>
      <c r="G41" s="78"/>
      <c r="H41" s="78"/>
      <c r="I41" s="78"/>
      <c r="J41" s="78"/>
      <c r="K41" s="79"/>
      <c r="L41" s="79"/>
    </row>
    <row r="42" spans="6:12" ht="12.75">
      <c r="F42" s="78"/>
      <c r="G42" s="78"/>
      <c r="H42" s="78"/>
      <c r="I42" s="78"/>
      <c r="J42" s="78"/>
      <c r="K42" s="79"/>
      <c r="L42" s="79"/>
    </row>
    <row r="43" spans="6:12" ht="12.75">
      <c r="F43" s="78"/>
      <c r="G43" s="78"/>
      <c r="H43" s="78"/>
      <c r="I43" s="78"/>
      <c r="J43" s="78"/>
      <c r="K43" s="79"/>
      <c r="L43" s="79"/>
    </row>
    <row r="44" spans="6:12" ht="12.75">
      <c r="F44" s="78"/>
      <c r="G44" s="78"/>
      <c r="H44" s="78"/>
      <c r="I44" s="78"/>
      <c r="J44" s="78"/>
      <c r="K44" s="79"/>
      <c r="L44" s="79"/>
    </row>
    <row r="46" spans="6:12" ht="12.75">
      <c r="F46" s="78" t="s">
        <v>33</v>
      </c>
      <c r="G46" s="79"/>
      <c r="H46" s="79"/>
      <c r="I46" s="79"/>
      <c r="J46" s="79"/>
      <c r="K46" s="79"/>
      <c r="L46" s="79"/>
    </row>
    <row r="47" spans="6:12" ht="12.75">
      <c r="F47" s="79"/>
      <c r="G47" s="79"/>
      <c r="H47" s="79"/>
      <c r="I47" s="79"/>
      <c r="J47" s="79"/>
      <c r="K47" s="79"/>
      <c r="L47" s="79"/>
    </row>
    <row r="48" spans="6:12" ht="12.75">
      <c r="F48" s="79"/>
      <c r="G48" s="79"/>
      <c r="H48" s="79"/>
      <c r="I48" s="79"/>
      <c r="J48" s="79"/>
      <c r="K48" s="79"/>
      <c r="L48" s="79"/>
    </row>
    <row r="49" spans="6:12" ht="12.75">
      <c r="F49" s="79"/>
      <c r="G49" s="79"/>
      <c r="H49" s="79"/>
      <c r="I49" s="79"/>
      <c r="J49" s="79"/>
      <c r="K49" s="79"/>
      <c r="L49" s="79"/>
    </row>
    <row r="50" spans="6:12" ht="12.75">
      <c r="F50" s="79"/>
      <c r="G50" s="79"/>
      <c r="H50" s="79"/>
      <c r="I50" s="79"/>
      <c r="J50" s="79"/>
      <c r="K50" s="79"/>
      <c r="L50" s="79"/>
    </row>
    <row r="51" spans="6:12" ht="12.75">
      <c r="F51" s="79"/>
      <c r="G51" s="79"/>
      <c r="H51" s="79"/>
      <c r="I51" s="79"/>
      <c r="J51" s="79"/>
      <c r="K51" s="79"/>
      <c r="L51" s="79"/>
    </row>
    <row r="52" spans="7:12" ht="12.75">
      <c r="G52" s="9"/>
      <c r="H52" s="9"/>
      <c r="I52" s="9"/>
      <c r="J52" s="9"/>
      <c r="K52" s="39"/>
      <c r="L52" s="39"/>
    </row>
    <row r="53" spans="6:12" ht="12.75">
      <c r="F53" s="78" t="s">
        <v>32</v>
      </c>
      <c r="G53" s="79"/>
      <c r="H53" s="79"/>
      <c r="I53" s="79"/>
      <c r="J53" s="79"/>
      <c r="K53" s="79"/>
      <c r="L53" s="79"/>
    </row>
    <row r="54" spans="6:12" ht="12.75">
      <c r="F54" s="79"/>
      <c r="G54" s="79"/>
      <c r="H54" s="79"/>
      <c r="I54" s="79"/>
      <c r="J54" s="79"/>
      <c r="K54" s="79"/>
      <c r="L54" s="79"/>
    </row>
    <row r="55" spans="6:12" ht="12.75">
      <c r="F55" s="79"/>
      <c r="G55" s="79"/>
      <c r="H55" s="79"/>
      <c r="I55" s="79"/>
      <c r="J55" s="79"/>
      <c r="K55" s="79"/>
      <c r="L55" s="79"/>
    </row>
    <row r="56" spans="6:12" ht="12.75">
      <c r="F56" s="79"/>
      <c r="G56" s="79"/>
      <c r="H56" s="79"/>
      <c r="I56" s="79"/>
      <c r="J56" s="79"/>
      <c r="K56" s="79"/>
      <c r="L56" s="79"/>
    </row>
    <row r="57" spans="6:12" ht="12.75">
      <c r="F57" s="79"/>
      <c r="G57" s="79"/>
      <c r="H57" s="79"/>
      <c r="I57" s="79"/>
      <c r="J57" s="79"/>
      <c r="K57" s="79"/>
      <c r="L57" s="79"/>
    </row>
    <row r="58" spans="6:12" ht="12.75">
      <c r="F58" s="79"/>
      <c r="G58" s="79"/>
      <c r="H58" s="79"/>
      <c r="I58" s="79"/>
      <c r="J58" s="79"/>
      <c r="K58" s="79"/>
      <c r="L58" s="79"/>
    </row>
    <row r="59" spans="11:12" ht="12.75">
      <c r="K59" s="39"/>
      <c r="L59" s="39"/>
    </row>
    <row r="60" spans="6:12" ht="12.75">
      <c r="F60" s="78" t="s">
        <v>34</v>
      </c>
      <c r="G60" s="79"/>
      <c r="H60" s="79"/>
      <c r="I60" s="79"/>
      <c r="J60" s="79"/>
      <c r="K60" s="79"/>
      <c r="L60" s="79"/>
    </row>
    <row r="61" spans="6:12" ht="12.75">
      <c r="F61" s="79"/>
      <c r="G61" s="79"/>
      <c r="H61" s="79"/>
      <c r="I61" s="79"/>
      <c r="J61" s="79"/>
      <c r="K61" s="79"/>
      <c r="L61" s="79"/>
    </row>
    <row r="62" spans="6:12" ht="12.75">
      <c r="F62" s="79"/>
      <c r="G62" s="79"/>
      <c r="H62" s="79"/>
      <c r="I62" s="79"/>
      <c r="J62" s="79"/>
      <c r="K62" s="79"/>
      <c r="L62" s="79"/>
    </row>
    <row r="63" spans="6:12" ht="12.75">
      <c r="F63" s="79"/>
      <c r="G63" s="79"/>
      <c r="H63" s="79"/>
      <c r="I63" s="79"/>
      <c r="J63" s="79"/>
      <c r="K63" s="79"/>
      <c r="L63" s="79"/>
    </row>
    <row r="64" spans="11:12" ht="12.75">
      <c r="K64" s="39"/>
      <c r="L64" s="39"/>
    </row>
    <row r="65" spans="6:12" ht="12.75">
      <c r="F65" s="78" t="s">
        <v>36</v>
      </c>
      <c r="G65" s="79"/>
      <c r="H65" s="79"/>
      <c r="I65" s="79"/>
      <c r="J65" s="79"/>
      <c r="K65" s="79"/>
      <c r="L65" s="79"/>
    </row>
    <row r="66" spans="6:12" ht="12.75">
      <c r="F66" s="79"/>
      <c r="G66" s="79"/>
      <c r="H66" s="79"/>
      <c r="I66" s="79"/>
      <c r="J66" s="79"/>
      <c r="K66" s="79"/>
      <c r="L66" s="79"/>
    </row>
    <row r="67" spans="6:12" ht="12.75">
      <c r="F67" s="79"/>
      <c r="G67" s="79"/>
      <c r="H67" s="79"/>
      <c r="I67" s="79"/>
      <c r="J67" s="79"/>
      <c r="K67" s="79"/>
      <c r="L67" s="79"/>
    </row>
    <row r="68" spans="6:12" ht="12.75">
      <c r="F68" s="79"/>
      <c r="G68" s="79"/>
      <c r="H68" s="79"/>
      <c r="I68" s="79"/>
      <c r="J68" s="79"/>
      <c r="K68" s="79"/>
      <c r="L68" s="79"/>
    </row>
    <row r="69" spans="6:12" ht="12.75">
      <c r="F69" s="79"/>
      <c r="G69" s="79"/>
      <c r="H69" s="79"/>
      <c r="I69" s="79"/>
      <c r="J69" s="79"/>
      <c r="K69" s="79"/>
      <c r="L69" s="79"/>
    </row>
    <row r="70" spans="11:12" ht="12.75">
      <c r="K70" s="39"/>
      <c r="L70" s="39"/>
    </row>
    <row r="71" spans="6:12" ht="12.75">
      <c r="F71" s="78" t="s">
        <v>86</v>
      </c>
      <c r="G71" s="79"/>
      <c r="H71" s="79"/>
      <c r="I71" s="79"/>
      <c r="J71" s="79"/>
      <c r="K71" s="79"/>
      <c r="L71" s="79"/>
    </row>
    <row r="72" spans="6:12" ht="12.75">
      <c r="F72" s="79"/>
      <c r="G72" s="79"/>
      <c r="H72" s="79"/>
      <c r="I72" s="79"/>
      <c r="J72" s="79"/>
      <c r="K72" s="79"/>
      <c r="L72" s="79"/>
    </row>
    <row r="73" spans="6:12" ht="12.75">
      <c r="F73" s="79"/>
      <c r="G73" s="79"/>
      <c r="H73" s="79"/>
      <c r="I73" s="79"/>
      <c r="J73" s="79"/>
      <c r="K73" s="79"/>
      <c r="L73" s="79"/>
    </row>
    <row r="74" spans="6:12" ht="12.75">
      <c r="F74" s="79"/>
      <c r="G74" s="79"/>
      <c r="H74" s="79"/>
      <c r="I74" s="79"/>
      <c r="J74" s="79"/>
      <c r="K74" s="79"/>
      <c r="L74" s="79"/>
    </row>
    <row r="75" spans="6:12" ht="12.75">
      <c r="F75" s="79"/>
      <c r="G75" s="79"/>
      <c r="H75" s="79"/>
      <c r="I75" s="79"/>
      <c r="J75" s="79"/>
      <c r="K75" s="79"/>
      <c r="L75" s="79"/>
    </row>
    <row r="76" spans="6:12" ht="12.75">
      <c r="F76" s="79"/>
      <c r="G76" s="79"/>
      <c r="H76" s="79"/>
      <c r="I76" s="79"/>
      <c r="J76" s="79"/>
      <c r="K76" s="79"/>
      <c r="L76" s="79"/>
    </row>
  </sheetData>
  <sheetProtection sheet="1" objects="1" scenarios="1"/>
  <mergeCells count="9">
    <mergeCell ref="K1:T2"/>
    <mergeCell ref="F41:L44"/>
    <mergeCell ref="A5:I6"/>
    <mergeCell ref="F71:L76"/>
    <mergeCell ref="A8:I9"/>
    <mergeCell ref="F46:L51"/>
    <mergeCell ref="F53:L58"/>
    <mergeCell ref="F60:L63"/>
    <mergeCell ref="F65:L69"/>
  </mergeCells>
  <dataValidations count="1">
    <dataValidation type="decimal" allowBlank="1" showInputMessage="1" showErrorMessage="1" sqref="B12">
      <formula1>0.01</formula1>
      <formula2>0.3</formula2>
    </dataValidation>
  </dataValidations>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M54"/>
  <sheetViews>
    <sheetView workbookViewId="0" topLeftCell="A1">
      <selection activeCell="A1" sqref="A1"/>
    </sheetView>
  </sheetViews>
  <sheetFormatPr defaultColWidth="9.140625" defaultRowHeight="12.75"/>
  <cols>
    <col min="1" max="1" width="22.7109375" style="2" customWidth="1"/>
    <col min="2" max="2" width="10.28125" style="2" customWidth="1"/>
    <col min="3" max="5" width="9.140625" style="2" customWidth="1"/>
    <col min="6" max="6" width="12.28125" style="2" customWidth="1"/>
    <col min="7" max="16384" width="9.140625" style="2" customWidth="1"/>
  </cols>
  <sheetData>
    <row r="1" spans="1:8" ht="12.75">
      <c r="A1" s="13" t="s">
        <v>122</v>
      </c>
      <c r="B1" s="14"/>
      <c r="C1" s="14"/>
      <c r="D1" s="14"/>
      <c r="E1" s="14"/>
      <c r="F1" s="13"/>
      <c r="G1" s="14"/>
      <c r="H1" s="14"/>
    </row>
    <row r="2" spans="1:8" ht="12.75">
      <c r="A2" s="78" t="s">
        <v>96</v>
      </c>
      <c r="B2" s="79"/>
      <c r="C2" s="79"/>
      <c r="D2" s="79"/>
      <c r="E2" s="79"/>
      <c r="F2" s="79"/>
      <c r="G2" s="79"/>
      <c r="H2" s="79"/>
    </row>
    <row r="3" spans="1:8" ht="12.75">
      <c r="A3" s="79"/>
      <c r="B3" s="79"/>
      <c r="C3" s="79"/>
      <c r="D3" s="79"/>
      <c r="E3" s="79"/>
      <c r="F3" s="79"/>
      <c r="G3" s="79"/>
      <c r="H3" s="79"/>
    </row>
    <row r="4" spans="1:8" ht="12.75">
      <c r="A4" s="79"/>
      <c r="B4" s="79"/>
      <c r="C4" s="79"/>
      <c r="D4" s="79"/>
      <c r="E4" s="79"/>
      <c r="F4" s="79"/>
      <c r="G4" s="79"/>
      <c r="H4" s="79"/>
    </row>
    <row r="5" spans="1:8" ht="12.75">
      <c r="A5" s="79"/>
      <c r="B5" s="79"/>
      <c r="C5" s="79"/>
      <c r="D5" s="79"/>
      <c r="E5" s="79"/>
      <c r="F5" s="79"/>
      <c r="G5" s="79"/>
      <c r="H5" s="79"/>
    </row>
    <row r="6" spans="1:7" ht="12.75">
      <c r="A6" s="40" t="s">
        <v>11</v>
      </c>
      <c r="B6" s="1"/>
      <c r="C6" s="1"/>
      <c r="D6" s="1"/>
      <c r="E6" s="1"/>
      <c r="F6" s="15"/>
      <c r="G6" s="1"/>
    </row>
    <row r="7" spans="1:7" ht="12.75">
      <c r="A7" s="40" t="s">
        <v>50</v>
      </c>
      <c r="B7" s="1"/>
      <c r="C7" s="1"/>
      <c r="D7" s="1"/>
      <c r="E7" s="1"/>
      <c r="F7" s="15"/>
      <c r="G7" s="1"/>
    </row>
    <row r="8" spans="1:7" ht="12.75">
      <c r="A8" s="40" t="s">
        <v>97</v>
      </c>
      <c r="B8" s="1"/>
      <c r="C8" s="1"/>
      <c r="D8" s="1"/>
      <c r="E8" s="1"/>
      <c r="F8" s="15"/>
      <c r="G8" s="1"/>
    </row>
    <row r="9" spans="1:13" ht="12.75">
      <c r="A9" s="78" t="s">
        <v>98</v>
      </c>
      <c r="B9" s="79"/>
      <c r="C9" s="79"/>
      <c r="D9" s="79"/>
      <c r="E9" s="79"/>
      <c r="F9" s="79"/>
      <c r="G9" s="79"/>
      <c r="H9" s="79"/>
      <c r="I9" s="79"/>
      <c r="J9" s="79"/>
      <c r="K9" s="77"/>
      <c r="L9" s="77"/>
      <c r="M9" s="77"/>
    </row>
    <row r="10" spans="1:13" ht="12.75">
      <c r="A10" s="79"/>
      <c r="B10" s="79"/>
      <c r="C10" s="79"/>
      <c r="D10" s="79"/>
      <c r="E10" s="79"/>
      <c r="F10" s="79"/>
      <c r="G10" s="79"/>
      <c r="H10" s="79"/>
      <c r="I10" s="79"/>
      <c r="J10" s="79"/>
      <c r="K10" s="77"/>
      <c r="L10" s="77"/>
      <c r="M10" s="77"/>
    </row>
    <row r="11" spans="1:13" ht="12.75">
      <c r="A11" s="79"/>
      <c r="B11" s="79"/>
      <c r="C11" s="79"/>
      <c r="D11" s="79"/>
      <c r="E11" s="79"/>
      <c r="F11" s="79"/>
      <c r="G11" s="79"/>
      <c r="H11" s="79"/>
      <c r="I11" s="79"/>
      <c r="J11" s="79"/>
      <c r="K11" s="77"/>
      <c r="L11" s="77"/>
      <c r="M11" s="77"/>
    </row>
    <row r="12" spans="1:13" ht="12.75">
      <c r="A12" s="77"/>
      <c r="B12" s="77"/>
      <c r="C12" s="77"/>
      <c r="D12" s="77"/>
      <c r="E12" s="77"/>
      <c r="F12" s="77"/>
      <c r="G12" s="77"/>
      <c r="H12" s="77"/>
      <c r="I12" s="77"/>
      <c r="J12" s="77"/>
      <c r="K12" s="77"/>
      <c r="L12" s="77"/>
      <c r="M12" s="77"/>
    </row>
    <row r="13" spans="1:7" ht="12.75">
      <c r="A13" s="40" t="s">
        <v>99</v>
      </c>
      <c r="B13" s="1"/>
      <c r="C13" s="1"/>
      <c r="D13" s="1"/>
      <c r="E13" s="1"/>
      <c r="F13" s="15"/>
      <c r="G13" s="1"/>
    </row>
    <row r="14" spans="1:7" ht="12.75">
      <c r="A14" s="36"/>
      <c r="B14" s="36"/>
      <c r="C14" s="1"/>
      <c r="D14" s="1"/>
      <c r="E14" s="1"/>
      <c r="F14" s="15"/>
      <c r="G14" s="1"/>
    </row>
    <row r="15" spans="1:7" ht="12.75">
      <c r="A15" s="40" t="s">
        <v>0</v>
      </c>
      <c r="B15" s="25"/>
      <c r="F15" s="33"/>
      <c r="G15" s="41"/>
    </row>
    <row r="16" spans="1:7" ht="12.75">
      <c r="A16" s="40" t="s">
        <v>51</v>
      </c>
      <c r="B16" s="25"/>
      <c r="F16" s="33"/>
      <c r="G16" s="41"/>
    </row>
    <row r="17" spans="1:2" ht="12.75">
      <c r="A17" s="40" t="s">
        <v>3</v>
      </c>
      <c r="B17" s="25"/>
    </row>
    <row r="18" spans="1:2" ht="12.75">
      <c r="A18" s="40" t="s">
        <v>14</v>
      </c>
      <c r="B18" s="25"/>
    </row>
    <row r="19" spans="1:2" ht="12.75">
      <c r="A19" s="40" t="s">
        <v>70</v>
      </c>
      <c r="B19" s="25"/>
    </row>
    <row r="20" spans="1:2" ht="12.75">
      <c r="A20" s="40" t="s">
        <v>80</v>
      </c>
      <c r="B20" s="25"/>
    </row>
    <row r="21" spans="1:2" ht="12.75">
      <c r="A21" s="42"/>
      <c r="B21" s="43"/>
    </row>
    <row r="22" spans="1:2" ht="12.75">
      <c r="A22" s="9" t="s">
        <v>52</v>
      </c>
      <c r="B22" s="44" t="e">
        <f>B16/SQRT(B17)</f>
        <v>#DIV/0!</v>
      </c>
    </row>
    <row r="23" spans="1:2" ht="12.75">
      <c r="A23" s="1" t="s">
        <v>18</v>
      </c>
      <c r="B23" s="44" t="e">
        <f>TINV(B18,B17-1)</f>
        <v>#NUM!</v>
      </c>
    </row>
    <row r="24" spans="1:2" ht="12.75">
      <c r="A24" s="1" t="s">
        <v>70</v>
      </c>
      <c r="B24" s="44">
        <f>IF(B19="",B20*B15,B19)</f>
        <v>0</v>
      </c>
    </row>
    <row r="25" spans="1:2" ht="12.75">
      <c r="A25" s="1"/>
      <c r="B25" s="44"/>
    </row>
    <row r="26" spans="1:2" ht="12.75">
      <c r="A26" s="48" t="s">
        <v>69</v>
      </c>
      <c r="B26" s="49" t="e">
        <f>CEILING((($B$16)^2*(B23)^2)/(B24)^2,1)</f>
        <v>#NUM!</v>
      </c>
    </row>
    <row r="27" spans="1:2" ht="12.75">
      <c r="A27" s="9"/>
      <c r="B27" s="45"/>
    </row>
    <row r="28" spans="1:2" ht="12.75">
      <c r="A28" s="50" t="s">
        <v>53</v>
      </c>
      <c r="B28" s="49" t="e">
        <f>B23*B16/SQRT(B17)</f>
        <v>#NUM!</v>
      </c>
    </row>
    <row r="29" ht="12.75">
      <c r="A29" s="15"/>
    </row>
    <row r="35" ht="12.75">
      <c r="F35" s="1"/>
    </row>
    <row r="36" spans="4:7" ht="12.75">
      <c r="D36" s="1"/>
      <c r="E36" s="1"/>
      <c r="F36" s="15"/>
      <c r="G36" s="1"/>
    </row>
    <row r="37" spans="6:7" ht="12.75">
      <c r="F37" s="33"/>
      <c r="G37" s="41"/>
    </row>
    <row r="38" spans="6:7" ht="12.75">
      <c r="F38" s="33"/>
      <c r="G38" s="41"/>
    </row>
    <row r="39" spans="6:7" ht="12.75">
      <c r="F39" s="33"/>
      <c r="G39" s="41"/>
    </row>
    <row r="40" spans="6:7" ht="12.75">
      <c r="F40" s="33"/>
      <c r="G40" s="41"/>
    </row>
    <row r="41" spans="6:7" ht="12.75">
      <c r="F41" s="33"/>
      <c r="G41" s="41"/>
    </row>
    <row r="45" ht="12.75">
      <c r="A45" s="15"/>
    </row>
    <row r="46" ht="12.75">
      <c r="A46" s="15"/>
    </row>
    <row r="47" ht="12.75">
      <c r="A47" s="15"/>
    </row>
    <row r="48" ht="12.75">
      <c r="A48" s="15"/>
    </row>
    <row r="49" ht="12.75">
      <c r="A49" s="15"/>
    </row>
    <row r="50" ht="12.75">
      <c r="A50" s="15"/>
    </row>
    <row r="51" ht="12.75">
      <c r="A51" s="15"/>
    </row>
    <row r="52" ht="12.75">
      <c r="A52" s="1"/>
    </row>
    <row r="53" ht="12.75">
      <c r="A53" s="1"/>
    </row>
    <row r="54" ht="12.75">
      <c r="A54" s="1"/>
    </row>
  </sheetData>
  <sheetProtection sheet="1" objects="1" scenarios="1"/>
  <mergeCells count="2">
    <mergeCell ref="A2:H5"/>
    <mergeCell ref="A9:M12"/>
  </mergeCells>
  <printOptions/>
  <pageMargins left="0.75" right="0.75" top="1" bottom="1" header="0.5" footer="0.5"/>
  <pageSetup orientation="portrait" paperSize="9"/>
  <legacyDrawing r:id="rId2"/>
</worksheet>
</file>

<file path=xl/worksheets/sheet7.xml><?xml version="1.0" encoding="utf-8"?>
<worksheet xmlns="http://schemas.openxmlformats.org/spreadsheetml/2006/main" xmlns:r="http://schemas.openxmlformats.org/officeDocument/2006/relationships">
  <dimension ref="A1:AO24"/>
  <sheetViews>
    <sheetView workbookViewId="0" topLeftCell="A1">
      <selection activeCell="A1" sqref="A1"/>
    </sheetView>
  </sheetViews>
  <sheetFormatPr defaultColWidth="9.140625" defaultRowHeight="12.75"/>
  <cols>
    <col min="1" max="1" width="23.28125" style="3" customWidth="1"/>
    <col min="2" max="2" width="15.140625" style="4" customWidth="1"/>
    <col min="3" max="3" width="12.57421875" style="4" customWidth="1"/>
    <col min="4" max="5" width="11.57421875" style="4" customWidth="1"/>
    <col min="6" max="6" width="12.00390625" style="4" customWidth="1"/>
    <col min="7" max="7" width="11.7109375" style="4" customWidth="1"/>
    <col min="8" max="8" width="12.00390625" style="4" customWidth="1"/>
    <col min="9" max="9" width="11.00390625" style="4" customWidth="1"/>
    <col min="10" max="10" width="12.421875" style="4" customWidth="1"/>
    <col min="11" max="16384" width="9.140625" style="4" customWidth="1"/>
  </cols>
  <sheetData>
    <row r="1" spans="1:41" ht="12.75">
      <c r="A1" s="12" t="s">
        <v>47</v>
      </c>
      <c r="B1" s="12"/>
      <c r="C1" s="12"/>
      <c r="D1" s="12"/>
      <c r="E1" s="12"/>
      <c r="AO1" s="4">
        <v>0.75</v>
      </c>
    </row>
    <row r="2" spans="1:41" ht="12.75">
      <c r="A2" s="1" t="s">
        <v>84</v>
      </c>
      <c r="B2" s="2"/>
      <c r="C2" s="2"/>
      <c r="D2" s="2"/>
      <c r="E2" s="2"/>
      <c r="F2" s="2"/>
      <c r="G2" s="2"/>
      <c r="H2" s="2"/>
      <c r="I2" s="2"/>
      <c r="J2" s="2"/>
      <c r="AO2" s="4">
        <v>1.5</v>
      </c>
    </row>
    <row r="3" spans="1:10" ht="12.75">
      <c r="A3" s="1" t="s">
        <v>16</v>
      </c>
      <c r="B3" s="2"/>
      <c r="C3" s="2"/>
      <c r="D3" s="2"/>
      <c r="E3" s="2"/>
      <c r="F3" s="2"/>
      <c r="G3" s="2"/>
      <c r="H3" s="2"/>
      <c r="I3" s="2"/>
      <c r="J3" s="2"/>
    </row>
    <row r="4" spans="1:10" ht="12.75">
      <c r="A4" s="9" t="s">
        <v>85</v>
      </c>
      <c r="B4" s="8"/>
      <c r="C4" s="8"/>
      <c r="D4" s="8"/>
      <c r="E4" s="8"/>
      <c r="F4" s="8"/>
      <c r="G4" s="8"/>
      <c r="H4" s="8"/>
      <c r="I4" s="8"/>
      <c r="J4" s="8"/>
    </row>
    <row r="5" spans="1:10" ht="12.75">
      <c r="A5" s="1" t="s">
        <v>100</v>
      </c>
      <c r="B5" s="2"/>
      <c r="C5" s="2"/>
      <c r="D5" s="2"/>
      <c r="E5" s="2"/>
      <c r="F5" s="2"/>
      <c r="G5" s="2"/>
      <c r="H5" s="2"/>
      <c r="I5" s="2"/>
      <c r="J5" s="2"/>
    </row>
    <row r="6" spans="1:10" ht="12.75">
      <c r="A6" s="9" t="s">
        <v>101</v>
      </c>
      <c r="B6" s="16"/>
      <c r="C6" s="16"/>
      <c r="D6" s="16"/>
      <c r="E6" s="16"/>
      <c r="F6" s="16"/>
      <c r="G6" s="16"/>
      <c r="H6" s="16"/>
      <c r="I6" s="16"/>
      <c r="J6" s="2"/>
    </row>
    <row r="7" spans="1:10" ht="12.75" customHeight="1">
      <c r="A7" s="16"/>
      <c r="B7" s="16"/>
      <c r="C7" s="16"/>
      <c r="D7" s="16"/>
      <c r="E7" s="16"/>
      <c r="F7" s="16"/>
      <c r="G7" s="16"/>
      <c r="H7" s="16"/>
      <c r="I7" s="16"/>
      <c r="J7" s="2"/>
    </row>
    <row r="8" spans="1:3" ht="12.75">
      <c r="A8" s="10"/>
      <c r="B8" s="11"/>
      <c r="C8" s="11"/>
    </row>
    <row r="9" spans="1:2" ht="12.75">
      <c r="A9" s="1" t="s">
        <v>45</v>
      </c>
      <c r="B9" s="28"/>
    </row>
    <row r="10" spans="1:2" ht="12.75">
      <c r="A10" s="1"/>
      <c r="B10" s="17"/>
    </row>
    <row r="11" spans="1:3" ht="12.75">
      <c r="A11" s="1"/>
      <c r="B11" s="30" t="s">
        <v>48</v>
      </c>
      <c r="C11" s="30" t="s">
        <v>49</v>
      </c>
    </row>
    <row r="12" spans="1:3" ht="12.75">
      <c r="A12" s="1" t="s">
        <v>0</v>
      </c>
      <c r="B12" s="25"/>
      <c r="C12" s="25"/>
    </row>
    <row r="13" spans="1:3" ht="12.75">
      <c r="A13" s="1" t="s">
        <v>2</v>
      </c>
      <c r="B13" s="25"/>
      <c r="C13" s="25"/>
    </row>
    <row r="14" spans="1:3" ht="12.75">
      <c r="A14" s="1" t="s">
        <v>3</v>
      </c>
      <c r="B14" s="27"/>
      <c r="C14" s="27"/>
    </row>
    <row r="15" spans="2:3" ht="12.75">
      <c r="B15" s="21"/>
      <c r="C15" s="5"/>
    </row>
    <row r="16" spans="1:3" ht="12.75">
      <c r="A16" s="6" t="s">
        <v>15</v>
      </c>
      <c r="B16" s="22"/>
      <c r="C16" s="7"/>
    </row>
    <row r="17" spans="1:3" ht="12.75">
      <c r="A17" s="1" t="s">
        <v>6</v>
      </c>
      <c r="B17" s="24">
        <f>B13^2</f>
        <v>0</v>
      </c>
      <c r="C17" s="24">
        <f>C13^2</f>
        <v>0</v>
      </c>
    </row>
    <row r="18" spans="1:3" ht="12.75">
      <c r="A18" s="1" t="s">
        <v>17</v>
      </c>
      <c r="B18" s="24" t="e">
        <f>B13/SQRT(B14)</f>
        <v>#DIV/0!</v>
      </c>
      <c r="C18" s="24" t="e">
        <f>C13/SQRT(C14)</f>
        <v>#DIV/0!</v>
      </c>
    </row>
    <row r="19" spans="1:3" ht="12.75">
      <c r="A19" s="1" t="s">
        <v>40</v>
      </c>
      <c r="B19" s="26">
        <f>B14-1</f>
        <v>-1</v>
      </c>
      <c r="C19" s="26">
        <f>C14-1</f>
        <v>-1</v>
      </c>
    </row>
    <row r="20" spans="1:3" ht="12.75">
      <c r="A20" s="1" t="s">
        <v>18</v>
      </c>
      <c r="B20" s="23" t="e">
        <f>TINV(B9,B19)</f>
        <v>#NUM!</v>
      </c>
      <c r="C20" s="23" t="e">
        <f>TINV(B9,C19)</f>
        <v>#NUM!</v>
      </c>
    </row>
    <row r="21" spans="1:3" ht="12.75">
      <c r="A21" s="1" t="s">
        <v>46</v>
      </c>
      <c r="B21" s="23" t="e">
        <f>B18*B20</f>
        <v>#DIV/0!</v>
      </c>
      <c r="C21" s="23" t="e">
        <f>C18*C20</f>
        <v>#DIV/0!</v>
      </c>
    </row>
    <row r="22" spans="1:3" ht="12.75">
      <c r="A22" s="1" t="s">
        <v>9</v>
      </c>
      <c r="B22" s="23" t="e">
        <f>B12+B21</f>
        <v>#DIV/0!</v>
      </c>
      <c r="C22" s="23" t="e">
        <f>C12+C21</f>
        <v>#DIV/0!</v>
      </c>
    </row>
    <row r="23" spans="1:3" ht="12.75">
      <c r="A23" s="1" t="s">
        <v>10</v>
      </c>
      <c r="B23" s="23" t="e">
        <f>B12-B21</f>
        <v>#DIV/0!</v>
      </c>
      <c r="C23" s="23" t="e">
        <f>C12-C21</f>
        <v>#DIV/0!</v>
      </c>
    </row>
    <row r="24" ht="12.75">
      <c r="C24" s="2"/>
    </row>
  </sheetData>
  <sheetProtection sheet="1" objects="1" scenarios="1"/>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dimension ref="A1:L73"/>
  <sheetViews>
    <sheetView workbookViewId="0" topLeftCell="A1">
      <selection activeCell="A1" sqref="A1"/>
    </sheetView>
  </sheetViews>
  <sheetFormatPr defaultColWidth="9.140625" defaultRowHeight="12.75"/>
  <cols>
    <col min="1" max="1" width="17.8515625" style="3" customWidth="1"/>
    <col min="2" max="2" width="12.8515625" style="4" customWidth="1"/>
    <col min="3" max="3" width="13.421875" style="4" customWidth="1"/>
    <col min="4" max="5" width="11.57421875" style="4" customWidth="1"/>
    <col min="6" max="6" width="12.00390625" style="4" customWidth="1"/>
    <col min="7" max="7" width="11.7109375" style="4" customWidth="1"/>
    <col min="8" max="8" width="12.00390625" style="4" customWidth="1"/>
    <col min="9" max="9" width="11.00390625" style="4" customWidth="1"/>
    <col min="10" max="10" width="12.421875" style="4" customWidth="1"/>
    <col min="11" max="16384" width="9.140625" style="4" customWidth="1"/>
  </cols>
  <sheetData>
    <row r="1" spans="1:6" ht="12.75">
      <c r="A1" s="12" t="s">
        <v>109</v>
      </c>
      <c r="B1" s="57"/>
      <c r="C1" s="57"/>
      <c r="D1" s="57"/>
      <c r="E1" s="57"/>
      <c r="F1" s="57"/>
    </row>
    <row r="2" spans="1:10" ht="12.75">
      <c r="A2" s="1" t="s">
        <v>16</v>
      </c>
      <c r="B2" s="2"/>
      <c r="C2" s="2"/>
      <c r="D2" s="2"/>
      <c r="E2" s="2"/>
      <c r="F2" s="2"/>
      <c r="G2" s="2"/>
      <c r="H2" s="2"/>
      <c r="I2" s="2"/>
      <c r="J2" s="2"/>
    </row>
    <row r="3" spans="1:12" ht="12.75">
      <c r="A3" s="78" t="s">
        <v>110</v>
      </c>
      <c r="B3" s="77"/>
      <c r="C3" s="77"/>
      <c r="D3" s="77"/>
      <c r="E3" s="77"/>
      <c r="F3" s="77"/>
      <c r="G3" s="77"/>
      <c r="H3" s="77"/>
      <c r="I3" s="77"/>
      <c r="J3" s="77"/>
      <c r="K3" s="77"/>
      <c r="L3" s="16"/>
    </row>
    <row r="4" spans="1:12" ht="12.75">
      <c r="A4" s="77"/>
      <c r="B4" s="77"/>
      <c r="C4" s="77"/>
      <c r="D4" s="77"/>
      <c r="E4" s="77"/>
      <c r="F4" s="77"/>
      <c r="G4" s="77"/>
      <c r="H4" s="77"/>
      <c r="I4" s="77"/>
      <c r="J4" s="77"/>
      <c r="K4" s="77"/>
      <c r="L4" s="16"/>
    </row>
    <row r="5" spans="1:12" ht="12.75">
      <c r="A5" s="77"/>
      <c r="B5" s="77"/>
      <c r="C5" s="77"/>
      <c r="D5" s="77"/>
      <c r="E5" s="77"/>
      <c r="F5" s="77"/>
      <c r="G5" s="77"/>
      <c r="H5" s="77"/>
      <c r="I5" s="77"/>
      <c r="J5" s="77"/>
      <c r="K5" s="77"/>
      <c r="L5" s="16"/>
    </row>
    <row r="6" spans="1:10" ht="12.75">
      <c r="A6" s="9" t="s">
        <v>111</v>
      </c>
      <c r="B6" s="8"/>
      <c r="C6" s="8"/>
      <c r="D6" s="8"/>
      <c r="E6" s="8"/>
      <c r="F6" s="8"/>
      <c r="G6" s="8"/>
      <c r="H6" s="8"/>
      <c r="I6" s="8"/>
      <c r="J6" s="8"/>
    </row>
    <row r="7" spans="1:10" ht="12.75">
      <c r="A7" s="1" t="s">
        <v>112</v>
      </c>
      <c r="B7" s="2"/>
      <c r="C7" s="2"/>
      <c r="D7" s="2"/>
      <c r="E7" s="2"/>
      <c r="F7" s="2"/>
      <c r="G7" s="2"/>
      <c r="H7" s="2"/>
      <c r="I7" s="2"/>
      <c r="J7" s="2"/>
    </row>
    <row r="8" spans="1:11" ht="12.75">
      <c r="A8" s="78" t="s">
        <v>113</v>
      </c>
      <c r="B8" s="77"/>
      <c r="C8" s="77"/>
      <c r="D8" s="77"/>
      <c r="E8" s="77"/>
      <c r="F8" s="77"/>
      <c r="G8" s="77"/>
      <c r="H8" s="77"/>
      <c r="I8" s="77"/>
      <c r="J8" s="77"/>
      <c r="K8" s="77"/>
    </row>
    <row r="9" spans="1:11" ht="12.75">
      <c r="A9" s="77"/>
      <c r="B9" s="77"/>
      <c r="C9" s="77"/>
      <c r="D9" s="77"/>
      <c r="E9" s="77"/>
      <c r="F9" s="77"/>
      <c r="G9" s="77"/>
      <c r="H9" s="77"/>
      <c r="I9" s="77"/>
      <c r="J9" s="77"/>
      <c r="K9" s="77"/>
    </row>
    <row r="10" spans="1:3" ht="12.75">
      <c r="A10" s="10"/>
      <c r="B10" s="11"/>
      <c r="C10" s="11"/>
    </row>
    <row r="11" spans="1:2" ht="12.75">
      <c r="A11" s="1" t="s">
        <v>114</v>
      </c>
      <c r="B11" s="58"/>
    </row>
    <row r="12" spans="1:2" ht="13.5" thickBot="1">
      <c r="A12" s="1" t="s">
        <v>14</v>
      </c>
      <c r="B12" s="58"/>
    </row>
    <row r="13" spans="1:8" ht="12.75">
      <c r="A13" s="1"/>
      <c r="E13" s="66"/>
      <c r="F13" s="67"/>
      <c r="G13" s="67"/>
      <c r="H13" s="68"/>
    </row>
    <row r="14" spans="1:8" ht="12.75">
      <c r="A14" s="1"/>
      <c r="B14" s="1" t="s">
        <v>65</v>
      </c>
      <c r="C14" s="1" t="s">
        <v>1</v>
      </c>
      <c r="E14" s="69" t="s">
        <v>118</v>
      </c>
      <c r="F14" s="64" t="e">
        <f>B26/B23</f>
        <v>#DIV/0!</v>
      </c>
      <c r="G14" s="70"/>
      <c r="H14" s="71"/>
    </row>
    <row r="15" spans="1:8" ht="12.75">
      <c r="A15" s="1" t="s">
        <v>0</v>
      </c>
      <c r="B15" s="59"/>
      <c r="C15" s="59"/>
      <c r="E15" s="72"/>
      <c r="F15" s="70"/>
      <c r="G15" s="70"/>
      <c r="H15" s="71"/>
    </row>
    <row r="16" spans="1:8" ht="13.5" thickBot="1">
      <c r="A16" s="1" t="s">
        <v>2</v>
      </c>
      <c r="B16" s="59"/>
      <c r="C16" s="59"/>
      <c r="E16" s="73" t="s">
        <v>119</v>
      </c>
      <c r="F16" s="74" t="e">
        <f>IF(F14&lt;B27,"Treatment is not greater than control","Treatment is greater than control")</f>
        <v>#DIV/0!</v>
      </c>
      <c r="G16" s="74"/>
      <c r="H16" s="75"/>
    </row>
    <row r="17" spans="1:3" ht="12.75">
      <c r="A17" s="1" t="s">
        <v>3</v>
      </c>
      <c r="B17" s="60"/>
      <c r="C17" s="60"/>
    </row>
    <row r="18" spans="2:3" ht="12.75">
      <c r="B18" s="5"/>
      <c r="C18" s="5"/>
    </row>
    <row r="19" spans="1:3" ht="12.75">
      <c r="A19" s="6" t="s">
        <v>15</v>
      </c>
      <c r="B19" s="7"/>
      <c r="C19" s="7"/>
    </row>
    <row r="20" spans="1:3" ht="12.75">
      <c r="A20" s="1" t="s">
        <v>6</v>
      </c>
      <c r="B20" s="61">
        <f>B16^2</f>
        <v>0</v>
      </c>
      <c r="C20" s="61">
        <f>C16^2</f>
        <v>0</v>
      </c>
    </row>
    <row r="21" spans="1:3" ht="12.75">
      <c r="A21" s="1" t="s">
        <v>7</v>
      </c>
      <c r="B21" s="61" t="e">
        <f>B20/B17</f>
        <v>#DIV/0!</v>
      </c>
      <c r="C21" s="61" t="e">
        <f>C20/C17</f>
        <v>#DIV/0!</v>
      </c>
    </row>
    <row r="22" spans="1:3" ht="12.75">
      <c r="A22" s="1" t="s">
        <v>115</v>
      </c>
      <c r="B22" s="61">
        <f>B11^2</f>
        <v>0</v>
      </c>
      <c r="C22" s="62"/>
    </row>
    <row r="23" spans="1:3" ht="12.75">
      <c r="A23" s="1" t="s">
        <v>4</v>
      </c>
      <c r="B23" s="61" t="e">
        <f>SQRT(((C16^2)/C17)+((B11^2)*(B16^2))/B17)</f>
        <v>#DIV/0!</v>
      </c>
      <c r="C23" s="63"/>
    </row>
    <row r="24" spans="1:3" ht="12.75">
      <c r="A24" s="6"/>
      <c r="B24" s="22"/>
      <c r="C24" s="7"/>
    </row>
    <row r="25" spans="1:3" ht="12.75">
      <c r="A25" s="1" t="s">
        <v>5</v>
      </c>
      <c r="B25" s="29" t="e">
        <f>(($C$21+($B$22*$B$21))^2)/((($C$21)^2/($C$17-1))+((($B$22*$B$20)/$B$17)^2)/($B$17-1))</f>
        <v>#DIV/0!</v>
      </c>
      <c r="C25" s="2"/>
    </row>
    <row r="26" spans="1:3" ht="12.75">
      <c r="A26" s="1" t="s">
        <v>12</v>
      </c>
      <c r="B26" s="23">
        <f>C15-(B11*B15)</f>
        <v>0</v>
      </c>
      <c r="C26" s="2"/>
    </row>
    <row r="27" spans="1:3" ht="12.75">
      <c r="A27" s="1" t="s">
        <v>18</v>
      </c>
      <c r="B27" s="23" t="e">
        <f>TINV(2*B12,FLOOR(B25,1))</f>
        <v>#DIV/0!</v>
      </c>
      <c r="C27" s="2"/>
    </row>
    <row r="28" spans="1:3" ht="12.75">
      <c r="A28" s="1" t="s">
        <v>13</v>
      </c>
      <c r="B28" s="23" t="e">
        <f>B27*B23</f>
        <v>#DIV/0!</v>
      </c>
      <c r="C28" s="2"/>
    </row>
    <row r="29" spans="1:3" ht="12.75">
      <c r="A29" s="1" t="s">
        <v>9</v>
      </c>
      <c r="B29" s="23" t="e">
        <f>B26+B28</f>
        <v>#DIV/0!</v>
      </c>
      <c r="C29" s="2"/>
    </row>
    <row r="30" spans="1:3" ht="12.75">
      <c r="A30" s="1" t="s">
        <v>10</v>
      </c>
      <c r="B30" s="23" t="e">
        <f>B26-B28</f>
        <v>#DIV/0!</v>
      </c>
      <c r="C30" s="2"/>
    </row>
    <row r="31" spans="1:3" ht="12.75">
      <c r="A31" s="1" t="s">
        <v>116</v>
      </c>
      <c r="B31" s="23">
        <f>(B11*B15)</f>
        <v>0</v>
      </c>
      <c r="C31" s="2"/>
    </row>
    <row r="32" spans="1:3" ht="12.75">
      <c r="A32" s="3" t="s">
        <v>117</v>
      </c>
      <c r="B32" s="23">
        <f>(B11*B15)-B15</f>
        <v>0</v>
      </c>
      <c r="C32" s="2"/>
    </row>
    <row r="33" ht="12.75">
      <c r="A33" s="4"/>
    </row>
    <row r="34" ht="12.75">
      <c r="A34" s="4"/>
    </row>
    <row r="35" ht="12.75"/>
    <row r="37" ht="12.75">
      <c r="A37" s="4"/>
    </row>
    <row r="38" ht="12.75">
      <c r="A38" s="4"/>
    </row>
    <row r="39" ht="12.75">
      <c r="A39" s="4"/>
    </row>
    <row r="40" ht="12.75">
      <c r="A40" s="4"/>
    </row>
    <row r="41" ht="12.75">
      <c r="A41" s="4"/>
    </row>
    <row r="42" ht="12.75">
      <c r="A42" s="4"/>
    </row>
    <row r="43" ht="12.75">
      <c r="A43" s="4"/>
    </row>
    <row r="44" ht="12.75">
      <c r="A44" s="4"/>
    </row>
    <row r="45" ht="12.75">
      <c r="A45" s="4"/>
    </row>
    <row r="46" ht="12.75">
      <c r="A46" s="4"/>
    </row>
    <row r="47" ht="12.75">
      <c r="A47" s="4"/>
    </row>
    <row r="48" ht="12.75">
      <c r="A48" s="4"/>
    </row>
    <row r="49" ht="12.75">
      <c r="A49" s="4"/>
    </row>
    <row r="50" ht="12.75">
      <c r="A50" s="4"/>
    </row>
    <row r="51" ht="12.75">
      <c r="A51" s="4"/>
    </row>
    <row r="52" ht="12.75">
      <c r="A52" s="4"/>
    </row>
    <row r="53" ht="12.75">
      <c r="A53" s="4"/>
    </row>
    <row r="54" ht="12.75">
      <c r="A54" s="4"/>
    </row>
    <row r="55" ht="12.75">
      <c r="A55" s="4"/>
    </row>
    <row r="56" ht="12.75">
      <c r="A56" s="4"/>
    </row>
    <row r="57" ht="12.75">
      <c r="A57" s="4"/>
    </row>
    <row r="58" ht="12.75">
      <c r="A58" s="4"/>
    </row>
    <row r="59" ht="12.75">
      <c r="A59" s="4"/>
    </row>
    <row r="60" ht="12.75">
      <c r="A60" s="4"/>
    </row>
    <row r="61" ht="12.75">
      <c r="A61" s="4"/>
    </row>
    <row r="62" ht="12.75">
      <c r="A62" s="4"/>
    </row>
    <row r="63" ht="12.75">
      <c r="A63" s="4"/>
    </row>
    <row r="64" ht="12.75">
      <c r="A64" s="4"/>
    </row>
    <row r="65" ht="12.75">
      <c r="A65" s="4"/>
    </row>
    <row r="66" ht="12.75">
      <c r="A66" s="4"/>
    </row>
    <row r="67" ht="12.75">
      <c r="A67" s="4"/>
    </row>
    <row r="68" ht="12.75">
      <c r="A68" s="4"/>
    </row>
    <row r="69" ht="12.75">
      <c r="A69" s="4"/>
    </row>
    <row r="70" ht="12.75">
      <c r="A70" s="4"/>
    </row>
    <row r="71" ht="12.75">
      <c r="A71" s="4"/>
    </row>
    <row r="72" ht="12.75">
      <c r="A72" s="4"/>
    </row>
    <row r="73" ht="12.75">
      <c r="A73" s="4"/>
    </row>
  </sheetData>
  <sheetProtection sheet="1" objects="1" scenarios="1"/>
  <mergeCells count="2">
    <mergeCell ref="A3:K5"/>
    <mergeCell ref="A8:K9"/>
  </mergeCells>
  <conditionalFormatting sqref="F14">
    <cfRule type="cellIs" priority="1" dxfId="0" operator="lessThanOrEqual" stopIfTrue="1">
      <formula>$B$27</formula>
    </cfRule>
    <cfRule type="cellIs" priority="2" dxfId="1" operator="greaterThan" stopIfTrue="1">
      <formula>$B$27</formula>
    </cfRule>
  </conditionalFormatting>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 FRESC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wirtht</dc:creator>
  <cp:keywords/>
  <dc:description/>
  <cp:lastModifiedBy>Troy Wirth</cp:lastModifiedBy>
  <dcterms:created xsi:type="dcterms:W3CDTF">2004-09-29T16:54:16Z</dcterms:created>
  <dcterms:modified xsi:type="dcterms:W3CDTF">2008-03-11T20:47:57Z</dcterms:modified>
  <cp:category/>
  <cp:version/>
  <cp:contentType/>
  <cp:contentStatus/>
</cp:coreProperties>
</file>