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22095" windowHeight="13530" tabRatio="301" activeTab="3"/>
  </bookViews>
  <sheets>
    <sheet name="General" sheetId="1" r:id="rId1"/>
    <sheet name="Survey" sheetId="2" r:id="rId2"/>
    <sheet name="Load" sheetId="3" r:id="rId3"/>
    <sheet name="Thermal" sheetId="4" r:id="rId4"/>
    <sheet name="Electrical" sheetId="5" r:id="rId5"/>
  </sheets>
  <definedNames/>
  <calcPr fullCalcOnLoad="1"/>
</workbook>
</file>

<file path=xl/sharedStrings.xml><?xml version="1.0" encoding="utf-8"?>
<sst xmlns="http://schemas.openxmlformats.org/spreadsheetml/2006/main" count="374" uniqueCount="142">
  <si>
    <t>Cold box relative humidity (%)</t>
  </si>
  <si>
    <t>Test Date</t>
  </si>
  <si>
    <t>(e)</t>
  </si>
  <si>
    <t>Root files on server for all test?</t>
  </si>
  <si>
    <t>Y/N</t>
  </si>
  <si>
    <t>D</t>
  </si>
  <si>
    <t>E</t>
  </si>
  <si>
    <t>Root file must be put under the tree &lt;ModuleID&gt;/STAVE/01/</t>
  </si>
  <si>
    <t>F</t>
  </si>
  <si>
    <t>Threshold dispersion</t>
  </si>
  <si>
    <t>Units</t>
  </si>
  <si>
    <t>Test Group</t>
  </si>
  <si>
    <t>FLEX</t>
  </si>
  <si>
    <t>STAVE</t>
  </si>
  <si>
    <t>Analog scan average noise</t>
  </si>
  <si>
    <t>Test No. bad bump candidates</t>
  </si>
  <si>
    <t>Number of thermal cycles between minimum and maximum temperature</t>
  </si>
  <si>
    <t xml:space="preserve">Delta T (per watt) between the temperature of the module on and off divided by the input power. </t>
  </si>
  <si>
    <t>Source scan open bumps</t>
  </si>
  <si>
    <t>Sensor I_leakage @ 150 V</t>
  </si>
  <si>
    <t>Module ID from PDB</t>
  </si>
  <si>
    <t>Temperature measured by the module NTC (supposed constant during the test). Temperature must be between -7 and -10ºC.</t>
  </si>
  <si>
    <t>Sensor leakage current to be compared to the one of the FLEX test group. Specify temperature if made at different value with respect to the other tests.</t>
  </si>
  <si>
    <t>Module bow compared with the one from FlexModule</t>
  </si>
  <si>
    <t xml:space="preserve">Attach explanation if the damage was noticed during initial visual inspection or it was done during mounting </t>
  </si>
  <si>
    <t>Loading date start date</t>
  </si>
  <si>
    <t>Loading date end date</t>
  </si>
  <si>
    <t>Low temperature</t>
  </si>
  <si>
    <t>NTC (ºC)</t>
  </si>
  <si>
    <t>IR image (ºC)</t>
  </si>
  <si>
    <t>High temperature</t>
  </si>
  <si>
    <t>Environment</t>
  </si>
  <si>
    <t>Thermal test/burn in with no module powered (min-max temperature)</t>
  </si>
  <si>
    <t>Temperature of fully configured module</t>
  </si>
  <si>
    <t>Note:</t>
  </si>
  <si>
    <t>Thermal cycle with no power on module. Lowest temperature measured on module NTC (should be between -25 and -30 ºC)</t>
  </si>
  <si>
    <t>Thermal cycle with no power on module. Highest temperature measured on module NTC (should be between 25 and 30 ºC)</t>
  </si>
  <si>
    <t>Module V/I supply</t>
  </si>
  <si>
    <t>AVDD (V)</t>
  </si>
  <si>
    <t>Power (W)</t>
  </si>
  <si>
    <t>DVDD (V)</t>
  </si>
  <si>
    <t>IDDA (I)</t>
  </si>
  <si>
    <t>IDDD (I)</t>
  </si>
  <si>
    <r>
      <t>D</t>
    </r>
    <r>
      <rPr>
        <sz val="10"/>
        <rFont val="Verdana"/>
        <family val="0"/>
      </rPr>
      <t>T / W</t>
    </r>
  </si>
  <si>
    <t>T input fluid</t>
  </si>
  <si>
    <t>(ºC/W)</t>
  </si>
  <si>
    <t>(ºC)</t>
  </si>
  <si>
    <t>Cold box N temperature (ºC)</t>
  </si>
  <si>
    <t>T power on</t>
  </si>
  <si>
    <t>T power off</t>
  </si>
  <si>
    <t>Thermal Image test with single module powered at time (T = 10÷15 ºC)</t>
  </si>
  <si>
    <t>Thermal transfer fluid type</t>
  </si>
  <si>
    <t>Loading Site</t>
  </si>
  <si>
    <t>Module potted?</t>
  </si>
  <si>
    <t>I (mA)</t>
  </si>
  <si>
    <t>T (ºC)</t>
  </si>
  <si>
    <t>Note</t>
  </si>
  <si>
    <t>A</t>
  </si>
  <si>
    <t>B</t>
  </si>
  <si>
    <t>C</t>
  </si>
  <si>
    <t>No.</t>
  </si>
  <si>
    <t>Category</t>
  </si>
  <si>
    <t>Module ID</t>
  </si>
  <si>
    <t>Sensor mark#1 (FE-0)</t>
  </si>
  <si>
    <t>Sensor mark#2 (FE-7)</t>
  </si>
  <si>
    <t>Sensor mark#3 (FE-8)</t>
  </si>
  <si>
    <t>Sensor mark#4 (FE-F)</t>
  </si>
  <si>
    <t>Delta X (µm)</t>
  </si>
  <si>
    <t>Delta Y (µm)</t>
  </si>
  <si>
    <t>Delta Z (µm)</t>
  </si>
  <si>
    <t>Before (µm)</t>
  </si>
  <si>
    <t>After (µm)</t>
  </si>
  <si>
    <t>Module bow Before/after loading</t>
  </si>
  <si>
    <t>Visible? (Y/N)</t>
  </si>
  <si>
    <t>Mod. #2</t>
  </si>
  <si>
    <t>Mod. #3</t>
  </si>
  <si>
    <t>Mod. #4</t>
  </si>
  <si>
    <t>Mod. #5</t>
  </si>
  <si>
    <t>Mod. #6</t>
  </si>
  <si>
    <t>yes</t>
  </si>
  <si>
    <t>N/A</t>
  </si>
  <si>
    <t>250g</t>
  </si>
  <si>
    <t>no</t>
  </si>
  <si>
    <t>Sector ID</t>
  </si>
  <si>
    <t>LBNL</t>
  </si>
  <si>
    <t xml:space="preserve">Delta Z for one end of module defined to be zero by measurement. </t>
  </si>
  <si>
    <t>Mod. #1</t>
  </si>
  <si>
    <t>Survey date</t>
  </si>
  <si>
    <t>(dd/mm/yy)</t>
  </si>
  <si>
    <t>(yes/no)</t>
  </si>
  <si>
    <t>(deg)</t>
  </si>
  <si>
    <t>Horiz. tilt angle</t>
  </si>
  <si>
    <t>Loading proc. Logsheet</t>
  </si>
  <si>
    <t>Has the "ATLAS Pixel Module Loading on Stave Procedure Logsheet" been filled?</t>
  </si>
  <si>
    <t>(g)</t>
  </si>
  <si>
    <t>Module weight</t>
  </si>
  <si>
    <t>Glue shear test</t>
  </si>
  <si>
    <t>Flex trim from sensor edge</t>
  </si>
  <si>
    <t>FE-0/F (µm)</t>
  </si>
  <si>
    <t>FE-7/8 (µm)</t>
  </si>
  <si>
    <t>Survey data</t>
  </si>
  <si>
    <t>Any damage visible?</t>
  </si>
  <si>
    <t>Loading date</t>
  </si>
  <si>
    <t>Module Loading data</t>
  </si>
  <si>
    <t>DI water, C6F14</t>
  </si>
  <si>
    <t>Pre-qualification Data Summary of Sector Assembly: General.</t>
  </si>
  <si>
    <t>Pre-qualification Data Summary of Sector Assembly: Inspection - Survey.</t>
  </si>
  <si>
    <t>Pre-qualification Data Summary of Sector Assembly: Thermal - Burnin.</t>
  </si>
  <si>
    <t>Pre-qualification Data Summary of Sector Assembly: Initial Loading Tests</t>
  </si>
  <si>
    <t xml:space="preserve">From module analysis bad bump candidate cuts, to be released after 14 april 04. </t>
  </si>
  <si>
    <r>
      <t>D</t>
    </r>
    <r>
      <rPr>
        <sz val="10"/>
        <rFont val="Verdana"/>
        <family val="0"/>
      </rPr>
      <t>T</t>
    </r>
  </si>
  <si>
    <t>Thermal test with single module powered at time</t>
  </si>
  <si>
    <t>Threshold scan with single module powered at time</t>
  </si>
  <si>
    <t>Before</t>
  </si>
  <si>
    <t>After</t>
  </si>
  <si>
    <t>Mean Threshold Before/After Loading</t>
  </si>
  <si>
    <t>Sigma Threshold Before/After Loading</t>
  </si>
  <si>
    <t>Mean Noise Before/After Loading</t>
  </si>
  <si>
    <t>Sigma Noise Before/After Loading</t>
  </si>
  <si>
    <t>Cross-talk scan with single module powered at time</t>
  </si>
  <si>
    <t>Mean Cross-talk Before/After Loading</t>
  </si>
  <si>
    <t>Sigma Cross-talk Before/After Loading</t>
  </si>
  <si>
    <t>Mean Long Cross-talk Before/After Loading</t>
  </si>
  <si>
    <t>Sigma Long Cross-talk Before/After Loading</t>
  </si>
  <si>
    <t>n/a</t>
  </si>
  <si>
    <t>Chiller set point.</t>
  </si>
  <si>
    <t>Module ID from PDB.</t>
  </si>
  <si>
    <t>Disconnected Pixels</t>
  </si>
  <si>
    <t>Estimate Before/After Loading</t>
  </si>
  <si>
    <t>From Source Scan</t>
  </si>
  <si>
    <t>From VCAL Scan without sensor bias.</t>
  </si>
  <si>
    <t>Exact Number</t>
  </si>
  <si>
    <t>n/a: Fit gives value less than 0.</t>
  </si>
  <si>
    <t>G</t>
  </si>
  <si>
    <t>H</t>
  </si>
  <si>
    <t>AVDD = 1.6 V</t>
  </si>
  <si>
    <t>DVDD = 2.0 V</t>
  </si>
  <si>
    <r>
      <t>Δ</t>
    </r>
    <r>
      <rPr>
        <sz val="10"/>
        <rFont val="Verdana"/>
        <family val="0"/>
      </rPr>
      <t>T</t>
    </r>
  </si>
  <si>
    <t>ΔT</t>
  </si>
  <si>
    <t>Thermal test with three modules powered at time(T = -7÷-10 ºC)</t>
  </si>
  <si>
    <t>No. of thermal cycles: 3</t>
  </si>
  <si>
    <t>MCC VDD threshold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</si>
</sst>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mmm\-yyyy"/>
    <numFmt numFmtId="171" formatCode="0.0"/>
    <numFmt numFmtId="172" formatCode="0.000"/>
    <numFmt numFmtId="173" formatCode="[$-409]dddd\,\ mmmm\ dd\,\ yyyy"/>
    <numFmt numFmtId="174" formatCode="[$-409]d\-mmm\-yy;@"/>
    <numFmt numFmtId="175" formatCode="[$-409]dd\-mmm\-yy;@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2"/>
      <name val="Verdana"/>
      <family val="0"/>
    </font>
    <font>
      <u val="single"/>
      <sz val="10"/>
      <name val="Verdana"/>
      <family val="0"/>
    </font>
    <font>
      <sz val="10"/>
      <name val="Symbol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double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6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7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1" xfId="0" applyBorder="1" applyAlignment="1">
      <alignment vertical="center"/>
    </xf>
    <xf numFmtId="0" fontId="0" fillId="0" borderId="5" xfId="0" applyBorder="1" applyAlignment="1">
      <alignment/>
    </xf>
    <xf numFmtId="0" fontId="1" fillId="0" borderId="8" xfId="0" applyFont="1" applyBorder="1" applyAlignment="1">
      <alignment/>
    </xf>
    <xf numFmtId="0" fontId="0" fillId="0" borderId="3" xfId="0" applyBorder="1" applyAlignment="1">
      <alignment vertic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1" fontId="0" fillId="0" borderId="31" xfId="0" applyNumberFormat="1" applyBorder="1" applyAlignment="1">
      <alignment/>
    </xf>
    <xf numFmtId="15" fontId="0" fillId="0" borderId="2" xfId="0" applyNumberFormat="1" applyBorder="1" applyAlignment="1">
      <alignment/>
    </xf>
    <xf numFmtId="15" fontId="0" fillId="0" borderId="11" xfId="0" applyNumberFormat="1" applyBorder="1" applyAlignment="1">
      <alignment horizontal="center"/>
    </xf>
    <xf numFmtId="15" fontId="0" fillId="0" borderId="5" xfId="0" applyNumberFormat="1" applyBorder="1" applyAlignment="1">
      <alignment horizontal="center"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1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5" fontId="0" fillId="0" borderId="34" xfId="0" applyNumberFormat="1" applyBorder="1" applyAlignment="1">
      <alignment horizontal="center"/>
    </xf>
    <xf numFmtId="0" fontId="1" fillId="0" borderId="38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172" fontId="0" fillId="0" borderId="15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2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16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5" xfId="0" applyBorder="1" applyAlignment="1">
      <alignment/>
    </xf>
    <xf numFmtId="0" fontId="0" fillId="0" borderId="29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8" xfId="0" applyBorder="1" applyAlignment="1">
      <alignment vertical="center"/>
    </xf>
    <xf numFmtId="174" fontId="0" fillId="0" borderId="2" xfId="0" applyNumberFormat="1" applyBorder="1" applyAlignment="1">
      <alignment/>
    </xf>
    <xf numFmtId="0" fontId="0" fillId="0" borderId="38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6" xfId="0" applyBorder="1" applyAlignment="1">
      <alignment/>
    </xf>
    <xf numFmtId="0" fontId="0" fillId="0" borderId="17" xfId="0" applyBorder="1" applyAlignment="1">
      <alignment vertical="center"/>
    </xf>
    <xf numFmtId="0" fontId="0" fillId="0" borderId="47" xfId="0" applyBorder="1" applyAlignment="1">
      <alignment horizontal="center"/>
    </xf>
    <xf numFmtId="175" fontId="0" fillId="0" borderId="15" xfId="0" applyNumberFormat="1" applyBorder="1" applyAlignment="1">
      <alignment/>
    </xf>
    <xf numFmtId="0" fontId="9" fillId="0" borderId="12" xfId="0" applyFont="1" applyBorder="1" applyAlignment="1">
      <alignment vertical="center" wrapText="1"/>
    </xf>
    <xf numFmtId="174" fontId="0" fillId="0" borderId="1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48" xfId="0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1" fillId="0" borderId="9" xfId="0" applyFont="1" applyBorder="1" applyAlignment="1">
      <alignment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2" fillId="0" borderId="24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9" xfId="0" applyBorder="1" applyAlignment="1">
      <alignment/>
    </xf>
    <xf numFmtId="0" fontId="1" fillId="0" borderId="7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4" xfId="0" applyFont="1" applyBorder="1" applyAlignment="1">
      <alignment/>
    </xf>
    <xf numFmtId="0" fontId="0" fillId="0" borderId="42" xfId="0" applyBorder="1" applyAlignment="1">
      <alignment/>
    </xf>
    <xf numFmtId="174" fontId="0" fillId="0" borderId="2" xfId="0" applyNumberFormat="1" applyFont="1" applyBorder="1" applyAlignment="1">
      <alignment/>
    </xf>
    <xf numFmtId="175" fontId="0" fillId="0" borderId="51" xfId="0" applyNumberFormat="1" applyBorder="1" applyAlignment="1">
      <alignment/>
    </xf>
    <xf numFmtId="0" fontId="6" fillId="0" borderId="0" xfId="0" applyFont="1" applyAlignment="1">
      <alignment horizontal="center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4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" fillId="0" borderId="35" xfId="0" applyFont="1" applyBorder="1" applyAlignment="1">
      <alignment/>
    </xf>
    <xf numFmtId="0" fontId="1" fillId="0" borderId="54" xfId="0" applyFont="1" applyBorder="1" applyAlignment="1">
      <alignment/>
    </xf>
    <xf numFmtId="0" fontId="0" fillId="0" borderId="26" xfId="0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 vertical="center" wrapText="1"/>
    </xf>
    <xf numFmtId="0" fontId="0" fillId="0" borderId="55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29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1" fillId="0" borderId="10" xfId="0" applyFont="1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41" xfId="0" applyBorder="1" applyAlignment="1">
      <alignment/>
    </xf>
    <xf numFmtId="0" fontId="0" fillId="0" borderId="25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4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1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vertical="center"/>
    </xf>
    <xf numFmtId="0" fontId="0" fillId="0" borderId="24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workbookViewId="0" topLeftCell="A1">
      <selection activeCell="A10" sqref="A10"/>
    </sheetView>
  </sheetViews>
  <sheetFormatPr defaultColWidth="9.00390625" defaultRowHeight="12.75"/>
  <cols>
    <col min="1" max="1" width="38.25390625" style="0" customWidth="1"/>
    <col min="2" max="2" width="20.875" style="0" customWidth="1"/>
    <col min="3" max="16384" width="11.00390625" style="0" customWidth="1"/>
  </cols>
  <sheetData>
    <row r="1" spans="1:15" ht="15">
      <c r="A1" s="21" t="s">
        <v>105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ht="13.5" thickBot="1"/>
    <row r="3" spans="1:2" ht="12.75">
      <c r="A3" s="52" t="s">
        <v>83</v>
      </c>
      <c r="B3" s="71">
        <v>20212000019005</v>
      </c>
    </row>
    <row r="4" spans="1:2" ht="12.75">
      <c r="A4" s="53" t="s">
        <v>52</v>
      </c>
      <c r="B4" s="19" t="s">
        <v>84</v>
      </c>
    </row>
    <row r="5" spans="1:2" ht="12.75">
      <c r="A5" s="53" t="s">
        <v>25</v>
      </c>
      <c r="B5" s="72">
        <v>36649</v>
      </c>
    </row>
    <row r="6" spans="1:2" ht="12.75">
      <c r="A6" s="53" t="s">
        <v>26</v>
      </c>
      <c r="B6" s="72">
        <v>36685</v>
      </c>
    </row>
    <row r="7" spans="1:2" ht="13.5" thickBot="1">
      <c r="A7" s="54" t="s">
        <v>51</v>
      </c>
      <c r="B7" s="20" t="s">
        <v>104</v>
      </c>
    </row>
  </sheetData>
  <printOptions/>
  <pageMargins left="1" right="1" top="1" bottom="1" header="0.511811023622047" footer="0.511811023622047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workbookViewId="0" topLeftCell="A1">
      <selection activeCell="B5" sqref="B5:I5"/>
    </sheetView>
  </sheetViews>
  <sheetFormatPr defaultColWidth="9.00390625" defaultRowHeight="12.75"/>
  <cols>
    <col min="1" max="1" width="4.875" style="2" bestFit="1" customWidth="1"/>
    <col min="2" max="2" width="20.875" style="0" customWidth="1"/>
    <col min="3" max="3" width="11.25390625" style="0" bestFit="1" customWidth="1"/>
    <col min="4" max="9" width="9.75390625" style="2" customWidth="1"/>
    <col min="10" max="16384" width="11.00390625" style="0" customWidth="1"/>
  </cols>
  <sheetData>
    <row r="1" spans="2:9" ht="15">
      <c r="B1" s="134" t="s">
        <v>106</v>
      </c>
      <c r="C1" s="134"/>
      <c r="D1" s="134"/>
      <c r="E1" s="134"/>
      <c r="F1" s="134"/>
      <c r="G1" s="134"/>
      <c r="H1" s="134"/>
      <c r="I1" s="134"/>
    </row>
    <row r="2" ht="13.5" thickBot="1"/>
    <row r="3" spans="1:10" s="1" customFormat="1" ht="13.5" thickBot="1">
      <c r="A3" s="39" t="s">
        <v>56</v>
      </c>
      <c r="B3" s="144" t="s">
        <v>61</v>
      </c>
      <c r="C3" s="145"/>
      <c r="D3" s="79" t="s">
        <v>86</v>
      </c>
      <c r="E3" s="80" t="s">
        <v>74</v>
      </c>
      <c r="F3" s="80" t="s">
        <v>75</v>
      </c>
      <c r="G3" s="80" t="s">
        <v>76</v>
      </c>
      <c r="H3" s="80" t="s">
        <v>77</v>
      </c>
      <c r="I3" s="81" t="s">
        <v>78</v>
      </c>
      <c r="J3" s="83"/>
    </row>
    <row r="4" spans="1:11" ht="13.5" thickTop="1">
      <c r="A4" s="38"/>
      <c r="B4" s="146" t="s">
        <v>62</v>
      </c>
      <c r="C4" s="147"/>
      <c r="D4" s="15">
        <v>510209</v>
      </c>
      <c r="E4" s="9">
        <v>510679</v>
      </c>
      <c r="F4" s="9">
        <v>510674</v>
      </c>
      <c r="G4" s="9">
        <v>510216</v>
      </c>
      <c r="H4" s="9">
        <v>510916</v>
      </c>
      <c r="I4" s="10">
        <v>510174</v>
      </c>
      <c r="K4" s="76"/>
    </row>
    <row r="5" spans="1:11" ht="13.5" thickBot="1">
      <c r="A5" s="37"/>
      <c r="B5" s="138" t="s">
        <v>103</v>
      </c>
      <c r="C5" s="139"/>
      <c r="D5" s="139"/>
      <c r="E5" s="139"/>
      <c r="F5" s="139"/>
      <c r="G5" s="139"/>
      <c r="H5" s="139"/>
      <c r="I5" s="139"/>
      <c r="J5" s="84"/>
      <c r="K5" s="76"/>
    </row>
    <row r="6" spans="1:10" ht="12.75">
      <c r="A6" s="37"/>
      <c r="B6" s="35" t="s">
        <v>102</v>
      </c>
      <c r="C6" s="10" t="s">
        <v>88</v>
      </c>
      <c r="D6" s="73">
        <v>36649</v>
      </c>
      <c r="E6" s="74">
        <v>36650</v>
      </c>
      <c r="F6" s="74">
        <v>36650</v>
      </c>
      <c r="G6" s="74">
        <v>36683</v>
      </c>
      <c r="H6" s="74">
        <v>36684</v>
      </c>
      <c r="I6" s="82">
        <v>36684</v>
      </c>
      <c r="J6" s="84"/>
    </row>
    <row r="7" spans="1:10" ht="12.75">
      <c r="A7" s="37"/>
      <c r="B7" s="35" t="s">
        <v>95</v>
      </c>
      <c r="C7" s="10" t="s">
        <v>94</v>
      </c>
      <c r="D7" s="15">
        <f>41.28-35.53</f>
        <v>5.75</v>
      </c>
      <c r="E7" s="9">
        <f>41.71-35.98</f>
        <v>5.730000000000004</v>
      </c>
      <c r="F7" s="9">
        <f>41.5-35.75</f>
        <v>5.75</v>
      </c>
      <c r="G7" s="9">
        <f>42.04-36.3</f>
        <v>5.740000000000002</v>
      </c>
      <c r="H7" s="9"/>
      <c r="I7" s="78"/>
      <c r="J7" s="84"/>
    </row>
    <row r="8" spans="1:10" ht="12.75">
      <c r="A8" s="37"/>
      <c r="B8" s="40" t="s">
        <v>53</v>
      </c>
      <c r="C8" s="10" t="s">
        <v>89</v>
      </c>
      <c r="D8" s="15" t="s">
        <v>79</v>
      </c>
      <c r="E8" s="15" t="s">
        <v>79</v>
      </c>
      <c r="F8" s="15" t="s">
        <v>79</v>
      </c>
      <c r="G8" s="15" t="s">
        <v>79</v>
      </c>
      <c r="H8" s="15" t="s">
        <v>79</v>
      </c>
      <c r="I8" s="78"/>
      <c r="J8" s="84"/>
    </row>
    <row r="9" spans="1:10" ht="12.75">
      <c r="A9" s="37"/>
      <c r="B9" s="135" t="s">
        <v>97</v>
      </c>
      <c r="C9" s="10" t="s">
        <v>98</v>
      </c>
      <c r="D9" s="15" t="s">
        <v>80</v>
      </c>
      <c r="E9" s="15" t="s">
        <v>80</v>
      </c>
      <c r="F9" s="15" t="s">
        <v>80</v>
      </c>
      <c r="G9" s="15" t="s">
        <v>80</v>
      </c>
      <c r="H9" s="15" t="s">
        <v>80</v>
      </c>
      <c r="I9" s="78"/>
      <c r="J9" s="84"/>
    </row>
    <row r="10" spans="1:10" ht="12.75">
      <c r="A10" s="37"/>
      <c r="B10" s="136"/>
      <c r="C10" s="10" t="s">
        <v>99</v>
      </c>
      <c r="D10" s="15" t="s">
        <v>80</v>
      </c>
      <c r="E10" s="15" t="s">
        <v>80</v>
      </c>
      <c r="F10" s="15" t="s">
        <v>80</v>
      </c>
      <c r="G10" s="15" t="s">
        <v>80</v>
      </c>
      <c r="H10" s="15" t="s">
        <v>80</v>
      </c>
      <c r="I10" s="78"/>
      <c r="J10" s="84"/>
    </row>
    <row r="11" spans="1:10" ht="12.75">
      <c r="A11" s="37"/>
      <c r="B11" s="35" t="s">
        <v>96</v>
      </c>
      <c r="C11" s="10" t="s">
        <v>94</v>
      </c>
      <c r="D11" s="15" t="s">
        <v>80</v>
      </c>
      <c r="E11" s="15" t="s">
        <v>80</v>
      </c>
      <c r="F11" s="15" t="s">
        <v>80</v>
      </c>
      <c r="G11" s="9" t="s">
        <v>81</v>
      </c>
      <c r="H11" s="9"/>
      <c r="I11" s="78"/>
      <c r="J11" s="84"/>
    </row>
    <row r="12" spans="1:10" ht="12.75">
      <c r="A12" s="37" t="s">
        <v>57</v>
      </c>
      <c r="B12" s="35" t="s">
        <v>101</v>
      </c>
      <c r="C12" s="10" t="s">
        <v>89</v>
      </c>
      <c r="D12" s="15" t="s">
        <v>82</v>
      </c>
      <c r="E12" s="15" t="s">
        <v>82</v>
      </c>
      <c r="F12" s="15" t="s">
        <v>82</v>
      </c>
      <c r="G12" s="15" t="s">
        <v>82</v>
      </c>
      <c r="H12" s="15"/>
      <c r="I12" s="78"/>
      <c r="J12" s="84"/>
    </row>
    <row r="13" spans="1:10" ht="12.75">
      <c r="A13" s="37" t="s">
        <v>58</v>
      </c>
      <c r="B13" s="35" t="s">
        <v>92</v>
      </c>
      <c r="C13" s="10" t="s">
        <v>89</v>
      </c>
      <c r="D13" s="15" t="s">
        <v>82</v>
      </c>
      <c r="E13" s="15" t="s">
        <v>82</v>
      </c>
      <c r="F13" s="15" t="s">
        <v>82</v>
      </c>
      <c r="G13" s="9" t="s">
        <v>79</v>
      </c>
      <c r="H13" s="9" t="s">
        <v>79</v>
      </c>
      <c r="I13" s="78"/>
      <c r="J13" s="84"/>
    </row>
    <row r="14" spans="1:10" ht="12.75">
      <c r="A14" s="37"/>
      <c r="B14" s="137" t="s">
        <v>100</v>
      </c>
      <c r="C14" s="137"/>
      <c r="D14" s="137"/>
      <c r="E14" s="137"/>
      <c r="F14" s="137"/>
      <c r="G14" s="137"/>
      <c r="H14" s="137"/>
      <c r="I14" s="137"/>
      <c r="J14" s="84"/>
    </row>
    <row r="15" spans="1:10" ht="12.75">
      <c r="A15" s="37"/>
      <c r="B15" s="35" t="s">
        <v>87</v>
      </c>
      <c r="C15" s="10" t="s">
        <v>88</v>
      </c>
      <c r="D15" s="73">
        <v>36656</v>
      </c>
      <c r="E15" s="73">
        <v>36656</v>
      </c>
      <c r="F15" s="73">
        <v>36656</v>
      </c>
      <c r="G15" s="74">
        <v>36685</v>
      </c>
      <c r="H15" s="74">
        <v>36685</v>
      </c>
      <c r="I15" s="82">
        <v>36685</v>
      </c>
      <c r="J15" s="84"/>
    </row>
    <row r="16" spans="1:10" ht="12.75">
      <c r="A16" s="37"/>
      <c r="B16" s="140" t="s">
        <v>63</v>
      </c>
      <c r="C16" s="5" t="s">
        <v>73</v>
      </c>
      <c r="D16" s="16" t="s">
        <v>79</v>
      </c>
      <c r="E16" s="16" t="s">
        <v>79</v>
      </c>
      <c r="F16" s="16" t="s">
        <v>79</v>
      </c>
      <c r="G16" s="3" t="s">
        <v>79</v>
      </c>
      <c r="H16" s="3" t="s">
        <v>79</v>
      </c>
      <c r="I16" s="85" t="s">
        <v>79</v>
      </c>
      <c r="J16" s="84"/>
    </row>
    <row r="17" spans="1:10" ht="12.75">
      <c r="A17" s="37"/>
      <c r="B17" s="141"/>
      <c r="C17" s="5" t="s">
        <v>67</v>
      </c>
      <c r="D17" s="16">
        <v>-13</v>
      </c>
      <c r="E17" s="16">
        <v>-18</v>
      </c>
      <c r="F17" s="16">
        <v>-12</v>
      </c>
      <c r="G17" s="3">
        <v>5</v>
      </c>
      <c r="H17" s="3">
        <v>-3</v>
      </c>
      <c r="I17" s="85">
        <v>-7</v>
      </c>
      <c r="J17" s="84"/>
    </row>
    <row r="18" spans="1:10" ht="12.75">
      <c r="A18" s="37"/>
      <c r="B18" s="141"/>
      <c r="C18" s="5" t="s">
        <v>68</v>
      </c>
      <c r="D18" s="16">
        <v>-11</v>
      </c>
      <c r="E18" s="16">
        <v>-10</v>
      </c>
      <c r="F18" s="16">
        <v>-14</v>
      </c>
      <c r="G18" s="3">
        <v>-8</v>
      </c>
      <c r="H18" s="3">
        <v>-2</v>
      </c>
      <c r="I18" s="85">
        <v>-3</v>
      </c>
      <c r="J18" s="84"/>
    </row>
    <row r="19" spans="1:9" ht="12.75">
      <c r="A19" s="37"/>
      <c r="B19" s="141"/>
      <c r="C19" s="5" t="s">
        <v>69</v>
      </c>
      <c r="D19" s="16">
        <v>41</v>
      </c>
      <c r="E19" s="3">
        <v>11</v>
      </c>
      <c r="F19" s="3">
        <v>22</v>
      </c>
      <c r="G19" s="3"/>
      <c r="H19" s="3"/>
      <c r="I19" s="5"/>
    </row>
    <row r="20" spans="1:9" ht="12.75">
      <c r="A20" s="37"/>
      <c r="B20" s="140" t="s">
        <v>64</v>
      </c>
      <c r="C20" s="5" t="s">
        <v>73</v>
      </c>
      <c r="D20" s="16" t="s">
        <v>79</v>
      </c>
      <c r="E20" s="16" t="s">
        <v>79</v>
      </c>
      <c r="F20" s="16" t="s">
        <v>79</v>
      </c>
      <c r="G20" s="3" t="s">
        <v>79</v>
      </c>
      <c r="H20" s="3" t="s">
        <v>79</v>
      </c>
      <c r="I20" s="5" t="s">
        <v>82</v>
      </c>
    </row>
    <row r="21" spans="1:9" ht="12.75">
      <c r="A21" s="37"/>
      <c r="B21" s="141"/>
      <c r="C21" s="5" t="s">
        <v>67</v>
      </c>
      <c r="D21" s="16">
        <v>82</v>
      </c>
      <c r="E21" s="16">
        <v>-3</v>
      </c>
      <c r="F21" s="16">
        <v>-16</v>
      </c>
      <c r="G21" s="3">
        <v>15</v>
      </c>
      <c r="H21" s="3">
        <v>-8</v>
      </c>
      <c r="I21" s="5"/>
    </row>
    <row r="22" spans="1:9" ht="12.75">
      <c r="A22" s="37"/>
      <c r="B22" s="141"/>
      <c r="C22" s="5" t="s">
        <v>68</v>
      </c>
      <c r="D22" s="16">
        <v>87</v>
      </c>
      <c r="E22" s="16">
        <v>-3</v>
      </c>
      <c r="F22" s="16">
        <v>-5</v>
      </c>
      <c r="G22" s="3">
        <v>-3</v>
      </c>
      <c r="H22" s="3">
        <v>-1</v>
      </c>
      <c r="I22" s="5"/>
    </row>
    <row r="23" spans="1:9" ht="12.75">
      <c r="A23" s="37" t="s">
        <v>5</v>
      </c>
      <c r="B23" s="141"/>
      <c r="C23" s="5" t="s">
        <v>69</v>
      </c>
      <c r="D23" s="16">
        <v>0</v>
      </c>
      <c r="E23" s="3">
        <v>0</v>
      </c>
      <c r="F23" s="3">
        <v>0</v>
      </c>
      <c r="G23" s="3"/>
      <c r="H23" s="3"/>
      <c r="I23" s="5"/>
    </row>
    <row r="24" spans="1:9" ht="12.75">
      <c r="A24" s="37"/>
      <c r="B24" s="140" t="s">
        <v>65</v>
      </c>
      <c r="C24" s="5" t="s">
        <v>73</v>
      </c>
      <c r="D24" s="16" t="s">
        <v>79</v>
      </c>
      <c r="E24" s="16" t="s">
        <v>79</v>
      </c>
      <c r="F24" s="16" t="s">
        <v>79</v>
      </c>
      <c r="G24" s="3" t="s">
        <v>79</v>
      </c>
      <c r="H24" s="3" t="s">
        <v>79</v>
      </c>
      <c r="I24" s="5" t="s">
        <v>79</v>
      </c>
    </row>
    <row r="25" spans="1:9" ht="12.75">
      <c r="A25" s="37"/>
      <c r="B25" s="141"/>
      <c r="C25" s="5" t="s">
        <v>67</v>
      </c>
      <c r="D25" s="16">
        <v>-87</v>
      </c>
      <c r="E25" s="16">
        <v>4</v>
      </c>
      <c r="F25" s="16">
        <v>-18</v>
      </c>
      <c r="G25" s="3">
        <v>14</v>
      </c>
      <c r="H25" s="3">
        <v>-12</v>
      </c>
      <c r="I25" s="5">
        <v>-2</v>
      </c>
    </row>
    <row r="26" spans="1:9" ht="12.75">
      <c r="A26" s="37"/>
      <c r="B26" s="141"/>
      <c r="C26" s="5" t="s">
        <v>68</v>
      </c>
      <c r="D26" s="16">
        <v>-30</v>
      </c>
      <c r="E26" s="16">
        <v>3</v>
      </c>
      <c r="F26" s="16">
        <v>-10</v>
      </c>
      <c r="G26" s="3">
        <v>1</v>
      </c>
      <c r="H26" s="3">
        <v>-2</v>
      </c>
      <c r="I26" s="5">
        <v>-1</v>
      </c>
    </row>
    <row r="27" spans="1:9" ht="12.75">
      <c r="A27" s="37" t="s">
        <v>5</v>
      </c>
      <c r="B27" s="141"/>
      <c r="C27" s="5" t="s">
        <v>69</v>
      </c>
      <c r="D27" s="16">
        <v>0</v>
      </c>
      <c r="E27" s="3">
        <v>0</v>
      </c>
      <c r="F27" s="3">
        <v>0</v>
      </c>
      <c r="G27" s="3"/>
      <c r="H27" s="3"/>
      <c r="I27" s="5"/>
    </row>
    <row r="28" spans="1:9" ht="12.75">
      <c r="A28" s="37"/>
      <c r="B28" s="140" t="s">
        <v>66</v>
      </c>
      <c r="C28" s="5" t="s">
        <v>73</v>
      </c>
      <c r="D28" s="16" t="s">
        <v>79</v>
      </c>
      <c r="E28" s="16" t="s">
        <v>79</v>
      </c>
      <c r="F28" s="16" t="s">
        <v>79</v>
      </c>
      <c r="G28" s="3" t="s">
        <v>79</v>
      </c>
      <c r="H28" s="3" t="s">
        <v>79</v>
      </c>
      <c r="I28" s="5" t="s">
        <v>79</v>
      </c>
    </row>
    <row r="29" spans="1:9" ht="12.75">
      <c r="A29" s="37"/>
      <c r="B29" s="141"/>
      <c r="C29" s="5" t="s">
        <v>67</v>
      </c>
      <c r="D29" s="16">
        <v>-10</v>
      </c>
      <c r="E29" s="16">
        <v>-11</v>
      </c>
      <c r="F29" s="16">
        <v>-8</v>
      </c>
      <c r="G29" s="3">
        <v>7</v>
      </c>
      <c r="H29" s="3">
        <v>0</v>
      </c>
      <c r="I29" s="5">
        <v>-6</v>
      </c>
    </row>
    <row r="30" spans="1:9" ht="12.75">
      <c r="A30" s="37"/>
      <c r="B30" s="141"/>
      <c r="C30" s="5" t="s">
        <v>68</v>
      </c>
      <c r="D30" s="16">
        <v>-4</v>
      </c>
      <c r="E30" s="16">
        <v>1</v>
      </c>
      <c r="F30" s="16">
        <v>-14</v>
      </c>
      <c r="G30" s="3">
        <v>-7</v>
      </c>
      <c r="H30" s="3">
        <v>-4</v>
      </c>
      <c r="I30" s="5">
        <v>-1</v>
      </c>
    </row>
    <row r="31" spans="1:9" ht="12.75">
      <c r="A31" s="37"/>
      <c r="B31" s="141"/>
      <c r="C31" s="5" t="s">
        <v>69</v>
      </c>
      <c r="D31" s="16">
        <v>41</v>
      </c>
      <c r="E31" s="3">
        <v>11</v>
      </c>
      <c r="F31" s="3">
        <v>22</v>
      </c>
      <c r="G31" s="3"/>
      <c r="H31" s="3"/>
      <c r="I31" s="5"/>
    </row>
    <row r="32" spans="1:9" ht="12.75">
      <c r="A32" s="37"/>
      <c r="B32" s="36" t="s">
        <v>91</v>
      </c>
      <c r="C32" s="5" t="s">
        <v>90</v>
      </c>
      <c r="D32" s="16">
        <v>0.14</v>
      </c>
      <c r="E32" s="16">
        <v>-0.06</v>
      </c>
      <c r="F32" s="16">
        <v>0.06</v>
      </c>
      <c r="G32" s="3"/>
      <c r="H32" s="3"/>
      <c r="I32" s="5"/>
    </row>
    <row r="33" spans="1:9" ht="12.75" customHeight="1">
      <c r="A33" s="142" t="s">
        <v>59</v>
      </c>
      <c r="B33" s="148" t="s">
        <v>72</v>
      </c>
      <c r="C33" s="5" t="s">
        <v>70</v>
      </c>
      <c r="D33" s="16">
        <v>-1</v>
      </c>
      <c r="E33" s="3">
        <v>78</v>
      </c>
      <c r="F33" s="3">
        <v>34</v>
      </c>
      <c r="G33" s="3">
        <v>-5</v>
      </c>
      <c r="H33" s="3">
        <v>28</v>
      </c>
      <c r="I33" s="5">
        <v>8</v>
      </c>
    </row>
    <row r="34" spans="1:9" ht="13.5" thickBot="1">
      <c r="A34" s="143"/>
      <c r="B34" s="149"/>
      <c r="C34" s="8" t="s">
        <v>71</v>
      </c>
      <c r="D34" s="17">
        <v>-73</v>
      </c>
      <c r="E34" s="7">
        <v>37</v>
      </c>
      <c r="F34" s="7">
        <v>49</v>
      </c>
      <c r="G34" s="7"/>
      <c r="H34" s="7"/>
      <c r="I34" s="8"/>
    </row>
    <row r="36" ht="12.75">
      <c r="A36" s="41" t="s">
        <v>34</v>
      </c>
    </row>
    <row r="37" spans="1:2" ht="12.75">
      <c r="A37" s="22" t="s">
        <v>57</v>
      </c>
      <c r="B37" t="s">
        <v>24</v>
      </c>
    </row>
    <row r="38" spans="1:2" ht="12.75">
      <c r="A38" s="22" t="s">
        <v>58</v>
      </c>
      <c r="B38" t="s">
        <v>93</v>
      </c>
    </row>
    <row r="39" spans="1:2" ht="12.75">
      <c r="A39" s="2" t="s">
        <v>59</v>
      </c>
      <c r="B39" t="s">
        <v>23</v>
      </c>
    </row>
    <row r="40" spans="1:2" ht="12.75">
      <c r="A40" s="2" t="s">
        <v>5</v>
      </c>
      <c r="B40" t="s">
        <v>85</v>
      </c>
    </row>
  </sheetData>
  <mergeCells count="12">
    <mergeCell ref="B24:B27"/>
    <mergeCell ref="B28:B31"/>
    <mergeCell ref="A33:A34"/>
    <mergeCell ref="B3:C3"/>
    <mergeCell ref="B4:C4"/>
    <mergeCell ref="B33:B34"/>
    <mergeCell ref="B16:B19"/>
    <mergeCell ref="B20:B23"/>
    <mergeCell ref="B1:I1"/>
    <mergeCell ref="B9:B10"/>
    <mergeCell ref="B14:I14"/>
    <mergeCell ref="B5:I5"/>
  </mergeCells>
  <printOptions/>
  <pageMargins left="1" right="1" top="1" bottom="1" header="0.511811023622047" footer="0.511811023622047"/>
  <pageSetup fitToHeight="1" fitToWidth="1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workbookViewId="0" topLeftCell="A1">
      <selection activeCell="C42" sqref="C42"/>
    </sheetView>
  </sheetViews>
  <sheetFormatPr defaultColWidth="9.00390625" defaultRowHeight="12.75"/>
  <cols>
    <col min="1" max="1" width="4.625" style="2" customWidth="1"/>
    <col min="2" max="2" width="18.00390625" style="0" customWidth="1"/>
    <col min="3" max="3" width="12.25390625" style="0" bestFit="1" customWidth="1"/>
    <col min="4" max="9" width="8.75390625" style="0" customWidth="1"/>
    <col min="10" max="16384" width="11.00390625" style="0" customWidth="1"/>
  </cols>
  <sheetData>
    <row r="1" spans="2:9" ht="15">
      <c r="B1" s="134" t="s">
        <v>108</v>
      </c>
      <c r="C1" s="134"/>
      <c r="D1" s="134"/>
      <c r="E1" s="134"/>
      <c r="F1" s="134"/>
      <c r="G1" s="134"/>
      <c r="H1" s="134"/>
      <c r="I1" s="134"/>
    </row>
    <row r="2" spans="4:9" ht="13.5" thickBot="1">
      <c r="D2" s="2"/>
      <c r="E2" s="2"/>
      <c r="F2" s="2"/>
      <c r="G2" s="2"/>
      <c r="H2" s="2"/>
      <c r="I2" s="2"/>
    </row>
    <row r="3" spans="1:9" s="1" customFormat="1" ht="13.5" thickBot="1">
      <c r="A3" s="39" t="s">
        <v>56</v>
      </c>
      <c r="B3" s="160" t="s">
        <v>61</v>
      </c>
      <c r="C3" s="120"/>
      <c r="D3" s="14" t="s">
        <v>86</v>
      </c>
      <c r="E3" s="12" t="s">
        <v>74</v>
      </c>
      <c r="F3" s="12" t="s">
        <v>75</v>
      </c>
      <c r="G3" s="12" t="s">
        <v>76</v>
      </c>
      <c r="H3" s="12" t="s">
        <v>77</v>
      </c>
      <c r="I3" s="13" t="s">
        <v>78</v>
      </c>
    </row>
    <row r="4" spans="1:9" ht="13.5" thickTop="1">
      <c r="A4" s="55" t="s">
        <v>57</v>
      </c>
      <c r="B4" s="121" t="s">
        <v>62</v>
      </c>
      <c r="C4" s="122"/>
      <c r="D4" s="15">
        <v>510209</v>
      </c>
      <c r="E4" s="9">
        <v>510679</v>
      </c>
      <c r="F4" s="9">
        <v>510674</v>
      </c>
      <c r="G4" s="9">
        <v>510216</v>
      </c>
      <c r="H4" s="9">
        <v>510916</v>
      </c>
      <c r="I4" s="10">
        <v>510174</v>
      </c>
    </row>
    <row r="5" spans="1:9" ht="12.75">
      <c r="A5" s="57"/>
      <c r="B5" s="123" t="s">
        <v>111</v>
      </c>
      <c r="C5" s="124"/>
      <c r="D5" s="124"/>
      <c r="E5" s="124"/>
      <c r="F5" s="124"/>
      <c r="G5" s="124"/>
      <c r="H5" s="124"/>
      <c r="I5" s="125"/>
    </row>
    <row r="6" spans="1:9" ht="12.75">
      <c r="A6" s="57"/>
      <c r="B6" s="31" t="s">
        <v>1</v>
      </c>
      <c r="C6" s="30" t="s">
        <v>88</v>
      </c>
      <c r="D6" s="91">
        <v>36713</v>
      </c>
      <c r="E6" s="92">
        <v>36714</v>
      </c>
      <c r="F6" s="92">
        <v>36715</v>
      </c>
      <c r="G6" s="92">
        <v>36715</v>
      </c>
      <c r="H6" s="92">
        <v>36715</v>
      </c>
      <c r="I6" s="107">
        <v>36715</v>
      </c>
    </row>
    <row r="7" spans="1:9" ht="12.75">
      <c r="A7" s="57"/>
      <c r="B7" s="148" t="s">
        <v>49</v>
      </c>
      <c r="C7" s="30" t="s">
        <v>28</v>
      </c>
      <c r="D7" s="31">
        <v>22.653</v>
      </c>
      <c r="E7" s="31">
        <v>22.701</v>
      </c>
      <c r="F7" s="31">
        <v>22.654</v>
      </c>
      <c r="G7" s="31">
        <v>22.873</v>
      </c>
      <c r="H7" s="31">
        <v>22.695</v>
      </c>
      <c r="I7" s="33">
        <v>22.736</v>
      </c>
    </row>
    <row r="8" spans="1:9" ht="12.75">
      <c r="A8" s="57"/>
      <c r="B8" s="159"/>
      <c r="C8" s="30" t="s">
        <v>29</v>
      </c>
      <c r="D8" s="31"/>
      <c r="E8" s="31"/>
      <c r="F8" s="31"/>
      <c r="G8" s="31"/>
      <c r="H8" s="31"/>
      <c r="I8" s="33"/>
    </row>
    <row r="9" spans="1:9" ht="12.75">
      <c r="A9" s="59" t="s">
        <v>58</v>
      </c>
      <c r="B9" s="155" t="s">
        <v>37</v>
      </c>
      <c r="C9" s="30" t="s">
        <v>41</v>
      </c>
      <c r="D9" s="87">
        <v>1.196</v>
      </c>
      <c r="E9" s="88">
        <v>1.176</v>
      </c>
      <c r="F9" s="88">
        <v>1.188</v>
      </c>
      <c r="G9" s="88">
        <v>1.219</v>
      </c>
      <c r="H9" s="88">
        <v>1.232</v>
      </c>
      <c r="I9" s="89">
        <v>1.191</v>
      </c>
    </row>
    <row r="10" spans="1:9" ht="12.75">
      <c r="A10" s="59" t="s">
        <v>59</v>
      </c>
      <c r="B10" s="156"/>
      <c r="C10" s="30" t="s">
        <v>42</v>
      </c>
      <c r="D10" s="87">
        <v>0.94</v>
      </c>
      <c r="E10" s="88">
        <v>0.971</v>
      </c>
      <c r="F10" s="88">
        <v>0.9</v>
      </c>
      <c r="G10" s="88">
        <v>0.904</v>
      </c>
      <c r="H10" s="88">
        <v>0.897</v>
      </c>
      <c r="I10" s="90">
        <v>0.899</v>
      </c>
    </row>
    <row r="11" spans="1:9" ht="12.75">
      <c r="A11" s="106"/>
      <c r="B11" s="157"/>
      <c r="C11" s="30" t="s">
        <v>39</v>
      </c>
      <c r="D11" s="31">
        <f aca="true" t="shared" si="0" ref="D11:I11">D9*1.6+D10*2</f>
        <v>3.7935999999999996</v>
      </c>
      <c r="E11" s="31">
        <f t="shared" si="0"/>
        <v>3.8236</v>
      </c>
      <c r="F11" s="31">
        <f t="shared" si="0"/>
        <v>3.7008</v>
      </c>
      <c r="G11" s="31">
        <f t="shared" si="0"/>
        <v>3.7584</v>
      </c>
      <c r="H11" s="31">
        <f t="shared" si="0"/>
        <v>3.7652</v>
      </c>
      <c r="I11" s="33">
        <f t="shared" si="0"/>
        <v>3.7036000000000002</v>
      </c>
    </row>
    <row r="12" spans="1:9" ht="12.75">
      <c r="A12" s="106"/>
      <c r="B12" s="140" t="s">
        <v>33</v>
      </c>
      <c r="C12" s="25" t="s">
        <v>28</v>
      </c>
      <c r="D12" s="28">
        <v>25.12</v>
      </c>
      <c r="E12" s="4">
        <v>24.84</v>
      </c>
      <c r="F12" s="4">
        <v>26.02</v>
      </c>
      <c r="G12" s="4">
        <v>25.96</v>
      </c>
      <c r="H12" s="4">
        <v>24.97</v>
      </c>
      <c r="I12" s="19">
        <v>25.05</v>
      </c>
    </row>
    <row r="13" spans="1:9" ht="12.75">
      <c r="A13" s="111"/>
      <c r="B13" s="140"/>
      <c r="C13" s="25" t="s">
        <v>29</v>
      </c>
      <c r="D13" s="28"/>
      <c r="E13" s="4"/>
      <c r="F13" s="4"/>
      <c r="G13" s="4"/>
      <c r="H13" s="4"/>
      <c r="I13" s="19"/>
    </row>
    <row r="14" spans="1:9" ht="12.75">
      <c r="A14" s="55" t="s">
        <v>5</v>
      </c>
      <c r="B14" s="36" t="s">
        <v>44</v>
      </c>
      <c r="C14" s="25" t="s">
        <v>46</v>
      </c>
      <c r="D14" s="28">
        <v>22</v>
      </c>
      <c r="E14" s="28">
        <v>22</v>
      </c>
      <c r="F14" s="28">
        <v>22</v>
      </c>
      <c r="G14" s="28">
        <v>22</v>
      </c>
      <c r="H14" s="28">
        <v>22</v>
      </c>
      <c r="I14" s="19">
        <v>22</v>
      </c>
    </row>
    <row r="15" spans="1:9" ht="12.75">
      <c r="A15" s="55"/>
      <c r="B15" s="64" t="s">
        <v>110</v>
      </c>
      <c r="C15" s="25" t="s">
        <v>46</v>
      </c>
      <c r="D15" s="28">
        <f aca="true" t="shared" si="1" ref="D15:I15">D12-D7</f>
        <v>2.4670000000000023</v>
      </c>
      <c r="E15" s="28">
        <f t="shared" si="1"/>
        <v>2.1389999999999993</v>
      </c>
      <c r="F15" s="28">
        <f t="shared" si="1"/>
        <v>3.3659999999999997</v>
      </c>
      <c r="G15" s="28">
        <f t="shared" si="1"/>
        <v>3.0869999999999997</v>
      </c>
      <c r="H15" s="28">
        <f t="shared" si="1"/>
        <v>2.2749999999999986</v>
      </c>
      <c r="I15" s="19">
        <f t="shared" si="1"/>
        <v>2.314</v>
      </c>
    </row>
    <row r="16" spans="1:9" ht="12.75">
      <c r="A16" s="57" t="s">
        <v>6</v>
      </c>
      <c r="B16" s="64" t="s">
        <v>43</v>
      </c>
      <c r="C16" s="25" t="s">
        <v>45</v>
      </c>
      <c r="D16" s="28">
        <f aca="true" t="shared" si="2" ref="D16:I16">(D12-D7)/D11</f>
        <v>0.6503057781526789</v>
      </c>
      <c r="E16" s="28">
        <f t="shared" si="2"/>
        <v>0.5594204414687727</v>
      </c>
      <c r="F16" s="28">
        <f t="shared" si="2"/>
        <v>0.909533073929961</v>
      </c>
      <c r="G16" s="28">
        <f t="shared" si="2"/>
        <v>0.821360153256705</v>
      </c>
      <c r="H16" s="28">
        <f t="shared" si="2"/>
        <v>0.6042175714437477</v>
      </c>
      <c r="I16" s="19">
        <f t="shared" si="2"/>
        <v>0.6247974943298412</v>
      </c>
    </row>
    <row r="17" spans="1:10" ht="12.75">
      <c r="A17" s="57"/>
      <c r="B17" s="150" t="s">
        <v>112</v>
      </c>
      <c r="C17" s="151"/>
      <c r="D17" s="151"/>
      <c r="E17" s="151"/>
      <c r="F17" s="151"/>
      <c r="G17" s="151"/>
      <c r="H17" s="151"/>
      <c r="I17" s="152"/>
      <c r="J17" s="84"/>
    </row>
    <row r="18" spans="1:9" ht="12.75" customHeight="1">
      <c r="A18" s="57"/>
      <c r="B18" s="153" t="s">
        <v>115</v>
      </c>
      <c r="C18" s="30" t="s">
        <v>113</v>
      </c>
      <c r="D18" s="53">
        <v>3128</v>
      </c>
      <c r="E18" s="4">
        <v>3162</v>
      </c>
      <c r="F18" s="4">
        <v>3169</v>
      </c>
      <c r="G18" s="4">
        <v>3186</v>
      </c>
      <c r="H18" s="4">
        <v>3134</v>
      </c>
      <c r="I18" s="19">
        <v>3141</v>
      </c>
    </row>
    <row r="19" spans="1:9" s="68" customFormat="1" ht="12.75">
      <c r="A19" s="57"/>
      <c r="B19" s="158"/>
      <c r="C19" s="65" t="s">
        <v>114</v>
      </c>
      <c r="D19" s="53">
        <v>3133</v>
      </c>
      <c r="E19" s="4">
        <v>3142</v>
      </c>
      <c r="F19" s="4">
        <v>3194</v>
      </c>
      <c r="G19" s="4">
        <v>3147</v>
      </c>
      <c r="H19" s="4">
        <v>3143</v>
      </c>
      <c r="I19" s="19">
        <v>3129</v>
      </c>
    </row>
    <row r="20" spans="1:9" s="68" customFormat="1" ht="12.75">
      <c r="A20" s="59"/>
      <c r="B20" s="153" t="s">
        <v>116</v>
      </c>
      <c r="C20" s="65" t="s">
        <v>113</v>
      </c>
      <c r="D20" s="96">
        <v>61.1</v>
      </c>
      <c r="E20" s="97">
        <v>55.7</v>
      </c>
      <c r="F20" s="97">
        <v>60.77</v>
      </c>
      <c r="G20" s="97">
        <v>49.73</v>
      </c>
      <c r="H20" s="97">
        <v>57.49</v>
      </c>
      <c r="I20" s="98">
        <v>60.45</v>
      </c>
    </row>
    <row r="21" spans="1:9" s="68" customFormat="1" ht="12.75">
      <c r="A21" s="59"/>
      <c r="B21" s="158"/>
      <c r="C21" s="95" t="s">
        <v>114</v>
      </c>
      <c r="D21" s="53">
        <v>54.68</v>
      </c>
      <c r="E21" s="4">
        <v>60.22</v>
      </c>
      <c r="F21" s="4">
        <v>57.23</v>
      </c>
      <c r="G21" s="4">
        <v>59.51</v>
      </c>
      <c r="H21" s="4">
        <v>50.65</v>
      </c>
      <c r="I21" s="19">
        <v>62.95</v>
      </c>
    </row>
    <row r="22" spans="1:9" ht="12.75" customHeight="1">
      <c r="A22" s="57"/>
      <c r="B22" s="153" t="s">
        <v>117</v>
      </c>
      <c r="C22" s="30" t="s">
        <v>113</v>
      </c>
      <c r="D22" s="53">
        <v>170.7</v>
      </c>
      <c r="E22" s="32">
        <v>176.1</v>
      </c>
      <c r="F22" s="32">
        <v>177.7</v>
      </c>
      <c r="G22" s="32">
        <v>172.4</v>
      </c>
      <c r="H22" s="32">
        <v>172.6</v>
      </c>
      <c r="I22" s="99">
        <v>174.2</v>
      </c>
    </row>
    <row r="23" spans="1:9" s="68" customFormat="1" ht="12.75">
      <c r="A23" s="57"/>
      <c r="B23" s="158"/>
      <c r="C23" s="65" t="s">
        <v>114</v>
      </c>
      <c r="D23" s="28">
        <v>176</v>
      </c>
      <c r="E23" s="32">
        <v>181</v>
      </c>
      <c r="F23" s="32">
        <v>182.7</v>
      </c>
      <c r="G23" s="32">
        <v>175.1</v>
      </c>
      <c r="H23" s="32">
        <v>175</v>
      </c>
      <c r="I23" s="33">
        <v>178.1</v>
      </c>
    </row>
    <row r="24" spans="1:9" s="68" customFormat="1" ht="12.75">
      <c r="A24" s="59"/>
      <c r="B24" s="153" t="s">
        <v>118</v>
      </c>
      <c r="C24" s="65" t="s">
        <v>113</v>
      </c>
      <c r="D24" s="94">
        <v>14.79</v>
      </c>
      <c r="E24" s="4">
        <v>13.79</v>
      </c>
      <c r="F24" s="4">
        <v>15.6</v>
      </c>
      <c r="G24" s="4">
        <v>15.75</v>
      </c>
      <c r="H24" s="4">
        <v>16.52</v>
      </c>
      <c r="I24" s="19">
        <v>15.31</v>
      </c>
    </row>
    <row r="25" spans="1:9" s="68" customFormat="1" ht="12.75">
      <c r="A25" s="59"/>
      <c r="B25" s="158"/>
      <c r="C25" s="69" t="s">
        <v>114</v>
      </c>
      <c r="D25" s="75">
        <v>10.63</v>
      </c>
      <c r="E25" s="4">
        <v>10.56</v>
      </c>
      <c r="F25" s="100">
        <v>11.74</v>
      </c>
      <c r="G25" s="100">
        <v>12.82</v>
      </c>
      <c r="H25" s="100">
        <v>11.8</v>
      </c>
      <c r="I25" s="26">
        <v>10.87</v>
      </c>
    </row>
    <row r="26" spans="1:10" ht="12.75">
      <c r="A26" s="57"/>
      <c r="B26" s="150" t="s">
        <v>119</v>
      </c>
      <c r="C26" s="151"/>
      <c r="D26" s="151"/>
      <c r="E26" s="151"/>
      <c r="F26" s="151"/>
      <c r="G26" s="151"/>
      <c r="H26" s="151"/>
      <c r="I26" s="152"/>
      <c r="J26" s="84"/>
    </row>
    <row r="27" spans="1:9" ht="12.75" customHeight="1">
      <c r="A27" s="57" t="s">
        <v>8</v>
      </c>
      <c r="B27" s="153" t="s">
        <v>120</v>
      </c>
      <c r="C27" s="30" t="s">
        <v>113</v>
      </c>
      <c r="D27" s="31">
        <v>1.111</v>
      </c>
      <c r="E27" s="102" t="s">
        <v>124</v>
      </c>
      <c r="F27" s="32">
        <v>1.929</v>
      </c>
      <c r="G27" s="32">
        <v>0.9756</v>
      </c>
      <c r="H27" s="32">
        <v>1.145</v>
      </c>
      <c r="I27" s="33">
        <v>1.172</v>
      </c>
    </row>
    <row r="28" spans="1:9" s="68" customFormat="1" ht="12.75">
      <c r="A28" s="57" t="s">
        <v>8</v>
      </c>
      <c r="B28" s="158"/>
      <c r="C28" s="95" t="s">
        <v>114</v>
      </c>
      <c r="D28" s="53">
        <v>1.113</v>
      </c>
      <c r="E28" s="3" t="s">
        <v>124</v>
      </c>
      <c r="F28" s="3" t="s">
        <v>124</v>
      </c>
      <c r="G28" s="4">
        <v>0.9746</v>
      </c>
      <c r="H28" s="4">
        <v>1.141</v>
      </c>
      <c r="I28" s="19">
        <v>1.142</v>
      </c>
    </row>
    <row r="29" spans="1:9" s="68" customFormat="1" ht="12.75">
      <c r="A29" s="59" t="s">
        <v>8</v>
      </c>
      <c r="B29" s="153" t="s">
        <v>121</v>
      </c>
      <c r="C29" s="65" t="s">
        <v>113</v>
      </c>
      <c r="D29" s="96">
        <v>0.0663</v>
      </c>
      <c r="E29" s="103" t="s">
        <v>124</v>
      </c>
      <c r="F29" s="97">
        <v>1.473</v>
      </c>
      <c r="G29" s="97">
        <v>0.1066</v>
      </c>
      <c r="H29" s="97">
        <v>0.07186</v>
      </c>
      <c r="I29" s="98">
        <v>0.06481</v>
      </c>
    </row>
    <row r="30" spans="1:9" s="68" customFormat="1" ht="12.75">
      <c r="A30" s="59" t="s">
        <v>8</v>
      </c>
      <c r="B30" s="158"/>
      <c r="C30" s="95" t="s">
        <v>114</v>
      </c>
      <c r="D30" s="53">
        <v>0.05989</v>
      </c>
      <c r="E30" s="3" t="s">
        <v>124</v>
      </c>
      <c r="F30" s="3" t="s">
        <v>124</v>
      </c>
      <c r="G30" s="4">
        <v>0.06952</v>
      </c>
      <c r="H30" s="4">
        <v>0.06671</v>
      </c>
      <c r="I30" s="19">
        <v>0.07009</v>
      </c>
    </row>
    <row r="31" spans="1:9" ht="12.75" customHeight="1">
      <c r="A31" s="57"/>
      <c r="B31" s="153" t="s">
        <v>122</v>
      </c>
      <c r="C31" s="30" t="s">
        <v>113</v>
      </c>
      <c r="D31" s="101">
        <v>3.04</v>
      </c>
      <c r="E31" s="97">
        <v>1.908</v>
      </c>
      <c r="F31" s="97">
        <v>1.81</v>
      </c>
      <c r="G31" s="97">
        <v>2.26</v>
      </c>
      <c r="H31" s="97">
        <v>3.034</v>
      </c>
      <c r="I31" s="98">
        <v>3.083</v>
      </c>
    </row>
    <row r="32" spans="1:9" s="68" customFormat="1" ht="12.75">
      <c r="A32" s="57"/>
      <c r="B32" s="158"/>
      <c r="C32" s="95" t="s">
        <v>114</v>
      </c>
      <c r="D32" s="53">
        <v>3.115</v>
      </c>
      <c r="E32" s="4">
        <v>1.893</v>
      </c>
      <c r="F32" s="4">
        <v>1.817</v>
      </c>
      <c r="G32" s="4">
        <v>2.279</v>
      </c>
      <c r="H32" s="4">
        <v>3.13</v>
      </c>
      <c r="I32" s="19">
        <v>3.085</v>
      </c>
    </row>
    <row r="33" spans="1:9" s="68" customFormat="1" ht="12.75">
      <c r="A33" s="59"/>
      <c r="B33" s="153" t="s">
        <v>123</v>
      </c>
      <c r="C33" s="65" t="s">
        <v>113</v>
      </c>
      <c r="D33" s="53">
        <v>0.1891</v>
      </c>
      <c r="E33" s="4">
        <v>0.2122</v>
      </c>
      <c r="F33" s="4">
        <v>0.2807</v>
      </c>
      <c r="G33" s="4">
        <v>0.325</v>
      </c>
      <c r="H33" s="4">
        <v>0.1979</v>
      </c>
      <c r="I33" s="19">
        <v>0.1792</v>
      </c>
    </row>
    <row r="34" spans="1:9" s="68" customFormat="1" ht="12.75">
      <c r="A34" s="59"/>
      <c r="B34" s="158"/>
      <c r="C34" s="95" t="s">
        <v>114</v>
      </c>
      <c r="D34" s="53">
        <v>0.2229</v>
      </c>
      <c r="E34" s="100">
        <v>0.2626</v>
      </c>
      <c r="F34" s="97">
        <v>0.3093</v>
      </c>
      <c r="G34" s="100">
        <v>0.3238</v>
      </c>
      <c r="H34" s="100">
        <v>0.2205</v>
      </c>
      <c r="I34" s="26">
        <v>0.215</v>
      </c>
    </row>
    <row r="35" spans="1:10" ht="12.75">
      <c r="A35" s="57"/>
      <c r="B35" s="150" t="s">
        <v>127</v>
      </c>
      <c r="C35" s="151"/>
      <c r="D35" s="151"/>
      <c r="E35" s="151"/>
      <c r="F35" s="151"/>
      <c r="G35" s="151"/>
      <c r="H35" s="151"/>
      <c r="I35" s="152"/>
      <c r="J35" s="84"/>
    </row>
    <row r="36" spans="1:9" ht="12.75">
      <c r="A36" s="57" t="s">
        <v>133</v>
      </c>
      <c r="B36" s="104" t="s">
        <v>131</v>
      </c>
      <c r="C36" s="105" t="s">
        <v>113</v>
      </c>
      <c r="D36" s="31">
        <v>4</v>
      </c>
      <c r="E36" s="31">
        <v>21</v>
      </c>
      <c r="F36" s="31">
        <v>10</v>
      </c>
      <c r="G36" s="31">
        <v>40</v>
      </c>
      <c r="H36" s="31">
        <v>37</v>
      </c>
      <c r="I36" s="33">
        <v>2</v>
      </c>
    </row>
    <row r="37" spans="1:9" ht="12.75" customHeight="1">
      <c r="A37" s="57" t="s">
        <v>134</v>
      </c>
      <c r="B37" s="153" t="s">
        <v>128</v>
      </c>
      <c r="C37" s="30" t="s">
        <v>113</v>
      </c>
      <c r="D37" s="28">
        <v>0</v>
      </c>
      <c r="E37" s="28">
        <v>0</v>
      </c>
      <c r="F37" s="28">
        <v>0</v>
      </c>
      <c r="G37" s="28">
        <v>0</v>
      </c>
      <c r="H37" s="28">
        <v>9</v>
      </c>
      <c r="I37" s="19">
        <v>0</v>
      </c>
    </row>
    <row r="38" spans="1:10" s="68" customFormat="1" ht="13.5" thickBot="1">
      <c r="A38" s="57" t="s">
        <v>134</v>
      </c>
      <c r="B38" s="154"/>
      <c r="C38" s="109" t="s">
        <v>114</v>
      </c>
      <c r="D38" s="29">
        <v>0</v>
      </c>
      <c r="E38" s="29">
        <v>0</v>
      </c>
      <c r="F38" s="29">
        <v>0</v>
      </c>
      <c r="G38" s="29">
        <v>0</v>
      </c>
      <c r="H38" s="29">
        <v>1</v>
      </c>
      <c r="I38" s="110">
        <v>0</v>
      </c>
      <c r="J38" s="108"/>
    </row>
    <row r="39" ht="12.75">
      <c r="A39" s="34" t="s">
        <v>34</v>
      </c>
    </row>
    <row r="40" spans="1:2" ht="12.75">
      <c r="A40" s="56" t="s">
        <v>57</v>
      </c>
      <c r="B40" t="s">
        <v>126</v>
      </c>
    </row>
    <row r="41" spans="1:2" ht="12.75">
      <c r="A41" s="93" t="s">
        <v>58</v>
      </c>
      <c r="B41" t="s">
        <v>135</v>
      </c>
    </row>
    <row r="42" spans="1:2" ht="12.75">
      <c r="A42" s="93" t="s">
        <v>59</v>
      </c>
      <c r="B42" t="s">
        <v>136</v>
      </c>
    </row>
    <row r="43" spans="1:2" ht="12.75">
      <c r="A43" s="93" t="s">
        <v>5</v>
      </c>
      <c r="B43" t="s">
        <v>125</v>
      </c>
    </row>
    <row r="44" spans="1:2" ht="12.75">
      <c r="A44" s="93" t="s">
        <v>6</v>
      </c>
      <c r="B44" t="s">
        <v>17</v>
      </c>
    </row>
    <row r="45" spans="1:2" ht="12.75">
      <c r="A45" s="2" t="s">
        <v>8</v>
      </c>
      <c r="B45" t="s">
        <v>132</v>
      </c>
    </row>
    <row r="46" spans="1:2" ht="12.75">
      <c r="A46" s="2" t="s">
        <v>133</v>
      </c>
      <c r="B46" t="s">
        <v>129</v>
      </c>
    </row>
    <row r="47" spans="1:2" ht="12.75">
      <c r="A47" s="2" t="s">
        <v>134</v>
      </c>
      <c r="B47" t="s">
        <v>130</v>
      </c>
    </row>
  </sheetData>
  <mergeCells count="19">
    <mergeCell ref="B7:B8"/>
    <mergeCell ref="B27:B28"/>
    <mergeCell ref="B17:I17"/>
    <mergeCell ref="B1:I1"/>
    <mergeCell ref="B3:C3"/>
    <mergeCell ref="B4:C4"/>
    <mergeCell ref="B5:I5"/>
    <mergeCell ref="B22:B23"/>
    <mergeCell ref="B24:B25"/>
    <mergeCell ref="B35:I35"/>
    <mergeCell ref="B37:B38"/>
    <mergeCell ref="B9:B11"/>
    <mergeCell ref="B12:B13"/>
    <mergeCell ref="B18:B19"/>
    <mergeCell ref="B20:B21"/>
    <mergeCell ref="B29:B30"/>
    <mergeCell ref="B31:B32"/>
    <mergeCell ref="B33:B34"/>
    <mergeCell ref="B26:I26"/>
  </mergeCells>
  <printOptions horizontalCentered="1" verticalCentered="1"/>
  <pageMargins left="1" right="1" top="1" bottom="1" header="0.511811023622047" footer="0.511811023622047"/>
  <pageSetup fitToHeight="1" fitToWidth="1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workbookViewId="0" topLeftCell="A1">
      <selection activeCell="I33" sqref="I33"/>
    </sheetView>
  </sheetViews>
  <sheetFormatPr defaultColWidth="9.00390625" defaultRowHeight="12.75"/>
  <cols>
    <col min="1" max="1" width="4.625" style="2" customWidth="1"/>
    <col min="2" max="2" width="18.00390625" style="0" customWidth="1"/>
    <col min="3" max="3" width="12.25390625" style="0" bestFit="1" customWidth="1"/>
    <col min="4" max="9" width="8.75390625" style="0" customWidth="1"/>
    <col min="10" max="10" width="25.625" style="0" bestFit="1" customWidth="1"/>
    <col min="11" max="16384" width="11.00390625" style="0" customWidth="1"/>
  </cols>
  <sheetData>
    <row r="1" spans="2:9" ht="15">
      <c r="B1" s="134" t="s">
        <v>107</v>
      </c>
      <c r="C1" s="134"/>
      <c r="D1" s="134"/>
      <c r="E1" s="134"/>
      <c r="F1" s="134"/>
      <c r="G1" s="134"/>
      <c r="H1" s="134"/>
      <c r="I1" s="134"/>
    </row>
    <row r="2" spans="4:9" ht="13.5" thickBot="1">
      <c r="D2" s="2"/>
      <c r="E2" s="2"/>
      <c r="F2" s="2"/>
      <c r="G2" s="2"/>
      <c r="H2" s="2"/>
      <c r="I2" s="2"/>
    </row>
    <row r="3" spans="1:11" s="1" customFormat="1" ht="13.5" thickBot="1">
      <c r="A3" s="39" t="s">
        <v>56</v>
      </c>
      <c r="B3" s="160" t="s">
        <v>61</v>
      </c>
      <c r="C3" s="120"/>
      <c r="D3" s="14" t="s">
        <v>86</v>
      </c>
      <c r="E3" s="12" t="s">
        <v>74</v>
      </c>
      <c r="F3" s="12" t="s">
        <v>75</v>
      </c>
      <c r="G3" s="12" t="s">
        <v>76</v>
      </c>
      <c r="H3" s="12" t="s">
        <v>77</v>
      </c>
      <c r="I3" s="77" t="s">
        <v>78</v>
      </c>
      <c r="J3" s="126" t="s">
        <v>31</v>
      </c>
      <c r="K3" s="120"/>
    </row>
    <row r="4" spans="1:11" ht="13.5" thickTop="1">
      <c r="A4" s="55" t="s">
        <v>57</v>
      </c>
      <c r="B4" s="121" t="s">
        <v>62</v>
      </c>
      <c r="C4" s="122"/>
      <c r="D4" s="15">
        <v>510209</v>
      </c>
      <c r="E4" s="9">
        <v>510679</v>
      </c>
      <c r="F4" s="9">
        <v>510674</v>
      </c>
      <c r="G4" s="9">
        <v>510216</v>
      </c>
      <c r="H4" s="9">
        <v>510916</v>
      </c>
      <c r="I4" s="78">
        <v>510174</v>
      </c>
      <c r="J4" s="86"/>
      <c r="K4" s="26"/>
    </row>
    <row r="5" spans="1:11" ht="12.75">
      <c r="A5" s="57"/>
      <c r="B5" s="127" t="s">
        <v>32</v>
      </c>
      <c r="C5" s="128"/>
      <c r="D5" s="128"/>
      <c r="E5" s="128"/>
      <c r="F5" s="128"/>
      <c r="G5" s="128"/>
      <c r="H5" s="128"/>
      <c r="I5" s="128"/>
      <c r="J5" s="128"/>
      <c r="K5" s="116"/>
    </row>
    <row r="6" spans="1:11" s="23" customFormat="1" ht="12.75">
      <c r="A6" s="58"/>
      <c r="B6" s="27" t="s">
        <v>1</v>
      </c>
      <c r="C6" s="25" t="s">
        <v>88</v>
      </c>
      <c r="D6" s="115">
        <v>36740</v>
      </c>
      <c r="E6" s="115">
        <v>36740</v>
      </c>
      <c r="F6" s="115">
        <v>36740</v>
      </c>
      <c r="G6" s="115">
        <v>36740</v>
      </c>
      <c r="H6" s="115">
        <v>36740</v>
      </c>
      <c r="I6" s="132">
        <v>36740</v>
      </c>
      <c r="J6" s="27"/>
      <c r="K6" s="25"/>
    </row>
    <row r="7" spans="1:11" ht="12.75">
      <c r="A7" s="59" t="s">
        <v>58</v>
      </c>
      <c r="B7" s="60" t="s">
        <v>27</v>
      </c>
      <c r="C7" s="19" t="s">
        <v>28</v>
      </c>
      <c r="D7" s="28">
        <v>-16.72</v>
      </c>
      <c r="E7" s="4">
        <v>-16.59</v>
      </c>
      <c r="F7" s="4">
        <v>-16.6</v>
      </c>
      <c r="G7" s="4">
        <v>-16.38</v>
      </c>
      <c r="H7" s="4">
        <v>-16.87</v>
      </c>
      <c r="I7" s="19">
        <v>-16.9</v>
      </c>
      <c r="J7" s="28" t="s">
        <v>47</v>
      </c>
      <c r="K7" s="19"/>
    </row>
    <row r="8" spans="1:11" ht="12.75">
      <c r="A8" s="59" t="s">
        <v>59</v>
      </c>
      <c r="B8" s="61" t="s">
        <v>30</v>
      </c>
      <c r="C8" s="19" t="s">
        <v>28</v>
      </c>
      <c r="D8" s="28">
        <v>20.36</v>
      </c>
      <c r="E8" s="4">
        <v>20.38</v>
      </c>
      <c r="F8" s="4">
        <v>20.32</v>
      </c>
      <c r="G8" s="4">
        <v>20.46</v>
      </c>
      <c r="H8" s="4">
        <v>20.37</v>
      </c>
      <c r="I8" s="19">
        <v>20.33</v>
      </c>
      <c r="J8" s="28" t="s">
        <v>0</v>
      </c>
      <c r="K8" s="19">
        <v>8.3</v>
      </c>
    </row>
    <row r="9" spans="1:11" ht="12.75">
      <c r="A9" s="57" t="s">
        <v>5</v>
      </c>
      <c r="B9" s="141" t="s">
        <v>140</v>
      </c>
      <c r="C9" s="117"/>
      <c r="D9" s="163"/>
      <c r="E9" s="164"/>
      <c r="F9" s="164"/>
      <c r="G9" s="164"/>
      <c r="H9" s="164"/>
      <c r="I9" s="164"/>
      <c r="J9" s="28"/>
      <c r="K9" s="19"/>
    </row>
    <row r="10" spans="1:11" ht="12.75">
      <c r="A10" s="57"/>
      <c r="B10" s="150" t="s">
        <v>50</v>
      </c>
      <c r="C10" s="151"/>
      <c r="D10" s="151"/>
      <c r="E10" s="151"/>
      <c r="F10" s="151"/>
      <c r="G10" s="151"/>
      <c r="H10" s="151"/>
      <c r="I10" s="151"/>
      <c r="J10" s="151"/>
      <c r="K10" s="19"/>
    </row>
    <row r="11" spans="1:11" ht="12.75">
      <c r="A11" s="57"/>
      <c r="B11" s="31" t="s">
        <v>1</v>
      </c>
      <c r="C11" s="30" t="s">
        <v>88</v>
      </c>
      <c r="D11" s="113">
        <v>36723</v>
      </c>
      <c r="E11" s="113">
        <v>36723</v>
      </c>
      <c r="F11" s="113">
        <v>36723</v>
      </c>
      <c r="G11" s="113">
        <v>36723</v>
      </c>
      <c r="H11" s="113">
        <v>36723</v>
      </c>
      <c r="I11" s="133">
        <v>36723</v>
      </c>
      <c r="J11" s="53"/>
      <c r="K11" s="33"/>
    </row>
    <row r="12" spans="1:11" ht="12.75">
      <c r="A12" s="57"/>
      <c r="B12" s="148" t="s">
        <v>49</v>
      </c>
      <c r="C12" s="30" t="s">
        <v>28</v>
      </c>
      <c r="D12" s="31">
        <v>17.95</v>
      </c>
      <c r="E12" s="31">
        <v>17.83</v>
      </c>
      <c r="F12" s="31">
        <v>17.99</v>
      </c>
      <c r="G12" s="31">
        <v>18.33</v>
      </c>
      <c r="H12" s="31">
        <v>18</v>
      </c>
      <c r="I12" s="33">
        <v>18.08</v>
      </c>
      <c r="J12" s="28" t="s">
        <v>47</v>
      </c>
      <c r="K12" s="33"/>
    </row>
    <row r="13" spans="1:11" ht="12.75">
      <c r="A13" s="57"/>
      <c r="B13" s="159"/>
      <c r="C13" s="30" t="s">
        <v>29</v>
      </c>
      <c r="D13" s="31">
        <v>20</v>
      </c>
      <c r="E13" s="31">
        <v>19.6</v>
      </c>
      <c r="F13" s="31">
        <v>19.8</v>
      </c>
      <c r="G13" s="31">
        <v>20.5</v>
      </c>
      <c r="H13" s="31">
        <v>20.5</v>
      </c>
      <c r="I13" s="33">
        <v>19.7</v>
      </c>
      <c r="J13" s="28" t="s">
        <v>0</v>
      </c>
      <c r="K13" s="33"/>
    </row>
    <row r="14" spans="1:11" ht="12.75">
      <c r="A14" s="142"/>
      <c r="B14" s="155" t="s">
        <v>37</v>
      </c>
      <c r="C14" s="30" t="s">
        <v>41</v>
      </c>
      <c r="D14" s="31">
        <v>1.18</v>
      </c>
      <c r="E14" s="32">
        <v>1.161</v>
      </c>
      <c r="F14" s="32">
        <v>1.174</v>
      </c>
      <c r="G14" s="32">
        <v>1.204</v>
      </c>
      <c r="H14" s="32">
        <v>1.218</v>
      </c>
      <c r="I14" s="33">
        <v>1.174</v>
      </c>
      <c r="J14" s="31" t="s">
        <v>38</v>
      </c>
      <c r="K14" s="33">
        <v>1.6</v>
      </c>
    </row>
    <row r="15" spans="1:11" ht="12.75">
      <c r="A15" s="161"/>
      <c r="B15" s="156"/>
      <c r="C15" s="30" t="s">
        <v>42</v>
      </c>
      <c r="D15" s="31">
        <v>0.895</v>
      </c>
      <c r="E15" s="32">
        <v>0.896</v>
      </c>
      <c r="F15" s="32">
        <v>0.9</v>
      </c>
      <c r="G15" s="32">
        <v>0.906</v>
      </c>
      <c r="H15" s="32">
        <v>0.895</v>
      </c>
      <c r="I15" s="19">
        <v>0.898</v>
      </c>
      <c r="J15" s="31" t="s">
        <v>40</v>
      </c>
      <c r="K15" s="33">
        <v>2</v>
      </c>
    </row>
    <row r="16" spans="1:11" ht="12.75">
      <c r="A16" s="161"/>
      <c r="B16" s="157"/>
      <c r="C16" s="30" t="s">
        <v>39</v>
      </c>
      <c r="D16" s="31">
        <f aca="true" t="shared" si="0" ref="D16:I16">D14*$K$14+D15*$K$15</f>
        <v>3.678</v>
      </c>
      <c r="E16" s="31">
        <f t="shared" si="0"/>
        <v>3.6496000000000004</v>
      </c>
      <c r="F16" s="31">
        <f t="shared" si="0"/>
        <v>3.6784</v>
      </c>
      <c r="G16" s="31">
        <f t="shared" si="0"/>
        <v>3.7384000000000004</v>
      </c>
      <c r="H16" s="31">
        <f t="shared" si="0"/>
        <v>3.7388000000000003</v>
      </c>
      <c r="I16" s="33">
        <f t="shared" si="0"/>
        <v>3.6744000000000003</v>
      </c>
      <c r="J16" s="31"/>
      <c r="K16" s="33"/>
    </row>
    <row r="17" spans="1:11" ht="12.75">
      <c r="A17" s="161"/>
      <c r="B17" s="140" t="s">
        <v>33</v>
      </c>
      <c r="C17" s="25" t="s">
        <v>28</v>
      </c>
      <c r="D17" s="28">
        <v>20.67</v>
      </c>
      <c r="E17" s="4">
        <v>19.93</v>
      </c>
      <c r="F17" s="4">
        <v>21.31</v>
      </c>
      <c r="G17" s="4">
        <v>21.09</v>
      </c>
      <c r="H17" s="4">
        <v>20.24</v>
      </c>
      <c r="I17" s="19">
        <v>20.31</v>
      </c>
      <c r="K17" s="19"/>
    </row>
    <row r="18" spans="1:11" ht="12.75">
      <c r="A18" s="162"/>
      <c r="B18" s="140"/>
      <c r="C18" s="25" t="s">
        <v>29</v>
      </c>
      <c r="D18" s="28">
        <v>21.05</v>
      </c>
      <c r="E18" s="4">
        <v>21</v>
      </c>
      <c r="F18" s="4">
        <v>22.9</v>
      </c>
      <c r="G18" s="4">
        <v>22.15</v>
      </c>
      <c r="H18" s="4">
        <v>21.7</v>
      </c>
      <c r="I18" s="19">
        <v>21.7</v>
      </c>
      <c r="J18" s="28"/>
      <c r="K18" s="19"/>
    </row>
    <row r="19" spans="1:11" ht="12.75">
      <c r="A19" s="55"/>
      <c r="B19" s="36" t="s">
        <v>44</v>
      </c>
      <c r="C19" s="25" t="s">
        <v>46</v>
      </c>
      <c r="D19" s="28">
        <v>16</v>
      </c>
      <c r="E19" s="28">
        <v>16</v>
      </c>
      <c r="F19" s="28">
        <v>16</v>
      </c>
      <c r="G19" s="28">
        <v>16</v>
      </c>
      <c r="H19" s="28">
        <v>16</v>
      </c>
      <c r="I19" s="94">
        <v>16</v>
      </c>
      <c r="J19" s="53"/>
      <c r="K19" s="19"/>
    </row>
    <row r="20" spans="1:11" ht="12.75">
      <c r="A20" s="55"/>
      <c r="B20" s="114" t="s">
        <v>137</v>
      </c>
      <c r="C20" s="25" t="s">
        <v>46</v>
      </c>
      <c r="D20" s="28">
        <f aca="true" t="shared" si="1" ref="D20:I20">D17-D12</f>
        <v>2.7200000000000024</v>
      </c>
      <c r="E20" s="28">
        <f t="shared" si="1"/>
        <v>2.1000000000000014</v>
      </c>
      <c r="F20" s="28">
        <f t="shared" si="1"/>
        <v>3.3200000000000003</v>
      </c>
      <c r="G20" s="28">
        <f t="shared" si="1"/>
        <v>2.7600000000000016</v>
      </c>
      <c r="H20" s="28">
        <f t="shared" si="1"/>
        <v>2.2399999999999984</v>
      </c>
      <c r="I20" s="94">
        <f t="shared" si="1"/>
        <v>2.2300000000000004</v>
      </c>
      <c r="J20" s="53"/>
      <c r="K20" s="19"/>
    </row>
    <row r="21" spans="1:11" ht="12.75">
      <c r="A21" s="57" t="s">
        <v>6</v>
      </c>
      <c r="B21" s="64" t="s">
        <v>43</v>
      </c>
      <c r="C21" s="25" t="s">
        <v>45</v>
      </c>
      <c r="D21" s="28">
        <f aca="true" t="shared" si="2" ref="D21:I21">(D17-D12)/D16</f>
        <v>0.7395323545405118</v>
      </c>
      <c r="E21" s="28">
        <f t="shared" si="2"/>
        <v>0.5754055238930297</v>
      </c>
      <c r="F21" s="28">
        <f t="shared" si="2"/>
        <v>0.9025663331883429</v>
      </c>
      <c r="G21" s="28">
        <f t="shared" si="2"/>
        <v>0.7382837577573297</v>
      </c>
      <c r="H21" s="28">
        <f t="shared" si="2"/>
        <v>0.5991227131700005</v>
      </c>
      <c r="I21" s="19">
        <f t="shared" si="2"/>
        <v>0.6069018070977575</v>
      </c>
      <c r="J21" s="28"/>
      <c r="K21" s="19"/>
    </row>
    <row r="22" spans="1:11" ht="12.75">
      <c r="A22" s="57"/>
      <c r="B22" s="150" t="s">
        <v>139</v>
      </c>
      <c r="C22" s="151"/>
      <c r="D22" s="151"/>
      <c r="E22" s="151"/>
      <c r="F22" s="151"/>
      <c r="G22" s="151"/>
      <c r="H22" s="151"/>
      <c r="I22" s="151"/>
      <c r="J22" s="151"/>
      <c r="K22" s="33"/>
    </row>
    <row r="23" spans="1:11" ht="12.75">
      <c r="A23" s="57"/>
      <c r="B23" s="31" t="s">
        <v>1</v>
      </c>
      <c r="C23" s="30" t="s">
        <v>88</v>
      </c>
      <c r="D23" s="91">
        <v>36742</v>
      </c>
      <c r="E23" s="91">
        <v>36742</v>
      </c>
      <c r="F23" s="91">
        <v>36742</v>
      </c>
      <c r="G23" s="91">
        <v>36743</v>
      </c>
      <c r="H23" s="91">
        <v>36743</v>
      </c>
      <c r="I23" s="91">
        <v>36743</v>
      </c>
      <c r="J23" s="53" t="s">
        <v>47</v>
      </c>
      <c r="K23" s="33"/>
    </row>
    <row r="24" spans="1:11" s="68" customFormat="1" ht="12.75">
      <c r="A24" s="57"/>
      <c r="B24" s="62" t="s">
        <v>49</v>
      </c>
      <c r="C24" s="65" t="s">
        <v>28</v>
      </c>
      <c r="D24" s="66">
        <v>-13.95</v>
      </c>
      <c r="E24" s="66">
        <v>-12.45</v>
      </c>
      <c r="F24" s="66">
        <v>-12.55</v>
      </c>
      <c r="G24" s="66">
        <v>-13.55</v>
      </c>
      <c r="H24" s="66">
        <v>-12.65</v>
      </c>
      <c r="I24" s="67">
        <v>-12.85</v>
      </c>
      <c r="J24" s="28" t="s">
        <v>0</v>
      </c>
      <c r="K24" s="67">
        <v>7.8</v>
      </c>
    </row>
    <row r="25" spans="1:11" ht="12.75">
      <c r="A25" s="59"/>
      <c r="B25" s="155" t="s">
        <v>37</v>
      </c>
      <c r="C25" s="30" t="s">
        <v>41</v>
      </c>
      <c r="D25" s="31">
        <v>1.08</v>
      </c>
      <c r="E25" s="32">
        <v>1.01</v>
      </c>
      <c r="F25" s="32">
        <v>1.03</v>
      </c>
      <c r="G25" s="32">
        <v>1.13</v>
      </c>
      <c r="H25" s="32">
        <v>1.06</v>
      </c>
      <c r="I25" s="33">
        <v>1.01</v>
      </c>
      <c r="J25" s="31" t="s">
        <v>38</v>
      </c>
      <c r="K25" s="33">
        <v>1.6</v>
      </c>
    </row>
    <row r="26" spans="1:11" ht="12.75">
      <c r="A26" s="63"/>
      <c r="B26" s="156"/>
      <c r="C26" s="30" t="s">
        <v>42</v>
      </c>
      <c r="D26" s="31">
        <v>0.88</v>
      </c>
      <c r="E26" s="32">
        <v>0.81</v>
      </c>
      <c r="F26" s="32">
        <v>0.81</v>
      </c>
      <c r="G26" s="32">
        <v>0.93</v>
      </c>
      <c r="H26" s="32">
        <v>0.71</v>
      </c>
      <c r="I26" s="33">
        <v>0.73</v>
      </c>
      <c r="J26" s="31" t="s">
        <v>40</v>
      </c>
      <c r="K26" s="33">
        <v>2</v>
      </c>
    </row>
    <row r="27" spans="1:11" ht="12.75">
      <c r="A27" s="63"/>
      <c r="B27" s="157"/>
      <c r="C27" s="30" t="s">
        <v>39</v>
      </c>
      <c r="D27" s="31">
        <f aca="true" t="shared" si="3" ref="D27:I27">D25*$K$25+D26*$K$26</f>
        <v>3.4880000000000004</v>
      </c>
      <c r="E27" s="31">
        <f t="shared" si="3"/>
        <v>3.236</v>
      </c>
      <c r="F27" s="31">
        <f t="shared" si="3"/>
        <v>3.2680000000000002</v>
      </c>
      <c r="G27" s="31">
        <f t="shared" si="3"/>
        <v>3.668</v>
      </c>
      <c r="H27" s="31">
        <f t="shared" si="3"/>
        <v>3.116</v>
      </c>
      <c r="I27" s="33">
        <f t="shared" si="3"/>
        <v>3.076</v>
      </c>
      <c r="J27" s="31"/>
      <c r="K27" s="33"/>
    </row>
    <row r="28" spans="1:11" s="68" customFormat="1" ht="12.75">
      <c r="A28" s="63"/>
      <c r="B28" s="36" t="s">
        <v>48</v>
      </c>
      <c r="C28" s="69" t="s">
        <v>28</v>
      </c>
      <c r="D28" s="60">
        <v>-9.45</v>
      </c>
      <c r="E28" s="43">
        <v>-8.25</v>
      </c>
      <c r="F28" s="43">
        <v>-7.15</v>
      </c>
      <c r="G28" s="43">
        <v>-8.15</v>
      </c>
      <c r="H28" s="43">
        <v>-8.35</v>
      </c>
      <c r="I28" s="70">
        <v>-9.25</v>
      </c>
      <c r="K28" s="67"/>
    </row>
    <row r="29" spans="1:11" ht="12.75">
      <c r="A29" s="55"/>
      <c r="B29" s="36" t="s">
        <v>44</v>
      </c>
      <c r="C29" s="25" t="s">
        <v>46</v>
      </c>
      <c r="D29" s="28">
        <v>-17</v>
      </c>
      <c r="E29" s="28">
        <v>-17</v>
      </c>
      <c r="F29" s="28">
        <v>-17</v>
      </c>
      <c r="G29" s="28">
        <v>-17</v>
      </c>
      <c r="H29" s="28">
        <v>-17</v>
      </c>
      <c r="I29" s="94">
        <v>-17</v>
      </c>
      <c r="J29" s="53"/>
      <c r="K29" s="33"/>
    </row>
    <row r="30" spans="1:11" ht="12.75">
      <c r="A30" s="55"/>
      <c r="B30" s="36" t="s">
        <v>138</v>
      </c>
      <c r="C30" s="25" t="s">
        <v>46</v>
      </c>
      <c r="D30" s="28">
        <f aca="true" t="shared" si="4" ref="D30:I30">D28-D24</f>
        <v>4.5</v>
      </c>
      <c r="E30" s="28">
        <f t="shared" si="4"/>
        <v>4.199999999999999</v>
      </c>
      <c r="F30" s="28">
        <f t="shared" si="4"/>
        <v>5.4</v>
      </c>
      <c r="G30" s="28">
        <f t="shared" si="4"/>
        <v>5.4</v>
      </c>
      <c r="H30" s="28">
        <f t="shared" si="4"/>
        <v>4.300000000000001</v>
      </c>
      <c r="I30" s="94">
        <f t="shared" si="4"/>
        <v>3.5999999999999996</v>
      </c>
      <c r="J30" s="53"/>
      <c r="K30" s="33"/>
    </row>
    <row r="31" spans="1:12" ht="13.5" thickBot="1">
      <c r="A31" s="118" t="s">
        <v>6</v>
      </c>
      <c r="B31" s="119" t="s">
        <v>43</v>
      </c>
      <c r="C31" s="130" t="s">
        <v>45</v>
      </c>
      <c r="D31" s="54">
        <f aca="true" t="shared" si="5" ref="D31:I31">(D28-D24)/D27</f>
        <v>1.290137614678899</v>
      </c>
      <c r="E31" s="29">
        <f t="shared" si="5"/>
        <v>1.2978986402966624</v>
      </c>
      <c r="F31" s="29">
        <f t="shared" si="5"/>
        <v>1.6523867809057526</v>
      </c>
      <c r="G31" s="29">
        <f t="shared" si="5"/>
        <v>1.4721919302071975</v>
      </c>
      <c r="H31" s="29">
        <f t="shared" si="5"/>
        <v>1.3799743260590502</v>
      </c>
      <c r="I31" s="33">
        <f t="shared" si="5"/>
        <v>1.1703511053315994</v>
      </c>
      <c r="J31" s="31"/>
      <c r="K31" s="131"/>
      <c r="L31" s="84"/>
    </row>
    <row r="32" spans="1:11" ht="12.75">
      <c r="A32" s="34" t="s">
        <v>34</v>
      </c>
      <c r="B32" s="129"/>
      <c r="I32" s="129"/>
      <c r="J32" s="129"/>
      <c r="K32" s="129"/>
    </row>
    <row r="33" spans="1:2" ht="12.75">
      <c r="A33" s="56" t="s">
        <v>57</v>
      </c>
      <c r="B33" t="s">
        <v>20</v>
      </c>
    </row>
    <row r="34" spans="1:2" ht="12.75">
      <c r="A34" s="56" t="s">
        <v>58</v>
      </c>
      <c r="B34" t="s">
        <v>35</v>
      </c>
    </row>
    <row r="35" spans="1:2" ht="12.75">
      <c r="A35" s="56" t="s">
        <v>59</v>
      </c>
      <c r="B35" t="s">
        <v>36</v>
      </c>
    </row>
    <row r="36" spans="1:2" ht="12.75">
      <c r="A36" s="56" t="s">
        <v>5</v>
      </c>
      <c r="B36" t="s">
        <v>16</v>
      </c>
    </row>
    <row r="37" spans="1:2" ht="12.75">
      <c r="A37" s="56" t="s">
        <v>6</v>
      </c>
      <c r="B37" t="s">
        <v>17</v>
      </c>
    </row>
  </sheetData>
  <mergeCells count="14">
    <mergeCell ref="B25:B27"/>
    <mergeCell ref="A14:A18"/>
    <mergeCell ref="B22:J22"/>
    <mergeCell ref="D9:I9"/>
    <mergeCell ref="B14:B16"/>
    <mergeCell ref="B17:B18"/>
    <mergeCell ref="B5:K5"/>
    <mergeCell ref="B9:C9"/>
    <mergeCell ref="B10:J10"/>
    <mergeCell ref="B12:B13"/>
    <mergeCell ref="B1:I1"/>
    <mergeCell ref="B3:C3"/>
    <mergeCell ref="B4:C4"/>
    <mergeCell ref="J3:K3"/>
  </mergeCells>
  <printOptions/>
  <pageMargins left="1" right="1" top="1" bottom="1" header="0.511811023622047" footer="0.511811023622047"/>
  <pageSetup fitToHeight="1" fitToWidth="1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 topLeftCell="A1">
      <selection activeCell="C22" sqref="C22"/>
    </sheetView>
  </sheetViews>
  <sheetFormatPr defaultColWidth="9.00390625" defaultRowHeight="12.75"/>
  <cols>
    <col min="1" max="1" width="4.875" style="2" bestFit="1" customWidth="1"/>
    <col min="2" max="2" width="32.00390625" style="0" customWidth="1"/>
    <col min="3" max="3" width="10.375" style="0" customWidth="1"/>
    <col min="4" max="4" width="6.75390625" style="0" customWidth="1"/>
    <col min="5" max="10" width="8.75390625" style="0" customWidth="1"/>
    <col min="11" max="16384" width="11.00390625" style="0" customWidth="1"/>
  </cols>
  <sheetData>
    <row r="1" spans="2:10" ht="15">
      <c r="B1" s="134" t="s">
        <v>106</v>
      </c>
      <c r="C1" s="134"/>
      <c r="D1" s="134"/>
      <c r="E1" s="134"/>
      <c r="F1" s="134"/>
      <c r="G1" s="134"/>
      <c r="H1" s="134"/>
      <c r="I1" s="134"/>
      <c r="J1" s="134"/>
    </row>
    <row r="2" spans="5:10" ht="13.5" thickBot="1">
      <c r="E2" s="2"/>
      <c r="F2" s="2"/>
      <c r="G2" s="2"/>
      <c r="H2" s="2"/>
      <c r="I2" s="2"/>
      <c r="J2" s="2"/>
    </row>
    <row r="3" spans="1:10" ht="13.5" thickBot="1">
      <c r="A3" s="47" t="s">
        <v>56</v>
      </c>
      <c r="B3" s="11" t="s">
        <v>61</v>
      </c>
      <c r="C3" s="45" t="s">
        <v>11</v>
      </c>
      <c r="D3" s="18" t="s">
        <v>10</v>
      </c>
      <c r="E3" s="14" t="s">
        <v>86</v>
      </c>
      <c r="F3" s="12" t="s">
        <v>74</v>
      </c>
      <c r="G3" s="12" t="s">
        <v>75</v>
      </c>
      <c r="H3" s="12" t="s">
        <v>76</v>
      </c>
      <c r="I3" s="12" t="s">
        <v>77</v>
      </c>
      <c r="J3" s="13" t="s">
        <v>78</v>
      </c>
    </row>
    <row r="4" spans="1:11" ht="13.5" thickTop="1">
      <c r="A4" s="48" t="s">
        <v>57</v>
      </c>
      <c r="B4" s="172" t="s">
        <v>62</v>
      </c>
      <c r="C4" s="173"/>
      <c r="D4" s="122"/>
      <c r="E4" s="15">
        <v>510209</v>
      </c>
      <c r="F4" s="9">
        <v>510679</v>
      </c>
      <c r="G4" s="9">
        <v>510674</v>
      </c>
      <c r="H4" s="9">
        <v>510216</v>
      </c>
      <c r="I4" s="9">
        <v>510916</v>
      </c>
      <c r="J4" s="112">
        <v>510174</v>
      </c>
      <c r="K4" s="76"/>
    </row>
    <row r="5" spans="1:10" ht="12.75">
      <c r="A5" s="48" t="s">
        <v>58</v>
      </c>
      <c r="B5" s="42" t="s">
        <v>3</v>
      </c>
      <c r="C5" s="44" t="s">
        <v>13</v>
      </c>
      <c r="D5" s="10" t="s">
        <v>4</v>
      </c>
      <c r="E5" s="15"/>
      <c r="F5" s="9"/>
      <c r="G5" s="9"/>
      <c r="H5" s="9"/>
      <c r="I5" s="9"/>
      <c r="J5" s="10"/>
    </row>
    <row r="6" spans="1:10" s="23" customFormat="1" ht="12.75">
      <c r="A6" s="49" t="s">
        <v>59</v>
      </c>
      <c r="B6" s="50" t="s">
        <v>55</v>
      </c>
      <c r="C6" s="24" t="s">
        <v>13</v>
      </c>
      <c r="D6" s="51"/>
      <c r="E6" s="27"/>
      <c r="F6" s="24"/>
      <c r="G6" s="24"/>
      <c r="H6" s="24"/>
      <c r="I6" s="24"/>
      <c r="J6" s="25"/>
    </row>
    <row r="7" spans="1:10" ht="12.75">
      <c r="A7" s="175" t="s">
        <v>5</v>
      </c>
      <c r="B7" s="171" t="s">
        <v>19</v>
      </c>
      <c r="C7" s="174" t="s">
        <v>12</v>
      </c>
      <c r="D7" s="5" t="s">
        <v>54</v>
      </c>
      <c r="E7" s="28"/>
      <c r="F7" s="4"/>
      <c r="G7" s="4"/>
      <c r="H7" s="4"/>
      <c r="I7" s="4"/>
      <c r="J7" s="19"/>
    </row>
    <row r="8" spans="1:10" ht="12.75">
      <c r="A8" s="175"/>
      <c r="B8" s="171"/>
      <c r="C8" s="174"/>
      <c r="D8" s="5" t="s">
        <v>55</v>
      </c>
      <c r="E8" s="28"/>
      <c r="F8" s="4"/>
      <c r="G8" s="4"/>
      <c r="H8" s="4"/>
      <c r="I8" s="4"/>
      <c r="J8" s="19"/>
    </row>
    <row r="9" spans="1:10" ht="12.75">
      <c r="A9" s="175" t="s">
        <v>5</v>
      </c>
      <c r="B9" s="171" t="s">
        <v>19</v>
      </c>
      <c r="C9" s="174" t="s">
        <v>13</v>
      </c>
      <c r="D9" s="5" t="s">
        <v>54</v>
      </c>
      <c r="E9" s="28"/>
      <c r="F9" s="4"/>
      <c r="G9" s="4"/>
      <c r="H9" s="4"/>
      <c r="I9" s="4"/>
      <c r="J9" s="19"/>
    </row>
    <row r="10" spans="1:10" ht="12.75">
      <c r="A10" s="175"/>
      <c r="B10" s="171"/>
      <c r="C10" s="174"/>
      <c r="D10" s="5" t="s">
        <v>55</v>
      </c>
      <c r="E10" s="28"/>
      <c r="F10" s="4"/>
      <c r="G10" s="4"/>
      <c r="H10" s="4"/>
      <c r="I10" s="4"/>
      <c r="J10" s="19"/>
    </row>
    <row r="11" spans="1:10" ht="12.75">
      <c r="A11" s="169" t="s">
        <v>6</v>
      </c>
      <c r="B11" s="171" t="s">
        <v>18</v>
      </c>
      <c r="C11" s="43" t="s">
        <v>12</v>
      </c>
      <c r="D11" s="5" t="s">
        <v>60</v>
      </c>
      <c r="E11" s="28"/>
      <c r="F11" s="4"/>
      <c r="G11" s="4"/>
      <c r="H11" s="4"/>
      <c r="I11" s="4"/>
      <c r="J11" s="19"/>
    </row>
    <row r="12" spans="1:10" ht="12.75">
      <c r="A12" s="170"/>
      <c r="B12" s="171"/>
      <c r="C12" s="43" t="s">
        <v>13</v>
      </c>
      <c r="D12" s="5" t="s">
        <v>60</v>
      </c>
      <c r="E12" s="28"/>
      <c r="F12" s="4"/>
      <c r="G12" s="4"/>
      <c r="H12" s="4"/>
      <c r="I12" s="4"/>
      <c r="J12" s="19"/>
    </row>
    <row r="13" spans="1:10" ht="12.75">
      <c r="A13" s="169" t="s">
        <v>6</v>
      </c>
      <c r="B13" s="171" t="s">
        <v>15</v>
      </c>
      <c r="C13" s="43" t="s">
        <v>12</v>
      </c>
      <c r="D13" s="5" t="s">
        <v>60</v>
      </c>
      <c r="E13" s="28"/>
      <c r="F13" s="4"/>
      <c r="G13" s="4"/>
      <c r="H13" s="4"/>
      <c r="I13" s="4"/>
      <c r="J13" s="19"/>
    </row>
    <row r="14" spans="1:10" ht="12.75">
      <c r="A14" s="170"/>
      <c r="B14" s="171"/>
      <c r="C14" s="43" t="s">
        <v>13</v>
      </c>
      <c r="D14" s="5" t="s">
        <v>60</v>
      </c>
      <c r="E14" s="28"/>
      <c r="F14" s="4"/>
      <c r="G14" s="4"/>
      <c r="H14" s="4"/>
      <c r="I14" s="4"/>
      <c r="J14" s="19"/>
    </row>
    <row r="15" spans="1:10" ht="12.75">
      <c r="A15" s="167"/>
      <c r="B15" s="171" t="s">
        <v>14</v>
      </c>
      <c r="C15" s="43" t="s">
        <v>12</v>
      </c>
      <c r="D15" s="5" t="s">
        <v>2</v>
      </c>
      <c r="E15" s="28"/>
      <c r="F15" s="4"/>
      <c r="G15" s="4"/>
      <c r="H15" s="4"/>
      <c r="I15" s="4"/>
      <c r="J15" s="19"/>
    </row>
    <row r="16" spans="1:10" ht="12.75">
      <c r="A16" s="167"/>
      <c r="B16" s="171"/>
      <c r="C16" s="43" t="s">
        <v>13</v>
      </c>
      <c r="D16" s="5" t="s">
        <v>2</v>
      </c>
      <c r="E16" s="28"/>
      <c r="F16" s="4"/>
      <c r="G16" s="4"/>
      <c r="H16" s="4"/>
      <c r="I16" s="4"/>
      <c r="J16" s="19"/>
    </row>
    <row r="17" spans="1:10" ht="12.75">
      <c r="A17" s="167"/>
      <c r="B17" s="171" t="s">
        <v>9</v>
      </c>
      <c r="C17" s="43" t="s">
        <v>12</v>
      </c>
      <c r="D17" s="5" t="s">
        <v>2</v>
      </c>
      <c r="E17" s="28"/>
      <c r="F17" s="4"/>
      <c r="G17" s="4"/>
      <c r="H17" s="4"/>
      <c r="I17" s="4"/>
      <c r="J17" s="19"/>
    </row>
    <row r="18" spans="1:10" ht="12.75">
      <c r="A18" s="167"/>
      <c r="B18" s="171"/>
      <c r="C18" s="43" t="s">
        <v>13</v>
      </c>
      <c r="D18" s="5" t="s">
        <v>2</v>
      </c>
      <c r="E18" s="28"/>
      <c r="F18" s="4"/>
      <c r="G18" s="4"/>
      <c r="H18" s="4"/>
      <c r="I18" s="4"/>
      <c r="J18" s="19"/>
    </row>
    <row r="19" spans="1:10" ht="12.75">
      <c r="A19" s="167"/>
      <c r="B19" s="165" t="s">
        <v>141</v>
      </c>
      <c r="C19" s="43" t="s">
        <v>12</v>
      </c>
      <c r="D19" s="5" t="s">
        <v>2</v>
      </c>
      <c r="E19" s="28"/>
      <c r="F19" s="4"/>
      <c r="G19" s="4"/>
      <c r="H19" s="4"/>
      <c r="I19" s="4"/>
      <c r="J19" s="19"/>
    </row>
    <row r="20" spans="1:10" ht="13.5" thickBot="1">
      <c r="A20" s="168"/>
      <c r="B20" s="166"/>
      <c r="C20" s="46" t="s">
        <v>13</v>
      </c>
      <c r="D20" s="8" t="s">
        <v>2</v>
      </c>
      <c r="E20" s="29"/>
      <c r="F20" s="6"/>
      <c r="G20" s="6"/>
      <c r="H20" s="6"/>
      <c r="I20" s="6"/>
      <c r="J20" s="20"/>
    </row>
    <row r="21" ht="12.75">
      <c r="D21" s="2"/>
    </row>
    <row r="22" ht="12.75">
      <c r="A22" s="41" t="s">
        <v>34</v>
      </c>
    </row>
    <row r="23" spans="1:2" ht="12.75">
      <c r="A23" s="22" t="s">
        <v>57</v>
      </c>
      <c r="B23" t="s">
        <v>20</v>
      </c>
    </row>
    <row r="24" spans="1:2" ht="12.75">
      <c r="A24" s="22" t="s">
        <v>58</v>
      </c>
      <c r="B24" t="s">
        <v>7</v>
      </c>
    </row>
    <row r="25" spans="1:2" ht="12.75">
      <c r="A25" s="2" t="s">
        <v>59</v>
      </c>
      <c r="B25" t="s">
        <v>21</v>
      </c>
    </row>
    <row r="26" spans="1:2" ht="12.75">
      <c r="A26" s="2" t="s">
        <v>5</v>
      </c>
      <c r="B26" t="s">
        <v>22</v>
      </c>
    </row>
    <row r="27" spans="1:2" ht="12.75">
      <c r="A27" s="2" t="s">
        <v>6</v>
      </c>
      <c r="B27" t="s">
        <v>109</v>
      </c>
    </row>
  </sheetData>
  <mergeCells count="18">
    <mergeCell ref="B1:J1"/>
    <mergeCell ref="B4:D4"/>
    <mergeCell ref="A11:A12"/>
    <mergeCell ref="B11:B12"/>
    <mergeCell ref="C7:C8"/>
    <mergeCell ref="C9:C10"/>
    <mergeCell ref="B7:B8"/>
    <mergeCell ref="A7:A8"/>
    <mergeCell ref="B9:B10"/>
    <mergeCell ref="A9:A10"/>
    <mergeCell ref="A13:A14"/>
    <mergeCell ref="B15:B16"/>
    <mergeCell ref="B17:B18"/>
    <mergeCell ref="B13:B14"/>
    <mergeCell ref="B19:B20"/>
    <mergeCell ref="A15:A16"/>
    <mergeCell ref="A17:A18"/>
    <mergeCell ref="A19:A20"/>
  </mergeCells>
  <printOptions/>
  <pageMargins left="1" right="1" top="1" bottom="1" header="0.511811023622047" footer="0.511811023622047"/>
  <pageSetup fitToHeight="1" fitToWidth="1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INFN -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Darbo</dc:creator>
  <cp:keywords/>
  <dc:description/>
  <cp:lastModifiedBy>pixel</cp:lastModifiedBy>
  <cp:lastPrinted>2004-08-11T17:15:32Z</cp:lastPrinted>
  <dcterms:created xsi:type="dcterms:W3CDTF">2004-04-25T07:50:17Z</dcterms:created>
  <dcterms:modified xsi:type="dcterms:W3CDTF">2004-08-11T17:46:25Z</dcterms:modified>
  <cp:category/>
  <cp:version/>
  <cp:contentType/>
  <cp:contentStatus/>
</cp:coreProperties>
</file>