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2120" windowHeight="9120" tabRatio="594" firstSheet="6" activeTab="6"/>
  </bookViews>
  <sheets>
    <sheet name="General information" sheetId="1" r:id="rId1"/>
    <sheet name="Personnel" sheetId="2" r:id="rId2"/>
    <sheet name="Facilities" sheetId="3" r:id="rId3"/>
    <sheet name="Equipment" sheetId="4" r:id="rId4"/>
    <sheet name="Supplies" sheetId="5" r:id="rId5"/>
    <sheet name="Travel" sheetId="6" r:id="rId6"/>
    <sheet name="Base Cost" sheetId="7" r:id="rId7"/>
    <sheet name="Retrospective cost analysis" sheetId="8" r:id="rId8"/>
    <sheet name="Costs data for CECT" sheetId="9" r:id="rId9"/>
    <sheet name="Scale up" sheetId="10" r:id="rId10"/>
  </sheets>
  <definedNames>
    <definedName name="solver_cvg" localSheetId="9" hidden="1">0.0001</definedName>
    <definedName name="solver_drv" localSheetId="9" hidden="1">1</definedName>
    <definedName name="solver_est" localSheetId="9" hidden="1">1</definedName>
    <definedName name="solver_itr" localSheetId="9" hidden="1">100</definedName>
    <definedName name="solver_lin" localSheetId="9" hidden="1">2</definedName>
    <definedName name="solver_neg" localSheetId="9" hidden="1">2</definedName>
    <definedName name="solver_num" localSheetId="9" hidden="1">0</definedName>
    <definedName name="solver_nwt" localSheetId="9" hidden="1">1</definedName>
    <definedName name="solver_opt" localSheetId="9" hidden="1">'Scale up'!$A$4</definedName>
    <definedName name="solver_pre" localSheetId="9" hidden="1">0.000001</definedName>
    <definedName name="solver_scl" localSheetId="9" hidden="1">2</definedName>
    <definedName name="solver_sho" localSheetId="9" hidden="1">2</definedName>
    <definedName name="solver_tim" localSheetId="9" hidden="1">100</definedName>
    <definedName name="solver_tol" localSheetId="9" hidden="1">0.05</definedName>
    <definedName name="solver_typ" localSheetId="9" hidden="1">1</definedName>
    <definedName name="solver_val" localSheetId="9" hidden="1">0</definedName>
  </definedNames>
  <calcPr fullCalcOnLoad="1"/>
</workbook>
</file>

<file path=xl/sharedStrings.xml><?xml version="1.0" encoding="utf-8"?>
<sst xmlns="http://schemas.openxmlformats.org/spreadsheetml/2006/main" count="167" uniqueCount="124">
  <si>
    <t xml:space="preserve"> </t>
  </si>
  <si>
    <t>Personnel Cost</t>
  </si>
  <si>
    <t>Facility Cost</t>
  </si>
  <si>
    <t>Equipment Cost</t>
  </si>
  <si>
    <t>Travel &amp; Incentives Cost</t>
  </si>
  <si>
    <t>Travel &amp; Incentives</t>
  </si>
  <si>
    <t>Supplies Cost</t>
  </si>
  <si>
    <t>Name of Intervention</t>
  </si>
  <si>
    <t>Target Population</t>
  </si>
  <si>
    <t>Cost Per Unit</t>
  </si>
  <si>
    <t>Units Needed</t>
  </si>
  <si>
    <t>Site Cost Per Hour</t>
  </si>
  <si>
    <t>Personnel Types</t>
  </si>
  <si>
    <t>Wages ($) Per  Hour</t>
  </si>
  <si>
    <t>Unit Cost Calculator</t>
  </si>
  <si>
    <t>Units Needed Onetime Only</t>
  </si>
  <si>
    <t>Onetime Cost</t>
  </si>
  <si>
    <t xml:space="preserve">Total  Hours </t>
  </si>
  <si>
    <t>Hours (each)</t>
  </si>
  <si>
    <t xml:space="preserve">Hours (each) </t>
  </si>
  <si>
    <t xml:space="preserve">Total Hours </t>
  </si>
  <si>
    <t>Number of Facilities</t>
  </si>
  <si>
    <t xml:space="preserve">Hours (Each) </t>
  </si>
  <si>
    <t xml:space="preserve">Total  Facility Hours </t>
  </si>
  <si>
    <t xml:space="preserve"> Hours (Each)</t>
  </si>
  <si>
    <t xml:space="preserve">Total Facility Hours </t>
  </si>
  <si>
    <t xml:space="preserve">Facility (Location) Types </t>
  </si>
  <si>
    <t>Equipment Name</t>
  </si>
  <si>
    <t>Shared Fraction of Usage</t>
  </si>
  <si>
    <t>Equipment Costs</t>
  </si>
  <si>
    <t xml:space="preserve">Name of the Supplies </t>
  </si>
  <si>
    <t>Number of Units per Pack</t>
  </si>
  <si>
    <t>Cost per Unit</t>
  </si>
  <si>
    <t>Fixed Cost</t>
  </si>
  <si>
    <t>Variable Cost</t>
  </si>
  <si>
    <t>Resource Type</t>
  </si>
  <si>
    <t>Per participant Cost</t>
  </si>
  <si>
    <t>Units Needed per Participant</t>
  </si>
  <si>
    <t>Average Cost (AC) per Participant</t>
  </si>
  <si>
    <t xml:space="preserve">Total </t>
  </si>
  <si>
    <t>Number of Participants to Be Covered (N)</t>
  </si>
  <si>
    <t>Marginal Cost  (MC) per Participant</t>
  </si>
  <si>
    <t>Unit Cost</t>
  </si>
  <si>
    <t>of total personnel cost.</t>
  </si>
  <si>
    <t>WORKSHEET3- FACILITIES WORKSHEET</t>
  </si>
  <si>
    <t xml:space="preserve">WORKSHEET4- EQUIPMENT WORKSHEET </t>
  </si>
  <si>
    <t xml:space="preserve">WORKSHEET5- SUPPLIES WORKSHEET </t>
  </si>
  <si>
    <t xml:space="preserve"> WORKSHEET6- TRAVEL &amp; INCENTIVES WORKSHEET</t>
  </si>
  <si>
    <t>participants.</t>
  </si>
  <si>
    <t xml:space="preserve">WORKSHEET2 - PERSONNEL WORKSHEET </t>
  </si>
  <si>
    <t>Other cost</t>
  </si>
  <si>
    <t>Overhead Cost based on personnel cost at the rate of</t>
  </si>
  <si>
    <t>Indirect Cost based on all direct cost at the rate of</t>
  </si>
  <si>
    <t>WORKSHEET1- GENERAL INFORMATION ABOUT THE INTERVENTION</t>
  </si>
  <si>
    <t>participants over</t>
  </si>
  <si>
    <t>participants and total number of</t>
  </si>
  <si>
    <t>groups in study.</t>
  </si>
  <si>
    <t>RESULT SHEET 3 - COSTS DATA FOR CECT</t>
  </si>
  <si>
    <t>RESULT SHEET 4 - SCALE-UP COST ANALYSIS</t>
  </si>
  <si>
    <t>Total</t>
  </si>
  <si>
    <t>As</t>
  </si>
  <si>
    <t>% of all costs</t>
  </si>
  <si>
    <t>% of personnel only</t>
  </si>
  <si>
    <t>(Note: enter 1 for one to one intervention.)</t>
  </si>
  <si>
    <t>RESULT SHEET 1 - BASE COSTS</t>
  </si>
  <si>
    <t>Total Costs</t>
  </si>
  <si>
    <t>The total costs are</t>
  </si>
  <si>
    <t>The number of participants from your original implementation of the intervention is</t>
  </si>
  <si>
    <t>The number of  groups of participants from your original implementation of the intervention is</t>
  </si>
  <si>
    <t xml:space="preserve">Following results are based on </t>
  </si>
  <si>
    <t>Average cost per participant</t>
  </si>
  <si>
    <t>Marginal cost per participant</t>
  </si>
  <si>
    <t>Number of Groups  (G)</t>
  </si>
  <si>
    <t>Or as</t>
  </si>
  <si>
    <t>Total Cost (TC)</t>
  </si>
  <si>
    <t xml:space="preserve"> Total Cost (TC)</t>
  </si>
  <si>
    <t>of known participants(N) and</t>
  </si>
  <si>
    <t>different groups(G).</t>
  </si>
  <si>
    <t>RESULT SHEET 2 - Retrospective Cost Analysis</t>
  </si>
  <si>
    <t>participants(N) in</t>
  </si>
  <si>
    <t>Total Cost</t>
  </si>
  <si>
    <t>Enter only one of following options for calculating indirect costs and enter 0% for the other option:</t>
  </si>
  <si>
    <t>of all direct costs.</t>
  </si>
  <si>
    <t>Units Needed per Delivery</t>
  </si>
  <si>
    <t>Per Delivery Cost</t>
  </si>
  <si>
    <t>Base Costs</t>
  </si>
  <si>
    <r>
      <t>period of time (</t>
    </r>
    <r>
      <rPr>
        <sz val="11"/>
        <color indexed="10"/>
        <rFont val="Arial"/>
        <family val="2"/>
      </rPr>
      <t>in number of months</t>
    </r>
    <r>
      <rPr>
        <sz val="11"/>
        <color indexed="18"/>
        <rFont val="Arial"/>
        <family val="2"/>
      </rPr>
      <t>).</t>
    </r>
  </si>
  <si>
    <r>
      <t>For Planning:</t>
    </r>
    <r>
      <rPr>
        <b/>
        <sz val="11"/>
        <color indexed="18"/>
        <rFont val="Arial"/>
        <family val="2"/>
      </rPr>
      <t xml:space="preserve"> Total number of </t>
    </r>
  </si>
  <si>
    <r>
      <t>For Retrospective cost analysis:</t>
    </r>
    <r>
      <rPr>
        <b/>
        <sz val="11"/>
        <color indexed="18"/>
        <rFont val="Arial"/>
        <family val="2"/>
      </rPr>
      <t xml:space="preserve"> Total number of</t>
    </r>
  </si>
  <si>
    <r>
      <t>For HIV CECT:</t>
    </r>
    <r>
      <rPr>
        <b/>
        <sz val="11"/>
        <color indexed="18"/>
        <rFont val="Arial"/>
        <family val="2"/>
      </rPr>
      <t xml:space="preserve"> Total number of</t>
    </r>
  </si>
  <si>
    <t>Cost per Pack</t>
  </si>
  <si>
    <t>Personnel Costs</t>
  </si>
  <si>
    <t>No. of Staff</t>
  </si>
  <si>
    <t xml:space="preserve">Facility Costs </t>
  </si>
  <si>
    <t xml:space="preserve">Per Participant </t>
  </si>
  <si>
    <t>Supply Costs</t>
  </si>
  <si>
    <t>Per Delivery</t>
  </si>
  <si>
    <t>Travel &amp; Incentives Costs</t>
  </si>
  <si>
    <t>Onetime-Only</t>
  </si>
  <si>
    <t>Per Participant</t>
  </si>
  <si>
    <t>Average Number of Participants Per Delivery</t>
  </si>
  <si>
    <t>Onetime-Only Time (Startup)</t>
  </si>
  <si>
    <t>Delivery Time (Implementation)</t>
  </si>
  <si>
    <t>Note:  Use annual cost basis; enter fraction of use over one year period.  Issues on "useful life" (and depreciation concerns) to be added in later version.</t>
  </si>
  <si>
    <t xml:space="preserve">Each delivery of the intervention is for an average of </t>
  </si>
  <si>
    <t>Marginal cost per delivery is</t>
  </si>
  <si>
    <t>Base Case -- Table 2</t>
  </si>
  <si>
    <t>Planning -- Table 3</t>
  </si>
  <si>
    <t>Subtotal Personnel Costs</t>
  </si>
  <si>
    <t>Subtotals are automatically transferred to Results Sheet 1 - Base Costs</t>
  </si>
  <si>
    <t>Subtotal Facility Costs</t>
  </si>
  <si>
    <t>Subtotal Equipment Costs</t>
  </si>
  <si>
    <t>Subtotal Supply Costs</t>
  </si>
  <si>
    <t>Subtotal Travel &amp; Incentives Costs</t>
  </si>
  <si>
    <t xml:space="preserve">Subtotals </t>
  </si>
  <si>
    <t xml:space="preserve">Subtotals Summary -- Table 1 </t>
  </si>
  <si>
    <t xml:space="preserve">to serve each additional </t>
  </si>
  <si>
    <t>to serve</t>
  </si>
  <si>
    <t>Base amount for first delivery is</t>
  </si>
  <si>
    <t xml:space="preserve">The average number of participants in each delivery of the intervention (cell A4 above in red) is  </t>
  </si>
  <si>
    <t>Number of Groups (Unrounded)</t>
  </si>
  <si>
    <t xml:space="preserve">Number of Groups </t>
  </si>
  <si>
    <t>Rounded-up to Nearest Whole Group</t>
  </si>
  <si>
    <t>Warning: You must enter a value that is greater than the number in Cell A4 into any cell of Column A of this sheet or the results will be wrong!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</si>
</sst>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&quot;$&quot;#,##0"/>
    <numFmt numFmtId="167" formatCode="&quot;$&quot;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1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4"/>
      </patternFill>
    </fill>
    <fill>
      <patternFill patternType="gray0625">
        <bgColor indexed="42"/>
      </patternFill>
    </fill>
    <fill>
      <patternFill patternType="gray0625">
        <bgColor indexed="43"/>
      </patternFill>
    </fill>
    <fill>
      <patternFill patternType="gray0625">
        <bgColor indexed="47"/>
      </patternFill>
    </fill>
  </fills>
  <borders count="3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0" fontId="5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2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49" fontId="10" fillId="3" borderId="2" xfId="0" applyNumberFormat="1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10" fillId="2" borderId="2" xfId="0" applyNumberFormat="1" applyFont="1" applyFill="1" applyBorder="1" applyAlignment="1">
      <alignment/>
    </xf>
    <xf numFmtId="0" fontId="10" fillId="3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4" xfId="0" applyFont="1" applyBorder="1" applyAlignment="1">
      <alignment wrapText="1"/>
    </xf>
    <xf numFmtId="0" fontId="11" fillId="4" borderId="5" xfId="0" applyNumberFormat="1" applyFont="1" applyFill="1" applyBorder="1" applyAlignment="1">
      <alignment wrapText="1"/>
    </xf>
    <xf numFmtId="0" fontId="11" fillId="4" borderId="5" xfId="0" applyFont="1" applyFill="1" applyBorder="1" applyAlignment="1">
      <alignment/>
    </xf>
    <xf numFmtId="164" fontId="8" fillId="0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166" fontId="10" fillId="2" borderId="2" xfId="0" applyNumberFormat="1" applyFont="1" applyFill="1" applyBorder="1" applyAlignment="1">
      <alignment/>
    </xf>
    <xf numFmtId="166" fontId="10" fillId="3" borderId="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66" fontId="10" fillId="4" borderId="5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/>
    </xf>
    <xf numFmtId="166" fontId="10" fillId="5" borderId="5" xfId="0" applyNumberFormat="1" applyFont="1" applyFill="1" applyBorder="1" applyAlignment="1">
      <alignment/>
    </xf>
    <xf numFmtId="166" fontId="10" fillId="5" borderId="6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/>
    </xf>
    <xf numFmtId="49" fontId="6" fillId="0" borderId="7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center" wrapText="1"/>
    </xf>
    <xf numFmtId="49" fontId="6" fillId="6" borderId="8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/>
    </xf>
    <xf numFmtId="166" fontId="6" fillId="4" borderId="5" xfId="0" applyNumberFormat="1" applyFont="1" applyFill="1" applyBorder="1" applyAlignment="1">
      <alignment/>
    </xf>
    <xf numFmtId="0" fontId="6" fillId="4" borderId="5" xfId="0" applyFont="1" applyFill="1" applyBorder="1" applyAlignment="1">
      <alignment/>
    </xf>
    <xf numFmtId="166" fontId="6" fillId="5" borderId="5" xfId="0" applyNumberFormat="1" applyFont="1" applyFill="1" applyBorder="1" applyAlignment="1">
      <alignment/>
    </xf>
    <xf numFmtId="49" fontId="10" fillId="7" borderId="8" xfId="0" applyNumberFormat="1" applyFont="1" applyFill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165" fontId="10" fillId="7" borderId="2" xfId="0" applyNumberFormat="1" applyFont="1" applyFill="1" applyBorder="1" applyAlignment="1">
      <alignment/>
    </xf>
    <xf numFmtId="165" fontId="10" fillId="8" borderId="2" xfId="0" applyNumberFormat="1" applyFont="1" applyFill="1" applyBorder="1" applyAlignment="1">
      <alignment/>
    </xf>
    <xf numFmtId="165" fontId="10" fillId="3" borderId="3" xfId="0" applyNumberFormat="1" applyFont="1" applyFill="1" applyBorder="1" applyAlignment="1">
      <alignment/>
    </xf>
    <xf numFmtId="0" fontId="9" fillId="0" borderId="0" xfId="0" applyFont="1" applyAlignment="1">
      <alignment/>
    </xf>
    <xf numFmtId="165" fontId="10" fillId="4" borderId="5" xfId="0" applyNumberFormat="1" applyFont="1" applyFill="1" applyBorder="1" applyAlignment="1">
      <alignment/>
    </xf>
    <xf numFmtId="165" fontId="10" fillId="5" borderId="5" xfId="0" applyNumberFormat="1" applyFont="1" applyFill="1" applyBorder="1" applyAlignment="1">
      <alignment/>
    </xf>
    <xf numFmtId="165" fontId="10" fillId="5" borderId="6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65" fontId="10" fillId="2" borderId="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4" borderId="5" xfId="0" applyFont="1" applyFill="1" applyBorder="1" applyAlignment="1">
      <alignment wrapText="1"/>
    </xf>
    <xf numFmtId="0" fontId="11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9" fontId="5" fillId="8" borderId="2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wrapText="1"/>
    </xf>
    <xf numFmtId="166" fontId="6" fillId="2" borderId="2" xfId="0" applyNumberFormat="1" applyFont="1" applyFill="1" applyBorder="1" applyAlignment="1">
      <alignment horizontal="right"/>
    </xf>
    <xf numFmtId="166" fontId="6" fillId="8" borderId="2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right" wrapText="1"/>
    </xf>
    <xf numFmtId="166" fontId="6" fillId="2" borderId="2" xfId="0" applyNumberFormat="1" applyFont="1" applyFill="1" applyBorder="1" applyAlignment="1">
      <alignment wrapText="1"/>
    </xf>
    <xf numFmtId="166" fontId="6" fillId="2" borderId="2" xfId="0" applyNumberFormat="1" applyFont="1" applyFill="1" applyBorder="1" applyAlignment="1">
      <alignment horizontal="center"/>
    </xf>
    <xf numFmtId="166" fontId="6" fillId="8" borderId="2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166" fontId="6" fillId="5" borderId="6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166" fontId="12" fillId="0" borderId="0" xfId="0" applyNumberFormat="1" applyFont="1" applyAlignment="1">
      <alignment/>
    </xf>
    <xf numFmtId="1" fontId="14" fillId="9" borderId="9" xfId="0" applyNumberFormat="1" applyFont="1" applyFill="1" applyBorder="1" applyAlignment="1">
      <alignment horizontal="left"/>
    </xf>
    <xf numFmtId="166" fontId="6" fillId="3" borderId="3" xfId="0" applyNumberFormat="1" applyFont="1" applyFill="1" applyBorder="1" applyAlignment="1">
      <alignment wrapText="1"/>
    </xf>
    <xf numFmtId="0" fontId="6" fillId="10" borderId="2" xfId="0" applyFont="1" applyFill="1" applyBorder="1" applyAlignment="1">
      <alignment horizontal="center" wrapText="1"/>
    </xf>
    <xf numFmtId="166" fontId="6" fillId="2" borderId="2" xfId="0" applyNumberFormat="1" applyFont="1" applyFill="1" applyBorder="1" applyAlignment="1">
      <alignment horizontal="center" wrapText="1"/>
    </xf>
    <xf numFmtId="166" fontId="6" fillId="3" borderId="2" xfId="0" applyNumberFormat="1" applyFont="1" applyFill="1" applyBorder="1" applyAlignment="1">
      <alignment horizontal="center" wrapText="1"/>
    </xf>
    <xf numFmtId="0" fontId="6" fillId="8" borderId="2" xfId="0" applyFont="1" applyFill="1" applyBorder="1" applyAlignment="1">
      <alignment horizontal="center" wrapText="1"/>
    </xf>
    <xf numFmtId="166" fontId="6" fillId="8" borderId="2" xfId="0" applyNumberFormat="1" applyFont="1" applyFill="1" applyBorder="1" applyAlignment="1">
      <alignment wrapText="1"/>
    </xf>
    <xf numFmtId="9" fontId="6" fillId="10" borderId="2" xfId="0" applyNumberFormat="1" applyFont="1" applyFill="1" applyBorder="1" applyAlignment="1">
      <alignment horizontal="left" wrapText="1"/>
    </xf>
    <xf numFmtId="0" fontId="6" fillId="8" borderId="3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166" fontId="6" fillId="3" borderId="2" xfId="0" applyNumberFormat="1" applyFont="1" applyFill="1" applyBorder="1" applyAlignment="1">
      <alignment/>
    </xf>
    <xf numFmtId="166" fontId="6" fillId="3" borderId="2" xfId="0" applyNumberFormat="1" applyFont="1" applyFill="1" applyBorder="1" applyAlignment="1">
      <alignment horizontal="center"/>
    </xf>
    <xf numFmtId="166" fontId="6" fillId="3" borderId="2" xfId="0" applyNumberFormat="1" applyFont="1" applyFill="1" applyBorder="1" applyAlignment="1">
      <alignment horizontal="right"/>
    </xf>
    <xf numFmtId="166" fontId="6" fillId="3" borderId="2" xfId="0" applyNumberFormat="1" applyFont="1" applyFill="1" applyBorder="1" applyAlignment="1">
      <alignment wrapText="1"/>
    </xf>
    <xf numFmtId="166" fontId="5" fillId="11" borderId="3" xfId="0" applyNumberFormat="1" applyFont="1" applyFill="1" applyBorder="1" applyAlignment="1">
      <alignment/>
    </xf>
    <xf numFmtId="166" fontId="5" fillId="11" borderId="6" xfId="0" applyNumberFormat="1" applyFont="1" applyFill="1" applyBorder="1" applyAlignment="1">
      <alignment/>
    </xf>
    <xf numFmtId="166" fontId="6" fillId="11" borderId="5" xfId="0" applyNumberFormat="1" applyFont="1" applyFill="1" applyBorder="1" applyAlignment="1">
      <alignment/>
    </xf>
    <xf numFmtId="49" fontId="6" fillId="2" borderId="10" xfId="0" applyNumberFormat="1" applyFont="1" applyFill="1" applyBorder="1" applyAlignment="1">
      <alignment horizontal="center" wrapText="1"/>
    </xf>
    <xf numFmtId="166" fontId="6" fillId="2" borderId="3" xfId="0" applyNumberFormat="1" applyFont="1" applyFill="1" applyBorder="1" applyAlignment="1">
      <alignment/>
    </xf>
    <xf numFmtId="0" fontId="6" fillId="0" borderId="4" xfId="0" applyFont="1" applyBorder="1" applyAlignment="1">
      <alignment horizontal="right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66" fontId="6" fillId="2" borderId="2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166" fontId="5" fillId="3" borderId="3" xfId="0" applyNumberFormat="1" applyFont="1" applyFill="1" applyBorder="1" applyAlignment="1">
      <alignment/>
    </xf>
    <xf numFmtId="166" fontId="5" fillId="5" borderId="6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6" fontId="4" fillId="2" borderId="6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7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4" fillId="10" borderId="11" xfId="0" applyFont="1" applyFill="1" applyBorder="1" applyAlignment="1">
      <alignment horizontal="left"/>
    </xf>
    <xf numFmtId="0" fontId="4" fillId="10" borderId="12" xfId="0" applyFont="1" applyFill="1" applyBorder="1" applyAlignment="1">
      <alignment horizontal="left"/>
    </xf>
    <xf numFmtId="166" fontId="4" fillId="10" borderId="3" xfId="0" applyNumberFormat="1" applyFont="1" applyFill="1" applyBorder="1" applyAlignment="1">
      <alignment horizontal="left"/>
    </xf>
    <xf numFmtId="166" fontId="4" fillId="10" borderId="6" xfId="0" applyNumberFormat="1" applyFont="1" applyFill="1" applyBorder="1" applyAlignment="1">
      <alignment horizontal="left"/>
    </xf>
    <xf numFmtId="0" fontId="0" fillId="0" borderId="0" xfId="0" applyAlignment="1" applyProtection="1">
      <alignment/>
      <protection hidden="1"/>
    </xf>
    <xf numFmtId="0" fontId="17" fillId="6" borderId="2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right" wrapText="1"/>
      <protection locked="0"/>
    </xf>
    <xf numFmtId="0" fontId="14" fillId="3" borderId="4" xfId="0" applyFont="1" applyFill="1" applyBorder="1" applyAlignment="1" applyProtection="1">
      <alignment horizontal="right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0" fillId="0" borderId="2" xfId="0" applyFont="1" applyBorder="1" applyAlignment="1" applyProtection="1">
      <alignment/>
      <protection locked="0"/>
    </xf>
    <xf numFmtId="0" fontId="20" fillId="6" borderId="2" xfId="0" applyNumberFormat="1" applyFont="1" applyFill="1" applyBorder="1" applyAlignment="1" applyProtection="1">
      <alignment/>
      <protection locked="0"/>
    </xf>
    <xf numFmtId="0" fontId="20" fillId="0" borderId="2" xfId="0" applyNumberFormat="1" applyFont="1" applyFill="1" applyBorder="1" applyAlignment="1" applyProtection="1">
      <alignment/>
      <protection locked="0"/>
    </xf>
    <xf numFmtId="166" fontId="20" fillId="0" borderId="2" xfId="0" applyNumberFormat="1" applyFont="1" applyBorder="1" applyAlignment="1" applyProtection="1">
      <alignment/>
      <protection locked="0"/>
    </xf>
    <xf numFmtId="0" fontId="20" fillId="0" borderId="2" xfId="0" applyFont="1" applyFill="1" applyBorder="1" applyAlignment="1" applyProtection="1">
      <alignment/>
      <protection locked="0"/>
    </xf>
    <xf numFmtId="0" fontId="16" fillId="0" borderId="1" xfId="0" applyFont="1" applyBorder="1" applyAlignment="1" applyProtection="1">
      <alignment wrapText="1"/>
      <protection locked="0"/>
    </xf>
    <xf numFmtId="166" fontId="16" fillId="0" borderId="2" xfId="0" applyNumberFormat="1" applyFont="1" applyBorder="1" applyAlignment="1" applyProtection="1">
      <alignment/>
      <protection locked="0"/>
    </xf>
    <xf numFmtId="0" fontId="16" fillId="0" borderId="2" xfId="0" applyFont="1" applyBorder="1" applyAlignment="1" applyProtection="1">
      <alignment/>
      <protection locked="0"/>
    </xf>
    <xf numFmtId="9" fontId="16" fillId="0" borderId="2" xfId="0" applyNumberFormat="1" applyFont="1" applyBorder="1" applyAlignment="1" applyProtection="1">
      <alignment/>
      <protection locked="0"/>
    </xf>
    <xf numFmtId="0" fontId="16" fillId="0" borderId="1" xfId="0" applyFont="1" applyBorder="1" applyAlignment="1" applyProtection="1">
      <alignment/>
      <protection locked="0"/>
    </xf>
    <xf numFmtId="165" fontId="20" fillId="0" borderId="2" xfId="0" applyNumberFormat="1" applyFont="1" applyBorder="1" applyAlignment="1" applyProtection="1">
      <alignment/>
      <protection locked="0"/>
    </xf>
    <xf numFmtId="0" fontId="20" fillId="0" borderId="1" xfId="0" applyFont="1" applyBorder="1" applyAlignment="1" applyProtection="1">
      <alignment/>
      <protection locked="0"/>
    </xf>
    <xf numFmtId="165" fontId="20" fillId="0" borderId="2" xfId="0" applyNumberFormat="1" applyFont="1" applyBorder="1" applyAlignment="1" applyProtection="1">
      <alignment wrapText="1"/>
      <protection locked="0"/>
    </xf>
    <xf numFmtId="0" fontId="20" fillId="0" borderId="1" xfId="0" applyFont="1" applyFill="1" applyBorder="1" applyAlignment="1" applyProtection="1">
      <alignment wrapText="1"/>
      <protection locked="0"/>
    </xf>
    <xf numFmtId="165" fontId="20" fillId="0" borderId="2" xfId="0" applyNumberFormat="1" applyFont="1" applyFill="1" applyBorder="1" applyAlignment="1" applyProtection="1">
      <alignment wrapText="1"/>
      <protection locked="0"/>
    </xf>
    <xf numFmtId="0" fontId="13" fillId="3" borderId="7" xfId="0" applyFont="1" applyFill="1" applyBorder="1" applyAlignment="1" applyProtection="1">
      <alignment horizontal="right" vertical="center" wrapText="1"/>
      <protection locked="0"/>
    </xf>
    <xf numFmtId="0" fontId="13" fillId="3" borderId="1" xfId="0" applyFont="1" applyFill="1" applyBorder="1" applyAlignment="1" applyProtection="1">
      <alignment horizontal="right" wrapText="1"/>
      <protection locked="0"/>
    </xf>
    <xf numFmtId="49" fontId="13" fillId="3" borderId="1" xfId="0" applyNumberFormat="1" applyFont="1" applyFill="1" applyBorder="1" applyAlignment="1" applyProtection="1">
      <alignment horizontal="right" wrapText="1"/>
      <protection locked="0"/>
    </xf>
    <xf numFmtId="1" fontId="21" fillId="6" borderId="2" xfId="0" applyNumberFormat="1" applyFont="1" applyFill="1" applyBorder="1" applyAlignment="1" applyProtection="1">
      <alignment horizontal="left" wrapText="1"/>
      <protection locked="0"/>
    </xf>
    <xf numFmtId="9" fontId="21" fillId="6" borderId="2" xfId="0" applyNumberFormat="1" applyFont="1" applyFill="1" applyBorder="1" applyAlignment="1" applyProtection="1">
      <alignment horizontal="left" wrapText="1"/>
      <protection locked="0"/>
    </xf>
    <xf numFmtId="9" fontId="21" fillId="6" borderId="2" xfId="0" applyNumberFormat="1" applyFont="1" applyFill="1" applyBorder="1" applyAlignment="1" applyProtection="1">
      <alignment horizontal="left"/>
      <protection locked="0"/>
    </xf>
    <xf numFmtId="0" fontId="21" fillId="6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/>
      <protection locked="0"/>
    </xf>
    <xf numFmtId="0" fontId="21" fillId="6" borderId="5" xfId="0" applyFont="1" applyFill="1" applyBorder="1" applyAlignment="1" applyProtection="1">
      <alignment horizontal="left"/>
      <protection locked="0"/>
    </xf>
    <xf numFmtId="0" fontId="13" fillId="3" borderId="6" xfId="0" applyFont="1" applyFill="1" applyBorder="1" applyAlignment="1" applyProtection="1">
      <alignment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6" fontId="6" fillId="0" borderId="9" xfId="0" applyNumberFormat="1" applyFont="1" applyFill="1" applyBorder="1" applyAlignment="1">
      <alignment/>
    </xf>
    <xf numFmtId="0" fontId="10" fillId="0" borderId="4" xfId="0" applyFont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right"/>
    </xf>
    <xf numFmtId="0" fontId="7" fillId="0" borderId="2" xfId="0" applyFont="1" applyFill="1" applyBorder="1" applyAlignment="1">
      <alignment horizontal="center" wrapText="1"/>
    </xf>
    <xf numFmtId="49" fontId="7" fillId="8" borderId="2" xfId="0" applyNumberFormat="1" applyFont="1" applyFill="1" applyBorder="1" applyAlignment="1">
      <alignment horizontal="center" wrapText="1"/>
    </xf>
    <xf numFmtId="49" fontId="7" fillId="3" borderId="3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6" fontId="7" fillId="2" borderId="2" xfId="0" applyNumberFormat="1" applyFont="1" applyFill="1" applyBorder="1" applyAlignment="1">
      <alignment horizontal="right"/>
    </xf>
    <xf numFmtId="166" fontId="7" fillId="8" borderId="2" xfId="0" applyNumberFormat="1" applyFont="1" applyFill="1" applyBorder="1" applyAlignment="1">
      <alignment horizontal="center"/>
    </xf>
    <xf numFmtId="166" fontId="7" fillId="3" borderId="3" xfId="0" applyNumberFormat="1" applyFont="1" applyFill="1" applyBorder="1" applyAlignment="1">
      <alignment/>
    </xf>
    <xf numFmtId="166" fontId="7" fillId="2" borderId="2" xfId="0" applyNumberFormat="1" applyFont="1" applyFill="1" applyBorder="1" applyAlignment="1">
      <alignment horizontal="right" wrapText="1"/>
    </xf>
    <xf numFmtId="166" fontId="7" fillId="2" borderId="2" xfId="0" applyNumberFormat="1" applyFont="1" applyFill="1" applyBorder="1" applyAlignment="1">
      <alignment wrapText="1"/>
    </xf>
    <xf numFmtId="166" fontId="7" fillId="3" borderId="3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166" fontId="7" fillId="8" borderId="2" xfId="0" applyNumberFormat="1" applyFont="1" applyFill="1" applyBorder="1" applyAlignment="1">
      <alignment/>
    </xf>
    <xf numFmtId="166" fontId="7" fillId="3" borderId="3" xfId="0" applyNumberFormat="1" applyFont="1" applyFill="1" applyBorder="1" applyAlignment="1">
      <alignment horizontal="right"/>
    </xf>
    <xf numFmtId="9" fontId="7" fillId="10" borderId="2" xfId="0" applyNumberFormat="1" applyFont="1" applyFill="1" applyBorder="1" applyAlignment="1">
      <alignment horizontal="left" wrapText="1"/>
    </xf>
    <xf numFmtId="166" fontId="7" fillId="8" borderId="2" xfId="0" applyNumberFormat="1" applyFont="1" applyFill="1" applyBorder="1" applyAlignment="1">
      <alignment wrapText="1"/>
    </xf>
    <xf numFmtId="166" fontId="7" fillId="3" borderId="3" xfId="0" applyNumberFormat="1" applyFont="1" applyFill="1" applyBorder="1" applyAlignment="1">
      <alignment wrapText="1"/>
    </xf>
    <xf numFmtId="166" fontId="7" fillId="5" borderId="5" xfId="0" applyNumberFormat="1" applyFont="1" applyFill="1" applyBorder="1" applyAlignment="1">
      <alignment/>
    </xf>
    <xf numFmtId="166" fontId="7" fillId="5" borderId="6" xfId="0" applyNumberFormat="1" applyFont="1" applyFill="1" applyBorder="1" applyAlignment="1">
      <alignment/>
    </xf>
    <xf numFmtId="0" fontId="22" fillId="0" borderId="0" xfId="0" applyFont="1" applyAlignment="1">
      <alignment wrapText="1"/>
    </xf>
    <xf numFmtId="1" fontId="4" fillId="2" borderId="8" xfId="0" applyNumberFormat="1" applyFont="1" applyFill="1" applyBorder="1" applyAlignment="1">
      <alignment horizontal="left"/>
    </xf>
    <xf numFmtId="166" fontId="4" fillId="2" borderId="2" xfId="0" applyNumberFormat="1" applyFont="1" applyFill="1" applyBorder="1" applyAlignment="1">
      <alignment horizontal="left"/>
    </xf>
    <xf numFmtId="0" fontId="5" fillId="0" borderId="2" xfId="0" applyFont="1" applyBorder="1" applyAlignment="1">
      <alignment/>
    </xf>
    <xf numFmtId="1" fontId="4" fillId="2" borderId="2" xfId="0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>
      <alignment horizontal="left"/>
    </xf>
    <xf numFmtId="166" fontId="5" fillId="0" borderId="5" xfId="0" applyNumberFormat="1" applyFont="1" applyBorder="1" applyAlignment="1">
      <alignment/>
    </xf>
    <xf numFmtId="0" fontId="12" fillId="0" borderId="5" xfId="0" applyFont="1" applyBorder="1" applyAlignment="1">
      <alignment/>
    </xf>
    <xf numFmtId="1" fontId="4" fillId="2" borderId="5" xfId="0" applyNumberFormat="1" applyFont="1" applyFill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13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66" fontId="11" fillId="5" borderId="5" xfId="0" applyNumberFormat="1" applyFont="1" applyFill="1" applyBorder="1" applyAlignment="1">
      <alignment/>
    </xf>
    <xf numFmtId="166" fontId="11" fillId="5" borderId="6" xfId="0" applyNumberFormat="1" applyFont="1" applyFill="1" applyBorder="1" applyAlignment="1">
      <alignment/>
    </xf>
    <xf numFmtId="166" fontId="10" fillId="8" borderId="2" xfId="0" applyNumberFormat="1" applyFont="1" applyFill="1" applyBorder="1" applyAlignment="1">
      <alignment/>
    </xf>
    <xf numFmtId="49" fontId="10" fillId="8" borderId="2" xfId="0" applyNumberFormat="1" applyFont="1" applyFill="1" applyBorder="1" applyAlignment="1">
      <alignment horizontal="center" wrapText="1"/>
    </xf>
    <xf numFmtId="49" fontId="10" fillId="3" borderId="3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wrapText="1"/>
    </xf>
    <xf numFmtId="1" fontId="26" fillId="3" borderId="1" xfId="0" applyNumberFormat="1" applyFont="1" applyFill="1" applyBorder="1" applyAlignment="1">
      <alignment/>
    </xf>
    <xf numFmtId="0" fontId="7" fillId="12" borderId="2" xfId="0" applyFont="1" applyFill="1" applyBorder="1" applyAlignment="1" applyProtection="1">
      <alignment/>
      <protection/>
    </xf>
    <xf numFmtId="166" fontId="7" fillId="13" borderId="2" xfId="0" applyNumberFormat="1" applyFont="1" applyFill="1" applyBorder="1" applyAlignment="1" applyProtection="1">
      <alignment/>
      <protection/>
    </xf>
    <xf numFmtId="166" fontId="7" fillId="14" borderId="2" xfId="0" applyNumberFormat="1" applyFont="1" applyFill="1" applyBorder="1" applyAlignment="1" applyProtection="1">
      <alignment/>
      <protection/>
    </xf>
    <xf numFmtId="166" fontId="7" fillId="15" borderId="2" xfId="0" applyNumberFormat="1" applyFont="1" applyFill="1" applyBorder="1" applyAlignment="1">
      <alignment/>
    </xf>
    <xf numFmtId="0" fontId="7" fillId="12" borderId="2" xfId="0" applyFont="1" applyFill="1" applyBorder="1" applyAlignment="1">
      <alignment/>
    </xf>
    <xf numFmtId="166" fontId="7" fillId="14" borderId="2" xfId="0" applyNumberFormat="1" applyFont="1" applyFill="1" applyBorder="1" applyAlignment="1">
      <alignment/>
    </xf>
    <xf numFmtId="166" fontId="7" fillId="15" borderId="3" xfId="0" applyNumberFormat="1" applyFont="1" applyFill="1" applyBorder="1" applyAlignment="1">
      <alignment/>
    </xf>
    <xf numFmtId="0" fontId="27" fillId="0" borderId="1" xfId="0" applyFont="1" applyBorder="1" applyAlignment="1" applyProtection="1">
      <alignment/>
      <protection locked="0"/>
    </xf>
    <xf numFmtId="0" fontId="27" fillId="0" borderId="4" xfId="0" applyFont="1" applyBorder="1" applyAlignment="1" applyProtection="1">
      <alignment/>
      <protection locked="0"/>
    </xf>
    <xf numFmtId="0" fontId="7" fillId="12" borderId="5" xfId="0" applyFont="1" applyFill="1" applyBorder="1" applyAlignment="1" applyProtection="1">
      <alignment/>
      <protection/>
    </xf>
    <xf numFmtId="166" fontId="7" fillId="14" borderId="5" xfId="0" applyNumberFormat="1" applyFont="1" applyFill="1" applyBorder="1" applyAlignment="1" applyProtection="1">
      <alignment/>
      <protection/>
    </xf>
    <xf numFmtId="0" fontId="7" fillId="12" borderId="5" xfId="0" applyFont="1" applyFill="1" applyBorder="1" applyAlignment="1">
      <alignment/>
    </xf>
    <xf numFmtId="166" fontId="7" fillId="14" borderId="5" xfId="0" applyNumberFormat="1" applyFont="1" applyFill="1" applyBorder="1" applyAlignment="1">
      <alignment/>
    </xf>
    <xf numFmtId="166" fontId="7" fillId="15" borderId="6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7" fillId="6" borderId="0" xfId="0" applyFont="1" applyFill="1" applyAlignment="1">
      <alignment horizontal="center" wrapText="1"/>
    </xf>
    <xf numFmtId="0" fontId="13" fillId="3" borderId="3" xfId="0" applyFont="1" applyFill="1" applyBorder="1" applyAlignment="1" applyProtection="1">
      <alignment wrapText="1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8" fillId="3" borderId="5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8" fillId="3" borderId="2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wrapText="1"/>
      <protection locked="0"/>
    </xf>
    <xf numFmtId="0" fontId="21" fillId="0" borderId="8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2" xfId="0" applyFont="1" applyBorder="1" applyAlignment="1" applyProtection="1">
      <alignment wrapText="1"/>
      <protection locked="0"/>
    </xf>
    <xf numFmtId="0" fontId="21" fillId="0" borderId="3" xfId="0" applyFont="1" applyBorder="1" applyAlignment="1" applyProtection="1">
      <alignment wrapText="1"/>
      <protection locked="0"/>
    </xf>
    <xf numFmtId="0" fontId="11" fillId="3" borderId="2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49" fontId="13" fillId="3" borderId="1" xfId="0" applyNumberFormat="1" applyFont="1" applyFill="1" applyBorder="1" applyAlignment="1" applyProtection="1">
      <alignment horizontal="center" wrapText="1"/>
      <protection locked="0"/>
    </xf>
    <xf numFmtId="0" fontId="18" fillId="3" borderId="2" xfId="0" applyFont="1" applyFill="1" applyBorder="1" applyAlignment="1" applyProtection="1">
      <alignment horizontal="center" wrapText="1"/>
      <protection locked="0"/>
    </xf>
    <xf numFmtId="0" fontId="18" fillId="3" borderId="3" xfId="0" applyFont="1" applyFill="1" applyBorder="1" applyAlignment="1" applyProtection="1">
      <alignment horizontal="center"/>
      <protection locked="0"/>
    </xf>
    <xf numFmtId="49" fontId="13" fillId="3" borderId="2" xfId="0" applyNumberFormat="1" applyFont="1" applyFill="1" applyBorder="1" applyAlignment="1" applyProtection="1">
      <alignment wrapText="1"/>
      <protection locked="0"/>
    </xf>
    <xf numFmtId="0" fontId="18" fillId="3" borderId="2" xfId="0" applyFont="1" applyFill="1" applyBorder="1" applyAlignment="1" applyProtection="1">
      <alignment/>
      <protection locked="0"/>
    </xf>
    <xf numFmtId="0" fontId="18" fillId="3" borderId="3" xfId="0" applyFont="1" applyFill="1" applyBorder="1" applyAlignment="1" applyProtection="1">
      <alignment/>
      <protection locked="0"/>
    </xf>
    <xf numFmtId="49" fontId="7" fillId="0" borderId="15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164" fontId="6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10" fillId="2" borderId="8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wrapText="1"/>
    </xf>
    <xf numFmtId="49" fontId="10" fillId="0" borderId="21" xfId="0" applyNumberFormat="1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12" fillId="0" borderId="9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0" fillId="0" borderId="8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6" borderId="11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166" fontId="10" fillId="0" borderId="19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9" xfId="0" applyFont="1" applyBorder="1" applyAlignment="1">
      <alignment horizontal="right" vertical="top" wrapText="1"/>
    </xf>
    <xf numFmtId="49" fontId="12" fillId="0" borderId="9" xfId="0" applyNumberFormat="1" applyFont="1" applyFill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10" fillId="3" borderId="22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49" fontId="10" fillId="8" borderId="14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2" fillId="0" borderId="9" xfId="0" applyFont="1" applyBorder="1" applyAlignment="1">
      <alignment horizontal="right" wrapText="1"/>
    </xf>
    <xf numFmtId="49" fontId="10" fillId="0" borderId="19" xfId="0" applyNumberFormat="1" applyFont="1" applyBorder="1" applyAlignment="1">
      <alignment horizontal="left" wrapText="1"/>
    </xf>
    <xf numFmtId="0" fontId="0" fillId="0" borderId="20" xfId="0" applyBorder="1" applyAlignment="1">
      <alignment/>
    </xf>
    <xf numFmtId="0" fontId="10" fillId="2" borderId="19" xfId="0" applyFont="1" applyFill="1" applyBorder="1" applyAlignment="1">
      <alignment horizontal="center" wrapText="1"/>
    </xf>
    <xf numFmtId="49" fontId="10" fillId="8" borderId="19" xfId="0" applyNumberFormat="1" applyFont="1" applyFill="1" applyBorder="1" applyAlignment="1">
      <alignment horizontal="center" wrapText="1"/>
    </xf>
    <xf numFmtId="49" fontId="10" fillId="3" borderId="28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31" xfId="0" applyFont="1" applyBorder="1" applyAlignment="1">
      <alignment/>
    </xf>
    <xf numFmtId="0" fontId="11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2" fillId="0" borderId="7" xfId="0" applyFont="1" applyBorder="1" applyAlignment="1">
      <alignment horizontal="left" wrapText="1"/>
    </xf>
    <xf numFmtId="0" fontId="23" fillId="0" borderId="8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7" fillId="0" borderId="32" xfId="0" applyFont="1" applyBorder="1" applyAlignment="1">
      <alignment horizontal="right" wrapText="1"/>
    </xf>
    <xf numFmtId="0" fontId="24" fillId="0" borderId="33" xfId="0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165" fontId="6" fillId="0" borderId="4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5" fillId="0" borderId="30" xfId="0" applyFont="1" applyBorder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9" xfId="0" applyFont="1" applyBorder="1" applyAlignment="1">
      <alignment horizontal="right" wrapText="1"/>
    </xf>
    <xf numFmtId="0" fontId="12" fillId="0" borderId="9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6" sqref="A6:B6"/>
    </sheetView>
  </sheetViews>
  <sheetFormatPr defaultColWidth="9.140625" defaultRowHeight="30" customHeight="1"/>
  <cols>
    <col min="1" max="1" width="51.140625" style="2" customWidth="1"/>
    <col min="2" max="2" width="5.7109375" style="0" customWidth="1"/>
    <col min="3" max="3" width="17.7109375" style="0" customWidth="1"/>
    <col min="4" max="4" width="5.57421875" style="0" customWidth="1"/>
    <col min="5" max="5" width="9.8515625" style="0" customWidth="1"/>
    <col min="6" max="6" width="6.7109375" style="0" customWidth="1"/>
    <col min="7" max="7" width="19.421875" style="0" customWidth="1"/>
  </cols>
  <sheetData>
    <row r="1" spans="1:7" ht="21" customHeight="1" thickBot="1">
      <c r="A1" s="205" t="s">
        <v>53</v>
      </c>
      <c r="B1" s="205"/>
      <c r="C1" s="205"/>
      <c r="D1" s="205"/>
      <c r="E1" s="205"/>
      <c r="F1" s="205"/>
      <c r="G1" s="205"/>
    </row>
    <row r="2" spans="1:7" ht="33" customHeight="1" thickTop="1">
      <c r="A2" s="133" t="s">
        <v>7</v>
      </c>
      <c r="B2" s="212"/>
      <c r="C2" s="212"/>
      <c r="D2" s="212"/>
      <c r="E2" s="212"/>
      <c r="F2" s="212"/>
      <c r="G2" s="213"/>
    </row>
    <row r="3" spans="1:7" ht="22.5" customHeight="1">
      <c r="A3" s="134" t="s">
        <v>8</v>
      </c>
      <c r="B3" s="214"/>
      <c r="C3" s="214"/>
      <c r="D3" s="214"/>
      <c r="E3" s="214"/>
      <c r="F3" s="214"/>
      <c r="G3" s="215"/>
    </row>
    <row r="4" spans="1:10" ht="23.25" customHeight="1">
      <c r="A4" s="135" t="s">
        <v>100</v>
      </c>
      <c r="B4" s="136"/>
      <c r="C4" s="221" t="s">
        <v>63</v>
      </c>
      <c r="D4" s="222"/>
      <c r="E4" s="222"/>
      <c r="F4" s="222"/>
      <c r="G4" s="223"/>
      <c r="H4" s="3"/>
      <c r="I4" s="1"/>
      <c r="J4" s="1"/>
    </row>
    <row r="5" spans="1:10" ht="18.75" customHeight="1">
      <c r="A5" s="218" t="s">
        <v>81</v>
      </c>
      <c r="B5" s="219"/>
      <c r="C5" s="219"/>
      <c r="D5" s="210"/>
      <c r="E5" s="210"/>
      <c r="F5" s="210"/>
      <c r="G5" s="220"/>
      <c r="H5" s="3"/>
      <c r="I5" s="1"/>
      <c r="J5" s="1"/>
    </row>
    <row r="6" spans="1:7" ht="18" customHeight="1">
      <c r="A6" s="134" t="s">
        <v>60</v>
      </c>
      <c r="B6" s="137"/>
      <c r="C6" s="211" t="s">
        <v>43</v>
      </c>
      <c r="D6" s="211"/>
      <c r="E6" s="211"/>
      <c r="F6" s="211"/>
      <c r="G6" s="206"/>
    </row>
    <row r="7" spans="1:7" ht="18" customHeight="1">
      <c r="A7" s="134" t="s">
        <v>73</v>
      </c>
      <c r="B7" s="138"/>
      <c r="C7" s="211" t="s">
        <v>82</v>
      </c>
      <c r="D7" s="211"/>
      <c r="E7" s="211"/>
      <c r="F7" s="211"/>
      <c r="G7" s="206"/>
    </row>
    <row r="8" spans="1:7" ht="26.25" customHeight="1">
      <c r="A8" s="115" t="s">
        <v>87</v>
      </c>
      <c r="B8" s="114"/>
      <c r="C8" s="143" t="s">
        <v>54</v>
      </c>
      <c r="D8" s="139"/>
      <c r="E8" s="216" t="s">
        <v>86</v>
      </c>
      <c r="F8" s="216"/>
      <c r="G8" s="217"/>
    </row>
    <row r="9" spans="1:7" ht="26.25" customHeight="1">
      <c r="A9" s="115" t="s">
        <v>88</v>
      </c>
      <c r="B9" s="139"/>
      <c r="C9" s="209" t="s">
        <v>55</v>
      </c>
      <c r="D9" s="210"/>
      <c r="E9" s="210"/>
      <c r="F9" s="139"/>
      <c r="G9" s="140" t="s">
        <v>56</v>
      </c>
    </row>
    <row r="10" spans="1:7" ht="30.75" customHeight="1" thickBot="1">
      <c r="A10" s="116" t="s">
        <v>89</v>
      </c>
      <c r="B10" s="141"/>
      <c r="C10" s="207" t="s">
        <v>55</v>
      </c>
      <c r="D10" s="208"/>
      <c r="E10" s="208"/>
      <c r="F10" s="141"/>
      <c r="G10" s="142" t="s">
        <v>56</v>
      </c>
    </row>
    <row r="11" spans="2:6" ht="30" customHeight="1" hidden="1" thickTop="1">
      <c r="B11" s="113">
        <f>IF(B9&gt;0,1,0)</f>
        <v>0</v>
      </c>
      <c r="C11" s="113"/>
      <c r="D11" s="113"/>
      <c r="E11" s="113"/>
      <c r="F11" s="113">
        <f>IF(F9&gt;0,1,0)</f>
        <v>0</v>
      </c>
    </row>
    <row r="12" spans="2:6" ht="30" customHeight="1" hidden="1">
      <c r="B12" s="113">
        <f>IF(B10&gt;0,1,0)</f>
        <v>0</v>
      </c>
      <c r="C12" s="113"/>
      <c r="D12" s="113"/>
      <c r="E12" s="113"/>
      <c r="F12" s="113">
        <f>IF(F10&gt;0,1,0)</f>
        <v>0</v>
      </c>
    </row>
    <row r="13" ht="30" customHeight="1" thickTop="1"/>
  </sheetData>
  <sheetProtection sheet="1" objects="1" scenarios="1" selectLockedCells="1"/>
  <mergeCells count="10">
    <mergeCell ref="C10:E10"/>
    <mergeCell ref="C9:E9"/>
    <mergeCell ref="C7:G7"/>
    <mergeCell ref="A1:G1"/>
    <mergeCell ref="B2:G2"/>
    <mergeCell ref="B3:G3"/>
    <mergeCell ref="C6:G6"/>
    <mergeCell ref="E8:G8"/>
    <mergeCell ref="A5:G5"/>
    <mergeCell ref="C4:G4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&amp;CICAT - Version 2.5
&amp;A Worksheet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:B6"/>
    </sheetView>
  </sheetViews>
  <sheetFormatPr defaultColWidth="8.8515625" defaultRowHeight="12.75"/>
  <cols>
    <col min="1" max="1" width="14.140625" style="22" customWidth="1"/>
    <col min="2" max="2" width="11.28125" style="22" customWidth="1"/>
    <col min="3" max="3" width="10.57421875" style="75" customWidth="1"/>
    <col min="4" max="5" width="12.28125" style="75" customWidth="1"/>
    <col min="6" max="6" width="9.421875" style="22" customWidth="1"/>
    <col min="7" max="7" width="10.140625" style="22" customWidth="1"/>
    <col min="8" max="8" width="12.57421875" style="22" customWidth="1"/>
    <col min="9" max="9" width="13.7109375" style="22" customWidth="1"/>
    <col min="10" max="16384" width="8.8515625" style="22" customWidth="1"/>
  </cols>
  <sheetData>
    <row r="1" spans="1:9" ht="20.25" customHeight="1" thickBot="1">
      <c r="A1" s="225" t="s">
        <v>58</v>
      </c>
      <c r="B1" s="225"/>
      <c r="C1" s="225"/>
      <c r="D1" s="319"/>
      <c r="E1" s="319"/>
      <c r="F1" s="319"/>
      <c r="G1" s="319"/>
      <c r="H1" s="319"/>
      <c r="I1" s="319"/>
    </row>
    <row r="2" spans="1:9" ht="16.5" customHeight="1" thickTop="1">
      <c r="A2" s="325" t="s">
        <v>40</v>
      </c>
      <c r="B2" s="322" t="s">
        <v>120</v>
      </c>
      <c r="C2" s="323"/>
      <c r="D2" s="323"/>
      <c r="E2" s="324"/>
      <c r="F2" s="320" t="s">
        <v>122</v>
      </c>
      <c r="G2" s="320"/>
      <c r="H2" s="320"/>
      <c r="I2" s="321"/>
    </row>
    <row r="3" spans="1:9" s="74" customFormat="1" ht="36" customHeight="1">
      <c r="A3" s="326"/>
      <c r="B3" s="78" t="s">
        <v>72</v>
      </c>
      <c r="C3" s="79" t="s">
        <v>74</v>
      </c>
      <c r="D3" s="80" t="s">
        <v>38</v>
      </c>
      <c r="E3" s="81" t="s">
        <v>41</v>
      </c>
      <c r="F3" s="78" t="s">
        <v>121</v>
      </c>
      <c r="G3" s="79" t="s">
        <v>75</v>
      </c>
      <c r="H3" s="80" t="s">
        <v>38</v>
      </c>
      <c r="I3" s="84" t="s">
        <v>41</v>
      </c>
    </row>
    <row r="4" spans="1:9" s="15" customFormat="1" ht="19.5" customHeight="1">
      <c r="A4" s="189">
        <f>'General information'!B4</f>
        <v>0</v>
      </c>
      <c r="B4" s="190" t="e">
        <f>ROUNDUP((A4/'General information'!B$4),1)</f>
        <v>#DIV/0!</v>
      </c>
      <c r="C4" s="191" t="e">
        <f>'Base Cost'!C$11+('Scale up'!B4*'Base Cost'!E$11)+('Base Cost'!D$11*'Scale up'!A4)</f>
        <v>#DIV/0!</v>
      </c>
      <c r="D4" s="192" t="e">
        <f>C4/A4</f>
        <v>#DIV/0!</v>
      </c>
      <c r="E4" s="193" t="e">
        <f>(C4-'Base Cost'!B$15)/(A4/'General information'!B$4)</f>
        <v>#DIV/0!</v>
      </c>
      <c r="F4" s="194" t="e">
        <f>ROUND((A4/'General information'!B$4),0)</f>
        <v>#DIV/0!</v>
      </c>
      <c r="G4" s="191" t="e">
        <f>'Base Cost'!B$15+((F4-1)*'Base Cost'!B$16)</f>
        <v>#DIV/0!</v>
      </c>
      <c r="H4" s="195" t="e">
        <f aca="true" t="shared" si="0" ref="H4:H17">G4/A4</f>
        <v>#DIV/0!</v>
      </c>
      <c r="I4" s="196" t="e">
        <f>(G4-'Base Cost'!B$15)</f>
        <v>#DIV/0!</v>
      </c>
    </row>
    <row r="5" spans="1:9" s="15" customFormat="1" ht="17.25" customHeight="1">
      <c r="A5" s="197"/>
      <c r="B5" s="190" t="e">
        <f>ROUNDUP((A5/'General information'!B$4),1)</f>
        <v>#DIV/0!</v>
      </c>
      <c r="C5" s="191" t="e">
        <f>'Base Cost'!B$15+'Base Cost'!B$16*('Scale up'!B5-1)</f>
        <v>#DIV/0!</v>
      </c>
      <c r="D5" s="192" t="e">
        <f aca="true" t="shared" si="1" ref="D5:D17">C5/A5</f>
        <v>#DIV/0!</v>
      </c>
      <c r="E5" s="193" t="e">
        <f>(C5-'Base Cost'!B$15)/(A5-A$4)</f>
        <v>#DIV/0!</v>
      </c>
      <c r="F5" s="194" t="e">
        <f>ROUND((A5/'General information'!B$4),0)</f>
        <v>#DIV/0!</v>
      </c>
      <c r="G5" s="191" t="e">
        <f>'Base Cost'!B$15+('Base Cost'!B$16*('Scale up'!F5-1))</f>
        <v>#DIV/0!</v>
      </c>
      <c r="H5" s="195" t="e">
        <f t="shared" si="0"/>
        <v>#DIV/0!</v>
      </c>
      <c r="I5" s="196" t="e">
        <f>(G5-'Base Cost'!B$15)/('Scale up'!A5-'General information'!B$4)</f>
        <v>#DIV/0!</v>
      </c>
    </row>
    <row r="6" spans="1:9" s="15" customFormat="1" ht="17.25" customHeight="1">
      <c r="A6" s="197"/>
      <c r="B6" s="190" t="e">
        <f>ROUNDUP((A6/'General information'!B$4),1)</f>
        <v>#DIV/0!</v>
      </c>
      <c r="C6" s="191" t="e">
        <f>'Base Cost'!B$15+'Base Cost'!B$16*('Scale up'!B6-1)</f>
        <v>#DIV/0!</v>
      </c>
      <c r="D6" s="192" t="e">
        <f t="shared" si="1"/>
        <v>#DIV/0!</v>
      </c>
      <c r="E6" s="193" t="e">
        <f>(C6-'Base Cost'!B$15)/(A6-A$4)</f>
        <v>#DIV/0!</v>
      </c>
      <c r="F6" s="194" t="e">
        <f>ROUND((A6/'General information'!B$4),0)</f>
        <v>#DIV/0!</v>
      </c>
      <c r="G6" s="191" t="e">
        <f>'Base Cost'!B$15+('Base Cost'!B$16*('Scale up'!F6-1))</f>
        <v>#DIV/0!</v>
      </c>
      <c r="H6" s="195" t="e">
        <f t="shared" si="0"/>
        <v>#DIV/0!</v>
      </c>
      <c r="I6" s="196" t="e">
        <f>(G6-'Base Cost'!B$15)/('Scale up'!A6-'General information'!B$4)</f>
        <v>#DIV/0!</v>
      </c>
    </row>
    <row r="7" spans="1:9" s="15" customFormat="1" ht="17.25" customHeight="1">
      <c r="A7" s="197"/>
      <c r="B7" s="190" t="e">
        <f>ROUNDUP((A7/'General information'!B$4),1)</f>
        <v>#DIV/0!</v>
      </c>
      <c r="C7" s="191" t="e">
        <f>'Base Cost'!B$15+'Base Cost'!B$16*('Scale up'!B7-1)</f>
        <v>#DIV/0!</v>
      </c>
      <c r="D7" s="192" t="e">
        <f t="shared" si="1"/>
        <v>#DIV/0!</v>
      </c>
      <c r="E7" s="193" t="e">
        <f>(C7-'Base Cost'!B$15)/(A7-A$4)</f>
        <v>#DIV/0!</v>
      </c>
      <c r="F7" s="194" t="e">
        <f>ROUND((A7/'General information'!B$4),0)</f>
        <v>#DIV/0!</v>
      </c>
      <c r="G7" s="191" t="e">
        <f>'Base Cost'!B$15+('Base Cost'!B$16*('Scale up'!F7-1))</f>
        <v>#DIV/0!</v>
      </c>
      <c r="H7" s="195" t="e">
        <f t="shared" si="0"/>
        <v>#DIV/0!</v>
      </c>
      <c r="I7" s="196" t="e">
        <f>(G7-'Base Cost'!B$15)/('Scale up'!A7-'General information'!B$4)</f>
        <v>#DIV/0!</v>
      </c>
    </row>
    <row r="8" spans="1:9" s="15" customFormat="1" ht="17.25" customHeight="1">
      <c r="A8" s="197"/>
      <c r="B8" s="190" t="e">
        <f>ROUNDUP((A8/'General information'!B$4),1)</f>
        <v>#DIV/0!</v>
      </c>
      <c r="C8" s="191" t="e">
        <f>'Base Cost'!B$15+'Base Cost'!B$16*('Scale up'!B8-1)</f>
        <v>#DIV/0!</v>
      </c>
      <c r="D8" s="192" t="e">
        <f t="shared" si="1"/>
        <v>#DIV/0!</v>
      </c>
      <c r="E8" s="193" t="e">
        <f>(C8-'Base Cost'!B$15)/(A8-A$4)</f>
        <v>#DIV/0!</v>
      </c>
      <c r="F8" s="194" t="e">
        <f>ROUND((A8/'General information'!B$4),0)</f>
        <v>#DIV/0!</v>
      </c>
      <c r="G8" s="191" t="e">
        <f>'Base Cost'!B$15+('Base Cost'!B$16*('Scale up'!F8-1))</f>
        <v>#DIV/0!</v>
      </c>
      <c r="H8" s="195" t="e">
        <f t="shared" si="0"/>
        <v>#DIV/0!</v>
      </c>
      <c r="I8" s="196" t="e">
        <f>(G8-'Base Cost'!B$15)/('Scale up'!A8-'General information'!B$4)</f>
        <v>#DIV/0!</v>
      </c>
    </row>
    <row r="9" spans="1:9" s="15" customFormat="1" ht="17.25" customHeight="1">
      <c r="A9" s="197"/>
      <c r="B9" s="190" t="e">
        <f>ROUNDUP((A9/'General information'!B$4),1)</f>
        <v>#DIV/0!</v>
      </c>
      <c r="C9" s="191" t="e">
        <f>'Base Cost'!B$15+'Base Cost'!B$16*('Scale up'!B9-1)</f>
        <v>#DIV/0!</v>
      </c>
      <c r="D9" s="192" t="e">
        <f t="shared" si="1"/>
        <v>#DIV/0!</v>
      </c>
      <c r="E9" s="193" t="e">
        <f>(C9-'Base Cost'!B$15)/(A9-A$4)</f>
        <v>#DIV/0!</v>
      </c>
      <c r="F9" s="194" t="e">
        <f>ROUND((A9/'General information'!B$4),0)</f>
        <v>#DIV/0!</v>
      </c>
      <c r="G9" s="191" t="e">
        <f>'Base Cost'!B$15+('Base Cost'!B$16*('Scale up'!F9-1))</f>
        <v>#DIV/0!</v>
      </c>
      <c r="H9" s="195" t="e">
        <f t="shared" si="0"/>
        <v>#DIV/0!</v>
      </c>
      <c r="I9" s="196" t="e">
        <f>(G9-'Base Cost'!B$15)/('Scale up'!A9-'General information'!B$4)</f>
        <v>#DIV/0!</v>
      </c>
    </row>
    <row r="10" spans="1:9" s="15" customFormat="1" ht="17.25" customHeight="1">
      <c r="A10" s="197"/>
      <c r="B10" s="190" t="e">
        <f>ROUNDUP((A10/'General information'!B$4),1)</f>
        <v>#DIV/0!</v>
      </c>
      <c r="C10" s="191" t="e">
        <f>'Base Cost'!B$15+'Base Cost'!B$16*('Scale up'!B10-1)</f>
        <v>#DIV/0!</v>
      </c>
      <c r="D10" s="192" t="e">
        <f t="shared" si="1"/>
        <v>#DIV/0!</v>
      </c>
      <c r="E10" s="193" t="e">
        <f>(C10-'Base Cost'!B$15)/(A10-A$4)</f>
        <v>#DIV/0!</v>
      </c>
      <c r="F10" s="194" t="e">
        <f>ROUND((A10/'General information'!B$4),0)</f>
        <v>#DIV/0!</v>
      </c>
      <c r="G10" s="191" t="e">
        <f>'Base Cost'!B$15+('Base Cost'!B$16*('Scale up'!F10-1))</f>
        <v>#DIV/0!</v>
      </c>
      <c r="H10" s="195" t="e">
        <f t="shared" si="0"/>
        <v>#DIV/0!</v>
      </c>
      <c r="I10" s="196" t="e">
        <f>(G10-'Base Cost'!B$15)/('Scale up'!A10-'General information'!B$4)</f>
        <v>#DIV/0!</v>
      </c>
    </row>
    <row r="11" spans="1:9" s="15" customFormat="1" ht="17.25" customHeight="1">
      <c r="A11" s="197"/>
      <c r="B11" s="190" t="e">
        <f>ROUNDUP((A11/'General information'!B$4),1)</f>
        <v>#DIV/0!</v>
      </c>
      <c r="C11" s="191" t="e">
        <f>'Base Cost'!B$15+'Base Cost'!B$16*('Scale up'!B11-1)</f>
        <v>#DIV/0!</v>
      </c>
      <c r="D11" s="192" t="e">
        <f t="shared" si="1"/>
        <v>#DIV/0!</v>
      </c>
      <c r="E11" s="193" t="e">
        <f>(C11-'Base Cost'!B$15)/(A11-A$4)</f>
        <v>#DIV/0!</v>
      </c>
      <c r="F11" s="194" t="e">
        <f>ROUND((A11/'General information'!B$4),0)</f>
        <v>#DIV/0!</v>
      </c>
      <c r="G11" s="191" t="e">
        <f>'Base Cost'!B$15+('Base Cost'!B$16*('Scale up'!F11-1))</f>
        <v>#DIV/0!</v>
      </c>
      <c r="H11" s="195" t="e">
        <f t="shared" si="0"/>
        <v>#DIV/0!</v>
      </c>
      <c r="I11" s="196" t="e">
        <f>(G11-'Base Cost'!B$15)/('Scale up'!A11-'General information'!B$4)</f>
        <v>#DIV/0!</v>
      </c>
    </row>
    <row r="12" spans="1:9" s="15" customFormat="1" ht="17.25" customHeight="1">
      <c r="A12" s="197"/>
      <c r="B12" s="190" t="e">
        <f>ROUNDUP((A12/'General information'!B$4),1)</f>
        <v>#DIV/0!</v>
      </c>
      <c r="C12" s="191" t="e">
        <f>'Base Cost'!B$15+'Base Cost'!B$16*('Scale up'!B12-1)</f>
        <v>#DIV/0!</v>
      </c>
      <c r="D12" s="192" t="e">
        <f t="shared" si="1"/>
        <v>#DIV/0!</v>
      </c>
      <c r="E12" s="193" t="e">
        <f>(C12-'Base Cost'!B$15)/(A12-A$4)</f>
        <v>#DIV/0!</v>
      </c>
      <c r="F12" s="194" t="e">
        <f>ROUND((A12/'General information'!B$4),0)</f>
        <v>#DIV/0!</v>
      </c>
      <c r="G12" s="191" t="e">
        <f>'Base Cost'!B$15+('Base Cost'!B$16*('Scale up'!F12-1))</f>
        <v>#DIV/0!</v>
      </c>
      <c r="H12" s="195" t="e">
        <f t="shared" si="0"/>
        <v>#DIV/0!</v>
      </c>
      <c r="I12" s="196" t="e">
        <f>(G12-'Base Cost'!B$15)/('Scale up'!A12-'General information'!B$4)</f>
        <v>#DIV/0!</v>
      </c>
    </row>
    <row r="13" spans="1:9" s="15" customFormat="1" ht="17.25" customHeight="1">
      <c r="A13" s="197"/>
      <c r="B13" s="190" t="e">
        <f>ROUNDUP((A13/'General information'!B$4),1)</f>
        <v>#DIV/0!</v>
      </c>
      <c r="C13" s="191" t="e">
        <f>'Base Cost'!B$15+'Base Cost'!B$16*('Scale up'!B13-1)</f>
        <v>#DIV/0!</v>
      </c>
      <c r="D13" s="192" t="e">
        <f t="shared" si="1"/>
        <v>#DIV/0!</v>
      </c>
      <c r="E13" s="193" t="e">
        <f>(C13-'Base Cost'!B$15)/(A13-A$4)</f>
        <v>#DIV/0!</v>
      </c>
      <c r="F13" s="194" t="e">
        <f>ROUND((A13/'General information'!B$4),0)</f>
        <v>#DIV/0!</v>
      </c>
      <c r="G13" s="191" t="e">
        <f>'Base Cost'!B$15+('Base Cost'!B$16*('Scale up'!F13-1))</f>
        <v>#DIV/0!</v>
      </c>
      <c r="H13" s="195" t="e">
        <f t="shared" si="0"/>
        <v>#DIV/0!</v>
      </c>
      <c r="I13" s="196" t="e">
        <f>(G13-'Base Cost'!B$15)/('Scale up'!A13-'General information'!B$4)</f>
        <v>#DIV/0!</v>
      </c>
    </row>
    <row r="14" spans="1:9" s="15" customFormat="1" ht="17.25" customHeight="1">
      <c r="A14" s="197"/>
      <c r="B14" s="190" t="e">
        <f>ROUNDUP((A14/'General information'!B$4),1)</f>
        <v>#DIV/0!</v>
      </c>
      <c r="C14" s="191" t="e">
        <f>'Base Cost'!B$15+'Base Cost'!B$16*('Scale up'!B14-1)</f>
        <v>#DIV/0!</v>
      </c>
      <c r="D14" s="192" t="e">
        <f t="shared" si="1"/>
        <v>#DIV/0!</v>
      </c>
      <c r="E14" s="193" t="e">
        <f>(C14-'Base Cost'!B$15)/(A14-A$4)</f>
        <v>#DIV/0!</v>
      </c>
      <c r="F14" s="194" t="e">
        <f>ROUND((A14/'General information'!B$4),0)</f>
        <v>#DIV/0!</v>
      </c>
      <c r="G14" s="191" t="e">
        <f>'Base Cost'!B$15+('Base Cost'!B$16*('Scale up'!F14-1))</f>
        <v>#DIV/0!</v>
      </c>
      <c r="H14" s="195" t="e">
        <f t="shared" si="0"/>
        <v>#DIV/0!</v>
      </c>
      <c r="I14" s="196" t="e">
        <f>(G14-'Base Cost'!B$15)/('Scale up'!A14-'General information'!B$4)</f>
        <v>#DIV/0!</v>
      </c>
    </row>
    <row r="15" spans="1:9" s="15" customFormat="1" ht="17.25" customHeight="1">
      <c r="A15" s="197"/>
      <c r="B15" s="190" t="e">
        <f>ROUNDUP((A15/'General information'!B$4),1)</f>
        <v>#DIV/0!</v>
      </c>
      <c r="C15" s="191" t="e">
        <f>'Base Cost'!B$15+'Base Cost'!B$16*('Scale up'!B15-1)</f>
        <v>#DIV/0!</v>
      </c>
      <c r="D15" s="192" t="e">
        <f t="shared" si="1"/>
        <v>#DIV/0!</v>
      </c>
      <c r="E15" s="193" t="e">
        <f>(C15-'Base Cost'!B$15)/(A15-A$4)</f>
        <v>#DIV/0!</v>
      </c>
      <c r="F15" s="194" t="e">
        <f>ROUND((A15/'General information'!B$4),0)</f>
        <v>#DIV/0!</v>
      </c>
      <c r="G15" s="191" t="e">
        <f>'Base Cost'!B$15+('Base Cost'!B$16*('Scale up'!F15-1))</f>
        <v>#DIV/0!</v>
      </c>
      <c r="H15" s="195" t="e">
        <f t="shared" si="0"/>
        <v>#DIV/0!</v>
      </c>
      <c r="I15" s="196" t="e">
        <f>(G15-'Base Cost'!B$15)/('Scale up'!A15-'General information'!B$4)</f>
        <v>#DIV/0!</v>
      </c>
    </row>
    <row r="16" spans="1:9" s="15" customFormat="1" ht="17.25" customHeight="1">
      <c r="A16" s="197"/>
      <c r="B16" s="190" t="e">
        <f>ROUNDUP((A16/'General information'!B$4),1)</f>
        <v>#DIV/0!</v>
      </c>
      <c r="C16" s="191" t="e">
        <f>'Base Cost'!B$15+'Base Cost'!B$16*('Scale up'!B16-1)</f>
        <v>#DIV/0!</v>
      </c>
      <c r="D16" s="192" t="e">
        <f t="shared" si="1"/>
        <v>#DIV/0!</v>
      </c>
      <c r="E16" s="193" t="e">
        <f>(C16-'Base Cost'!B$15)/(A16-A$4)</f>
        <v>#DIV/0!</v>
      </c>
      <c r="F16" s="194" t="e">
        <f>ROUND((A16/'General information'!B$4),0)</f>
        <v>#DIV/0!</v>
      </c>
      <c r="G16" s="191" t="e">
        <f>'Base Cost'!B$15+('Base Cost'!B$16*('Scale up'!F16-1))</f>
        <v>#DIV/0!</v>
      </c>
      <c r="H16" s="195" t="e">
        <f t="shared" si="0"/>
        <v>#DIV/0!</v>
      </c>
      <c r="I16" s="196" t="e">
        <f>(G16-'Base Cost'!B$15)/('Scale up'!A16-'General information'!B$4)</f>
        <v>#DIV/0!</v>
      </c>
    </row>
    <row r="17" spans="1:9" ht="17.25" customHeight="1" thickBot="1">
      <c r="A17" s="198"/>
      <c r="B17" s="199" t="e">
        <f>ROUNDUP((A17/'General information'!B$4),1)</f>
        <v>#DIV/0!</v>
      </c>
      <c r="C17" s="191" t="e">
        <f>'Base Cost'!B$15+'Base Cost'!B$16*('Scale up'!B17-1)</f>
        <v>#DIV/0!</v>
      </c>
      <c r="D17" s="200" t="e">
        <f t="shared" si="1"/>
        <v>#DIV/0!</v>
      </c>
      <c r="E17" s="193" t="e">
        <f>(C17-'Base Cost'!B$15)/(A17-A$4)</f>
        <v>#DIV/0!</v>
      </c>
      <c r="F17" s="201" t="e">
        <f>ROUND((A17/'General information'!B$4),0)</f>
        <v>#DIV/0!</v>
      </c>
      <c r="G17" s="191" t="e">
        <f>'Base Cost'!B$15+('Base Cost'!B$16*('Scale up'!F17-1))</f>
        <v>#DIV/0!</v>
      </c>
      <c r="H17" s="202" t="e">
        <f t="shared" si="0"/>
        <v>#DIV/0!</v>
      </c>
      <c r="I17" s="203" t="e">
        <f>(G17-'Base Cost'!B$15)/('Scale up'!A17-'General information'!B$4)</f>
        <v>#DIV/0!</v>
      </c>
    </row>
    <row r="18" spans="1:9" ht="20.25" customHeight="1" thickTop="1">
      <c r="A18" s="317" t="s">
        <v>119</v>
      </c>
      <c r="B18" s="318"/>
      <c r="C18" s="318"/>
      <c r="D18" s="318"/>
      <c r="E18" s="318"/>
      <c r="F18" s="318"/>
      <c r="G18" s="318"/>
      <c r="H18" s="318"/>
      <c r="I18" s="76">
        <f>'Base Cost'!D15</f>
        <v>0</v>
      </c>
    </row>
    <row r="19" spans="1:9" ht="27" customHeight="1">
      <c r="A19" s="316" t="s">
        <v>123</v>
      </c>
      <c r="B19" s="316"/>
      <c r="C19" s="316"/>
      <c r="D19" s="316"/>
      <c r="E19" s="316"/>
      <c r="F19" s="316"/>
      <c r="G19" s="316"/>
      <c r="H19" s="316"/>
      <c r="I19" s="316"/>
    </row>
  </sheetData>
  <sheetProtection sheet="1" objects="1" scenarios="1" selectLockedCells="1"/>
  <mergeCells count="6">
    <mergeCell ref="A19:I19"/>
    <mergeCell ref="A18:H18"/>
    <mergeCell ref="A1:I1"/>
    <mergeCell ref="F2:I2"/>
    <mergeCell ref="B2:E2"/>
    <mergeCell ref="A2:A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&amp;CICAT - Version 2.5
&amp;A Worksheet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6" sqref="A6:B6"/>
    </sheetView>
  </sheetViews>
  <sheetFormatPr defaultColWidth="9.140625" defaultRowHeight="30" customHeight="1"/>
  <cols>
    <col min="1" max="1" width="22.421875" style="20" customWidth="1"/>
    <col min="2" max="2" width="10.140625" style="15" customWidth="1"/>
    <col min="3" max="3" width="9.7109375" style="15" customWidth="1"/>
    <col min="4" max="4" width="9.28125" style="15" customWidth="1"/>
    <col min="5" max="5" width="11.28125" style="15" customWidth="1"/>
    <col min="6" max="6" width="9.421875" style="21" customWidth="1"/>
    <col min="7" max="7" width="8.8515625" style="21" customWidth="1"/>
    <col min="8" max="8" width="10.140625" style="15" customWidth="1"/>
    <col min="9" max="9" width="10.00390625" style="15" customWidth="1"/>
    <col min="10" max="10" width="9.7109375" style="15" customWidth="1"/>
    <col min="11" max="16384" width="9.140625" style="15" customWidth="1"/>
  </cols>
  <sheetData>
    <row r="1" spans="1:10" s="6" customFormat="1" ht="17.25" customHeight="1" thickBot="1">
      <c r="A1" s="224" t="s">
        <v>49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s="7" customFormat="1" ht="21" customHeight="1" thickTop="1">
      <c r="A2" s="237" t="s">
        <v>12</v>
      </c>
      <c r="B2" s="235" t="s">
        <v>13</v>
      </c>
      <c r="C2" s="229" t="s">
        <v>101</v>
      </c>
      <c r="D2" s="229"/>
      <c r="E2" s="229"/>
      <c r="F2" s="230" t="s">
        <v>102</v>
      </c>
      <c r="G2" s="231"/>
      <c r="H2" s="232"/>
      <c r="I2" s="233" t="s">
        <v>91</v>
      </c>
      <c r="J2" s="234"/>
    </row>
    <row r="3" spans="1:10" s="12" customFormat="1" ht="30" customHeight="1">
      <c r="A3" s="238"/>
      <c r="B3" s="236"/>
      <c r="C3" s="8" t="s">
        <v>92</v>
      </c>
      <c r="D3" s="8" t="s">
        <v>19</v>
      </c>
      <c r="E3" s="8" t="s">
        <v>17</v>
      </c>
      <c r="F3" s="9" t="s">
        <v>92</v>
      </c>
      <c r="G3" s="9" t="s">
        <v>18</v>
      </c>
      <c r="H3" s="10" t="s">
        <v>20</v>
      </c>
      <c r="I3" s="8" t="s">
        <v>98</v>
      </c>
      <c r="J3" s="11" t="s">
        <v>96</v>
      </c>
    </row>
    <row r="4" spans="1:10" ht="24" customHeight="1">
      <c r="A4" s="117"/>
      <c r="B4" s="121"/>
      <c r="C4" s="118"/>
      <c r="D4" s="118"/>
      <c r="E4" s="13">
        <f aca="true" t="shared" si="0" ref="E4:E11">C4*D4</f>
        <v>0</v>
      </c>
      <c r="F4" s="119"/>
      <c r="G4" s="118"/>
      <c r="H4" s="14">
        <f>F4*G4</f>
        <v>0</v>
      </c>
      <c r="I4" s="27">
        <f aca="true" t="shared" si="1" ref="I4:I11">B4*E4</f>
        <v>0</v>
      </c>
      <c r="J4" s="28">
        <f aca="true" t="shared" si="2" ref="J4:J18">B4*H4</f>
        <v>0</v>
      </c>
    </row>
    <row r="5" spans="1:10" ht="24" customHeight="1">
      <c r="A5" s="117"/>
      <c r="B5" s="121"/>
      <c r="C5" s="118"/>
      <c r="D5" s="118"/>
      <c r="E5" s="13">
        <f t="shared" si="0"/>
        <v>0</v>
      </c>
      <c r="F5" s="119"/>
      <c r="G5" s="118"/>
      <c r="H5" s="14">
        <f aca="true" t="shared" si="3" ref="H5:H18">F5*G5</f>
        <v>0</v>
      </c>
      <c r="I5" s="27">
        <f t="shared" si="1"/>
        <v>0</v>
      </c>
      <c r="J5" s="28">
        <f t="shared" si="2"/>
        <v>0</v>
      </c>
    </row>
    <row r="6" spans="1:10" ht="24" customHeight="1">
      <c r="A6" s="117"/>
      <c r="B6" s="121"/>
      <c r="C6" s="118"/>
      <c r="D6" s="118"/>
      <c r="E6" s="13">
        <f t="shared" si="0"/>
        <v>0</v>
      </c>
      <c r="F6" s="119"/>
      <c r="G6" s="118"/>
      <c r="H6" s="14">
        <f t="shared" si="3"/>
        <v>0</v>
      </c>
      <c r="I6" s="27">
        <f t="shared" si="1"/>
        <v>0</v>
      </c>
      <c r="J6" s="28">
        <f t="shared" si="2"/>
        <v>0</v>
      </c>
    </row>
    <row r="7" spans="1:10" ht="24" customHeight="1">
      <c r="A7" s="117"/>
      <c r="B7" s="121"/>
      <c r="C7" s="118"/>
      <c r="D7" s="118"/>
      <c r="E7" s="13">
        <f t="shared" si="0"/>
        <v>0</v>
      </c>
      <c r="F7" s="119"/>
      <c r="G7" s="118"/>
      <c r="H7" s="14">
        <f t="shared" si="3"/>
        <v>0</v>
      </c>
      <c r="I7" s="27">
        <f t="shared" si="1"/>
        <v>0</v>
      </c>
      <c r="J7" s="28">
        <f t="shared" si="2"/>
        <v>0</v>
      </c>
    </row>
    <row r="8" spans="1:10" ht="24" customHeight="1">
      <c r="A8" s="117"/>
      <c r="B8" s="121"/>
      <c r="C8" s="118"/>
      <c r="D8" s="118"/>
      <c r="E8" s="13">
        <f t="shared" si="0"/>
        <v>0</v>
      </c>
      <c r="F8" s="119"/>
      <c r="G8" s="118"/>
      <c r="H8" s="14">
        <f t="shared" si="3"/>
        <v>0</v>
      </c>
      <c r="I8" s="27">
        <f t="shared" si="1"/>
        <v>0</v>
      </c>
      <c r="J8" s="28">
        <f t="shared" si="2"/>
        <v>0</v>
      </c>
    </row>
    <row r="9" spans="1:10" ht="24" customHeight="1">
      <c r="A9" s="117"/>
      <c r="B9" s="121"/>
      <c r="C9" s="118"/>
      <c r="D9" s="118"/>
      <c r="E9" s="13">
        <f t="shared" si="0"/>
        <v>0</v>
      </c>
      <c r="F9" s="119"/>
      <c r="G9" s="118"/>
      <c r="H9" s="14">
        <f t="shared" si="3"/>
        <v>0</v>
      </c>
      <c r="I9" s="27">
        <f t="shared" si="1"/>
        <v>0</v>
      </c>
      <c r="J9" s="28">
        <f t="shared" si="2"/>
        <v>0</v>
      </c>
    </row>
    <row r="10" spans="1:10" ht="24" customHeight="1">
      <c r="A10" s="117"/>
      <c r="B10" s="121"/>
      <c r="C10" s="118"/>
      <c r="D10" s="118"/>
      <c r="E10" s="13">
        <f t="shared" si="0"/>
        <v>0</v>
      </c>
      <c r="F10" s="119"/>
      <c r="G10" s="118"/>
      <c r="H10" s="14">
        <f t="shared" si="3"/>
        <v>0</v>
      </c>
      <c r="I10" s="27">
        <f t="shared" si="1"/>
        <v>0</v>
      </c>
      <c r="J10" s="28">
        <f t="shared" si="2"/>
        <v>0</v>
      </c>
    </row>
    <row r="11" spans="1:10" ht="24" customHeight="1">
      <c r="A11" s="117"/>
      <c r="B11" s="121"/>
      <c r="C11" s="118"/>
      <c r="D11" s="118"/>
      <c r="E11" s="13">
        <f t="shared" si="0"/>
        <v>0</v>
      </c>
      <c r="F11" s="119"/>
      <c r="G11" s="120"/>
      <c r="H11" s="14">
        <f t="shared" si="3"/>
        <v>0</v>
      </c>
      <c r="I11" s="27">
        <f t="shared" si="1"/>
        <v>0</v>
      </c>
      <c r="J11" s="28">
        <f t="shared" si="2"/>
        <v>0</v>
      </c>
    </row>
    <row r="12" spans="1:10" ht="24" customHeight="1">
      <c r="A12" s="117"/>
      <c r="B12" s="121"/>
      <c r="C12" s="118"/>
      <c r="D12" s="118"/>
      <c r="E12" s="13">
        <f aca="true" t="shared" si="4" ref="E12:E17">C12*D12</f>
        <v>0</v>
      </c>
      <c r="F12" s="119"/>
      <c r="G12" s="120"/>
      <c r="H12" s="14">
        <f t="shared" si="3"/>
        <v>0</v>
      </c>
      <c r="I12" s="27">
        <f aca="true" t="shared" si="5" ref="I12:I17">B12*E12</f>
        <v>0</v>
      </c>
      <c r="J12" s="28">
        <f t="shared" si="2"/>
        <v>0</v>
      </c>
    </row>
    <row r="13" spans="1:10" ht="24" customHeight="1">
      <c r="A13" s="117"/>
      <c r="B13" s="121"/>
      <c r="C13" s="118"/>
      <c r="D13" s="118"/>
      <c r="E13" s="13">
        <f t="shared" si="4"/>
        <v>0</v>
      </c>
      <c r="F13" s="119"/>
      <c r="G13" s="120"/>
      <c r="H13" s="14">
        <f t="shared" si="3"/>
        <v>0</v>
      </c>
      <c r="I13" s="27">
        <f t="shared" si="5"/>
        <v>0</v>
      </c>
      <c r="J13" s="28">
        <f t="shared" si="2"/>
        <v>0</v>
      </c>
    </row>
    <row r="14" spans="1:10" ht="24" customHeight="1">
      <c r="A14" s="117"/>
      <c r="B14" s="121"/>
      <c r="C14" s="118"/>
      <c r="D14" s="118"/>
      <c r="E14" s="13">
        <f t="shared" si="4"/>
        <v>0</v>
      </c>
      <c r="F14" s="119"/>
      <c r="G14" s="120"/>
      <c r="H14" s="14">
        <f t="shared" si="3"/>
        <v>0</v>
      </c>
      <c r="I14" s="27">
        <f t="shared" si="5"/>
        <v>0</v>
      </c>
      <c r="J14" s="28">
        <f t="shared" si="2"/>
        <v>0</v>
      </c>
    </row>
    <row r="15" spans="1:10" ht="24" customHeight="1">
      <c r="A15" s="117"/>
      <c r="B15" s="121"/>
      <c r="C15" s="118"/>
      <c r="D15" s="118"/>
      <c r="E15" s="13">
        <f t="shared" si="4"/>
        <v>0</v>
      </c>
      <c r="F15" s="119"/>
      <c r="G15" s="120"/>
      <c r="H15" s="14">
        <f t="shared" si="3"/>
        <v>0</v>
      </c>
      <c r="I15" s="27">
        <f t="shared" si="5"/>
        <v>0</v>
      </c>
      <c r="J15" s="28">
        <f t="shared" si="2"/>
        <v>0</v>
      </c>
    </row>
    <row r="16" spans="1:10" ht="24" customHeight="1">
      <c r="A16" s="117"/>
      <c r="B16" s="121"/>
      <c r="C16" s="118"/>
      <c r="D16" s="118"/>
      <c r="E16" s="13">
        <f t="shared" si="4"/>
        <v>0</v>
      </c>
      <c r="F16" s="119"/>
      <c r="G16" s="120"/>
      <c r="H16" s="14">
        <f t="shared" si="3"/>
        <v>0</v>
      </c>
      <c r="I16" s="27">
        <f t="shared" si="5"/>
        <v>0</v>
      </c>
      <c r="J16" s="28">
        <f t="shared" si="2"/>
        <v>0</v>
      </c>
    </row>
    <row r="17" spans="1:10" ht="24" customHeight="1">
      <c r="A17" s="117"/>
      <c r="B17" s="121"/>
      <c r="C17" s="118"/>
      <c r="D17" s="118"/>
      <c r="E17" s="13">
        <f t="shared" si="4"/>
        <v>0</v>
      </c>
      <c r="F17" s="119"/>
      <c r="G17" s="120"/>
      <c r="H17" s="14">
        <f t="shared" si="3"/>
        <v>0</v>
      </c>
      <c r="I17" s="27">
        <f t="shared" si="5"/>
        <v>0</v>
      </c>
      <c r="J17" s="28">
        <f t="shared" si="2"/>
        <v>0</v>
      </c>
    </row>
    <row r="18" spans="1:10" ht="24" customHeight="1">
      <c r="A18" s="117"/>
      <c r="B18" s="121"/>
      <c r="C18" s="118"/>
      <c r="D18" s="118"/>
      <c r="E18" s="13">
        <f>C18*D18</f>
        <v>0</v>
      </c>
      <c r="F18" s="119"/>
      <c r="G18" s="120"/>
      <c r="H18" s="14">
        <f t="shared" si="3"/>
        <v>0</v>
      </c>
      <c r="I18" s="27">
        <f>B18*E18</f>
        <v>0</v>
      </c>
      <c r="J18" s="28">
        <f t="shared" si="2"/>
        <v>0</v>
      </c>
    </row>
    <row r="19" spans="1:10" ht="24" customHeight="1" thickBot="1">
      <c r="A19" s="150" t="s">
        <v>108</v>
      </c>
      <c r="B19" s="17"/>
      <c r="C19" s="18"/>
      <c r="D19" s="18"/>
      <c r="E19" s="18"/>
      <c r="F19" s="18"/>
      <c r="G19" s="18"/>
      <c r="H19" s="18"/>
      <c r="I19" s="182">
        <f>SUM(I4:I18)</f>
        <v>0</v>
      </c>
      <c r="J19" s="183">
        <f>SUM(J4:J18)</f>
        <v>0</v>
      </c>
    </row>
    <row r="20" spans="1:10" s="19" customFormat="1" ht="15.75" customHeight="1" thickTop="1">
      <c r="A20" s="227" t="s">
        <v>109</v>
      </c>
      <c r="B20" s="228"/>
      <c r="C20" s="228"/>
      <c r="D20" s="228"/>
      <c r="E20" s="228"/>
      <c r="F20" s="228"/>
      <c r="G20" s="228"/>
      <c r="H20" s="228"/>
      <c r="I20" s="228"/>
      <c r="J20" s="228"/>
    </row>
  </sheetData>
  <sheetProtection sheet="1" objects="1" scenarios="1" selectLockedCells="1"/>
  <mergeCells count="7">
    <mergeCell ref="A1:J1"/>
    <mergeCell ref="A20:J20"/>
    <mergeCell ref="C2:E2"/>
    <mergeCell ref="F2:H2"/>
    <mergeCell ref="I2:J2"/>
    <mergeCell ref="B2:B3"/>
    <mergeCell ref="A2:A3"/>
  </mergeCells>
  <printOptions gridLines="1" headings="1"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&amp;CICAT - Version 2.5
&amp;A Worksheet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6" sqref="A6:B6"/>
    </sheetView>
  </sheetViews>
  <sheetFormatPr defaultColWidth="9.140625" defaultRowHeight="30" customHeight="1"/>
  <cols>
    <col min="1" max="1" width="24.28125" style="36" customWidth="1"/>
    <col min="2" max="2" width="8.421875" style="22" customWidth="1"/>
    <col min="3" max="3" width="9.140625" style="37" customWidth="1"/>
    <col min="4" max="4" width="8.00390625" style="37" customWidth="1"/>
    <col min="5" max="5" width="8.28125" style="37" customWidth="1"/>
    <col min="6" max="6" width="9.140625" style="22" customWidth="1"/>
    <col min="7" max="7" width="7.57421875" style="22" customWidth="1"/>
    <col min="8" max="8" width="7.7109375" style="22" customWidth="1"/>
    <col min="9" max="10" width="8.00390625" style="22" customWidth="1"/>
    <col min="11" max="16384" width="8.8515625" style="22" customWidth="1"/>
  </cols>
  <sheetData>
    <row r="1" spans="1:10" ht="20.25" customHeight="1" thickBot="1">
      <c r="A1" s="225" t="s">
        <v>44</v>
      </c>
      <c r="B1" s="240"/>
      <c r="C1" s="240"/>
      <c r="D1" s="240"/>
      <c r="E1" s="240"/>
      <c r="F1" s="240"/>
      <c r="G1" s="240"/>
      <c r="H1" s="241"/>
      <c r="I1" s="241"/>
      <c r="J1" s="241"/>
    </row>
    <row r="2" spans="1:10" s="23" customFormat="1" ht="12" customHeight="1" thickTop="1">
      <c r="A2" s="237" t="s">
        <v>26</v>
      </c>
      <c r="B2" s="247" t="s">
        <v>11</v>
      </c>
      <c r="C2" s="229" t="s">
        <v>98</v>
      </c>
      <c r="D2" s="242"/>
      <c r="E2" s="242"/>
      <c r="F2" s="243" t="s">
        <v>96</v>
      </c>
      <c r="G2" s="242"/>
      <c r="H2" s="242"/>
      <c r="I2" s="244" t="s">
        <v>93</v>
      </c>
      <c r="J2" s="245"/>
    </row>
    <row r="3" spans="1:10" s="24" customFormat="1" ht="33.75" customHeight="1">
      <c r="A3" s="246"/>
      <c r="B3" s="248"/>
      <c r="C3" s="8" t="s">
        <v>21</v>
      </c>
      <c r="D3" s="8" t="s">
        <v>22</v>
      </c>
      <c r="E3" s="8" t="s">
        <v>23</v>
      </c>
      <c r="F3" s="9" t="s">
        <v>21</v>
      </c>
      <c r="G3" s="9" t="s">
        <v>24</v>
      </c>
      <c r="H3" s="10" t="s">
        <v>25</v>
      </c>
      <c r="I3" s="8" t="s">
        <v>98</v>
      </c>
      <c r="J3" s="11" t="s">
        <v>96</v>
      </c>
    </row>
    <row r="4" spans="1:10" s="29" customFormat="1" ht="23.25" customHeight="1">
      <c r="A4" s="117"/>
      <c r="B4" s="121"/>
      <c r="C4" s="118"/>
      <c r="D4" s="118"/>
      <c r="E4" s="25">
        <f>C4*D4</f>
        <v>0</v>
      </c>
      <c r="F4" s="118"/>
      <c r="G4" s="118"/>
      <c r="H4" s="26">
        <f>F4*G4</f>
        <v>0</v>
      </c>
      <c r="I4" s="27">
        <f>B4*E4</f>
        <v>0</v>
      </c>
      <c r="J4" s="28">
        <f>B4*H4</f>
        <v>0</v>
      </c>
    </row>
    <row r="5" spans="1:10" s="29" customFormat="1" ht="23.25" customHeight="1">
      <c r="A5" s="117" t="s">
        <v>0</v>
      </c>
      <c r="B5" s="121"/>
      <c r="C5" s="118"/>
      <c r="D5" s="118"/>
      <c r="E5" s="25">
        <f aca="true" t="shared" si="0" ref="E5:E18">C5*D5</f>
        <v>0</v>
      </c>
      <c r="F5" s="118"/>
      <c r="G5" s="118"/>
      <c r="H5" s="26">
        <f aca="true" t="shared" si="1" ref="H5:H18">F5*G5</f>
        <v>0</v>
      </c>
      <c r="I5" s="27">
        <f aca="true" t="shared" si="2" ref="I5:I18">B5*E5</f>
        <v>0</v>
      </c>
      <c r="J5" s="28">
        <f aca="true" t="shared" si="3" ref="J5:J18">B5*H5</f>
        <v>0</v>
      </c>
    </row>
    <row r="6" spans="1:10" s="29" customFormat="1" ht="23.25" customHeight="1">
      <c r="A6" s="117"/>
      <c r="B6" s="121"/>
      <c r="C6" s="118"/>
      <c r="D6" s="118"/>
      <c r="E6" s="25">
        <f t="shared" si="0"/>
        <v>0</v>
      </c>
      <c r="F6" s="122"/>
      <c r="G6" s="122"/>
      <c r="H6" s="26">
        <f t="shared" si="1"/>
        <v>0</v>
      </c>
      <c r="I6" s="27">
        <f t="shared" si="2"/>
        <v>0</v>
      </c>
      <c r="J6" s="28">
        <f t="shared" si="3"/>
        <v>0</v>
      </c>
    </row>
    <row r="7" spans="1:10" s="29" customFormat="1" ht="23.25" customHeight="1">
      <c r="A7" s="117"/>
      <c r="B7" s="121"/>
      <c r="C7" s="118"/>
      <c r="D7" s="118"/>
      <c r="E7" s="25">
        <f aca="true" t="shared" si="4" ref="E7:E13">C7*D7</f>
        <v>0</v>
      </c>
      <c r="F7" s="122"/>
      <c r="G7" s="122"/>
      <c r="H7" s="26">
        <f aca="true" t="shared" si="5" ref="H7:H13">F7*G7</f>
        <v>0</v>
      </c>
      <c r="I7" s="27">
        <f aca="true" t="shared" si="6" ref="I7:I13">B7*E7</f>
        <v>0</v>
      </c>
      <c r="J7" s="28">
        <f aca="true" t="shared" si="7" ref="J7:J13">B7*H7</f>
        <v>0</v>
      </c>
    </row>
    <row r="8" spans="1:10" s="29" customFormat="1" ht="23.25" customHeight="1">
      <c r="A8" s="117"/>
      <c r="B8" s="121"/>
      <c r="C8" s="118"/>
      <c r="D8" s="118"/>
      <c r="E8" s="25">
        <f t="shared" si="4"/>
        <v>0</v>
      </c>
      <c r="F8" s="122"/>
      <c r="G8" s="122"/>
      <c r="H8" s="26">
        <f t="shared" si="5"/>
        <v>0</v>
      </c>
      <c r="I8" s="27">
        <f t="shared" si="6"/>
        <v>0</v>
      </c>
      <c r="J8" s="28">
        <f t="shared" si="7"/>
        <v>0</v>
      </c>
    </row>
    <row r="9" spans="1:10" s="29" customFormat="1" ht="23.25" customHeight="1">
      <c r="A9" s="117"/>
      <c r="B9" s="121"/>
      <c r="C9" s="118"/>
      <c r="D9" s="118"/>
      <c r="E9" s="25">
        <f>C9*D9</f>
        <v>0</v>
      </c>
      <c r="F9" s="122"/>
      <c r="G9" s="122"/>
      <c r="H9" s="26">
        <f>F9*G9</f>
        <v>0</v>
      </c>
      <c r="I9" s="27">
        <f>B9*E9</f>
        <v>0</v>
      </c>
      <c r="J9" s="28">
        <f>B9*H9</f>
        <v>0</v>
      </c>
    </row>
    <row r="10" spans="1:10" s="29" customFormat="1" ht="23.25" customHeight="1">
      <c r="A10" s="117"/>
      <c r="B10" s="121"/>
      <c r="C10" s="118"/>
      <c r="D10" s="118"/>
      <c r="E10" s="25">
        <f>C10*D10</f>
        <v>0</v>
      </c>
      <c r="F10" s="122"/>
      <c r="G10" s="122"/>
      <c r="H10" s="26">
        <f>F10*G10</f>
        <v>0</v>
      </c>
      <c r="I10" s="27">
        <f>B10*E10</f>
        <v>0</v>
      </c>
      <c r="J10" s="28">
        <f>B10*H10</f>
        <v>0</v>
      </c>
    </row>
    <row r="11" spans="1:10" s="29" customFormat="1" ht="23.25" customHeight="1">
      <c r="A11" s="117"/>
      <c r="B11" s="121"/>
      <c r="C11" s="118"/>
      <c r="D11" s="118"/>
      <c r="E11" s="25">
        <f>C11*D11</f>
        <v>0</v>
      </c>
      <c r="F11" s="122"/>
      <c r="G11" s="122"/>
      <c r="H11" s="26">
        <f>F11*G11</f>
        <v>0</v>
      </c>
      <c r="I11" s="27">
        <f>B11*E11</f>
        <v>0</v>
      </c>
      <c r="J11" s="28">
        <f>B11*H11</f>
        <v>0</v>
      </c>
    </row>
    <row r="12" spans="1:10" s="29" customFormat="1" ht="23.25" customHeight="1">
      <c r="A12" s="117"/>
      <c r="B12" s="121"/>
      <c r="C12" s="118"/>
      <c r="D12" s="118"/>
      <c r="E12" s="25">
        <f>C12*D12</f>
        <v>0</v>
      </c>
      <c r="F12" s="122"/>
      <c r="G12" s="122"/>
      <c r="H12" s="26">
        <f>F12*G12</f>
        <v>0</v>
      </c>
      <c r="I12" s="27">
        <f>B12*E12</f>
        <v>0</v>
      </c>
      <c r="J12" s="28">
        <f>B12*H12</f>
        <v>0</v>
      </c>
    </row>
    <row r="13" spans="1:10" s="29" customFormat="1" ht="23.25" customHeight="1">
      <c r="A13" s="117"/>
      <c r="B13" s="121"/>
      <c r="C13" s="118"/>
      <c r="D13" s="118"/>
      <c r="E13" s="25">
        <f t="shared" si="4"/>
        <v>0</v>
      </c>
      <c r="F13" s="122"/>
      <c r="G13" s="122"/>
      <c r="H13" s="26">
        <f t="shared" si="5"/>
        <v>0</v>
      </c>
      <c r="I13" s="27">
        <f t="shared" si="6"/>
        <v>0</v>
      </c>
      <c r="J13" s="28">
        <f t="shared" si="7"/>
        <v>0</v>
      </c>
    </row>
    <row r="14" spans="1:10" s="29" customFormat="1" ht="23.25" customHeight="1">
      <c r="A14" s="117"/>
      <c r="B14" s="121"/>
      <c r="C14" s="118"/>
      <c r="D14" s="118"/>
      <c r="E14" s="25">
        <f t="shared" si="0"/>
        <v>0</v>
      </c>
      <c r="F14" s="122"/>
      <c r="G14" s="122"/>
      <c r="H14" s="26">
        <f t="shared" si="1"/>
        <v>0</v>
      </c>
      <c r="I14" s="27">
        <f t="shared" si="2"/>
        <v>0</v>
      </c>
      <c r="J14" s="28">
        <f t="shared" si="3"/>
        <v>0</v>
      </c>
    </row>
    <row r="15" spans="1:10" s="29" customFormat="1" ht="23.25" customHeight="1">
      <c r="A15" s="117"/>
      <c r="B15" s="121"/>
      <c r="C15" s="118"/>
      <c r="D15" s="118"/>
      <c r="E15" s="25">
        <f t="shared" si="0"/>
        <v>0</v>
      </c>
      <c r="F15" s="122"/>
      <c r="G15" s="122"/>
      <c r="H15" s="26">
        <f t="shared" si="1"/>
        <v>0</v>
      </c>
      <c r="I15" s="27">
        <f t="shared" si="2"/>
        <v>0</v>
      </c>
      <c r="J15" s="28">
        <f t="shared" si="3"/>
        <v>0</v>
      </c>
    </row>
    <row r="16" spans="1:10" s="29" customFormat="1" ht="23.25" customHeight="1">
      <c r="A16" s="117"/>
      <c r="B16" s="121"/>
      <c r="C16" s="118"/>
      <c r="D16" s="118"/>
      <c r="E16" s="25">
        <f t="shared" si="0"/>
        <v>0</v>
      </c>
      <c r="F16" s="122"/>
      <c r="G16" s="122"/>
      <c r="H16" s="26">
        <f t="shared" si="1"/>
        <v>0</v>
      </c>
      <c r="I16" s="27">
        <f t="shared" si="2"/>
        <v>0</v>
      </c>
      <c r="J16" s="28">
        <f t="shared" si="3"/>
        <v>0</v>
      </c>
    </row>
    <row r="17" spans="1:12" s="29" customFormat="1" ht="23.25" customHeight="1">
      <c r="A17" s="117"/>
      <c r="B17" s="121"/>
      <c r="C17" s="118"/>
      <c r="D17" s="118"/>
      <c r="E17" s="25">
        <f t="shared" si="0"/>
        <v>0</v>
      </c>
      <c r="F17" s="122"/>
      <c r="G17" s="122"/>
      <c r="H17" s="26">
        <f t="shared" si="1"/>
        <v>0</v>
      </c>
      <c r="I17" s="27">
        <f t="shared" si="2"/>
        <v>0</v>
      </c>
      <c r="J17" s="28">
        <f t="shared" si="3"/>
        <v>0</v>
      </c>
      <c r="L17" s="30"/>
    </row>
    <row r="18" spans="1:12" s="29" customFormat="1" ht="23.25" customHeight="1">
      <c r="A18" s="117"/>
      <c r="B18" s="121"/>
      <c r="C18" s="118"/>
      <c r="D18" s="118"/>
      <c r="E18" s="25">
        <f t="shared" si="0"/>
        <v>0</v>
      </c>
      <c r="F18" s="122"/>
      <c r="G18" s="122"/>
      <c r="H18" s="26">
        <f t="shared" si="1"/>
        <v>0</v>
      </c>
      <c r="I18" s="27">
        <f t="shared" si="2"/>
        <v>0</v>
      </c>
      <c r="J18" s="28">
        <f t="shared" si="3"/>
        <v>0</v>
      </c>
      <c r="L18" s="30"/>
    </row>
    <row r="19" spans="1:10" s="29" customFormat="1" ht="23.25" customHeight="1" thickBot="1">
      <c r="A19" s="148" t="s">
        <v>110</v>
      </c>
      <c r="B19" s="31"/>
      <c r="C19" s="32"/>
      <c r="D19" s="32"/>
      <c r="E19" s="32"/>
      <c r="F19" s="32"/>
      <c r="G19" s="32"/>
      <c r="H19" s="32"/>
      <c r="I19" s="33">
        <f>SUM(I4:I18)</f>
        <v>0</v>
      </c>
      <c r="J19" s="34">
        <f>SUM(J4:J18)</f>
        <v>0</v>
      </c>
    </row>
    <row r="20" spans="1:10" s="35" customFormat="1" ht="18" customHeight="1" thickTop="1">
      <c r="A20" s="239" t="s">
        <v>109</v>
      </c>
      <c r="B20" s="228"/>
      <c r="C20" s="228"/>
      <c r="D20" s="228"/>
      <c r="E20" s="228"/>
      <c r="F20" s="228"/>
      <c r="G20" s="228"/>
      <c r="H20" s="228"/>
      <c r="I20" s="228"/>
      <c r="J20" s="228"/>
    </row>
  </sheetData>
  <sheetProtection sheet="1" objects="1" scenarios="1" selectLockedCells="1"/>
  <mergeCells count="7">
    <mergeCell ref="A20:J20"/>
    <mergeCell ref="A1:J1"/>
    <mergeCell ref="C2:E2"/>
    <mergeCell ref="F2:H2"/>
    <mergeCell ref="I2:J2"/>
    <mergeCell ref="A2:A3"/>
    <mergeCell ref="B2:B3"/>
  </mergeCells>
  <printOptions gridLines="1" headings="1"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&amp;CICAT - Version 2.5
&amp;A Worksheet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6" sqref="A6:B6"/>
    </sheetView>
  </sheetViews>
  <sheetFormatPr defaultColWidth="9.140625" defaultRowHeight="30" customHeight="1"/>
  <cols>
    <col min="1" max="1" width="40.8515625" style="36" customWidth="1"/>
    <col min="2" max="2" width="9.28125" style="22" customWidth="1"/>
    <col min="3" max="3" width="9.8515625" style="22" customWidth="1"/>
    <col min="4" max="4" width="8.8515625" style="22" customWidth="1"/>
    <col min="5" max="5" width="11.7109375" style="22" customWidth="1"/>
    <col min="6" max="16384" width="8.8515625" style="22" customWidth="1"/>
  </cols>
  <sheetData>
    <row r="1" spans="1:5" ht="22.5" customHeight="1" thickBot="1">
      <c r="A1" s="225" t="s">
        <v>45</v>
      </c>
      <c r="B1" s="249"/>
      <c r="C1" s="249"/>
      <c r="D1" s="249"/>
      <c r="E1" s="249"/>
    </row>
    <row r="2" spans="1:5" s="41" customFormat="1" ht="36.75" customHeight="1" thickTop="1">
      <c r="A2" s="38" t="s">
        <v>27</v>
      </c>
      <c r="B2" s="39" t="s">
        <v>9</v>
      </c>
      <c r="C2" s="40" t="s">
        <v>10</v>
      </c>
      <c r="D2" s="39" t="s">
        <v>28</v>
      </c>
      <c r="E2" s="93" t="s">
        <v>29</v>
      </c>
    </row>
    <row r="3" spans="1:5" s="43" customFormat="1" ht="24" customHeight="1">
      <c r="A3" s="123"/>
      <c r="B3" s="124"/>
      <c r="C3" s="125"/>
      <c r="D3" s="126"/>
      <c r="E3" s="94">
        <f>C3*D3*B3</f>
        <v>0</v>
      </c>
    </row>
    <row r="4" spans="1:5" s="43" customFormat="1" ht="24" customHeight="1">
      <c r="A4" s="123"/>
      <c r="B4" s="124"/>
      <c r="C4" s="125"/>
      <c r="D4" s="126"/>
      <c r="E4" s="94">
        <f aca="true" t="shared" si="0" ref="E4:E16">C4*D4*B4</f>
        <v>0</v>
      </c>
    </row>
    <row r="5" spans="1:5" s="43" customFormat="1" ht="24" customHeight="1">
      <c r="A5" s="123"/>
      <c r="B5" s="124"/>
      <c r="C5" s="125"/>
      <c r="D5" s="126"/>
      <c r="E5" s="94">
        <f t="shared" si="0"/>
        <v>0</v>
      </c>
    </row>
    <row r="6" spans="1:5" s="43" customFormat="1" ht="24" customHeight="1">
      <c r="A6" s="123"/>
      <c r="B6" s="124"/>
      <c r="C6" s="125"/>
      <c r="D6" s="126"/>
      <c r="E6" s="94">
        <f t="shared" si="0"/>
        <v>0</v>
      </c>
    </row>
    <row r="7" spans="1:5" s="43" customFormat="1" ht="24" customHeight="1">
      <c r="A7" s="123"/>
      <c r="B7" s="124"/>
      <c r="C7" s="125"/>
      <c r="D7" s="126"/>
      <c r="E7" s="94">
        <f t="shared" si="0"/>
        <v>0</v>
      </c>
    </row>
    <row r="8" spans="1:5" s="43" customFormat="1" ht="24" customHeight="1">
      <c r="A8" s="123"/>
      <c r="B8" s="124"/>
      <c r="C8" s="125"/>
      <c r="D8" s="126"/>
      <c r="E8" s="94">
        <f t="shared" si="0"/>
        <v>0</v>
      </c>
    </row>
    <row r="9" spans="1:5" s="43" customFormat="1" ht="24" customHeight="1">
      <c r="A9" s="123"/>
      <c r="B9" s="124"/>
      <c r="C9" s="125"/>
      <c r="D9" s="126"/>
      <c r="E9" s="94">
        <f t="shared" si="0"/>
        <v>0</v>
      </c>
    </row>
    <row r="10" spans="1:5" s="43" customFormat="1" ht="24" customHeight="1">
      <c r="A10" s="123"/>
      <c r="B10" s="124"/>
      <c r="C10" s="125"/>
      <c r="D10" s="126"/>
      <c r="E10" s="94">
        <f t="shared" si="0"/>
        <v>0</v>
      </c>
    </row>
    <row r="11" spans="1:5" s="43" customFormat="1" ht="24" customHeight="1">
      <c r="A11" s="123"/>
      <c r="B11" s="124"/>
      <c r="C11" s="125"/>
      <c r="D11" s="126"/>
      <c r="E11" s="94">
        <f t="shared" si="0"/>
        <v>0</v>
      </c>
    </row>
    <row r="12" spans="1:5" s="43" customFormat="1" ht="24" customHeight="1">
      <c r="A12" s="127"/>
      <c r="B12" s="124"/>
      <c r="C12" s="125"/>
      <c r="D12" s="125"/>
      <c r="E12" s="94">
        <f t="shared" si="0"/>
        <v>0</v>
      </c>
    </row>
    <row r="13" spans="1:5" s="43" customFormat="1" ht="24" customHeight="1">
      <c r="A13" s="127"/>
      <c r="B13" s="124"/>
      <c r="C13" s="125"/>
      <c r="D13" s="125"/>
      <c r="E13" s="94">
        <f t="shared" si="0"/>
        <v>0</v>
      </c>
    </row>
    <row r="14" spans="1:5" s="43" customFormat="1" ht="24" customHeight="1">
      <c r="A14" s="123"/>
      <c r="B14" s="124"/>
      <c r="C14" s="125"/>
      <c r="D14" s="125"/>
      <c r="E14" s="94">
        <f t="shared" si="0"/>
        <v>0</v>
      </c>
    </row>
    <row r="15" spans="1:5" s="43" customFormat="1" ht="24" customHeight="1">
      <c r="A15" s="123"/>
      <c r="B15" s="124"/>
      <c r="C15" s="125"/>
      <c r="D15" s="125"/>
      <c r="E15" s="94">
        <f t="shared" si="0"/>
        <v>0</v>
      </c>
    </row>
    <row r="16" spans="1:5" s="43" customFormat="1" ht="24" customHeight="1">
      <c r="A16" s="123"/>
      <c r="B16" s="124"/>
      <c r="C16" s="125"/>
      <c r="D16" s="125"/>
      <c r="E16" s="94">
        <f t="shared" si="0"/>
        <v>0</v>
      </c>
    </row>
    <row r="17" spans="1:5" s="43" customFormat="1" ht="24" customHeight="1" thickBot="1">
      <c r="A17" s="95" t="s">
        <v>111</v>
      </c>
      <c r="B17" s="44"/>
      <c r="C17" s="45"/>
      <c r="D17" s="45"/>
      <c r="E17" s="71">
        <f>SUM(E3:E16)</f>
        <v>0</v>
      </c>
    </row>
    <row r="18" spans="1:5" ht="18" customHeight="1" thickTop="1">
      <c r="A18" s="252" t="s">
        <v>109</v>
      </c>
      <c r="B18" s="228"/>
      <c r="C18" s="228"/>
      <c r="D18" s="228"/>
      <c r="E18" s="228"/>
    </row>
    <row r="19" spans="1:7" s="35" customFormat="1" ht="30" customHeight="1">
      <c r="A19" s="250" t="s">
        <v>103</v>
      </c>
      <c r="B19" s="251"/>
      <c r="C19" s="251"/>
      <c r="D19" s="251"/>
      <c r="E19" s="251"/>
      <c r="F19" s="204"/>
      <c r="G19" s="204"/>
    </row>
  </sheetData>
  <sheetProtection sheet="1" objects="1" scenarios="1" selectLockedCells="1"/>
  <mergeCells count="3">
    <mergeCell ref="A1:E1"/>
    <mergeCell ref="A19:E19"/>
    <mergeCell ref="A18:E18"/>
  </mergeCells>
  <printOptions gridLines="1" headings="1"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&amp;CICAT - Version 2.5
&amp;A Worksheet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4">
      <selection activeCell="A6" sqref="A6:B6"/>
    </sheetView>
  </sheetViews>
  <sheetFormatPr defaultColWidth="9.140625" defaultRowHeight="30" customHeight="1"/>
  <cols>
    <col min="1" max="1" width="31.140625" style="36" customWidth="1"/>
    <col min="2" max="2" width="9.7109375" style="22" customWidth="1"/>
    <col min="3" max="3" width="9.140625" style="22" customWidth="1"/>
    <col min="4" max="4" width="9.7109375" style="22" hidden="1" customWidth="1"/>
    <col min="5" max="5" width="9.7109375" style="22" customWidth="1"/>
    <col min="6" max="6" width="11.57421875" style="22" customWidth="1"/>
    <col min="7" max="7" width="10.140625" style="22" customWidth="1"/>
    <col min="8" max="8" width="11.28125" style="22" customWidth="1"/>
    <col min="9" max="9" width="9.8515625" style="22" customWidth="1"/>
    <col min="10" max="16384" width="8.8515625" style="22" customWidth="1"/>
  </cols>
  <sheetData>
    <row r="1" spans="1:9" ht="22.5" customHeight="1" thickBot="1">
      <c r="A1" s="255" t="s">
        <v>46</v>
      </c>
      <c r="B1" s="256"/>
      <c r="C1" s="256"/>
      <c r="D1" s="256"/>
      <c r="E1" s="256"/>
      <c r="F1" s="256"/>
      <c r="G1" s="256"/>
      <c r="H1" s="256"/>
      <c r="I1" s="256"/>
    </row>
    <row r="2" spans="1:9" ht="17.25" customHeight="1" thickBot="1">
      <c r="A2" s="263" t="s">
        <v>30</v>
      </c>
      <c r="B2" s="262" t="s">
        <v>90</v>
      </c>
      <c r="C2" s="262" t="s">
        <v>31</v>
      </c>
      <c r="D2" s="187"/>
      <c r="E2" s="261" t="s">
        <v>42</v>
      </c>
      <c r="F2" s="259" t="s">
        <v>37</v>
      </c>
      <c r="G2" s="257" t="s">
        <v>83</v>
      </c>
      <c r="H2" s="265" t="s">
        <v>95</v>
      </c>
      <c r="I2" s="266"/>
    </row>
    <row r="3" spans="1:9" s="48" customFormat="1" ht="48.75" customHeight="1" thickTop="1">
      <c r="A3" s="264"/>
      <c r="B3" s="260"/>
      <c r="C3" s="260"/>
      <c r="D3" s="47" t="s">
        <v>14</v>
      </c>
      <c r="E3" s="260"/>
      <c r="F3" s="260"/>
      <c r="G3" s="258"/>
      <c r="H3" s="185" t="s">
        <v>94</v>
      </c>
      <c r="I3" s="186" t="s">
        <v>96</v>
      </c>
    </row>
    <row r="4" spans="1:9" s="52" customFormat="1" ht="24" customHeight="1">
      <c r="A4" s="117"/>
      <c r="B4" s="121"/>
      <c r="C4" s="118">
        <v>1</v>
      </c>
      <c r="D4" s="49">
        <f>B4*(1/C4)</f>
        <v>0</v>
      </c>
      <c r="E4" s="49">
        <f>D4</f>
        <v>0</v>
      </c>
      <c r="F4" s="118"/>
      <c r="G4" s="118"/>
      <c r="H4" s="184">
        <f aca="true" t="shared" si="0" ref="H4:H17">E4*F4</f>
        <v>0</v>
      </c>
      <c r="I4" s="28">
        <f aca="true" t="shared" si="1" ref="I4:I17">E4*G4</f>
        <v>0</v>
      </c>
    </row>
    <row r="5" spans="1:9" s="52" customFormat="1" ht="24" customHeight="1">
      <c r="A5" s="117"/>
      <c r="B5" s="121"/>
      <c r="C5" s="118">
        <v>1</v>
      </c>
      <c r="D5" s="49">
        <f aca="true" t="shared" si="2" ref="D5:D17">B5*(1/C5)</f>
        <v>0</v>
      </c>
      <c r="E5" s="49">
        <f aca="true" t="shared" si="3" ref="E5:E17">D5</f>
        <v>0</v>
      </c>
      <c r="F5" s="118"/>
      <c r="G5" s="118"/>
      <c r="H5" s="184">
        <f t="shared" si="0"/>
        <v>0</v>
      </c>
      <c r="I5" s="28">
        <f t="shared" si="1"/>
        <v>0</v>
      </c>
    </row>
    <row r="6" spans="1:9" s="52" customFormat="1" ht="24" customHeight="1">
      <c r="A6" s="117"/>
      <c r="B6" s="121"/>
      <c r="C6" s="118">
        <v>1</v>
      </c>
      <c r="D6" s="49">
        <f t="shared" si="2"/>
        <v>0</v>
      </c>
      <c r="E6" s="49">
        <f t="shared" si="3"/>
        <v>0</v>
      </c>
      <c r="F6" s="118"/>
      <c r="G6" s="118"/>
      <c r="H6" s="184">
        <f t="shared" si="0"/>
        <v>0</v>
      </c>
      <c r="I6" s="28">
        <f t="shared" si="1"/>
        <v>0</v>
      </c>
    </row>
    <row r="7" spans="1:9" s="52" customFormat="1" ht="24" customHeight="1">
      <c r="A7" s="117"/>
      <c r="B7" s="121"/>
      <c r="C7" s="118">
        <v>1</v>
      </c>
      <c r="D7" s="49">
        <f t="shared" si="2"/>
        <v>0</v>
      </c>
      <c r="E7" s="49">
        <f t="shared" si="3"/>
        <v>0</v>
      </c>
      <c r="F7" s="118"/>
      <c r="G7" s="118"/>
      <c r="H7" s="184">
        <f>E7*F7</f>
        <v>0</v>
      </c>
      <c r="I7" s="28">
        <f>E7*G7</f>
        <v>0</v>
      </c>
    </row>
    <row r="8" spans="1:9" s="52" customFormat="1" ht="24" customHeight="1">
      <c r="A8" s="117"/>
      <c r="B8" s="121"/>
      <c r="C8" s="118">
        <v>1</v>
      </c>
      <c r="D8" s="49">
        <f>B8*(1/C8)</f>
        <v>0</v>
      </c>
      <c r="E8" s="49">
        <f t="shared" si="3"/>
        <v>0</v>
      </c>
      <c r="F8" s="118"/>
      <c r="G8" s="118"/>
      <c r="H8" s="184">
        <f>E8*F8</f>
        <v>0</v>
      </c>
      <c r="I8" s="28">
        <f>E8*G8</f>
        <v>0</v>
      </c>
    </row>
    <row r="9" spans="1:9" s="52" customFormat="1" ht="24" customHeight="1">
      <c r="A9" s="117"/>
      <c r="B9" s="121"/>
      <c r="C9" s="118">
        <v>1</v>
      </c>
      <c r="D9" s="49">
        <f>B9*(1/C9)</f>
        <v>0</v>
      </c>
      <c r="E9" s="49">
        <f t="shared" si="3"/>
        <v>0</v>
      </c>
      <c r="F9" s="118"/>
      <c r="G9" s="118"/>
      <c r="H9" s="184">
        <f>E9*F9</f>
        <v>0</v>
      </c>
      <c r="I9" s="28">
        <f>E9*G9</f>
        <v>0</v>
      </c>
    </row>
    <row r="10" spans="1:9" s="52" customFormat="1" ht="24" customHeight="1">
      <c r="A10" s="117"/>
      <c r="B10" s="121"/>
      <c r="C10" s="118">
        <v>1</v>
      </c>
      <c r="D10" s="49">
        <f t="shared" si="2"/>
        <v>0</v>
      </c>
      <c r="E10" s="49">
        <f t="shared" si="3"/>
        <v>0</v>
      </c>
      <c r="F10" s="118"/>
      <c r="G10" s="118"/>
      <c r="H10" s="184">
        <f>E10*F10</f>
        <v>0</v>
      </c>
      <c r="I10" s="28">
        <f>E10*G10</f>
        <v>0</v>
      </c>
    </row>
    <row r="11" spans="1:9" s="52" customFormat="1" ht="24" customHeight="1">
      <c r="A11" s="117"/>
      <c r="B11" s="121"/>
      <c r="C11" s="118">
        <v>1</v>
      </c>
      <c r="D11" s="49">
        <f t="shared" si="2"/>
        <v>0</v>
      </c>
      <c r="E11" s="49">
        <f t="shared" si="3"/>
        <v>0</v>
      </c>
      <c r="F11" s="118"/>
      <c r="G11" s="118"/>
      <c r="H11" s="184">
        <f>E11*F11</f>
        <v>0</v>
      </c>
      <c r="I11" s="28">
        <f>E11*G11</f>
        <v>0</v>
      </c>
    </row>
    <row r="12" spans="1:9" s="52" customFormat="1" ht="24" customHeight="1">
      <c r="A12" s="129"/>
      <c r="B12" s="121"/>
      <c r="C12" s="118">
        <v>1</v>
      </c>
      <c r="D12" s="49">
        <f t="shared" si="2"/>
        <v>0</v>
      </c>
      <c r="E12" s="49">
        <f t="shared" si="3"/>
        <v>0</v>
      </c>
      <c r="F12" s="118"/>
      <c r="G12" s="118"/>
      <c r="H12" s="184">
        <f t="shared" si="0"/>
        <v>0</v>
      </c>
      <c r="I12" s="28">
        <f t="shared" si="1"/>
        <v>0</v>
      </c>
    </row>
    <row r="13" spans="1:9" s="52" customFormat="1" ht="24" customHeight="1">
      <c r="A13" s="117"/>
      <c r="B13" s="121"/>
      <c r="C13" s="118">
        <v>1</v>
      </c>
      <c r="D13" s="49">
        <f t="shared" si="2"/>
        <v>0</v>
      </c>
      <c r="E13" s="49">
        <f t="shared" si="3"/>
        <v>0</v>
      </c>
      <c r="F13" s="118"/>
      <c r="G13" s="118"/>
      <c r="H13" s="184">
        <f t="shared" si="0"/>
        <v>0</v>
      </c>
      <c r="I13" s="28">
        <f t="shared" si="1"/>
        <v>0</v>
      </c>
    </row>
    <row r="14" spans="1:9" s="52" customFormat="1" ht="24" customHeight="1">
      <c r="A14" s="117"/>
      <c r="B14" s="121"/>
      <c r="C14" s="118">
        <v>1</v>
      </c>
      <c r="D14" s="49">
        <f t="shared" si="2"/>
        <v>0</v>
      </c>
      <c r="E14" s="49">
        <f t="shared" si="3"/>
        <v>0</v>
      </c>
      <c r="F14" s="118"/>
      <c r="G14" s="118"/>
      <c r="H14" s="184">
        <f t="shared" si="0"/>
        <v>0</v>
      </c>
      <c r="I14" s="28">
        <f t="shared" si="1"/>
        <v>0</v>
      </c>
    </row>
    <row r="15" spans="1:9" s="52" customFormat="1" ht="24" customHeight="1">
      <c r="A15" s="117"/>
      <c r="B15" s="121"/>
      <c r="C15" s="118">
        <v>1</v>
      </c>
      <c r="D15" s="49">
        <f t="shared" si="2"/>
        <v>0</v>
      </c>
      <c r="E15" s="49">
        <f t="shared" si="3"/>
        <v>0</v>
      </c>
      <c r="F15" s="118"/>
      <c r="G15" s="118"/>
      <c r="H15" s="184">
        <f t="shared" si="0"/>
        <v>0</v>
      </c>
      <c r="I15" s="28">
        <f t="shared" si="1"/>
        <v>0</v>
      </c>
    </row>
    <row r="16" spans="1:9" s="52" customFormat="1" ht="24" customHeight="1">
      <c r="A16" s="117"/>
      <c r="B16" s="121"/>
      <c r="C16" s="118">
        <v>1</v>
      </c>
      <c r="D16" s="49">
        <f t="shared" si="2"/>
        <v>0</v>
      </c>
      <c r="E16" s="49">
        <f t="shared" si="3"/>
        <v>0</v>
      </c>
      <c r="F16" s="118"/>
      <c r="G16" s="118"/>
      <c r="H16" s="184">
        <f t="shared" si="0"/>
        <v>0</v>
      </c>
      <c r="I16" s="28">
        <f t="shared" si="1"/>
        <v>0</v>
      </c>
    </row>
    <row r="17" spans="1:9" s="52" customFormat="1" ht="24" customHeight="1">
      <c r="A17" s="117"/>
      <c r="B17" s="121"/>
      <c r="C17" s="118">
        <v>1</v>
      </c>
      <c r="D17" s="49">
        <f t="shared" si="2"/>
        <v>0</v>
      </c>
      <c r="E17" s="49">
        <f t="shared" si="3"/>
        <v>0</v>
      </c>
      <c r="F17" s="118"/>
      <c r="G17" s="118"/>
      <c r="H17" s="184">
        <f t="shared" si="0"/>
        <v>0</v>
      </c>
      <c r="I17" s="28">
        <f t="shared" si="1"/>
        <v>0</v>
      </c>
    </row>
    <row r="18" spans="1:9" s="29" customFormat="1" ht="24" customHeight="1" thickBot="1">
      <c r="A18" s="148" t="s">
        <v>112</v>
      </c>
      <c r="B18" s="53"/>
      <c r="C18" s="32"/>
      <c r="D18" s="32"/>
      <c r="E18" s="32"/>
      <c r="F18" s="32"/>
      <c r="G18" s="32"/>
      <c r="H18" s="33">
        <f>SUM(H4:H17)</f>
        <v>0</v>
      </c>
      <c r="I18" s="34">
        <f>SUM(I4:I17)</f>
        <v>0</v>
      </c>
    </row>
    <row r="19" spans="1:9" s="35" customFormat="1" ht="18" customHeight="1" thickTop="1">
      <c r="A19" s="253" t="s">
        <v>109</v>
      </c>
      <c r="B19" s="254"/>
      <c r="C19" s="254"/>
      <c r="D19" s="254"/>
      <c r="E19" s="254"/>
      <c r="F19" s="254"/>
      <c r="G19" s="254"/>
      <c r="H19" s="254"/>
      <c r="I19" s="254"/>
    </row>
  </sheetData>
  <sheetProtection sheet="1" objects="1" scenarios="1" selectLockedCells="1"/>
  <mergeCells count="9">
    <mergeCell ref="A19:I19"/>
    <mergeCell ref="A1:I1"/>
    <mergeCell ref="G2:G3"/>
    <mergeCell ref="F2:F3"/>
    <mergeCell ref="E2:E3"/>
    <mergeCell ref="C2:C3"/>
    <mergeCell ref="B2:B3"/>
    <mergeCell ref="A2:A3"/>
    <mergeCell ref="H2:I2"/>
  </mergeCells>
  <printOptions gridLines="1" headings="1"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&amp;CICAT - Version 2.5
&amp;A Worksheet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6" sqref="A6:B6"/>
    </sheetView>
  </sheetViews>
  <sheetFormatPr defaultColWidth="9.140625" defaultRowHeight="30" customHeight="1"/>
  <cols>
    <col min="1" max="1" width="36.8515625" style="36" customWidth="1"/>
    <col min="2" max="2" width="7.7109375" style="22" customWidth="1"/>
    <col min="3" max="3" width="10.421875" style="22" customWidth="1"/>
    <col min="4" max="4" width="11.421875" style="22" customWidth="1"/>
    <col min="5" max="5" width="9.57421875" style="22" customWidth="1"/>
    <col min="6" max="6" width="8.8515625" style="22" customWidth="1"/>
    <col min="7" max="7" width="11.00390625" style="22" customWidth="1"/>
    <col min="8" max="16384" width="8.8515625" style="22" customWidth="1"/>
  </cols>
  <sheetData>
    <row r="1" spans="1:8" ht="18" customHeight="1" thickBot="1">
      <c r="A1" s="255" t="s">
        <v>47</v>
      </c>
      <c r="B1" s="256"/>
      <c r="C1" s="256"/>
      <c r="D1" s="256"/>
      <c r="E1" s="256"/>
      <c r="F1" s="256"/>
      <c r="G1" s="256"/>
      <c r="H1" s="256"/>
    </row>
    <row r="2" spans="1:8" ht="18" customHeight="1" thickTop="1">
      <c r="A2" s="237" t="s">
        <v>5</v>
      </c>
      <c r="B2" s="268" t="s">
        <v>32</v>
      </c>
      <c r="C2" s="270" t="s">
        <v>15</v>
      </c>
      <c r="D2" s="271" t="s">
        <v>37</v>
      </c>
      <c r="E2" s="272" t="s">
        <v>83</v>
      </c>
      <c r="F2" s="273" t="s">
        <v>97</v>
      </c>
      <c r="G2" s="273"/>
      <c r="H2" s="274"/>
    </row>
    <row r="3" spans="1:8" s="56" customFormat="1" ht="46.5" customHeight="1">
      <c r="A3" s="238"/>
      <c r="B3" s="269"/>
      <c r="C3" s="260"/>
      <c r="D3" s="260"/>
      <c r="E3" s="258"/>
      <c r="F3" s="188" t="s">
        <v>98</v>
      </c>
      <c r="G3" s="185" t="s">
        <v>99</v>
      </c>
      <c r="H3" s="186" t="s">
        <v>96</v>
      </c>
    </row>
    <row r="4" spans="1:8" s="52" customFormat="1" ht="24" customHeight="1">
      <c r="A4" s="117"/>
      <c r="B4" s="128"/>
      <c r="C4" s="118"/>
      <c r="D4" s="118"/>
      <c r="E4" s="118"/>
      <c r="F4" s="57">
        <f>B4*C4</f>
        <v>0</v>
      </c>
      <c r="G4" s="50">
        <f>B4*D4</f>
        <v>0</v>
      </c>
      <c r="H4" s="51">
        <f>B4*E4</f>
        <v>0</v>
      </c>
    </row>
    <row r="5" spans="1:8" s="52" customFormat="1" ht="24" customHeight="1">
      <c r="A5" s="117"/>
      <c r="B5" s="130"/>
      <c r="C5" s="118"/>
      <c r="D5" s="118"/>
      <c r="E5" s="118"/>
      <c r="F5" s="57">
        <f aca="true" t="shared" si="0" ref="F5:F17">B5*C5</f>
        <v>0</v>
      </c>
      <c r="G5" s="50">
        <f aca="true" t="shared" si="1" ref="G5:G17">B5*D5</f>
        <v>0</v>
      </c>
      <c r="H5" s="51">
        <f aca="true" t="shared" si="2" ref="H5:H17">B5*E5</f>
        <v>0</v>
      </c>
    </row>
    <row r="6" spans="1:8" s="52" customFormat="1" ht="24" customHeight="1">
      <c r="A6" s="117"/>
      <c r="B6" s="130"/>
      <c r="C6" s="118"/>
      <c r="D6" s="118"/>
      <c r="E6" s="118"/>
      <c r="F6" s="57">
        <f t="shared" si="0"/>
        <v>0</v>
      </c>
      <c r="G6" s="50">
        <f t="shared" si="1"/>
        <v>0</v>
      </c>
      <c r="H6" s="51">
        <f t="shared" si="2"/>
        <v>0</v>
      </c>
    </row>
    <row r="7" spans="1:8" s="52" customFormat="1" ht="24" customHeight="1">
      <c r="A7" s="117"/>
      <c r="B7" s="130"/>
      <c r="C7" s="118"/>
      <c r="D7" s="118"/>
      <c r="E7" s="118"/>
      <c r="F7" s="57">
        <f aca="true" t="shared" si="3" ref="F7:F13">B7*C7</f>
        <v>0</v>
      </c>
      <c r="G7" s="50">
        <f aca="true" t="shared" si="4" ref="G7:G13">B7*D7</f>
        <v>0</v>
      </c>
      <c r="H7" s="51">
        <f aca="true" t="shared" si="5" ref="H7:H13">B7*E7</f>
        <v>0</v>
      </c>
    </row>
    <row r="8" spans="1:8" s="52" customFormat="1" ht="24" customHeight="1">
      <c r="A8" s="117"/>
      <c r="B8" s="130"/>
      <c r="C8" s="118"/>
      <c r="D8" s="118"/>
      <c r="E8" s="118"/>
      <c r="F8" s="57">
        <f>B8*C8</f>
        <v>0</v>
      </c>
      <c r="G8" s="50">
        <f>B8*D8</f>
        <v>0</v>
      </c>
      <c r="H8" s="51">
        <f>B8*E8</f>
        <v>0</v>
      </c>
    </row>
    <row r="9" spans="1:8" s="52" customFormat="1" ht="24" customHeight="1">
      <c r="A9" s="117"/>
      <c r="B9" s="130"/>
      <c r="C9" s="118"/>
      <c r="D9" s="118"/>
      <c r="E9" s="118"/>
      <c r="F9" s="57">
        <f t="shared" si="3"/>
        <v>0</v>
      </c>
      <c r="G9" s="50">
        <f t="shared" si="4"/>
        <v>0</v>
      </c>
      <c r="H9" s="51">
        <f t="shared" si="5"/>
        <v>0</v>
      </c>
    </row>
    <row r="10" spans="1:8" s="52" customFormat="1" ht="24" customHeight="1">
      <c r="A10" s="117"/>
      <c r="B10" s="130"/>
      <c r="C10" s="118"/>
      <c r="D10" s="118"/>
      <c r="E10" s="118"/>
      <c r="F10" s="57">
        <f t="shared" si="3"/>
        <v>0</v>
      </c>
      <c r="G10" s="50">
        <f t="shared" si="4"/>
        <v>0</v>
      </c>
      <c r="H10" s="51">
        <f t="shared" si="5"/>
        <v>0</v>
      </c>
    </row>
    <row r="11" spans="1:8" s="52" customFormat="1" ht="24" customHeight="1">
      <c r="A11" s="117"/>
      <c r="B11" s="130"/>
      <c r="C11" s="118"/>
      <c r="D11" s="118"/>
      <c r="E11" s="118"/>
      <c r="F11" s="57">
        <f t="shared" si="3"/>
        <v>0</v>
      </c>
      <c r="G11" s="50">
        <f t="shared" si="4"/>
        <v>0</v>
      </c>
      <c r="H11" s="51">
        <f t="shared" si="5"/>
        <v>0</v>
      </c>
    </row>
    <row r="12" spans="1:8" s="52" customFormat="1" ht="24" customHeight="1">
      <c r="A12" s="117"/>
      <c r="B12" s="130"/>
      <c r="C12" s="118"/>
      <c r="D12" s="118"/>
      <c r="E12" s="118"/>
      <c r="F12" s="57">
        <f t="shared" si="3"/>
        <v>0</v>
      </c>
      <c r="G12" s="50">
        <f t="shared" si="4"/>
        <v>0</v>
      </c>
      <c r="H12" s="51">
        <f t="shared" si="5"/>
        <v>0</v>
      </c>
    </row>
    <row r="13" spans="1:8" s="52" customFormat="1" ht="24" customHeight="1">
      <c r="A13" s="117"/>
      <c r="B13" s="130"/>
      <c r="C13" s="118"/>
      <c r="D13" s="118"/>
      <c r="E13" s="118"/>
      <c r="F13" s="57">
        <f t="shared" si="3"/>
        <v>0</v>
      </c>
      <c r="G13" s="50">
        <f t="shared" si="4"/>
        <v>0</v>
      </c>
      <c r="H13" s="51">
        <f t="shared" si="5"/>
        <v>0</v>
      </c>
    </row>
    <row r="14" spans="1:8" s="52" customFormat="1" ht="24" customHeight="1">
      <c r="A14" s="117"/>
      <c r="B14" s="130"/>
      <c r="C14" s="118"/>
      <c r="D14" s="118"/>
      <c r="E14" s="118"/>
      <c r="F14" s="57">
        <f t="shared" si="0"/>
        <v>0</v>
      </c>
      <c r="G14" s="50">
        <f t="shared" si="1"/>
        <v>0</v>
      </c>
      <c r="H14" s="51">
        <f t="shared" si="2"/>
        <v>0</v>
      </c>
    </row>
    <row r="15" spans="1:8" s="52" customFormat="1" ht="24" customHeight="1">
      <c r="A15" s="117"/>
      <c r="B15" s="130"/>
      <c r="C15" s="118"/>
      <c r="D15" s="118"/>
      <c r="E15" s="118"/>
      <c r="F15" s="57">
        <f t="shared" si="0"/>
        <v>0</v>
      </c>
      <c r="G15" s="50">
        <f t="shared" si="1"/>
        <v>0</v>
      </c>
      <c r="H15" s="51">
        <f t="shared" si="2"/>
        <v>0</v>
      </c>
    </row>
    <row r="16" spans="1:8" s="52" customFormat="1" ht="24" customHeight="1">
      <c r="A16" s="117"/>
      <c r="B16" s="130"/>
      <c r="C16" s="118"/>
      <c r="D16" s="118"/>
      <c r="E16" s="118"/>
      <c r="F16" s="57">
        <f t="shared" si="0"/>
        <v>0</v>
      </c>
      <c r="G16" s="50">
        <f t="shared" si="1"/>
        <v>0</v>
      </c>
      <c r="H16" s="51">
        <f t="shared" si="2"/>
        <v>0</v>
      </c>
    </row>
    <row r="17" spans="1:8" s="58" customFormat="1" ht="24" customHeight="1">
      <c r="A17" s="131"/>
      <c r="B17" s="132"/>
      <c r="C17" s="122"/>
      <c r="D17" s="122"/>
      <c r="E17" s="122"/>
      <c r="F17" s="57">
        <f t="shared" si="0"/>
        <v>0</v>
      </c>
      <c r="G17" s="50">
        <f t="shared" si="1"/>
        <v>0</v>
      </c>
      <c r="H17" s="51">
        <f t="shared" si="2"/>
        <v>0</v>
      </c>
    </row>
    <row r="18" spans="1:8" s="30" customFormat="1" ht="23.25" customHeight="1" thickBot="1">
      <c r="A18" s="149" t="s">
        <v>113</v>
      </c>
      <c r="B18" s="59"/>
      <c r="C18" s="32"/>
      <c r="D18" s="32"/>
      <c r="E18" s="32"/>
      <c r="F18" s="54">
        <f>SUM(F4:F17)</f>
        <v>0</v>
      </c>
      <c r="G18" s="54">
        <f>SUM(G4:G17)</f>
        <v>0</v>
      </c>
      <c r="H18" s="55">
        <f>SUM(H4:H17)</f>
        <v>0</v>
      </c>
    </row>
    <row r="19" spans="1:8" ht="18" customHeight="1" thickTop="1">
      <c r="A19" s="267" t="s">
        <v>109</v>
      </c>
      <c r="B19" s="228"/>
      <c r="C19" s="228"/>
      <c r="D19" s="228"/>
      <c r="E19" s="228"/>
      <c r="F19" s="228"/>
      <c r="G19" s="228"/>
      <c r="H19" s="228"/>
    </row>
  </sheetData>
  <sheetProtection sheet="1" objects="1" scenarios="1" selectLockedCells="1"/>
  <mergeCells count="8">
    <mergeCell ref="A19:H19"/>
    <mergeCell ref="A1:H1"/>
    <mergeCell ref="A2:A3"/>
    <mergeCell ref="B2:B3"/>
    <mergeCell ref="C2:C3"/>
    <mergeCell ref="D2:D3"/>
    <mergeCell ref="E2:E3"/>
    <mergeCell ref="F2:H2"/>
  </mergeCells>
  <printOptions gridLines="1" headings="1"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&amp;CICAT - Version 2.5
&amp;A Worksheet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10" sqref="E10"/>
    </sheetView>
  </sheetViews>
  <sheetFormatPr defaultColWidth="9.140625" defaultRowHeight="30" customHeight="1"/>
  <cols>
    <col min="1" max="1" width="41.140625" style="72" customWidth="1"/>
    <col min="2" max="2" width="12.7109375" style="22" customWidth="1"/>
    <col min="3" max="3" width="14.28125" style="22" customWidth="1"/>
    <col min="4" max="4" width="14.57421875" style="22" customWidth="1"/>
    <col min="5" max="5" width="13.140625" style="22" customWidth="1"/>
    <col min="6" max="6" width="14.140625" style="22" customWidth="1"/>
    <col min="7" max="16384" width="8.8515625" style="22" customWidth="1"/>
  </cols>
  <sheetData>
    <row r="1" spans="1:5" ht="18" customHeight="1" thickBot="1">
      <c r="A1" s="225" t="s">
        <v>64</v>
      </c>
      <c r="B1" s="275"/>
      <c r="C1" s="249"/>
      <c r="D1" s="249"/>
      <c r="E1" s="276"/>
    </row>
    <row r="2" spans="1:5" ht="18" customHeight="1" thickTop="1">
      <c r="A2" s="287" t="s">
        <v>115</v>
      </c>
      <c r="B2" s="288"/>
      <c r="C2" s="60" t="s">
        <v>33</v>
      </c>
      <c r="D2" s="281" t="s">
        <v>34</v>
      </c>
      <c r="E2" s="282"/>
    </row>
    <row r="3" spans="1:5" s="63" customFormat="1" ht="45" customHeight="1">
      <c r="A3" s="285" t="s">
        <v>35</v>
      </c>
      <c r="B3" s="286"/>
      <c r="C3" s="151" t="s">
        <v>98</v>
      </c>
      <c r="D3" s="152" t="s">
        <v>99</v>
      </c>
      <c r="E3" s="153" t="s">
        <v>96</v>
      </c>
    </row>
    <row r="4" spans="1:5" ht="14.25" customHeight="1">
      <c r="A4" s="289" t="s">
        <v>1</v>
      </c>
      <c r="B4" s="290"/>
      <c r="C4" s="155">
        <f>Personnel!I19</f>
        <v>0</v>
      </c>
      <c r="D4" s="156"/>
      <c r="E4" s="157">
        <f>Personnel!J19</f>
        <v>0</v>
      </c>
    </row>
    <row r="5" spans="1:5" s="35" customFormat="1" ht="14.25" customHeight="1">
      <c r="A5" s="289" t="s">
        <v>2</v>
      </c>
      <c r="B5" s="290"/>
      <c r="C5" s="158">
        <f>Facilities!I19</f>
        <v>0</v>
      </c>
      <c r="D5" s="156"/>
      <c r="E5" s="157">
        <f>Facilities!J19</f>
        <v>0</v>
      </c>
    </row>
    <row r="6" spans="1:5" ht="15" customHeight="1">
      <c r="A6" s="289" t="s">
        <v>3</v>
      </c>
      <c r="B6" s="290"/>
      <c r="C6" s="159">
        <f>Equipment!E17</f>
        <v>0</v>
      </c>
      <c r="D6" s="156"/>
      <c r="E6" s="160"/>
    </row>
    <row r="7" spans="1:5" ht="15" customHeight="1">
      <c r="A7" s="289" t="s">
        <v>6</v>
      </c>
      <c r="B7" s="290"/>
      <c r="C7" s="161"/>
      <c r="D7" s="162">
        <f>Supplies!H18</f>
        <v>0</v>
      </c>
      <c r="E7" s="163">
        <f>Supplies!I18</f>
        <v>0</v>
      </c>
    </row>
    <row r="8" spans="1:5" s="70" customFormat="1" ht="14.25" customHeight="1">
      <c r="A8" s="289" t="s">
        <v>4</v>
      </c>
      <c r="B8" s="290"/>
      <c r="C8" s="159">
        <f>Travel!F18</f>
        <v>0</v>
      </c>
      <c r="D8" s="162">
        <f>Travel!G18</f>
        <v>0</v>
      </c>
      <c r="E8" s="163">
        <f>Travel!H18</f>
        <v>0</v>
      </c>
    </row>
    <row r="9" spans="1:5" s="70" customFormat="1" ht="15" customHeight="1">
      <c r="A9" s="154" t="s">
        <v>62</v>
      </c>
      <c r="B9" s="164">
        <f>'General information'!B6</f>
        <v>0</v>
      </c>
      <c r="C9" s="159">
        <f>C4*'General information'!B6</f>
        <v>0</v>
      </c>
      <c r="D9" s="165">
        <f>D4*'General information'!B6</f>
        <v>0</v>
      </c>
      <c r="E9" s="163">
        <f>E4*'General information'!B6</f>
        <v>0</v>
      </c>
    </row>
    <row r="10" spans="1:5" s="70" customFormat="1" ht="15" customHeight="1">
      <c r="A10" s="154" t="s">
        <v>61</v>
      </c>
      <c r="B10" s="164">
        <f>'General information'!B7</f>
        <v>0</v>
      </c>
      <c r="C10" s="159">
        <f>(C4+C5+C6+C7+C8+C9)*'General information'!B7</f>
        <v>0</v>
      </c>
      <c r="D10" s="165">
        <f>(D4+D5+D6+D7+D8+D9)*'General information'!B7</f>
        <v>0</v>
      </c>
      <c r="E10" s="166">
        <f>(E4+E5+E6+E7+E8+E9)*'General information'!B7</f>
        <v>0</v>
      </c>
    </row>
    <row r="11" spans="1:5" ht="15" customHeight="1" thickBot="1">
      <c r="A11" s="291" t="s">
        <v>114</v>
      </c>
      <c r="B11" s="292"/>
      <c r="C11" s="167">
        <f>SUM(C4:C10)</f>
        <v>0</v>
      </c>
      <c r="D11" s="167">
        <f>SUM(D4:D10)</f>
        <v>0</v>
      </c>
      <c r="E11" s="168">
        <f>SUM(E4:E10)</f>
        <v>0</v>
      </c>
    </row>
    <row r="12" spans="1:5" s="144" customFormat="1" ht="21.75" customHeight="1" thickTop="1">
      <c r="A12" s="145"/>
      <c r="B12" s="146"/>
      <c r="C12" s="147"/>
      <c r="D12" s="147"/>
      <c r="E12" s="147"/>
    </row>
    <row r="13" spans="1:5" ht="19.5" customHeight="1" thickBot="1">
      <c r="A13" s="283" t="s">
        <v>106</v>
      </c>
      <c r="B13" s="284"/>
      <c r="C13" s="284"/>
      <c r="D13" s="284"/>
      <c r="E13" s="284"/>
    </row>
    <row r="14" spans="1:6" ht="30" customHeight="1" thickTop="1">
      <c r="A14" s="107" t="s">
        <v>104</v>
      </c>
      <c r="B14" s="170">
        <f>'General information'!B4</f>
        <v>0</v>
      </c>
      <c r="C14" s="295" t="s">
        <v>48</v>
      </c>
      <c r="D14" s="296"/>
      <c r="E14" s="296"/>
      <c r="F14" s="297"/>
    </row>
    <row r="15" spans="1:6" ht="20.25" customHeight="1">
      <c r="A15" s="4" t="s">
        <v>118</v>
      </c>
      <c r="B15" s="171">
        <f>(C11+E11+(B14*D11))</f>
        <v>0</v>
      </c>
      <c r="C15" s="172" t="s">
        <v>117</v>
      </c>
      <c r="D15" s="173">
        <f>'General information'!B4</f>
        <v>0</v>
      </c>
      <c r="E15" s="293" t="s">
        <v>48</v>
      </c>
      <c r="F15" s="294"/>
    </row>
    <row r="16" spans="1:6" ht="20.25" customHeight="1" thickBot="1">
      <c r="A16" s="108" t="s">
        <v>105</v>
      </c>
      <c r="B16" s="174">
        <f>((D11*'General information'!B4)+E11)</f>
        <v>0</v>
      </c>
      <c r="C16" s="175" t="s">
        <v>116</v>
      </c>
      <c r="D16" s="176"/>
      <c r="E16" s="177">
        <f>'General information'!B4</f>
        <v>0</v>
      </c>
      <c r="F16" s="178" t="s">
        <v>48</v>
      </c>
    </row>
    <row r="17" ht="21" customHeight="1" thickTop="1"/>
    <row r="18" ht="30" customHeight="1" thickBot="1">
      <c r="A18" s="169" t="s">
        <v>107</v>
      </c>
    </row>
    <row r="19" spans="1:7" ht="18" customHeight="1" thickBot="1" thickTop="1">
      <c r="A19" s="107" t="s">
        <v>69</v>
      </c>
      <c r="B19" s="109">
        <f>'General information'!B8</f>
        <v>0</v>
      </c>
      <c r="C19" s="277" t="s">
        <v>79</v>
      </c>
      <c r="D19" s="278"/>
      <c r="E19" s="110" t="e">
        <f>B19/'General information'!B4</f>
        <v>#DIV/0!</v>
      </c>
      <c r="F19" s="279" t="s">
        <v>77</v>
      </c>
      <c r="G19" s="280"/>
    </row>
    <row r="20" spans="1:7" ht="18" customHeight="1" thickTop="1">
      <c r="A20" s="179" t="s">
        <v>80</v>
      </c>
      <c r="B20" s="111" t="e">
        <f>C11+(E11*E19)+(D11*B19)</f>
        <v>#DIV/0!</v>
      </c>
      <c r="C20" s="180"/>
      <c r="D20" s="180"/>
      <c r="E20" s="181"/>
      <c r="F20" s="180"/>
      <c r="G20" s="180"/>
    </row>
    <row r="21" spans="1:2" ht="18" customHeight="1">
      <c r="A21" s="4" t="s">
        <v>70</v>
      </c>
      <c r="B21" s="111" t="e">
        <f>B20/B19</f>
        <v>#DIV/0!</v>
      </c>
    </row>
    <row r="22" spans="1:2" ht="18" customHeight="1" thickBot="1">
      <c r="A22" s="108" t="s">
        <v>71</v>
      </c>
      <c r="B22" s="112" t="e">
        <f>(B20-B15)/(B19-B14)</f>
        <v>#DIV/0!</v>
      </c>
    </row>
    <row r="23" ht="30" customHeight="1" thickTop="1"/>
  </sheetData>
  <sheetProtection sheet="1" objects="1" scenarios="1" formatCells="0" selectLockedCells="1"/>
  <mergeCells count="15">
    <mergeCell ref="E15:F15"/>
    <mergeCell ref="A5:B5"/>
    <mergeCell ref="A6:B6"/>
    <mergeCell ref="A7:B7"/>
    <mergeCell ref="C14:F14"/>
    <mergeCell ref="A1:E1"/>
    <mergeCell ref="C19:D19"/>
    <mergeCell ref="F19:G19"/>
    <mergeCell ref="D2:E2"/>
    <mergeCell ref="A13:E13"/>
    <mergeCell ref="A3:B3"/>
    <mergeCell ref="A2:B2"/>
    <mergeCell ref="A8:B8"/>
    <mergeCell ref="A11:B11"/>
    <mergeCell ref="A4:B4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&amp;CICAT - Version 2.5
&amp;A Worksheet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7" sqref="A17"/>
    </sheetView>
  </sheetViews>
  <sheetFormatPr defaultColWidth="9.140625" defaultRowHeight="30" customHeight="1"/>
  <cols>
    <col min="1" max="1" width="43.421875" style="72" customWidth="1"/>
    <col min="2" max="2" width="9.140625" style="22" customWidth="1"/>
    <col min="3" max="3" width="10.8515625" style="22" customWidth="1"/>
    <col min="4" max="4" width="15.57421875" style="22" customWidth="1"/>
    <col min="5" max="5" width="13.7109375" style="22" customWidth="1"/>
    <col min="6" max="6" width="13.28125" style="22" customWidth="1"/>
    <col min="7" max="7" width="4.7109375" style="22" customWidth="1"/>
    <col min="8" max="16384" width="8.8515625" style="22" customWidth="1"/>
  </cols>
  <sheetData>
    <row r="1" spans="1:5" ht="18" customHeight="1" thickBot="1">
      <c r="A1" s="305" t="s">
        <v>78</v>
      </c>
      <c r="B1" s="306"/>
      <c r="C1" s="307"/>
      <c r="D1" s="307"/>
      <c r="E1" s="308"/>
    </row>
    <row r="2" spans="1:6" ht="18" customHeight="1" thickTop="1">
      <c r="A2" s="309"/>
      <c r="B2" s="310"/>
      <c r="C2" s="60" t="s">
        <v>33</v>
      </c>
      <c r="D2" s="281" t="s">
        <v>34</v>
      </c>
      <c r="E2" s="311"/>
      <c r="F2" s="303" t="s">
        <v>59</v>
      </c>
    </row>
    <row r="3" spans="1:6" s="63" customFormat="1" ht="42" customHeight="1">
      <c r="A3" s="314" t="s">
        <v>35</v>
      </c>
      <c r="B3" s="315"/>
      <c r="C3" s="61" t="s">
        <v>16</v>
      </c>
      <c r="D3" s="62" t="s">
        <v>36</v>
      </c>
      <c r="E3" s="85" t="s">
        <v>84</v>
      </c>
      <c r="F3" s="304"/>
    </row>
    <row r="4" spans="1:6" ht="11.25" customHeight="1">
      <c r="A4" s="298" t="s">
        <v>1</v>
      </c>
      <c r="B4" s="299"/>
      <c r="C4" s="64">
        <f>Personnel!I19*'General information'!B11</f>
        <v>0</v>
      </c>
      <c r="D4" s="65"/>
      <c r="E4" s="86">
        <f>Personnel!J19*'General information'!F9</f>
        <v>0</v>
      </c>
      <c r="F4" s="90">
        <f>SUM(C4:E4)</f>
        <v>0</v>
      </c>
    </row>
    <row r="5" spans="1:6" s="35" customFormat="1" ht="11.25" customHeight="1">
      <c r="A5" s="298" t="s">
        <v>2</v>
      </c>
      <c r="B5" s="299"/>
      <c r="C5" s="66">
        <f>Facilities!I19*'General information'!B11</f>
        <v>0</v>
      </c>
      <c r="D5" s="65"/>
      <c r="E5" s="86">
        <f>Facilities!J19*'General information'!F9</f>
        <v>0</v>
      </c>
      <c r="F5" s="90">
        <f aca="true" t="shared" si="0" ref="F5:F11">SUM(C5:E5)</f>
        <v>0</v>
      </c>
    </row>
    <row r="6" spans="1:6" ht="11.25" customHeight="1">
      <c r="A6" s="298" t="s">
        <v>3</v>
      </c>
      <c r="B6" s="299"/>
      <c r="C6" s="67">
        <f>Equipment!E17*'General information'!B11</f>
        <v>0</v>
      </c>
      <c r="D6" s="65"/>
      <c r="E6" s="87"/>
      <c r="F6" s="90">
        <f t="shared" si="0"/>
        <v>0</v>
      </c>
    </row>
    <row r="7" spans="1:6" ht="11.25" customHeight="1">
      <c r="A7" s="298" t="s">
        <v>6</v>
      </c>
      <c r="B7" s="299"/>
      <c r="C7" s="68"/>
      <c r="D7" s="69">
        <f>Supplies!I18*'General information'!B9</f>
        <v>0</v>
      </c>
      <c r="E7" s="88">
        <f>Supplies!I18*'General information'!F9</f>
        <v>0</v>
      </c>
      <c r="F7" s="90">
        <f t="shared" si="0"/>
        <v>0</v>
      </c>
    </row>
    <row r="8" spans="1:6" s="70" customFormat="1" ht="11.25" customHeight="1">
      <c r="A8" s="298" t="s">
        <v>4</v>
      </c>
      <c r="B8" s="299"/>
      <c r="C8" s="67">
        <f>Travel!F18*'General information'!B11</f>
        <v>0</v>
      </c>
      <c r="D8" s="69">
        <f>Travel!G18*'General information'!B9</f>
        <v>0</v>
      </c>
      <c r="E8" s="88">
        <f>Travel!H18*'General information'!F9</f>
        <v>0</v>
      </c>
      <c r="F8" s="90">
        <f t="shared" si="0"/>
        <v>0</v>
      </c>
    </row>
    <row r="9" spans="1:6" s="70" customFormat="1" ht="11.25" customHeight="1">
      <c r="A9" s="42" t="s">
        <v>51</v>
      </c>
      <c r="B9" s="83">
        <f>'General information'!B6</f>
        <v>0</v>
      </c>
      <c r="C9" s="67">
        <f>C4*'General information'!B6</f>
        <v>0</v>
      </c>
      <c r="D9" s="69"/>
      <c r="E9" s="88">
        <f>SUM(E4:E7)*B9</f>
        <v>0</v>
      </c>
      <c r="F9" s="90">
        <f t="shared" si="0"/>
        <v>0</v>
      </c>
    </row>
    <row r="10" spans="1:6" s="70" customFormat="1" ht="11.25" customHeight="1">
      <c r="A10" s="42" t="s">
        <v>52</v>
      </c>
      <c r="B10" s="83">
        <f>'General information'!B7</f>
        <v>0</v>
      </c>
      <c r="C10" s="67">
        <f>(C4+C5+C6+C7+C8+C9)*'General information'!B7</f>
        <v>0</v>
      </c>
      <c r="D10" s="82">
        <f>(D4+D5+D6+D7+D8+D9)*'General information'!B7</f>
        <v>0</v>
      </c>
      <c r="E10" s="89">
        <f>SUM(E4:E8)*B10</f>
        <v>0</v>
      </c>
      <c r="F10" s="90">
        <f t="shared" si="0"/>
        <v>0</v>
      </c>
    </row>
    <row r="11" spans="1:6" ht="15" customHeight="1" thickBot="1">
      <c r="A11" s="300" t="s">
        <v>65</v>
      </c>
      <c r="B11" s="301"/>
      <c r="C11" s="92">
        <f>SUM(C4:C10)</f>
        <v>0</v>
      </c>
      <c r="D11" s="92">
        <f>SUM(D4:D10)</f>
        <v>0</v>
      </c>
      <c r="E11" s="92">
        <f>SUM(E4:E10)</f>
        <v>0</v>
      </c>
      <c r="F11" s="91">
        <f t="shared" si="0"/>
        <v>0</v>
      </c>
    </row>
    <row r="12" spans="1:5" ht="19.5" customHeight="1" thickBot="1" thickTop="1">
      <c r="A12" s="312"/>
      <c r="B12" s="313"/>
      <c r="C12" s="313"/>
      <c r="D12" s="313"/>
      <c r="E12" s="313"/>
    </row>
    <row r="13" spans="1:7" ht="16.5" customHeight="1" thickBot="1" thickTop="1">
      <c r="A13" s="107" t="s">
        <v>69</v>
      </c>
      <c r="B13" s="109">
        <f>'General information'!B9</f>
        <v>0</v>
      </c>
      <c r="C13" s="302" t="s">
        <v>76</v>
      </c>
      <c r="D13" s="279"/>
      <c r="E13" s="110">
        <f>'General information'!F9</f>
        <v>0</v>
      </c>
      <c r="F13" s="279" t="s">
        <v>77</v>
      </c>
      <c r="G13" s="280"/>
    </row>
    <row r="14" spans="1:2" ht="16.5" customHeight="1" thickTop="1">
      <c r="A14" s="4" t="s">
        <v>70</v>
      </c>
      <c r="B14" s="111" t="e">
        <f>F11/B13</f>
        <v>#DIV/0!</v>
      </c>
    </row>
    <row r="15" spans="1:2" ht="16.5" customHeight="1" thickBot="1">
      <c r="A15" s="108" t="s">
        <v>71</v>
      </c>
      <c r="B15" s="112" t="e">
        <f>E11*E13+(D11*(B13/E13))</f>
        <v>#DIV/0!</v>
      </c>
    </row>
    <row r="16" ht="30" customHeight="1" thickTop="1"/>
    <row r="17" s="37" customFormat="1" ht="30" customHeight="1">
      <c r="A17" s="73"/>
    </row>
  </sheetData>
  <sheetProtection sheet="1" objects="1" scenarios="1" selectLockedCells="1"/>
  <mergeCells count="14">
    <mergeCell ref="C13:D13"/>
    <mergeCell ref="F13:G13"/>
    <mergeCell ref="F2:F3"/>
    <mergeCell ref="A1:E1"/>
    <mergeCell ref="A7:B7"/>
    <mergeCell ref="A8:B8"/>
    <mergeCell ref="A2:B2"/>
    <mergeCell ref="D2:E2"/>
    <mergeCell ref="A12:E12"/>
    <mergeCell ref="A3:B3"/>
    <mergeCell ref="A4:B4"/>
    <mergeCell ref="A11:B11"/>
    <mergeCell ref="A5:B5"/>
    <mergeCell ref="A6:B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7" sqref="A17"/>
    </sheetView>
  </sheetViews>
  <sheetFormatPr defaultColWidth="9.140625" defaultRowHeight="12.75"/>
  <cols>
    <col min="1" max="1" width="38.28125" style="0" customWidth="1"/>
    <col min="2" max="2" width="12.28125" style="0" customWidth="1"/>
    <col min="3" max="3" width="10.8515625" style="0" customWidth="1"/>
  </cols>
  <sheetData>
    <row r="1" spans="1:3" ht="24.75" customHeight="1" thickBot="1">
      <c r="A1" s="225" t="s">
        <v>57</v>
      </c>
      <c r="B1" s="275"/>
      <c r="C1" s="276"/>
    </row>
    <row r="2" spans="1:3" ht="15.75" customHeight="1" thickTop="1">
      <c r="A2" s="96" t="s">
        <v>35</v>
      </c>
      <c r="B2" s="97" t="s">
        <v>85</v>
      </c>
      <c r="C2" s="99" t="s">
        <v>65</v>
      </c>
    </row>
    <row r="3" spans="1:3" ht="13.5" customHeight="1">
      <c r="A3" s="42" t="s">
        <v>1</v>
      </c>
      <c r="B3" s="98">
        <f>('Base Cost'!E4+'Base Cost'!D4)*'General information'!B12</f>
        <v>0</v>
      </c>
      <c r="C3" s="100">
        <f>('Base Cost'!E4*'Costs data for CECT'!B12)*'General information'!B12</f>
        <v>0</v>
      </c>
    </row>
    <row r="4" spans="1:3" ht="13.5" customHeight="1">
      <c r="A4" s="42" t="s">
        <v>2</v>
      </c>
      <c r="B4" s="67">
        <f>SUM('Base Cost'!C5:E5)*'General information'!B12</f>
        <v>0</v>
      </c>
      <c r="C4" s="100">
        <f>('Base Cost'!C5+'Base Cost'!E5*'Costs data for CECT'!B12)*'General information'!B12</f>
        <v>0</v>
      </c>
    </row>
    <row r="5" spans="1:3" ht="13.5" customHeight="1">
      <c r="A5" s="42" t="s">
        <v>3</v>
      </c>
      <c r="B5" s="67">
        <f>SUM('Base Cost'!C6:E6)*'General information'!B12</f>
        <v>0</v>
      </c>
      <c r="C5" s="100">
        <f>'Base Cost'!C6*'General information'!B12</f>
        <v>0</v>
      </c>
    </row>
    <row r="6" spans="1:3" ht="13.5" customHeight="1">
      <c r="A6" s="42" t="s">
        <v>6</v>
      </c>
      <c r="B6" s="98">
        <f>SUM('Base Cost'!C7:E7)*'General information'!B12</f>
        <v>0</v>
      </c>
      <c r="C6" s="100">
        <f>('Base Cost'!D7*'Costs data for CECT'!B11+'Base Cost'!E7*'Costs data for CECT'!B12)*'General information'!B12</f>
        <v>0</v>
      </c>
    </row>
    <row r="7" spans="1:3" ht="13.5" customHeight="1">
      <c r="A7" s="42" t="s">
        <v>4</v>
      </c>
      <c r="B7" s="67">
        <f>SUM('Base Cost'!C8:E8)*'General information'!B12</f>
        <v>0</v>
      </c>
      <c r="C7" s="100">
        <f>('Base Cost'!C8+'Base Cost'!D8*'Costs data for CECT'!B11+'Base Cost'!E8*'Costs data for CECT'!B12)*'General information'!B12</f>
        <v>0</v>
      </c>
    </row>
    <row r="8" spans="1:3" ht="13.5" customHeight="1">
      <c r="A8" s="42" t="s">
        <v>50</v>
      </c>
      <c r="B8" s="67">
        <f>SUM(B3:B7)*'General information'!B7+(B3*'General information'!B6)*'General information'!B12</f>
        <v>0</v>
      </c>
      <c r="C8" s="77">
        <f>SUM(C3:C7)*'General information'!B7+(C3*'General information'!B6)</f>
        <v>0</v>
      </c>
    </row>
    <row r="9" spans="1:3" ht="13.5" customHeight="1" thickBot="1">
      <c r="A9" s="16" t="s">
        <v>39</v>
      </c>
      <c r="B9" s="46">
        <f>SUM(B3:B8)</f>
        <v>0</v>
      </c>
      <c r="C9" s="101">
        <f>SUM(C3:C8)</f>
        <v>0</v>
      </c>
    </row>
    <row r="10" ht="14.25" thickBot="1" thickTop="1"/>
    <row r="11" spans="1:2" ht="28.5" customHeight="1" thickTop="1">
      <c r="A11" s="102" t="s">
        <v>67</v>
      </c>
      <c r="B11" s="103">
        <f>'General information'!B10</f>
        <v>0</v>
      </c>
    </row>
    <row r="12" spans="1:2" ht="43.5" customHeight="1">
      <c r="A12" s="5" t="s">
        <v>68</v>
      </c>
      <c r="B12" s="104">
        <f>'General information'!F10</f>
        <v>0</v>
      </c>
    </row>
    <row r="13" spans="1:2" ht="21" customHeight="1" thickBot="1">
      <c r="A13" s="106" t="s">
        <v>66</v>
      </c>
      <c r="B13" s="105">
        <f>C9</f>
        <v>0</v>
      </c>
    </row>
    <row r="14" ht="13.5" thickTop="1"/>
  </sheetData>
  <sheetProtection sheet="1" objects="1" scenarios="1" selectLockedCells="1"/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DHAP_USER</cp:lastModifiedBy>
  <cp:lastPrinted>2003-09-09T16:33:14Z</cp:lastPrinted>
  <dcterms:created xsi:type="dcterms:W3CDTF">2002-03-13T15:39:46Z</dcterms:created>
  <dcterms:modified xsi:type="dcterms:W3CDTF">2004-09-29T21:17:50Z</dcterms:modified>
  <cp:category/>
  <cp:version/>
  <cp:contentType/>
  <cp:contentStatus/>
</cp:coreProperties>
</file>