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00" windowHeight="4695" tabRatio="960" activeTab="0"/>
  </bookViews>
  <sheets>
    <sheet name="Text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  <sheet name="table 9" sheetId="10" r:id="rId10"/>
    <sheet name="table 10" sheetId="11" r:id="rId11"/>
    <sheet name="table 11" sheetId="12" r:id="rId12"/>
    <sheet name="table 12" sheetId="13" r:id="rId13"/>
    <sheet name="table 13" sheetId="14" r:id="rId14"/>
    <sheet name="table 14" sheetId="15" r:id="rId15"/>
    <sheet name="table 15" sheetId="16" r:id="rId16"/>
    <sheet name="table 16" sheetId="17" r:id="rId17"/>
    <sheet name="table 17" sheetId="18" r:id="rId18"/>
    <sheet name="table 18" sheetId="19" r:id="rId19"/>
    <sheet name="table 19" sheetId="20" r:id="rId20"/>
    <sheet name="table 20" sheetId="21" r:id="rId21"/>
    <sheet name="table 21" sheetId="22" r:id="rId22"/>
    <sheet name="table 22" sheetId="23" r:id="rId23"/>
    <sheet name="table 23" sheetId="24" r:id="rId24"/>
    <sheet name="table 24" sheetId="25" r:id="rId25"/>
    <sheet name="table 25" sheetId="26" r:id="rId26"/>
    <sheet name="table 26" sheetId="27" r:id="rId27"/>
    <sheet name="table 27" sheetId="28" r:id="rId28"/>
  </sheets>
  <definedNames/>
  <calcPr fullCalcOnLoad="1"/>
</workbook>
</file>

<file path=xl/sharedStrings.xml><?xml version="1.0" encoding="utf-8"?>
<sst xmlns="http://schemas.openxmlformats.org/spreadsheetml/2006/main" count="6117" uniqueCount="513">
  <si>
    <t>Zod</t>
  </si>
  <si>
    <t>Hanhimaa/Kellolaki</t>
  </si>
  <si>
    <t>Haveri</t>
  </si>
  <si>
    <t>Ammassalik</t>
  </si>
  <si>
    <t>Seqi</t>
  </si>
  <si>
    <t>Curraghinalt</t>
  </si>
  <si>
    <t>Glenlark</t>
  </si>
  <si>
    <t>Sterlite Gold Ltd.</t>
  </si>
  <si>
    <t>Northern Lion Gold Corp.</t>
  </si>
  <si>
    <t>Diamond Fields Int'l. Ltd.</t>
  </si>
  <si>
    <t>Tournigan Gold Corp.</t>
  </si>
  <si>
    <t>Zlatina/Trimpoiele</t>
  </si>
  <si>
    <t>Furtei</t>
  </si>
  <si>
    <t>Kremnica</t>
  </si>
  <si>
    <t>Kremnica South</t>
  </si>
  <si>
    <t>Salamon</t>
  </si>
  <si>
    <t>Ahmavuoma</t>
  </si>
  <si>
    <t>Kernow Resources Ltd.</t>
  </si>
  <si>
    <t>Solid Resources Ltd.</t>
  </si>
  <si>
    <t>Grundtrask</t>
  </si>
  <si>
    <t>Nottrask</t>
  </si>
  <si>
    <t>Rakkurijarvi/Discovery</t>
  </si>
  <si>
    <t>Shorskoye</t>
  </si>
  <si>
    <t>Varvarinskoye</t>
  </si>
  <si>
    <t>Veduga</t>
  </si>
  <si>
    <t>Beowulf Gold plc.</t>
  </si>
  <si>
    <t>South Atlantic Ventures Ltd.</t>
  </si>
  <si>
    <t>Trans-Siberian Gold plc</t>
  </si>
  <si>
    <t>Saulyak</t>
  </si>
  <si>
    <t>Gold Fields Limited</t>
  </si>
  <si>
    <t xml:space="preserve">Site </t>
  </si>
  <si>
    <t>Ormonde Mining plc.</t>
  </si>
  <si>
    <t>Blackstone Ventures Inc.</t>
  </si>
  <si>
    <t>Total</t>
  </si>
  <si>
    <t>See footnotes at end of table.</t>
  </si>
  <si>
    <t>Central Eurasia:</t>
  </si>
  <si>
    <t>Armenia</t>
  </si>
  <si>
    <t>Azerbaijan</t>
  </si>
  <si>
    <t>Belarus</t>
  </si>
  <si>
    <t>Georgia</t>
  </si>
  <si>
    <t>Kazakhstan</t>
  </si>
  <si>
    <t>Kyrgyzstan</t>
  </si>
  <si>
    <t>Latvia</t>
  </si>
  <si>
    <t>Moldova</t>
  </si>
  <si>
    <t>Russia</t>
  </si>
  <si>
    <t>Tajikistan</t>
  </si>
  <si>
    <t>Ukraine</t>
  </si>
  <si>
    <t>Uzbekistan</t>
  </si>
  <si>
    <t>Albania</t>
  </si>
  <si>
    <t>Bulgaria</t>
  </si>
  <si>
    <t>Croatia</t>
  </si>
  <si>
    <t>Czech Republic</t>
  </si>
  <si>
    <t>Hungary</t>
  </si>
  <si>
    <t>Macedonia</t>
  </si>
  <si>
    <t>Poland</t>
  </si>
  <si>
    <t>Romania</t>
  </si>
  <si>
    <t>Serbia and Montenegro</t>
  </si>
  <si>
    <t>Bosnia and Herzegovina</t>
  </si>
  <si>
    <t>Slovakia</t>
  </si>
  <si>
    <t>Slovenia</t>
  </si>
  <si>
    <t>Western Europe:</t>
  </si>
  <si>
    <t>Iceland</t>
  </si>
  <si>
    <t>Norway</t>
  </si>
  <si>
    <t>Switzerland</t>
  </si>
  <si>
    <t>Austria</t>
  </si>
  <si>
    <t>Belgium</t>
  </si>
  <si>
    <t>Denmark-Greenland</t>
  </si>
  <si>
    <t>Finland</t>
  </si>
  <si>
    <t>Germany</t>
  </si>
  <si>
    <t>Greece</t>
  </si>
  <si>
    <t>Ireland</t>
  </si>
  <si>
    <t>Italy</t>
  </si>
  <si>
    <t>Luxembourg</t>
  </si>
  <si>
    <t>Netherlands</t>
  </si>
  <si>
    <t>Portugal</t>
  </si>
  <si>
    <t>Spain</t>
  </si>
  <si>
    <t>Sweden</t>
  </si>
  <si>
    <t>United Kingdom</t>
  </si>
  <si>
    <t>--</t>
  </si>
  <si>
    <t>France</t>
  </si>
  <si>
    <t>NA</t>
  </si>
  <si>
    <t>Central Europe:</t>
  </si>
  <si>
    <t>Europe:</t>
  </si>
  <si>
    <t>Regional total</t>
  </si>
  <si>
    <t>1990</t>
  </si>
  <si>
    <t>1995</t>
  </si>
  <si>
    <t>2000</t>
  </si>
  <si>
    <t>TABLE 5</t>
  </si>
  <si>
    <t>EUROPE AND CENTRAL EURASIA:  HISTORIC AND PROJECTED PRODUCTION OF BAUXITE</t>
  </si>
  <si>
    <t>(Metric tons)</t>
  </si>
  <si>
    <t>TABLE 6</t>
  </si>
  <si>
    <t>TABLE 7</t>
  </si>
  <si>
    <t>(Thousand metric tons)</t>
  </si>
  <si>
    <t>TABLE 8</t>
  </si>
  <si>
    <t>TABLE 9</t>
  </si>
  <si>
    <t>TABLE 10</t>
  </si>
  <si>
    <t>TABLE 11</t>
  </si>
  <si>
    <t>XX</t>
  </si>
  <si>
    <t>TABLE 12</t>
  </si>
  <si>
    <t>EUROPE AND CENTRAL EURASIA:  HISTORIC AND PROJECTED PRODUCTION OF PIG IRON AND DIRECT-REDUCED IRON</t>
  </si>
  <si>
    <t>TABLE 13</t>
  </si>
  <si>
    <t>EUROPE AND CENTRAL EURASIA:  HISTORIC AND PROJECTED PRODUCTION OF CRUDE STEEL</t>
  </si>
  <si>
    <t>Denmark</t>
  </si>
  <si>
    <t>TABLE 14</t>
  </si>
  <si>
    <t>TABLE 15</t>
  </si>
  <si>
    <t>EUROPE AND CENTRAL EURASIA:  HISTORIC AND PROJECTED PRODUCTION OF REFINED LEAD (PRIMARY)</t>
  </si>
  <si>
    <t>TABLE 16</t>
  </si>
  <si>
    <t>EUROPE AND CENTRAL EURASIA:  HISTORIC AND PROJECTED PRODUCTION OF REFINED LEAD (SECONDARY)</t>
  </si>
  <si>
    <t>Central Eurasia, Ukraine</t>
  </si>
  <si>
    <t>TABLE 17</t>
  </si>
  <si>
    <t>TABLE 18</t>
  </si>
  <si>
    <t>TABLE 19</t>
  </si>
  <si>
    <t>TABLE 20</t>
  </si>
  <si>
    <t>TABLE 21</t>
  </si>
  <si>
    <t>TABLE 22</t>
  </si>
  <si>
    <t>TABLE 23</t>
  </si>
  <si>
    <t>TABLE 24</t>
  </si>
  <si>
    <t>TABLE 25</t>
  </si>
  <si>
    <t>TABLE 26</t>
  </si>
  <si>
    <t>TABLE 27</t>
  </si>
  <si>
    <t>(Thousand carats)</t>
  </si>
  <si>
    <t>Central Eurasia, Russia:</t>
  </si>
  <si>
    <t>Gem grade</t>
  </si>
  <si>
    <t>Industrial grade</t>
  </si>
  <si>
    <t>(Million cubic meters)</t>
  </si>
  <si>
    <t>Turkmenistan</t>
  </si>
  <si>
    <t>(Thousand 42-gallon barrels)</t>
  </si>
  <si>
    <t>Lithuania</t>
  </si>
  <si>
    <t>EUROPE AND CENTRAL EURASIA:  HISTORIC AND PROJECTED PRODUCTION OF URANIUM</t>
  </si>
  <si>
    <t>TABLE 1</t>
  </si>
  <si>
    <t>EUROPE AND CENTRAL EURASIA:  AREA AND POPULATION</t>
  </si>
  <si>
    <t>(square kilometers)</t>
  </si>
  <si>
    <t>Malta</t>
  </si>
  <si>
    <t>(thousands)</t>
  </si>
  <si>
    <t>Czech republic</t>
  </si>
  <si>
    <t>Estonia</t>
  </si>
  <si>
    <t>TABLE 2</t>
  </si>
  <si>
    <t>Per capita</t>
  </si>
  <si>
    <t>(million dollars)</t>
  </si>
  <si>
    <t xml:space="preserve">    (dollars)</t>
  </si>
  <si>
    <t xml:space="preserve">   (constant prices)</t>
  </si>
  <si>
    <t xml:space="preserve">    power parity</t>
  </si>
  <si>
    <t xml:space="preserve">    Purchasing</t>
  </si>
  <si>
    <t>TABLE 3</t>
  </si>
  <si>
    <t>Country</t>
  </si>
  <si>
    <t>Company</t>
  </si>
  <si>
    <t>Au</t>
  </si>
  <si>
    <t>European Minerals Corp.</t>
  </si>
  <si>
    <t>Rosino</t>
  </si>
  <si>
    <t>Hereward Ventures plc</t>
  </si>
  <si>
    <t>Belvedere Resources Ltd.</t>
  </si>
  <si>
    <t>Diamond</t>
  </si>
  <si>
    <t>Kopsankangas</t>
  </si>
  <si>
    <t>Conroy Diamonds and Gold plc.</t>
  </si>
  <si>
    <t>Lentiira</t>
  </si>
  <si>
    <t>European Diamonds plc</t>
  </si>
  <si>
    <t>Tertiary Minerals Ltd.</t>
  </si>
  <si>
    <t>Suurikuusikko</t>
  </si>
  <si>
    <t>Riddarhyttan Resources AB</t>
  </si>
  <si>
    <t>Greenland</t>
  </si>
  <si>
    <t>Nalunaq</t>
  </si>
  <si>
    <t>Crew Development Corp.</t>
  </si>
  <si>
    <t>Minco plc.</t>
  </si>
  <si>
    <t>Monte Ollasteddu</t>
  </si>
  <si>
    <t>Gralheira-Jales</t>
  </si>
  <si>
    <t>St. Elias Mines Ltd.</t>
  </si>
  <si>
    <t>European Goldfields Ltd.</t>
  </si>
  <si>
    <t>Bucium/Rodu/Frasin</t>
  </si>
  <si>
    <t>Gabriel Resources Ltd.</t>
  </si>
  <si>
    <t>Certej/Sacaramb</t>
  </si>
  <si>
    <t>Rosia Montana</t>
  </si>
  <si>
    <t>Aguablanca</t>
  </si>
  <si>
    <t>Rio Narcea Gold Mines Ltd.</t>
  </si>
  <si>
    <t>Lomero-Poyatos</t>
  </si>
  <si>
    <t>Cambridge Mineral Resources plc.</t>
  </si>
  <si>
    <t>Bottenbacken</t>
  </si>
  <si>
    <t>Lappland Goldminers AB</t>
  </si>
  <si>
    <t>Skellefte</t>
  </si>
  <si>
    <t>Dragon Mining NL</t>
  </si>
  <si>
    <t>Alhambra Resources Ltd.</t>
  </si>
  <si>
    <t>Berezitovoye</t>
  </si>
  <si>
    <t>High River Gold Mines Ltd.</t>
  </si>
  <si>
    <t>East Pansky</t>
  </si>
  <si>
    <t>Bema Gold Corp.</t>
  </si>
  <si>
    <t>Kupol</t>
  </si>
  <si>
    <t>Amantaytau</t>
  </si>
  <si>
    <t>EUROPE AND CENTRAL EURASIA:  HISTORIC AND PROJECTED PRODUCTION OF REFINED ZINC (PRIMARY AND SECONDARY)</t>
  </si>
  <si>
    <t>EUROPE AND CENTRAL EURASIA:  HISTORIC AND PROJECTED PRODUCTION OF CRUDE PETROLEUM</t>
  </si>
  <si>
    <t>EUROPE AND CENTRAL EURASIA:  HISTORIC AND PROJECTED PRODUCTION OF REFINED COPPER (PRIMARY AND SECONDARY)</t>
  </si>
  <si>
    <t>EUROPE AND CENTRAL EURASIA:  HISTORIC AND PROJECTED PRODUCTION OF NATURAL GAS (DRY)</t>
  </si>
  <si>
    <t>EUROPE AND CENTRAL EURASIA:  HISTORIC AND PROJECTED PRODUCTION OF ALUMINUM (PRIMARY)</t>
  </si>
  <si>
    <t>EUROPE AND CENTRAL EURASIA:  HISTORIC AND PROJECTED PRODUCTION OF ALUMINUM (SECONDARY)</t>
  </si>
  <si>
    <t>EUROPE AND CENTRAL EURASIA:  HISTORIC AND PROJECTED PRODUCTION OF COPPER (MINE OUTPUT)</t>
  </si>
  <si>
    <t>(Kilograms)</t>
  </si>
  <si>
    <t>EUROPE AND CENTRAL EURASIA:  HISTORIC AND PROJECTED PRODUCTION OF IRON ORE (MINE OUTPUT)</t>
  </si>
  <si>
    <t>EUROPE AND CENTRAL EURASIA:  HISTORIC AND PROJECTED PRODUCTION OF LEAD (MINE OUTPUT)</t>
  </si>
  <si>
    <t>EUROPE AND CENTRAL EURASIA:  HISTORIC AND PROJECTED PRODUCTION OF NICKEL (MINE OUTPUT)</t>
  </si>
  <si>
    <t>EUROPE AND CENTRAL EURASIA:  HISTORIC AND PROJECTED PRODUCTION OF PLATINUM (MINE OUTPUT)</t>
  </si>
  <si>
    <t>EUROPE AND CENTRAL EURASIA:  HISTORIC AND PROJECTED PRODUCTION OF PALLADIUM (MINE OUTPUT)</t>
  </si>
  <si>
    <t>EUROPE AND CENTRAL EURASIA:  HISTORIC AND PROJECTED PRODUCTION OF ZINC (MINE OUTPUT)</t>
  </si>
  <si>
    <t>EUROPE AND CENTRAL EURASIA:  HISTORIC AND PROJECTED PRODUCTION OF PHOSPHATE ROCK (MINE OUTPUT)</t>
  </si>
  <si>
    <t>Region and country</t>
  </si>
  <si>
    <t>percentage change</t>
  </si>
  <si>
    <t xml:space="preserve">  Annual</t>
  </si>
  <si>
    <t>EUROPE AND CENTRAL EURASIA:  HISTORIC AND PROJECTED PRODUCTION OF GOLD (MINE OUTPUT)</t>
  </si>
  <si>
    <t>Scotland, UK</t>
  </si>
  <si>
    <t>Sardinia, Italy</t>
  </si>
  <si>
    <t>Ni</t>
  </si>
  <si>
    <t>TABLE 3--Continued</t>
  </si>
  <si>
    <t>2004</t>
  </si>
  <si>
    <r>
      <t>Area</t>
    </r>
    <r>
      <rPr>
        <vertAlign val="superscript"/>
        <sz val="8"/>
        <rFont val="Times"/>
        <family val="1"/>
      </rPr>
      <t>1</t>
    </r>
    <r>
      <rPr>
        <sz val="8"/>
        <rFont val="Times"/>
        <family val="1"/>
      </rPr>
      <t xml:space="preserve"> </t>
    </r>
  </si>
  <si>
    <r>
      <t>Population</t>
    </r>
    <r>
      <rPr>
        <vertAlign val="superscript"/>
        <sz val="8"/>
        <rFont val="Times"/>
        <family val="1"/>
      </rPr>
      <t>2</t>
    </r>
    <r>
      <rPr>
        <sz val="8"/>
        <rFont val="Times"/>
        <family val="1"/>
      </rPr>
      <t xml:space="preserve"> </t>
    </r>
  </si>
  <si>
    <r>
      <t>Commodity</t>
    </r>
    <r>
      <rPr>
        <vertAlign val="superscript"/>
        <sz val="8"/>
        <rFont val="Times"/>
        <family val="1"/>
      </rPr>
      <t>1</t>
    </r>
  </si>
  <si>
    <r>
      <t>Phase</t>
    </r>
    <r>
      <rPr>
        <vertAlign val="superscript"/>
        <sz val="8"/>
        <rFont val="Times"/>
        <family val="1"/>
      </rPr>
      <t>2</t>
    </r>
  </si>
  <si>
    <r>
      <t>Type</t>
    </r>
    <r>
      <rPr>
        <vertAlign val="superscript"/>
        <sz val="8"/>
        <rFont val="Times"/>
        <family val="1"/>
      </rPr>
      <t>3</t>
    </r>
  </si>
  <si>
    <r>
      <t>2007</t>
    </r>
    <r>
      <rPr>
        <vertAlign val="superscript"/>
        <sz val="8"/>
        <rFont val="Times"/>
        <family val="1"/>
      </rPr>
      <t>e</t>
    </r>
  </si>
  <si>
    <r>
      <t>2009</t>
    </r>
    <r>
      <rPr>
        <vertAlign val="superscript"/>
        <sz val="8"/>
        <rFont val="Times"/>
        <family val="1"/>
      </rPr>
      <t>e</t>
    </r>
  </si>
  <si>
    <r>
      <t>2011</t>
    </r>
    <r>
      <rPr>
        <vertAlign val="superscript"/>
        <sz val="8"/>
        <rFont val="Times"/>
        <family val="1"/>
      </rPr>
      <t>e</t>
    </r>
  </si>
  <si>
    <r>
      <t>e</t>
    </r>
    <r>
      <rPr>
        <sz val="8"/>
        <rFont val="Times"/>
        <family val="1"/>
      </rPr>
      <t>Estimated; estimated data are rounded to no more than three significant digits; may not add to totals shown.  -- Zero.</t>
    </r>
  </si>
  <si>
    <r>
      <t>e</t>
    </r>
    <r>
      <rPr>
        <sz val="8"/>
        <rFont val="Times"/>
        <family val="1"/>
      </rPr>
      <t>Estimated; estimated data are rounded to no more than three significant digits; may not add to totals shown.  NA Not available.  -- Zero.</t>
    </r>
  </si>
  <si>
    <r>
      <t>e</t>
    </r>
    <r>
      <rPr>
        <sz val="8"/>
        <rFont val="Times"/>
        <family val="1"/>
      </rPr>
      <t>Estimated; estimated data are rounded to no more than three significant digits; may not add to totals shown.  XX Not applicable.  -- Zero.</t>
    </r>
  </si>
  <si>
    <r>
      <t>e</t>
    </r>
    <r>
      <rPr>
        <sz val="8"/>
        <rFont val="Times"/>
        <family val="1"/>
      </rPr>
      <t>Estimated; estimated data are rounded to no more than three significant digits; may not add to totals shown.</t>
    </r>
  </si>
  <si>
    <r>
      <t>Central Eurasia, Russia</t>
    </r>
    <r>
      <rPr>
        <vertAlign val="superscript"/>
        <sz val="8"/>
        <rFont val="Times"/>
        <family val="1"/>
      </rPr>
      <t>1</t>
    </r>
    <r>
      <rPr>
        <sz val="8"/>
        <rFont val="Times"/>
        <family val="1"/>
      </rPr>
      <t xml:space="preserve"> </t>
    </r>
  </si>
  <si>
    <r>
      <t>EUROPE AND CENTRAL EURASIA:  HISTORIC AND PROJECTED PRODUCTION OF NATURAL DIAMOND</t>
    </r>
    <r>
      <rPr>
        <vertAlign val="superscript"/>
        <sz val="8"/>
        <rFont val="Times"/>
        <family val="1"/>
      </rPr>
      <t>1</t>
    </r>
  </si>
  <si>
    <r>
      <t>EUROPE AND CENTRAL EURASIA:  HISTORIC AND PROJECTED PRODUCTION OF MARKETABLE COAL</t>
    </r>
    <r>
      <rPr>
        <vertAlign val="superscript"/>
        <sz val="8"/>
        <rFont val="Times"/>
        <family val="1"/>
      </rPr>
      <t>1</t>
    </r>
  </si>
  <si>
    <r>
      <t>1</t>
    </r>
    <r>
      <rPr>
        <sz val="8"/>
        <rFont val="Times"/>
        <family val="1"/>
      </rPr>
      <t>Includes anthracite, bituminous, and run-of-mine lignite.</t>
    </r>
  </si>
  <si>
    <t>Feas.</t>
  </si>
  <si>
    <t>Ext.</t>
  </si>
  <si>
    <t>Ada Tepe</t>
  </si>
  <si>
    <t>Dundee Precious Metals Corp.</t>
  </si>
  <si>
    <t>Breznik</t>
  </si>
  <si>
    <t>Euromax Resources Limited</t>
  </si>
  <si>
    <t>Expl.</t>
  </si>
  <si>
    <t>Cont.</t>
  </si>
  <si>
    <t>Rakitovo/Srebna</t>
  </si>
  <si>
    <t>New</t>
  </si>
  <si>
    <t>Arctic/Suhanko</t>
  </si>
  <si>
    <t>Jokisivu</t>
  </si>
  <si>
    <t>Devel.</t>
  </si>
  <si>
    <t>Kaaresselka</t>
  </si>
  <si>
    <t>Keivitsa</t>
  </si>
  <si>
    <t>Scandinavian Gold Limited</t>
  </si>
  <si>
    <t>Kuopio-Kaavi</t>
  </si>
  <si>
    <t>Nordic Diamonds Ltd.</t>
  </si>
  <si>
    <t>Kuusamo</t>
  </si>
  <si>
    <t>Lahtojoki</t>
  </si>
  <si>
    <t>Perama Hill</t>
  </si>
  <si>
    <t>Frontier Pacific Mining Corp.</t>
  </si>
  <si>
    <t>Garnet Lake (Sarfartoq)</t>
  </si>
  <si>
    <t>Hudson Resources Inc.</t>
  </si>
  <si>
    <t>Prod.</t>
  </si>
  <si>
    <t>Skaergaard</t>
  </si>
  <si>
    <t>Galahad Gold plc.</t>
  </si>
  <si>
    <t>Fuzerradvany/Kanazsvar</t>
  </si>
  <si>
    <t>Carpathian Gold Inc.</t>
  </si>
  <si>
    <t>Longford-Down</t>
  </si>
  <si>
    <t>Pallas Green</t>
  </si>
  <si>
    <t>Espedalen</t>
  </si>
  <si>
    <t>Gjedde Lake/Kobbfors</t>
  </si>
  <si>
    <t>Kenor ASA</t>
  </si>
  <si>
    <t>Vakkerlien</t>
  </si>
  <si>
    <t>Aljustrel</t>
  </si>
  <si>
    <t>EuroZinc Mining Corp.</t>
  </si>
  <si>
    <t>Poco das Freitas</t>
  </si>
  <si>
    <t>Baia Mare</t>
  </si>
  <si>
    <t>Varatec</t>
  </si>
  <si>
    <t>Sargold Resources Corp.</t>
  </si>
  <si>
    <t>Medoro Resources Ltd.</t>
  </si>
  <si>
    <t>Sandison</t>
  </si>
  <si>
    <t>Agricola Resources plc.</t>
  </si>
  <si>
    <t>Serbia</t>
  </si>
  <si>
    <t>Mokra Gora/Lipovac</t>
  </si>
  <si>
    <t>European Nickel plc.</t>
  </si>
  <si>
    <t>Plavkovo/Sijarinska</t>
  </si>
  <si>
    <t>Eurasian Minerals Inc.</t>
  </si>
  <si>
    <t>Aguas Tenidas</t>
  </si>
  <si>
    <t>PGM Ventures Corp.</t>
  </si>
  <si>
    <t>Golpejas</t>
  </si>
  <si>
    <t>Ossa Morena</t>
  </si>
  <si>
    <t>Salave</t>
  </si>
  <si>
    <t>Tracia</t>
  </si>
  <si>
    <t>Ailatis</t>
  </si>
  <si>
    <t>Lundin Mining Corp.</t>
  </si>
  <si>
    <t>Barsele</t>
  </si>
  <si>
    <t>Minmet plc.</t>
  </si>
  <si>
    <t>Bjorkdal</t>
  </si>
  <si>
    <t>Faboliden</t>
  </si>
  <si>
    <t>Hanhimaa</t>
  </si>
  <si>
    <t>Jokkmokk</t>
  </si>
  <si>
    <t>Norra</t>
  </si>
  <si>
    <t>North American Gold Inc.</t>
  </si>
  <si>
    <t>Norrbotten</t>
  </si>
  <si>
    <t>Pitea</t>
  </si>
  <si>
    <t>Far West Mining Ltd.</t>
  </si>
  <si>
    <t>Svartliden</t>
  </si>
  <si>
    <t>Vergbacken</t>
  </si>
  <si>
    <t>North Atlantic Natural Resources AB</t>
  </si>
  <si>
    <t>Dostyk</t>
  </si>
  <si>
    <t>Eureka Mining plc.</t>
  </si>
  <si>
    <t>Sekisovskoye</t>
  </si>
  <si>
    <t>Hambleton Mining plc.</t>
  </si>
  <si>
    <t>Uzboy</t>
  </si>
  <si>
    <t>Voskhod</t>
  </si>
  <si>
    <t>Cr</t>
  </si>
  <si>
    <t>Oriel Resources plc.</t>
  </si>
  <si>
    <t>Vostok</t>
  </si>
  <si>
    <t>Cu</t>
  </si>
  <si>
    <t>Danae Resources NL</t>
  </si>
  <si>
    <t>Karakala</t>
  </si>
  <si>
    <t>Palladex plc.</t>
  </si>
  <si>
    <t>Kemin/Tiup/Oital</t>
  </si>
  <si>
    <t>Kuru Tegerek</t>
  </si>
  <si>
    <t>Asacha</t>
  </si>
  <si>
    <t>Trans-Siberian Gold plc.</t>
  </si>
  <si>
    <t>Bogunay</t>
  </si>
  <si>
    <t>Novoshirokinskoye</t>
  </si>
  <si>
    <t>Highland Gold Mining Ltd.</t>
  </si>
  <si>
    <t>Pioneer</t>
  </si>
  <si>
    <t>Peter Hambro Mining plc.</t>
  </si>
  <si>
    <t>Voroshilovskoye</t>
  </si>
  <si>
    <t>Akjilga</t>
  </si>
  <si>
    <t>Marakand Minerals Ltd.</t>
  </si>
  <si>
    <t>Akkutal/Saursai</t>
  </si>
  <si>
    <t>Avocet Mining plc.</t>
  </si>
  <si>
    <t>Zeravshan</t>
  </si>
  <si>
    <t>Eurogold Limited</t>
  </si>
  <si>
    <t>Oxus Mining plc.</t>
  </si>
  <si>
    <t>Khandiza</t>
  </si>
  <si>
    <t>Ag</t>
  </si>
  <si>
    <t>Olivine</t>
  </si>
  <si>
    <t>Au, Ag</t>
  </si>
  <si>
    <t>PGM, Au</t>
  </si>
  <si>
    <t>Ni, Cu, PGM</t>
  </si>
  <si>
    <t>Cu, Au</t>
  </si>
  <si>
    <t>Ni, Cu, Au, PGM</t>
  </si>
  <si>
    <t>Au, PGM</t>
  </si>
  <si>
    <t>Zn, Pb</t>
  </si>
  <si>
    <t>Ni, Cu</t>
  </si>
  <si>
    <t>Au, Zn</t>
  </si>
  <si>
    <t>Ni, Cu, Co</t>
  </si>
  <si>
    <t>Zn, Pb, Ag</t>
  </si>
  <si>
    <t>Au, Cu</t>
  </si>
  <si>
    <t>PGM</t>
  </si>
  <si>
    <t>Au, Ag, Cu, Pb, Zn</t>
  </si>
  <si>
    <t>Cu, Au, Co</t>
  </si>
  <si>
    <t>Au, Ag, Cu, Zn</t>
  </si>
  <si>
    <t>Cu, Au, Pd</t>
  </si>
  <si>
    <t>Ag, Pb, Zn</t>
  </si>
  <si>
    <t>Mo, Cu</t>
  </si>
  <si>
    <t>Pt, Pd</t>
  </si>
  <si>
    <t>Ag, Cu, Sb, Bi</t>
  </si>
  <si>
    <r>
      <t>2</t>
    </r>
    <r>
      <rPr>
        <sz val="8"/>
        <color indexed="8"/>
        <rFont val="Times"/>
        <family val="1"/>
      </rPr>
      <t>Expl., exploration; Devel., developing; Prod., producing; Feas., feasibility study ongoing.</t>
    </r>
  </si>
  <si>
    <r>
      <t>1</t>
    </r>
    <r>
      <rPr>
        <sz val="8"/>
        <rFont val="Times"/>
        <family val="1"/>
      </rPr>
      <t>Less than 1/2 unit.</t>
    </r>
  </si>
  <si>
    <r>
      <t>2</t>
    </r>
    <r>
      <rPr>
        <sz val="8"/>
        <rFont val="Times"/>
        <family val="1"/>
      </rPr>
      <t>Source:  World Bank, World Development Indicators Database 2005</t>
    </r>
  </si>
  <si>
    <r>
      <t>1</t>
    </r>
    <r>
      <rPr>
        <sz val="8"/>
        <rFont val="Times"/>
        <family val="1"/>
      </rPr>
      <t>Source:  Central Intelligence Agency, The World Factbook 2005</t>
    </r>
  </si>
  <si>
    <r>
      <t>EUROPE AND CENTRAL EURASIA:  GROSS DOMESTIC PRODUCT</t>
    </r>
    <r>
      <rPr>
        <vertAlign val="superscript"/>
        <sz val="8"/>
        <rFont val="Times"/>
        <family val="1"/>
      </rPr>
      <t>1</t>
    </r>
    <r>
      <rPr>
        <sz val="8"/>
        <rFont val="Times"/>
        <family val="1"/>
      </rPr>
      <t xml:space="preserve"> </t>
    </r>
  </si>
  <si>
    <r>
      <t>1</t>
    </r>
    <r>
      <rPr>
        <sz val="8"/>
        <rFont val="Times"/>
        <family val="1"/>
      </rPr>
      <t>Source:  International Monetary Fund, World Economic Outlook Database 2005</t>
    </r>
  </si>
  <si>
    <r>
      <t>Central Eurasia:</t>
    </r>
    <r>
      <rPr>
        <vertAlign val="superscript"/>
        <sz val="8"/>
        <rFont val="Times"/>
        <family val="1"/>
      </rPr>
      <t>2</t>
    </r>
  </si>
  <si>
    <t>content</t>
  </si>
  <si>
    <t>Average iron</t>
  </si>
  <si>
    <r>
      <t>Germany</t>
    </r>
    <r>
      <rPr>
        <vertAlign val="superscript"/>
        <sz val="8"/>
        <rFont val="Times"/>
        <family val="1"/>
      </rPr>
      <t>1</t>
    </r>
  </si>
  <si>
    <r>
      <t>2</t>
    </r>
    <r>
      <rPr>
        <sz val="8"/>
        <rFont val="Times"/>
        <family val="1"/>
      </rPr>
      <t>Less than 1/2 unit.</t>
    </r>
  </si>
  <si>
    <r>
      <t>Russia</t>
    </r>
    <r>
      <rPr>
        <vertAlign val="superscript"/>
        <sz val="8"/>
        <rFont val="Times"/>
        <family val="1"/>
      </rPr>
      <t>1</t>
    </r>
  </si>
  <si>
    <r>
      <t>1</t>
    </r>
    <r>
      <rPr>
        <sz val="8"/>
        <rFont val="Times"/>
        <family val="1"/>
      </rPr>
      <t>Includes some secondary refined lead.</t>
    </r>
  </si>
  <si>
    <t>XX  Not applicable.</t>
  </si>
  <si>
    <r>
      <t>1</t>
    </r>
    <r>
      <rPr>
        <sz val="8"/>
        <rFont val="Times"/>
        <family val="1"/>
      </rPr>
      <t>Iron ore is used domestically as an additive in cement and other construction materials but is of too low a grade to use in the steel industry.</t>
    </r>
  </si>
  <si>
    <r>
      <t>Poland</t>
    </r>
    <r>
      <rPr>
        <vertAlign val="superscript"/>
        <sz val="8"/>
        <rFont val="Times"/>
        <family val="1"/>
      </rPr>
      <t>1</t>
    </r>
  </si>
  <si>
    <t>1</t>
  </si>
  <si>
    <r>
      <t>1</t>
    </r>
    <r>
      <rPr>
        <sz val="8"/>
        <rFont val="Times"/>
        <family val="1"/>
      </rPr>
      <t>Reported as manufactured coke oven gas.</t>
    </r>
  </si>
  <si>
    <t>TABLE 4</t>
  </si>
  <si>
    <t>(Thousand metric tons unless otherwise specified)</t>
  </si>
  <si>
    <t>Metals</t>
  </si>
  <si>
    <t>Aluminum</t>
  </si>
  <si>
    <t>Antimony,</t>
  </si>
  <si>
    <t>Metal</t>
  </si>
  <si>
    <t>mine output</t>
  </si>
  <si>
    <t>Copper</t>
  </si>
  <si>
    <t>Alumina</t>
  </si>
  <si>
    <t>Bauxite</t>
  </si>
  <si>
    <t>Secondary</t>
  </si>
  <si>
    <t>Quantity</t>
  </si>
  <si>
    <t>Chromite</t>
  </si>
  <si>
    <t>Mine</t>
  </si>
  <si>
    <t>Percent</t>
  </si>
  <si>
    <t>(metric</t>
  </si>
  <si>
    <t>Gross</t>
  </si>
  <si>
    <t>Region and/or country</t>
  </si>
  <si>
    <t>tons)</t>
  </si>
  <si>
    <t>weight</t>
  </si>
  <si>
    <t>Share of world total</t>
  </si>
  <si>
    <t>(5)</t>
  </si>
  <si>
    <t>European Free Trade</t>
  </si>
  <si>
    <t>Association:</t>
  </si>
  <si>
    <t>TABLE 4--Continued</t>
  </si>
  <si>
    <t>Western Europe--Continued:</t>
  </si>
  <si>
    <t>European Union (EU):</t>
  </si>
  <si>
    <t>Total Western Europe</t>
  </si>
  <si>
    <t>Total Europe and Central</t>
  </si>
  <si>
    <t>(6)</t>
  </si>
  <si>
    <t>Eurasia</t>
  </si>
  <si>
    <t>Metals--Continued</t>
  </si>
  <si>
    <t>Iron and steel</t>
  </si>
  <si>
    <t>Lead</t>
  </si>
  <si>
    <t>Copper,</t>
  </si>
  <si>
    <t>Gold,</t>
  </si>
  <si>
    <t>Iron ore,</t>
  </si>
  <si>
    <t>Pig iron and</t>
  </si>
  <si>
    <t>Refined</t>
  </si>
  <si>
    <t>refined, secondary</t>
  </si>
  <si>
    <t>direct-reduced iron</t>
  </si>
  <si>
    <t>Steel, crude</t>
  </si>
  <si>
    <t>(kilograms)</t>
  </si>
  <si>
    <t>Mercury,</t>
  </si>
  <si>
    <t>Silver,</t>
  </si>
  <si>
    <t>Tin,</t>
  </si>
  <si>
    <t>mine output,</t>
  </si>
  <si>
    <t>Platinum-group metals, refined,</t>
  </si>
  <si>
    <t>Manganese ore,</t>
  </si>
  <si>
    <t>metal content</t>
  </si>
  <si>
    <t>Nickel</t>
  </si>
  <si>
    <t>primary and secondary</t>
  </si>
  <si>
    <t>Palladium</t>
  </si>
  <si>
    <t>Platinum</t>
  </si>
  <si>
    <t>Tungsten,</t>
  </si>
  <si>
    <t>Tin, metal,</t>
  </si>
  <si>
    <t>Zinc, metric tons</t>
  </si>
  <si>
    <t>Industrial minerals</t>
  </si>
  <si>
    <t>Titanium, metric tons</t>
  </si>
  <si>
    <t>Mine,</t>
  </si>
  <si>
    <t>Metal, primary</t>
  </si>
  <si>
    <t>Ammonia,</t>
  </si>
  <si>
    <t>Ilmenite</t>
  </si>
  <si>
    <t>Metal, sponge</t>
  </si>
  <si>
    <t>and secondary</t>
  </si>
  <si>
    <t>N content</t>
  </si>
  <si>
    <t>Industrial minerals--Continued</t>
  </si>
  <si>
    <t>Diamond, natural,</t>
  </si>
  <si>
    <t>Mineral fuels</t>
  </si>
  <si>
    <t>gemstones and</t>
  </si>
  <si>
    <t>Phosphate rock,</t>
  </si>
  <si>
    <t>Potash,</t>
  </si>
  <si>
    <t>Coal</t>
  </si>
  <si>
    <t>Cement, hydraulic</t>
  </si>
  <si>
    <t>industrial</t>
  </si>
  <si>
    <t>Salt</t>
  </si>
  <si>
    <t>Anthracite</t>
  </si>
  <si>
    <t>Bituminous</t>
  </si>
  <si>
    <t>Lignite</t>
  </si>
  <si>
    <t>Central Europe and Balkans:</t>
  </si>
  <si>
    <t>Minerals fuels--Continued</t>
  </si>
  <si>
    <t>Natural gas</t>
  </si>
  <si>
    <t>Petroleum</t>
  </si>
  <si>
    <t>Dry</t>
  </si>
  <si>
    <t>Plant liquids</t>
  </si>
  <si>
    <t>Crude</t>
  </si>
  <si>
    <t>Refinery products</t>
  </si>
  <si>
    <t>Uranium,</t>
  </si>
  <si>
    <t>U content</t>
  </si>
  <si>
    <t>(million</t>
  </si>
  <si>
    <t>(thousand</t>
  </si>
  <si>
    <t>cubic</t>
  </si>
  <si>
    <t>42-gallon</t>
  </si>
  <si>
    <t>meters)</t>
  </si>
  <si>
    <t>barrels)</t>
  </si>
  <si>
    <t>8</t>
  </si>
  <si>
    <t>NA Not available.  W Withheld to avoid disclosing proprietary data; not included in region and world totals.  -- Zero or zero percent.</t>
  </si>
  <si>
    <t>inclusion in this table of data received at a later date.</t>
  </si>
  <si>
    <r>
      <t>EUROPE AND CENTRAL EURASIA:  PRODUCTION OF SELECTED MINERAL COMMODITIES IN 2004</t>
    </r>
    <r>
      <rPr>
        <vertAlign val="superscript"/>
        <sz val="8"/>
        <rFont val="Times"/>
        <family val="1"/>
      </rPr>
      <t>1, 2</t>
    </r>
  </si>
  <si>
    <r>
      <t>Primary</t>
    </r>
    <r>
      <rPr>
        <vertAlign val="superscript"/>
        <sz val="8"/>
        <rFont val="Times"/>
        <family val="1"/>
      </rPr>
      <t>3</t>
    </r>
  </si>
  <si>
    <r>
      <t>Refined, primary</t>
    </r>
    <r>
      <rPr>
        <vertAlign val="superscript"/>
        <sz val="8"/>
        <rFont val="Times"/>
        <family val="1"/>
      </rPr>
      <t>3</t>
    </r>
  </si>
  <si>
    <r>
      <t>change</t>
    </r>
    <r>
      <rPr>
        <vertAlign val="superscript"/>
        <sz val="8"/>
        <rFont val="Times"/>
        <family val="1"/>
      </rPr>
      <t>4</t>
    </r>
  </si>
  <si>
    <r>
      <t>United States</t>
    </r>
    <r>
      <rPr>
        <vertAlign val="superscript"/>
        <sz val="8"/>
        <rFont val="Times"/>
        <family val="1"/>
      </rPr>
      <t>7</t>
    </r>
  </si>
  <si>
    <r>
      <t>World total</t>
    </r>
    <r>
      <rPr>
        <vertAlign val="superscript"/>
        <sz val="8"/>
        <rFont val="Times"/>
        <family val="1"/>
      </rPr>
      <t>7</t>
    </r>
  </si>
  <si>
    <r>
      <t>primary</t>
    </r>
    <r>
      <rPr>
        <vertAlign val="superscript"/>
        <sz val="8"/>
        <rFont val="Times"/>
        <family val="1"/>
      </rPr>
      <t>3</t>
    </r>
  </si>
  <si>
    <r>
      <t xml:space="preserve">        TiO</t>
    </r>
    <r>
      <rPr>
        <vertAlign val="subscript"/>
        <sz val="8"/>
        <rFont val="Times"/>
        <family val="1"/>
      </rPr>
      <t>2</t>
    </r>
  </si>
  <si>
    <r>
      <t>P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5</t>
    </r>
    <r>
      <rPr>
        <sz val="8"/>
        <rFont val="Times"/>
        <family val="1"/>
      </rPr>
      <t xml:space="preserve"> content</t>
    </r>
  </si>
  <si>
    <r>
      <t>K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 equivalent</t>
    </r>
  </si>
  <si>
    <r>
      <t>EUROPE AND CENTRAL ASIA:  PRODUCTION OF SELECTED MINERAL COMMODITIES IN 2004</t>
    </r>
    <r>
      <rPr>
        <vertAlign val="superscript"/>
        <sz val="8"/>
        <rFont val="Times"/>
        <family val="1"/>
      </rPr>
      <t>1, 2</t>
    </r>
  </si>
  <si>
    <r>
      <t>1</t>
    </r>
    <r>
      <rPr>
        <sz val="8"/>
        <rFont val="Times"/>
        <family val="1"/>
      </rPr>
      <t>Some of the individual entries in this table may differ from those that appear in individual country production tables elsewhere in this volume owing to the</t>
    </r>
  </si>
  <si>
    <r>
      <t>2</t>
    </r>
    <r>
      <rPr>
        <sz val="8"/>
        <rFont val="Times"/>
        <family val="1"/>
      </rPr>
      <t>Totals may not add due to independent rounding.  Percentages are calculated on unrounded data.  Table includes data available as of March 31, 2006.</t>
    </r>
  </si>
  <si>
    <r>
      <t>3</t>
    </r>
    <r>
      <rPr>
        <sz val="8"/>
        <rFont val="Times"/>
        <family val="1"/>
      </rPr>
      <t>Primary production also includes undifferentiated (primary and secondary) production for some countries listed.</t>
    </r>
  </si>
  <si>
    <r>
      <t>4</t>
    </r>
    <r>
      <rPr>
        <sz val="8"/>
        <rFont val="Times"/>
        <family val="1"/>
      </rPr>
      <t>Percent change is calculated for each region and/or country by taking 100 times the difference of the current year's data over last year's data minus 100.</t>
    </r>
  </si>
  <si>
    <r>
      <t>5</t>
    </r>
    <r>
      <rPr>
        <sz val="8"/>
        <rFont val="Times"/>
        <family val="1"/>
      </rPr>
      <t>Less than 1/2 unit.</t>
    </r>
  </si>
  <si>
    <r>
      <t>6</t>
    </r>
    <r>
      <rPr>
        <sz val="8"/>
        <rFont val="Times"/>
        <family val="1"/>
      </rPr>
      <t>Less than 0.1 percent.</t>
    </r>
  </si>
  <si>
    <r>
      <t>7</t>
    </r>
    <r>
      <rPr>
        <sz val="8"/>
        <rFont val="Times"/>
        <family val="1"/>
      </rPr>
      <t>U.S. data and world totals are rounded to no more than three significant digits.</t>
    </r>
  </si>
  <si>
    <r>
      <t>8</t>
    </r>
    <r>
      <rPr>
        <sz val="8"/>
        <rFont val="Times"/>
        <family val="1"/>
      </rPr>
      <t>Reported as manufactured coke oven gas.</t>
    </r>
  </si>
  <si>
    <t>SELECTED EXPLORATION ACTIVITY IN EUROPE AND CENTRAL EURASIA IN 2004</t>
  </si>
  <si>
    <t xml:space="preserve">   Do.</t>
  </si>
  <si>
    <t xml:space="preserve">   do.</t>
  </si>
  <si>
    <t>Rare earths</t>
  </si>
  <si>
    <t>Sweden--Continued</t>
  </si>
  <si>
    <t>(Cu content in thousand metric tons)</t>
  </si>
  <si>
    <t>(Fe content in thousand metric tons)</t>
  </si>
  <si>
    <t>(Pb content in metric tons)</t>
  </si>
  <si>
    <r>
      <t>1</t>
    </r>
    <r>
      <rPr>
        <sz val="8"/>
        <rFont val="Times"/>
        <family val="1"/>
      </rPr>
      <t>Through 2004, data concerning secondary refined production was either not available or was included only as part of primary refined production.</t>
    </r>
  </si>
  <si>
    <t>(Ni content in metric tons)</t>
  </si>
  <si>
    <t>(Zn content in metric tons)</t>
  </si>
  <si>
    <r>
      <t>(P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5</t>
    </r>
    <r>
      <rPr>
        <sz val="8"/>
        <rFont val="Times"/>
        <family val="1"/>
      </rPr>
      <t xml:space="preserve"> content in thousand metric tons)</t>
    </r>
  </si>
  <si>
    <t>(U content in metric tons)</t>
  </si>
  <si>
    <t>Cu, copper; Mo, molybdenum; Ni, nickel; Pb, lead; Pd, palladium; PGM, platinum-group metals; Pt, platinum; Sb, antimony; Zn, zinc.</t>
  </si>
  <si>
    <r>
      <t>1</t>
    </r>
    <r>
      <rPr>
        <sz val="8"/>
        <color indexed="8"/>
        <rFont val="Times"/>
        <family val="0"/>
      </rPr>
      <t>Abbreviations used for commodities in this table include the following:</t>
    </r>
    <r>
      <rPr>
        <vertAlign val="superscript"/>
        <sz val="8"/>
        <color indexed="8"/>
        <rFont val="Times"/>
        <family val="1"/>
      </rPr>
      <t xml:space="preserve">  </t>
    </r>
    <r>
      <rPr>
        <sz val="8"/>
        <color indexed="8"/>
        <rFont val="Times"/>
        <family val="1"/>
      </rPr>
      <t xml:space="preserve">Ag, silver; Au, gold; Bi, bismuth; Co, cobalt; Cr, chromium; </t>
    </r>
  </si>
  <si>
    <r>
      <t>3</t>
    </r>
    <r>
      <rPr>
        <sz val="8"/>
        <color indexed="8"/>
        <rFont val="Times"/>
        <family val="1"/>
      </rPr>
      <t>Cont., continuing; Ext., extension of resources; New, new site.</t>
    </r>
  </si>
  <si>
    <t>Independent States is unavailable.</t>
  </si>
  <si>
    <r>
      <t>2</t>
    </r>
    <r>
      <rPr>
        <sz val="8"/>
        <rFont val="Times"/>
        <family val="1"/>
      </rPr>
      <t xml:space="preserve">Information about the amount of secondary aluminum collected and processed in the other member countries of the Commonwealth of </t>
    </r>
  </si>
  <si>
    <r>
      <t>1</t>
    </r>
    <r>
      <rPr>
        <sz val="8"/>
        <rFont val="Times"/>
        <family val="1"/>
      </rPr>
      <t xml:space="preserve">The large decrease in Russian projected platinum production reflects newly released Russian platinum production data.  Future volumes </t>
    </r>
  </si>
  <si>
    <t>will reflect revised historic platinum production data.</t>
  </si>
  <si>
    <r>
      <t>1</t>
    </r>
    <r>
      <rPr>
        <sz val="8"/>
        <rFont val="Times"/>
        <family val="1"/>
      </rPr>
      <t xml:space="preserve">The large increase in projected Russian palladium production reflects newly released Russian palladium production data.  Future volumes </t>
    </r>
  </si>
  <si>
    <t>will reflect revised historic palladium production data.</t>
  </si>
  <si>
    <r>
      <t>1</t>
    </r>
    <r>
      <rPr>
        <sz val="8"/>
        <rFont val="Times"/>
        <family val="1"/>
      </rPr>
      <t xml:space="preserve">The large increase in projected Russian diamond production reflects mainly newly released Russian diamond production data.  Future </t>
    </r>
  </si>
  <si>
    <t>volumes will reflect revised historic Russian diamond production data.</t>
  </si>
  <si>
    <t>This icon is linked to an embedded text document. Double-click on the icon to open the document.</t>
  </si>
  <si>
    <t>This workbook includes one embedded Microsoft Word document and 27 tables (see tabs below).</t>
  </si>
  <si>
    <t>USGS Minerals Yearbook 2004, Volume III – Europe and Central Eurasia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</si>
</sst>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0.000%"/>
    <numFmt numFmtId="168" formatCode="0.0000%"/>
    <numFmt numFmtId="169" formatCode="mm/dd/yy"/>
    <numFmt numFmtId="170" formatCode="\(#\)"/>
    <numFmt numFmtId="171" formatCode="0.00000%"/>
    <numFmt numFmtId="172" formatCode="0.0000"/>
    <numFmt numFmtId="173" formatCode="#,##0.000"/>
    <numFmt numFmtId="174" formatCode="0.000"/>
  </numFmts>
  <fonts count="17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0"/>
    </font>
    <font>
      <sz val="8"/>
      <name val="Times"/>
      <family val="1"/>
    </font>
    <font>
      <vertAlign val="superscript"/>
      <sz val="8"/>
      <name val="Times"/>
      <family val="1"/>
    </font>
    <font>
      <sz val="8"/>
      <color indexed="8"/>
      <name val="Times"/>
      <family val="1"/>
    </font>
    <font>
      <vertAlign val="superscript"/>
      <sz val="8"/>
      <color indexed="8"/>
      <name val="Times"/>
      <family val="1"/>
    </font>
    <font>
      <b/>
      <sz val="8"/>
      <name val="Times"/>
      <family val="1"/>
    </font>
    <font>
      <i/>
      <sz val="8"/>
      <name val="Times"/>
      <family val="1"/>
    </font>
    <font>
      <vertAlign val="subscript"/>
      <sz val="8"/>
      <name val="Times"/>
      <family val="1"/>
    </font>
    <font>
      <sz val="6"/>
      <name val="Times"/>
      <family val="1"/>
    </font>
    <font>
      <b/>
      <sz val="11"/>
      <name val="Times"/>
      <family val="1"/>
    </font>
    <font>
      <sz val="11"/>
      <name val="Times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6" fillId="2" borderId="0">
      <alignment/>
      <protection/>
    </xf>
    <xf numFmtId="0" fontId="6" fillId="2" borderId="0">
      <alignment/>
      <protection/>
    </xf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 quotePrefix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 applyAlignment="1" quotePrefix="1">
      <alignment horizontal="right"/>
    </xf>
    <xf numFmtId="0" fontId="7" fillId="0" borderId="2" xfId="0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2" xfId="0" applyFont="1" applyBorder="1" applyAlignment="1">
      <alignment horizontal="left" indent="1"/>
    </xf>
    <xf numFmtId="0" fontId="7" fillId="0" borderId="2" xfId="0" applyFont="1" applyBorder="1" applyAlignment="1">
      <alignment horizontal="left" indent="2"/>
    </xf>
    <xf numFmtId="3" fontId="7" fillId="0" borderId="3" xfId="0" applyNumberFormat="1" applyFont="1" applyBorder="1" applyAlignment="1">
      <alignment/>
    </xf>
    <xf numFmtId="0" fontId="7" fillId="0" borderId="3" xfId="0" applyFont="1" applyBorder="1" applyAlignment="1">
      <alignment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 indent="1"/>
    </xf>
    <xf numFmtId="0" fontId="7" fillId="0" borderId="1" xfId="0" applyFont="1" applyFill="1" applyBorder="1" applyAlignment="1">
      <alignment horizontal="left" indent="1"/>
    </xf>
    <xf numFmtId="0" fontId="7" fillId="0" borderId="4" xfId="0" applyFont="1" applyBorder="1" applyAlignment="1">
      <alignment/>
    </xf>
    <xf numFmtId="3" fontId="7" fillId="0" borderId="4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7" fillId="0" borderId="1" xfId="0" applyNumberFormat="1" applyFont="1" applyBorder="1" applyAlignment="1" quotePrefix="1">
      <alignment horizontal="center"/>
    </xf>
    <xf numFmtId="166" fontId="7" fillId="0" borderId="0" xfId="0" applyNumberFormat="1" applyFont="1" applyAlignment="1">
      <alignment/>
    </xf>
    <xf numFmtId="3" fontId="7" fillId="0" borderId="3" xfId="0" applyNumberFormat="1" applyFont="1" applyBorder="1" applyAlignment="1">
      <alignment horizontal="right"/>
    </xf>
    <xf numFmtId="166" fontId="7" fillId="0" borderId="3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166" fontId="7" fillId="0" borderId="1" xfId="0" applyNumberFormat="1" applyFont="1" applyBorder="1" applyAlignment="1">
      <alignment horizontal="right"/>
    </xf>
    <xf numFmtId="0" fontId="7" fillId="0" borderId="0" xfId="0" applyFont="1" applyFill="1" applyAlignment="1">
      <alignment/>
    </xf>
    <xf numFmtId="3" fontId="7" fillId="0" borderId="0" xfId="0" applyNumberFormat="1" applyFont="1" applyBorder="1" applyAlignment="1" quotePrefix="1">
      <alignment horizontal="right"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7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 quotePrefix="1">
      <alignment horizontal="right" vertical="center"/>
    </xf>
    <xf numFmtId="164" fontId="7" fillId="0" borderId="1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3" fontId="7" fillId="0" borderId="0" xfId="0" applyNumberFormat="1" applyFont="1" applyAlignment="1" quotePrefix="1">
      <alignment horizontal="right" vertical="center"/>
    </xf>
    <xf numFmtId="164" fontId="7" fillId="0" borderId="0" xfId="0" applyNumberFormat="1" applyFont="1" applyAlignment="1" quotePrefix="1">
      <alignment horizontal="right" vertical="center"/>
    </xf>
    <xf numFmtId="0" fontId="7" fillId="0" borderId="2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2"/>
    </xf>
    <xf numFmtId="0" fontId="7" fillId="0" borderId="2" xfId="0" applyFont="1" applyBorder="1" applyAlignment="1">
      <alignment horizontal="left" vertical="center" indent="3"/>
    </xf>
    <xf numFmtId="3" fontId="7" fillId="0" borderId="3" xfId="0" applyNumberFormat="1" applyFont="1" applyBorder="1" applyAlignment="1" quotePrefix="1">
      <alignment horizontal="right" vertical="center"/>
    </xf>
    <xf numFmtId="0" fontId="7" fillId="0" borderId="3" xfId="0" applyFont="1" applyBorder="1" applyAlignment="1">
      <alignment vertical="center"/>
    </xf>
    <xf numFmtId="164" fontId="7" fillId="0" borderId="3" xfId="0" applyNumberFormat="1" applyFont="1" applyBorder="1" applyAlignment="1" quotePrefix="1">
      <alignment horizontal="right" vertical="center"/>
    </xf>
    <xf numFmtId="0" fontId="7" fillId="0" borderId="0" xfId="0" applyFont="1" applyBorder="1" applyAlignment="1">
      <alignment vertical="center"/>
    </xf>
    <xf numFmtId="164" fontId="7" fillId="0" borderId="1" xfId="0" applyNumberFormat="1" applyFont="1" applyBorder="1" applyAlignment="1" quotePrefix="1">
      <alignment horizontal="right" vertical="center"/>
    </xf>
    <xf numFmtId="3" fontId="7" fillId="0" borderId="0" xfId="0" applyNumberFormat="1" applyFont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 indent="1"/>
    </xf>
    <xf numFmtId="0" fontId="12" fillId="0" borderId="0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 quotePrefix="1">
      <alignment horizontal="center" vertical="center"/>
    </xf>
    <xf numFmtId="0" fontId="7" fillId="0" borderId="1" xfId="0" applyFont="1" applyBorder="1" applyAlignment="1" quotePrefix="1">
      <alignment horizontal="center" vertical="center"/>
    </xf>
    <xf numFmtId="0" fontId="7" fillId="0" borderId="1" xfId="0" applyFont="1" applyBorder="1" applyAlignment="1">
      <alignment horizontal="left" vertical="center" indent="1"/>
    </xf>
    <xf numFmtId="3" fontId="7" fillId="0" borderId="5" xfId="0" applyNumberFormat="1" applyFont="1" applyBorder="1" applyAlignment="1" quotePrefix="1">
      <alignment horizontal="right" vertical="center"/>
    </xf>
    <xf numFmtId="164" fontId="7" fillId="0" borderId="5" xfId="0" applyNumberFormat="1" applyFont="1" applyBorder="1" applyAlignment="1" quotePrefix="1">
      <alignment horizontal="right" vertical="center"/>
    </xf>
    <xf numFmtId="164" fontId="7" fillId="0" borderId="0" xfId="0" applyNumberFormat="1" applyFont="1" applyBorder="1" applyAlignment="1" quotePrefix="1">
      <alignment horizontal="right" vertical="center"/>
    </xf>
    <xf numFmtId="3" fontId="7" fillId="0" borderId="2" xfId="0" applyNumberFormat="1" applyFont="1" applyBorder="1" applyAlignment="1" quotePrefix="1">
      <alignment horizontal="right" vertical="center"/>
    </xf>
    <xf numFmtId="164" fontId="7" fillId="0" borderId="2" xfId="0" applyNumberFormat="1" applyFont="1" applyBorder="1" applyAlignment="1" quotePrefix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8" fillId="0" borderId="0" xfId="0" applyFont="1" applyAlignment="1" quotePrefix="1">
      <alignment vertical="center"/>
    </xf>
    <xf numFmtId="0" fontId="7" fillId="0" borderId="0" xfId="0" applyNumberFormat="1" applyFont="1" applyAlignment="1" quotePrefix="1">
      <alignment horizontal="right"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Alignment="1" quotePrefix="1">
      <alignment vertical="center"/>
    </xf>
    <xf numFmtId="0" fontId="8" fillId="0" borderId="1" xfId="0" applyNumberFormat="1" applyFont="1" applyBorder="1" applyAlignment="1">
      <alignment vertical="center"/>
    </xf>
    <xf numFmtId="0" fontId="8" fillId="0" borderId="1" xfId="0" applyNumberFormat="1" applyFont="1" applyBorder="1" applyAlignment="1" quotePrefix="1">
      <alignment vertical="center"/>
    </xf>
    <xf numFmtId="0" fontId="8" fillId="0" borderId="5" xfId="0" applyNumberFormat="1" applyFont="1" applyBorder="1" applyAlignment="1" quotePrefix="1">
      <alignment vertical="center"/>
    </xf>
    <xf numFmtId="0" fontId="7" fillId="0" borderId="0" xfId="0" applyFont="1" applyFill="1" applyAlignment="1">
      <alignment/>
    </xf>
    <xf numFmtId="0" fontId="10" fillId="0" borderId="0" xfId="22" applyNumberFormat="1" applyFont="1" applyFill="1" applyBorder="1" applyAlignment="1">
      <alignment vertical="center"/>
      <protection/>
    </xf>
    <xf numFmtId="3" fontId="7" fillId="0" borderId="6" xfId="0" applyNumberFormat="1" applyFont="1" applyBorder="1" applyAlignment="1" quotePrefix="1">
      <alignment horizontal="right" vertical="center"/>
    </xf>
    <xf numFmtId="0" fontId="8" fillId="0" borderId="0" xfId="0" applyFont="1" applyBorder="1" applyAlignment="1" quotePrefix="1">
      <alignment vertical="center"/>
    </xf>
    <xf numFmtId="164" fontId="7" fillId="0" borderId="0" xfId="0" applyNumberFormat="1" applyFont="1" applyAlignment="1">
      <alignment horizontal="right" vertical="center"/>
    </xf>
    <xf numFmtId="0" fontId="7" fillId="0" borderId="0" xfId="0" applyFont="1" applyAlignment="1" quotePrefix="1">
      <alignment vertical="center"/>
    </xf>
    <xf numFmtId="0" fontId="7" fillId="0" borderId="0" xfId="0" applyNumberFormat="1" applyFont="1" applyAlignment="1">
      <alignment vertical="center"/>
    </xf>
    <xf numFmtId="164" fontId="8" fillId="0" borderId="0" xfId="0" applyNumberFormat="1" applyFont="1" applyAlignment="1" quotePrefix="1">
      <alignment horizontal="left" vertical="center"/>
    </xf>
    <xf numFmtId="0" fontId="8" fillId="0" borderId="0" xfId="0" applyFont="1" applyAlignment="1" quotePrefix="1">
      <alignment horizontal="left" vertical="center"/>
    </xf>
    <xf numFmtId="170" fontId="14" fillId="0" borderId="0" xfId="0" applyNumberFormat="1" applyFont="1" applyAlignment="1" quotePrefix="1">
      <alignment vertical="center"/>
    </xf>
    <xf numFmtId="3" fontId="7" fillId="0" borderId="3" xfId="0" applyNumberFormat="1" applyFont="1" applyBorder="1" applyAlignment="1">
      <alignment vertical="center"/>
    </xf>
    <xf numFmtId="165" fontId="7" fillId="0" borderId="0" xfId="0" applyNumberFormat="1" applyFont="1" applyAlignment="1">
      <alignment vertical="center"/>
    </xf>
    <xf numFmtId="165" fontId="7" fillId="0" borderId="1" xfId="0" applyNumberFormat="1" applyFont="1" applyBorder="1" applyAlignment="1">
      <alignment vertical="center"/>
    </xf>
    <xf numFmtId="165" fontId="7" fillId="0" borderId="3" xfId="0" applyNumberFormat="1" applyFont="1" applyBorder="1" applyAlignment="1">
      <alignment vertical="center"/>
    </xf>
    <xf numFmtId="165" fontId="7" fillId="0" borderId="3" xfId="0" applyNumberFormat="1" applyFont="1" applyBorder="1" applyAlignment="1">
      <alignment horizontal="right" vertical="center"/>
    </xf>
    <xf numFmtId="0" fontId="7" fillId="0" borderId="2" xfId="23" applyNumberFormat="1" applyFont="1" applyFill="1" applyBorder="1" applyAlignment="1">
      <alignment vertical="center"/>
      <protection/>
    </xf>
    <xf numFmtId="0" fontId="9" fillId="0" borderId="0" xfId="23" applyNumberFormat="1" applyFont="1" applyFill="1" applyAlignment="1">
      <alignment vertical="center"/>
      <protection/>
    </xf>
    <xf numFmtId="0" fontId="7" fillId="0" borderId="0" xfId="23" applyNumberFormat="1" applyFont="1" applyFill="1" applyAlignment="1">
      <alignment vertical="center"/>
      <protection/>
    </xf>
    <xf numFmtId="0" fontId="9" fillId="0" borderId="2" xfId="23" applyNumberFormat="1" applyFont="1" applyFill="1" applyBorder="1" applyAlignment="1">
      <alignment vertical="center"/>
      <protection/>
    </xf>
    <xf numFmtId="0" fontId="9" fillId="0" borderId="4" xfId="23" applyNumberFormat="1" applyFont="1" applyFill="1" applyBorder="1" applyAlignment="1">
      <alignment vertical="center"/>
      <protection/>
    </xf>
    <xf numFmtId="0" fontId="7" fillId="0" borderId="4" xfId="23" applyNumberFormat="1" applyFont="1" applyFill="1" applyBorder="1" applyAlignment="1">
      <alignment vertical="center"/>
      <protection/>
    </xf>
    <xf numFmtId="0" fontId="7" fillId="0" borderId="4" xfId="23" applyNumberFormat="1" applyFont="1" applyFill="1" applyBorder="1" applyAlignment="1" quotePrefix="1">
      <alignment vertical="center"/>
      <protection/>
    </xf>
    <xf numFmtId="0" fontId="7" fillId="0" borderId="2" xfId="23" applyNumberFormat="1" applyFont="1" applyFill="1" applyBorder="1" applyAlignment="1" quotePrefix="1">
      <alignment vertical="center"/>
      <protection/>
    </xf>
    <xf numFmtId="0" fontId="9" fillId="0" borderId="0" xfId="23" applyNumberFormat="1" applyFont="1" applyFill="1" applyBorder="1" applyAlignment="1">
      <alignment vertical="center"/>
      <protection/>
    </xf>
    <xf numFmtId="0" fontId="7" fillId="0" borderId="0" xfId="23" applyNumberFormat="1" applyFont="1" applyFill="1" applyBorder="1" applyAlignment="1">
      <alignment vertical="center"/>
      <protection/>
    </xf>
    <xf numFmtId="0" fontId="7" fillId="0" borderId="0" xfId="23" applyNumberFormat="1" applyFont="1" applyFill="1" applyBorder="1" applyAlignment="1" quotePrefix="1">
      <alignment vertical="center"/>
      <protection/>
    </xf>
    <xf numFmtId="0" fontId="7" fillId="0" borderId="2" xfId="0" applyNumberFormat="1" applyFont="1" applyBorder="1" applyAlignment="1">
      <alignment vertical="center"/>
    </xf>
    <xf numFmtId="1" fontId="7" fillId="0" borderId="0" xfId="0" applyNumberFormat="1" applyFont="1" applyAlignment="1" quotePrefix="1">
      <alignment vertical="center"/>
    </xf>
    <xf numFmtId="1" fontId="8" fillId="0" borderId="0" xfId="0" applyNumberFormat="1" applyFont="1" applyAlignment="1" quotePrefix="1">
      <alignment vertical="center"/>
    </xf>
    <xf numFmtId="1" fontId="7" fillId="0" borderId="0" xfId="0" applyNumberFormat="1" applyFont="1" applyAlignment="1">
      <alignment vertical="center"/>
    </xf>
    <xf numFmtId="1" fontId="7" fillId="0" borderId="0" xfId="0" applyNumberFormat="1" applyFont="1" applyAlignment="1" quotePrefix="1">
      <alignment horizontal="right" vertical="center"/>
    </xf>
    <xf numFmtId="164" fontId="7" fillId="0" borderId="1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right" vertical="center"/>
    </xf>
    <xf numFmtId="164" fontId="7" fillId="0" borderId="2" xfId="0" applyNumberFormat="1" applyFont="1" applyBorder="1" applyAlignment="1">
      <alignment horizontal="left" vertical="center" indent="2"/>
    </xf>
    <xf numFmtId="164" fontId="7" fillId="0" borderId="5" xfId="0" applyNumberFormat="1" applyFont="1" applyBorder="1" applyAlignment="1">
      <alignment vertical="center"/>
    </xf>
    <xf numFmtId="164" fontId="0" fillId="0" borderId="0" xfId="0" applyNumberFormat="1" applyAlignment="1">
      <alignment/>
    </xf>
    <xf numFmtId="3" fontId="14" fillId="0" borderId="0" xfId="0" applyNumberFormat="1" applyFont="1" applyAlignment="1" quotePrefix="1">
      <alignment horizontal="right" vertical="center"/>
    </xf>
    <xf numFmtId="164" fontId="7" fillId="0" borderId="4" xfId="0" applyNumberFormat="1" applyFont="1" applyBorder="1" applyAlignment="1" quotePrefix="1">
      <alignment horizontal="right" vertical="center"/>
    </xf>
    <xf numFmtId="164" fontId="7" fillId="0" borderId="0" xfId="0" applyNumberFormat="1" applyFont="1" applyBorder="1" applyAlignment="1">
      <alignment vertical="center"/>
    </xf>
    <xf numFmtId="0" fontId="7" fillId="0" borderId="4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2"/>
    </xf>
    <xf numFmtId="0" fontId="7" fillId="0" borderId="2" xfId="0" applyFont="1" applyBorder="1" applyAlignment="1">
      <alignment horizontal="left" vertical="center" indent="4"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3" fontId="7" fillId="0" borderId="7" xfId="0" applyNumberFormat="1" applyFont="1" applyBorder="1" applyAlignment="1" quotePrefix="1">
      <alignment horizontal="right" vertical="center"/>
    </xf>
    <xf numFmtId="164" fontId="7" fillId="0" borderId="2" xfId="0" applyNumberFormat="1" applyFont="1" applyBorder="1" applyAlignment="1">
      <alignment horizontal="left" vertical="center" indent="1"/>
    </xf>
    <xf numFmtId="164" fontId="14" fillId="0" borderId="0" xfId="0" applyNumberFormat="1" applyFont="1" applyAlignment="1" quotePrefix="1">
      <alignment horizontal="right" vertical="center"/>
    </xf>
    <xf numFmtId="164" fontId="7" fillId="0" borderId="2" xfId="0" applyNumberFormat="1" applyFont="1" applyBorder="1" applyAlignment="1">
      <alignment vertical="center"/>
    </xf>
    <xf numFmtId="164" fontId="7" fillId="0" borderId="6" xfId="0" applyNumberFormat="1" applyFont="1" applyBorder="1" applyAlignment="1" quotePrefix="1">
      <alignment horizontal="right" vertical="center"/>
    </xf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7" fillId="0" borderId="2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164" fontId="7" fillId="0" borderId="5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 quotePrefix="1">
      <alignment horizontal="right" vertical="center"/>
    </xf>
    <xf numFmtId="164" fontId="7" fillId="0" borderId="7" xfId="0" applyNumberFormat="1" applyFont="1" applyBorder="1" applyAlignment="1" quotePrefix="1">
      <alignment horizontal="right" vertical="center"/>
    </xf>
    <xf numFmtId="3" fontId="7" fillId="0" borderId="6" xfId="0" applyNumberFormat="1" applyFont="1" applyBorder="1" applyAlignment="1">
      <alignment horizontal="right" vertical="center"/>
    </xf>
    <xf numFmtId="164" fontId="14" fillId="0" borderId="5" xfId="0" applyNumberFormat="1" applyFont="1" applyBorder="1" applyAlignment="1" quotePrefix="1">
      <alignment horizontal="right" vertical="center"/>
    </xf>
    <xf numFmtId="164" fontId="7" fillId="0" borderId="4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3" fontId="14" fillId="0" borderId="5" xfId="0" applyNumberFormat="1" applyFont="1" applyBorder="1" applyAlignment="1" quotePrefix="1">
      <alignment horizontal="right" vertical="center"/>
    </xf>
    <xf numFmtId="3" fontId="7" fillId="0" borderId="5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center" vertical="center"/>
    </xf>
    <xf numFmtId="3" fontId="14" fillId="0" borderId="4" xfId="0" applyNumberFormat="1" applyFont="1" applyBorder="1" applyAlignment="1" quotePrefix="1">
      <alignment horizontal="right" vertical="center"/>
    </xf>
    <xf numFmtId="10" fontId="7" fillId="0" borderId="0" xfId="0" applyNumberFormat="1" applyFont="1" applyAlignment="1" quotePrefix="1">
      <alignment horizontal="right" vertical="center"/>
    </xf>
    <xf numFmtId="164" fontId="14" fillId="0" borderId="0" xfId="0" applyNumberFormat="1" applyFont="1" applyBorder="1" applyAlignment="1" quotePrefix="1">
      <alignment horizontal="right" vertical="center"/>
    </xf>
    <xf numFmtId="3" fontId="8" fillId="0" borderId="0" xfId="0" applyNumberFormat="1" applyFont="1" applyAlignment="1" quotePrefix="1">
      <alignment horizontal="right" vertical="center"/>
    </xf>
    <xf numFmtId="10" fontId="7" fillId="0" borderId="3" xfId="0" applyNumberFormat="1" applyFont="1" applyBorder="1" applyAlignment="1" quotePrefix="1">
      <alignment horizontal="right" vertical="center"/>
    </xf>
    <xf numFmtId="10" fontId="7" fillId="0" borderId="0" xfId="0" applyNumberFormat="1" applyFont="1" applyBorder="1" applyAlignment="1" quotePrefix="1">
      <alignment horizontal="right" vertical="center"/>
    </xf>
    <xf numFmtId="3" fontId="7" fillId="0" borderId="4" xfId="0" applyNumberFormat="1" applyFont="1" applyBorder="1" applyAlignment="1" quotePrefix="1">
      <alignment horizontal="right" vertical="center"/>
    </xf>
    <xf numFmtId="0" fontId="7" fillId="0" borderId="0" xfId="21">
      <alignment/>
      <protection/>
    </xf>
    <xf numFmtId="0" fontId="16" fillId="0" borderId="0" xfId="21" applyFont="1">
      <alignment/>
      <protection/>
    </xf>
    <xf numFmtId="0" fontId="8" fillId="0" borderId="0" xfId="0" applyFont="1" applyBorder="1" applyAlignment="1">
      <alignment horizontal="left" vertical="center"/>
    </xf>
    <xf numFmtId="3" fontId="7" fillId="0" borderId="0" xfId="0" applyNumberFormat="1" applyFont="1" applyBorder="1" applyAlignment="1" quotePrefix="1">
      <alignment horizontal="right" vertic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 quotePrefix="1">
      <alignment horizontal="center" vertical="center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Alignment="1">
      <alignment horizontal="center" vertical="center"/>
    </xf>
    <xf numFmtId="0" fontId="15" fillId="0" borderId="0" xfId="21" applyFont="1">
      <alignment/>
      <protection/>
    </xf>
    <xf numFmtId="0" fontId="16" fillId="0" borderId="0" xfId="21" applyFont="1">
      <alignment/>
      <protection/>
    </xf>
    <xf numFmtId="0" fontId="7" fillId="0" borderId="0" xfId="0" applyFont="1" applyAlignment="1">
      <alignment horizontal="center"/>
    </xf>
    <xf numFmtId="0" fontId="8" fillId="0" borderId="4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7" fillId="0" borderId="1" xfId="0" applyFont="1" applyBorder="1" applyAlignment="1">
      <alignment/>
    </xf>
    <xf numFmtId="0" fontId="7" fillId="0" borderId="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0" fillId="0" borderId="0" xfId="23" applyNumberFormat="1" applyFont="1" applyFill="1" applyBorder="1" applyAlignment="1">
      <alignment vertical="center" wrapText="1"/>
      <protection/>
    </xf>
    <xf numFmtId="0" fontId="7" fillId="0" borderId="0" xfId="23" applyNumberFormat="1" applyFont="1" applyFill="1" applyAlignment="1">
      <alignment horizontal="center" vertical="center"/>
      <protection/>
    </xf>
    <xf numFmtId="0" fontId="9" fillId="0" borderId="0" xfId="23" applyNumberFormat="1" applyFont="1" applyFill="1" applyBorder="1" applyAlignment="1">
      <alignment vertical="center" wrapText="1"/>
      <protection/>
    </xf>
    <xf numFmtId="0" fontId="7" fillId="0" borderId="1" xfId="23" applyNumberFormat="1" applyFont="1" applyFill="1" applyBorder="1" applyAlignment="1">
      <alignment vertical="center"/>
      <protection/>
    </xf>
    <xf numFmtId="0" fontId="11" fillId="0" borderId="1" xfId="23" applyNumberFormat="1" applyFont="1" applyFill="1" applyBorder="1" applyAlignment="1">
      <alignment vertical="center"/>
      <protection/>
    </xf>
    <xf numFmtId="0" fontId="9" fillId="0" borderId="0" xfId="23" applyNumberFormat="1" applyFont="1" applyFill="1" applyBorder="1" applyAlignment="1">
      <alignment vertical="center"/>
      <protection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 wrapText="1"/>
    </xf>
    <xf numFmtId="0" fontId="7" fillId="0" borderId="0" xfId="0" applyNumberFormat="1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4" xfId="0" applyFont="1" applyBorder="1" applyAlignment="1" quotePrefix="1">
      <alignment horizontal="left"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NumberFormat="1" applyAlignment="1">
      <alignment vertical="center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" xfId="21"/>
    <cellStyle name="Normal_Sheet1" xfId="22"/>
    <cellStyle name="Normal_t03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0"/>
  <sheetViews>
    <sheetView tabSelected="1" workbookViewId="0" topLeftCell="A1">
      <selection activeCell="A1" sqref="A1:I1"/>
    </sheetView>
  </sheetViews>
  <sheetFormatPr defaultColWidth="8.00390625" defaultRowHeight="11.25" customHeight="1"/>
  <cols>
    <col min="1" max="16384" width="8.00390625" style="162" customWidth="1"/>
  </cols>
  <sheetData>
    <row r="1" spans="1:11" ht="12" customHeight="1">
      <c r="A1" s="177" t="s">
        <v>512</v>
      </c>
      <c r="B1" s="177"/>
      <c r="C1" s="177"/>
      <c r="D1" s="177"/>
      <c r="E1" s="177"/>
      <c r="F1" s="177"/>
      <c r="G1" s="177"/>
      <c r="H1" s="177"/>
      <c r="I1" s="177"/>
      <c r="J1" s="163"/>
      <c r="K1" s="163"/>
    </row>
    <row r="2" spans="1:11" ht="12" customHeight="1">
      <c r="A2" s="178" t="s">
        <v>511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1" ht="12" customHeight="1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</row>
    <row r="4" spans="1:11" ht="12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</row>
    <row r="5" spans="1:11" ht="12" customHeight="1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</row>
    <row r="6" spans="1:11" ht="12" customHeight="1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</row>
    <row r="7" spans="1:11" ht="12" customHeight="1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</row>
    <row r="8" spans="1:11" ht="12" customHeight="1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</row>
    <row r="9" spans="1:11" ht="12" customHeight="1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</row>
    <row r="10" spans="1:13" ht="12" customHeight="1">
      <c r="A10" s="178" t="s">
        <v>510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63"/>
    </row>
  </sheetData>
  <mergeCells count="3">
    <mergeCell ref="A1:I1"/>
    <mergeCell ref="A2:K2"/>
    <mergeCell ref="A10:L10"/>
  </mergeCells>
  <printOptions/>
  <pageMargins left="0.5" right="0.5" top="0.5" bottom="0.75" header="0.5" footer="0.5"/>
  <pageSetup horizontalDpi="1200" verticalDpi="1200" orientation="portrait" r:id="rId3"/>
  <legacyDrawing r:id="rId2"/>
  <oleObjects>
    <oleObject progId="Document" dvAspect="DVASPECT_ICON" shapeId="3616568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A1" sqref="A1:I1"/>
    </sheetView>
  </sheetViews>
  <sheetFormatPr defaultColWidth="9.140625" defaultRowHeight="12.75"/>
  <cols>
    <col min="1" max="1" width="18.7109375" style="0" customWidth="1"/>
    <col min="2" max="2" width="1.7109375" style="0" customWidth="1"/>
    <col min="3" max="3" width="8.7109375" style="0" customWidth="1"/>
    <col min="4" max="4" width="1.7109375" style="0" customWidth="1"/>
    <col min="5" max="5" width="8.7109375" style="0" customWidth="1"/>
    <col min="6" max="6" width="1.7109375" style="0" customWidth="1"/>
    <col min="7" max="7" width="8.7109375" style="0" customWidth="1"/>
    <col min="8" max="8" width="1.7109375" style="0" customWidth="1"/>
    <col min="9" max="9" width="8.7109375" style="0" customWidth="1"/>
    <col min="10" max="10" width="1.7109375" style="0" customWidth="1"/>
    <col min="11" max="11" width="8.7109375" style="0" customWidth="1"/>
    <col min="12" max="12" width="1.7109375" style="0" customWidth="1"/>
    <col min="13" max="13" width="8.7109375" style="0" customWidth="1"/>
    <col min="14" max="14" width="1.7109375" style="0" customWidth="1"/>
    <col min="15" max="15" width="8.7109375" style="0" customWidth="1"/>
  </cols>
  <sheetData>
    <row r="1" spans="1:15" ht="11.25" customHeight="1">
      <c r="A1" s="167" t="s">
        <v>94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1:15" ht="11.25" customHeight="1">
      <c r="A2" s="167" t="s">
        <v>188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1:15" ht="11.25" customHeigh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</row>
    <row r="4" spans="1:15" ht="11.25" customHeight="1">
      <c r="A4" s="167" t="s">
        <v>92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5" spans="1:15" ht="11.25" customHeight="1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</row>
    <row r="6" spans="1:15" ht="11.25" customHeight="1">
      <c r="A6" s="15" t="s">
        <v>201</v>
      </c>
      <c r="B6" s="44"/>
      <c r="C6" s="46" t="s">
        <v>84</v>
      </c>
      <c r="D6" s="44"/>
      <c r="E6" s="46" t="s">
        <v>85</v>
      </c>
      <c r="F6" s="44"/>
      <c r="G6" s="46" t="s">
        <v>86</v>
      </c>
      <c r="H6" s="44"/>
      <c r="I6" s="46" t="s">
        <v>209</v>
      </c>
      <c r="J6" s="44"/>
      <c r="K6" s="46" t="s">
        <v>215</v>
      </c>
      <c r="L6" s="47"/>
      <c r="M6" s="46" t="s">
        <v>216</v>
      </c>
      <c r="N6" s="44"/>
      <c r="O6" s="46" t="s">
        <v>217</v>
      </c>
    </row>
    <row r="7" spans="1:15" ht="11.25" customHeight="1">
      <c r="A7" s="48" t="s">
        <v>82</v>
      </c>
      <c r="B7" s="41"/>
      <c r="C7" s="49"/>
      <c r="D7" s="50"/>
      <c r="E7" s="49"/>
      <c r="F7" s="50"/>
      <c r="G7" s="49"/>
      <c r="H7" s="50"/>
      <c r="I7" s="42"/>
      <c r="J7" s="41"/>
      <c r="K7" s="42"/>
      <c r="L7" s="43"/>
      <c r="M7" s="42"/>
      <c r="N7" s="41"/>
      <c r="O7" s="42"/>
    </row>
    <row r="8" spans="1:15" ht="11.25" customHeight="1">
      <c r="A8" s="51" t="s">
        <v>60</v>
      </c>
      <c r="B8" s="4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ht="11.25" customHeight="1">
      <c r="A9" s="52" t="s">
        <v>64</v>
      </c>
      <c r="B9" s="41"/>
      <c r="C9" s="49">
        <v>35.7</v>
      </c>
      <c r="D9" s="78"/>
      <c r="E9" s="49">
        <v>53.5</v>
      </c>
      <c r="F9" s="41"/>
      <c r="G9" s="49">
        <v>79</v>
      </c>
      <c r="H9" s="41"/>
      <c r="I9" s="49">
        <v>74.2</v>
      </c>
      <c r="J9" s="41"/>
      <c r="K9" s="49">
        <v>70</v>
      </c>
      <c r="L9" s="50"/>
      <c r="M9" s="49">
        <v>50</v>
      </c>
      <c r="N9" s="41"/>
      <c r="O9" s="49">
        <v>50</v>
      </c>
    </row>
    <row r="10" spans="1:15" ht="11.25" customHeight="1">
      <c r="A10" s="52" t="s">
        <v>65</v>
      </c>
      <c r="B10" s="41"/>
      <c r="C10" s="49">
        <v>332</v>
      </c>
      <c r="D10" s="41"/>
      <c r="E10" s="49">
        <v>376</v>
      </c>
      <c r="F10" s="41"/>
      <c r="G10" s="49">
        <v>423</v>
      </c>
      <c r="H10" s="41"/>
      <c r="I10" s="49">
        <v>423</v>
      </c>
      <c r="J10" s="41"/>
      <c r="K10" s="49">
        <v>380</v>
      </c>
      <c r="L10" s="50"/>
      <c r="M10" s="49">
        <v>360</v>
      </c>
      <c r="N10" s="41"/>
      <c r="O10" s="49">
        <v>360</v>
      </c>
    </row>
    <row r="11" spans="1:15" ht="11.25" customHeight="1">
      <c r="A11" s="52" t="s">
        <v>67</v>
      </c>
      <c r="B11" s="41"/>
      <c r="C11" s="49">
        <v>65.1</v>
      </c>
      <c r="D11" s="41"/>
      <c r="E11" s="49">
        <v>73.7</v>
      </c>
      <c r="F11" s="41"/>
      <c r="G11" s="49">
        <v>114</v>
      </c>
      <c r="H11" s="41"/>
      <c r="I11" s="49">
        <v>133</v>
      </c>
      <c r="J11" s="41"/>
      <c r="K11" s="49">
        <v>130</v>
      </c>
      <c r="L11" s="50"/>
      <c r="M11" s="49">
        <v>140</v>
      </c>
      <c r="N11" s="41"/>
      <c r="O11" s="49">
        <v>140</v>
      </c>
    </row>
    <row r="12" spans="1:15" ht="11.25" customHeight="1">
      <c r="A12" s="52" t="s">
        <v>79</v>
      </c>
      <c r="B12" s="41"/>
      <c r="C12" s="49">
        <v>44</v>
      </c>
      <c r="D12" s="41"/>
      <c r="E12" s="49">
        <v>42.5</v>
      </c>
      <c r="F12" s="41"/>
      <c r="G12" s="49">
        <v>1.5</v>
      </c>
      <c r="H12" s="41"/>
      <c r="I12" s="49" t="s">
        <v>78</v>
      </c>
      <c r="J12" s="41"/>
      <c r="K12" s="49" t="s">
        <v>78</v>
      </c>
      <c r="L12" s="50"/>
      <c r="M12" s="49" t="s">
        <v>78</v>
      </c>
      <c r="N12" s="41"/>
      <c r="O12" s="49" t="s">
        <v>78</v>
      </c>
    </row>
    <row r="13" spans="1:15" ht="11.25" customHeight="1">
      <c r="A13" s="52" t="s">
        <v>68</v>
      </c>
      <c r="B13" s="41"/>
      <c r="C13" s="49">
        <v>476</v>
      </c>
      <c r="D13" s="41"/>
      <c r="E13" s="49">
        <v>616</v>
      </c>
      <c r="F13" s="41"/>
      <c r="G13" s="49">
        <v>710</v>
      </c>
      <c r="H13" s="78"/>
      <c r="I13" s="49">
        <v>653</v>
      </c>
      <c r="J13" s="41"/>
      <c r="K13" s="49">
        <v>650</v>
      </c>
      <c r="L13" s="50"/>
      <c r="M13" s="49">
        <v>650</v>
      </c>
      <c r="N13" s="41"/>
      <c r="O13" s="49">
        <v>650</v>
      </c>
    </row>
    <row r="14" spans="1:15" ht="11.25" customHeight="1">
      <c r="A14" s="52" t="s">
        <v>71</v>
      </c>
      <c r="B14" s="41"/>
      <c r="C14" s="49">
        <v>83</v>
      </c>
      <c r="D14" s="41"/>
      <c r="E14" s="49">
        <v>98</v>
      </c>
      <c r="F14" s="41"/>
      <c r="G14" s="49">
        <v>72.8</v>
      </c>
      <c r="H14" s="41"/>
      <c r="I14" s="49">
        <v>33.6</v>
      </c>
      <c r="J14" s="41"/>
      <c r="K14" s="49">
        <v>30</v>
      </c>
      <c r="L14" s="50"/>
      <c r="M14" s="49">
        <v>30</v>
      </c>
      <c r="N14" s="41"/>
      <c r="O14" s="49">
        <v>25</v>
      </c>
    </row>
    <row r="15" spans="1:15" ht="11.25" customHeight="1">
      <c r="A15" s="52" t="s">
        <v>62</v>
      </c>
      <c r="B15" s="41"/>
      <c r="C15" s="49">
        <v>36.5</v>
      </c>
      <c r="D15" s="50"/>
      <c r="E15" s="49">
        <v>34.3</v>
      </c>
      <c r="F15" s="50"/>
      <c r="G15" s="49">
        <v>27</v>
      </c>
      <c r="H15" s="50"/>
      <c r="I15" s="49">
        <v>35.6</v>
      </c>
      <c r="J15" s="41"/>
      <c r="K15" s="49">
        <v>36</v>
      </c>
      <c r="L15" s="50"/>
      <c r="M15" s="49">
        <v>38</v>
      </c>
      <c r="N15" s="41"/>
      <c r="O15" s="49">
        <v>38</v>
      </c>
    </row>
    <row r="16" spans="1:15" ht="11.25" customHeight="1">
      <c r="A16" s="52" t="s">
        <v>75</v>
      </c>
      <c r="B16" s="41"/>
      <c r="C16" s="49">
        <v>171</v>
      </c>
      <c r="D16" s="41"/>
      <c r="E16" s="49">
        <v>164</v>
      </c>
      <c r="F16" s="41"/>
      <c r="G16" s="49">
        <v>316</v>
      </c>
      <c r="H16" s="41"/>
      <c r="I16" s="49">
        <v>243</v>
      </c>
      <c r="J16" s="41"/>
      <c r="K16" s="49">
        <v>300</v>
      </c>
      <c r="L16" s="50"/>
      <c r="M16" s="49">
        <v>250</v>
      </c>
      <c r="N16" s="41"/>
      <c r="O16" s="49">
        <v>250</v>
      </c>
    </row>
    <row r="17" spans="1:15" ht="11.25" customHeight="1">
      <c r="A17" s="52" t="s">
        <v>76</v>
      </c>
      <c r="B17" s="41"/>
      <c r="C17" s="49">
        <v>97.3</v>
      </c>
      <c r="D17" s="41"/>
      <c r="E17" s="49">
        <v>105</v>
      </c>
      <c r="F17" s="41"/>
      <c r="G17" s="49">
        <v>130</v>
      </c>
      <c r="H17" s="41"/>
      <c r="I17" s="49">
        <v>235</v>
      </c>
      <c r="J17" s="41"/>
      <c r="K17" s="49">
        <v>250</v>
      </c>
      <c r="L17" s="50"/>
      <c r="M17" s="49">
        <v>260</v>
      </c>
      <c r="N17" s="41"/>
      <c r="O17" s="49">
        <v>270</v>
      </c>
    </row>
    <row r="18" spans="1:15" ht="11.25" customHeight="1">
      <c r="A18" s="52" t="s">
        <v>77</v>
      </c>
      <c r="B18" s="41"/>
      <c r="C18" s="46">
        <v>122</v>
      </c>
      <c r="D18" s="44"/>
      <c r="E18" s="46">
        <v>54.8</v>
      </c>
      <c r="F18" s="44"/>
      <c r="G18" s="46">
        <v>3</v>
      </c>
      <c r="H18" s="44"/>
      <c r="I18" s="46" t="s">
        <v>78</v>
      </c>
      <c r="J18" s="44"/>
      <c r="K18" s="46" t="s">
        <v>78</v>
      </c>
      <c r="L18" s="58"/>
      <c r="M18" s="46" t="s">
        <v>78</v>
      </c>
      <c r="N18" s="44"/>
      <c r="O18" s="46" t="s">
        <v>78</v>
      </c>
    </row>
    <row r="19" spans="1:15" ht="11.25" customHeight="1">
      <c r="A19" s="53" t="s">
        <v>33</v>
      </c>
      <c r="B19" s="41"/>
      <c r="C19" s="54">
        <f>ROUND(SUM(C9:C18),3-LEN(INT(SUM(C9:C18))))</f>
        <v>1460</v>
      </c>
      <c r="D19" s="54"/>
      <c r="E19" s="54">
        <f>ROUND(SUM(E9:E18),3-LEN(INT(SUM(E9:E18))))</f>
        <v>1620</v>
      </c>
      <c r="F19" s="54"/>
      <c r="G19" s="54">
        <f>ROUND(SUM(G9:G18),3-LEN(INT(SUM(G9:G18))))</f>
        <v>1880</v>
      </c>
      <c r="H19" s="54"/>
      <c r="I19" s="54">
        <f>ROUND(SUM(I9:I18),3-LEN(INT(SUM(I9:I18))))</f>
        <v>1830</v>
      </c>
      <c r="J19" s="55"/>
      <c r="K19" s="54">
        <f>ROUND(SUM(K9:K18),2-LEN(INT(SUM(K9:K18))))</f>
        <v>1800</v>
      </c>
      <c r="L19" s="54"/>
      <c r="M19" s="54">
        <f>ROUND(SUM(M9:M18),2-LEN(INT(SUM(M9:M18))))</f>
        <v>1800</v>
      </c>
      <c r="N19" s="54"/>
      <c r="O19" s="54">
        <f>ROUND(SUM(O9:O18),2-LEN(INT(SUM(O9:O18))))</f>
        <v>1800</v>
      </c>
    </row>
    <row r="20" spans="1:15" ht="11.25" customHeight="1">
      <c r="A20" s="51" t="s">
        <v>81</v>
      </c>
      <c r="B20" s="41"/>
      <c r="C20" s="49"/>
      <c r="D20" s="50"/>
      <c r="E20" s="49"/>
      <c r="F20" s="50"/>
      <c r="G20" s="49"/>
      <c r="H20" s="50"/>
      <c r="I20" s="49"/>
      <c r="J20" s="41"/>
      <c r="K20" s="49"/>
      <c r="L20" s="43"/>
      <c r="M20" s="49"/>
      <c r="N20" s="41"/>
      <c r="O20" s="49"/>
    </row>
    <row r="21" spans="1:15" ht="11.25" customHeight="1">
      <c r="A21" s="52" t="s">
        <v>48</v>
      </c>
      <c r="B21" s="41"/>
      <c r="C21" s="49">
        <v>11</v>
      </c>
      <c r="D21" s="50"/>
      <c r="E21" s="49">
        <v>3</v>
      </c>
      <c r="F21" s="50"/>
      <c r="G21" s="49" t="s">
        <v>78</v>
      </c>
      <c r="H21" s="50"/>
      <c r="I21" s="49" t="s">
        <v>78</v>
      </c>
      <c r="J21" s="41"/>
      <c r="K21" s="49" t="s">
        <v>78</v>
      </c>
      <c r="L21" s="50"/>
      <c r="M21" s="49" t="s">
        <v>78</v>
      </c>
      <c r="N21" s="41"/>
      <c r="O21" s="49" t="s">
        <v>78</v>
      </c>
    </row>
    <row r="22" spans="1:15" ht="11.25" customHeight="1">
      <c r="A22" s="52" t="s">
        <v>49</v>
      </c>
      <c r="B22" s="41"/>
      <c r="C22" s="49">
        <v>24.3</v>
      </c>
      <c r="D22" s="50"/>
      <c r="E22" s="49">
        <v>28.8</v>
      </c>
      <c r="F22" s="50"/>
      <c r="G22" s="49">
        <v>32.4</v>
      </c>
      <c r="H22" s="50"/>
      <c r="I22" s="49">
        <v>52.5</v>
      </c>
      <c r="J22" s="42"/>
      <c r="K22" s="49">
        <v>50</v>
      </c>
      <c r="L22" s="50"/>
      <c r="M22" s="49">
        <v>50</v>
      </c>
      <c r="N22" s="42"/>
      <c r="O22" s="49">
        <v>50</v>
      </c>
    </row>
    <row r="23" spans="1:15" ht="11.25" customHeight="1">
      <c r="A23" s="52" t="s">
        <v>51</v>
      </c>
      <c r="B23" s="41"/>
      <c r="C23" s="49">
        <v>20.8</v>
      </c>
      <c r="D23" s="50"/>
      <c r="E23" s="49">
        <v>20</v>
      </c>
      <c r="F23" s="50"/>
      <c r="G23" s="49">
        <v>20</v>
      </c>
      <c r="H23" s="50"/>
      <c r="I23" s="49">
        <v>10</v>
      </c>
      <c r="J23" s="41"/>
      <c r="K23" s="49">
        <v>15</v>
      </c>
      <c r="L23" s="50"/>
      <c r="M23" s="49">
        <v>20</v>
      </c>
      <c r="N23" s="41"/>
      <c r="O23" s="49">
        <v>20</v>
      </c>
    </row>
    <row r="24" spans="1:15" ht="11.25" customHeight="1">
      <c r="A24" s="52" t="s">
        <v>52</v>
      </c>
      <c r="B24" s="41"/>
      <c r="C24" s="49">
        <v>12.8</v>
      </c>
      <c r="D24" s="50"/>
      <c r="E24" s="49">
        <v>11</v>
      </c>
      <c r="F24" s="50"/>
      <c r="G24" s="49">
        <v>12</v>
      </c>
      <c r="H24" s="50"/>
      <c r="I24" s="49">
        <v>10</v>
      </c>
      <c r="J24" s="41"/>
      <c r="K24" s="49">
        <v>5</v>
      </c>
      <c r="L24" s="50"/>
      <c r="M24" s="49">
        <v>5</v>
      </c>
      <c r="N24" s="41"/>
      <c r="O24" s="49">
        <v>5</v>
      </c>
    </row>
    <row r="25" spans="1:15" ht="11.25" customHeight="1">
      <c r="A25" s="52" t="s">
        <v>54</v>
      </c>
      <c r="B25" s="41"/>
      <c r="C25" s="49">
        <v>346</v>
      </c>
      <c r="D25" s="50"/>
      <c r="E25" s="49">
        <v>407</v>
      </c>
      <c r="F25" s="50"/>
      <c r="G25" s="49">
        <v>486</v>
      </c>
      <c r="H25" s="50"/>
      <c r="I25" s="49">
        <v>550</v>
      </c>
      <c r="J25" s="41"/>
      <c r="K25" s="49">
        <v>550</v>
      </c>
      <c r="L25" s="50"/>
      <c r="M25" s="49">
        <v>550</v>
      </c>
      <c r="N25" s="41"/>
      <c r="O25" s="49">
        <v>550</v>
      </c>
    </row>
    <row r="26" spans="1:15" ht="11.25" customHeight="1">
      <c r="A26" s="52" t="s">
        <v>55</v>
      </c>
      <c r="B26" s="41"/>
      <c r="C26" s="49">
        <v>44.3</v>
      </c>
      <c r="D26" s="50"/>
      <c r="E26" s="49">
        <v>27</v>
      </c>
      <c r="F26" s="50"/>
      <c r="G26" s="49">
        <v>19.3</v>
      </c>
      <c r="H26" s="50"/>
      <c r="I26" s="49">
        <v>26.4</v>
      </c>
      <c r="J26" s="41"/>
      <c r="K26" s="49">
        <v>30</v>
      </c>
      <c r="L26" s="50"/>
      <c r="M26" s="49">
        <v>30</v>
      </c>
      <c r="N26" s="41"/>
      <c r="O26" s="49">
        <v>30</v>
      </c>
    </row>
    <row r="27" spans="1:15" ht="11.25" customHeight="1">
      <c r="A27" s="52" t="s">
        <v>56</v>
      </c>
      <c r="B27" s="41"/>
      <c r="C27" s="49">
        <v>151</v>
      </c>
      <c r="D27" s="50"/>
      <c r="E27" s="49">
        <v>78.5</v>
      </c>
      <c r="F27" s="50"/>
      <c r="G27" s="49">
        <v>45.6</v>
      </c>
      <c r="H27" s="50"/>
      <c r="I27" s="49">
        <v>37</v>
      </c>
      <c r="J27" s="41"/>
      <c r="K27" s="49">
        <v>50</v>
      </c>
      <c r="L27" s="50"/>
      <c r="M27" s="49">
        <v>50</v>
      </c>
      <c r="N27" s="41"/>
      <c r="O27" s="49">
        <v>60</v>
      </c>
    </row>
    <row r="28" spans="1:15" ht="11.25" customHeight="1">
      <c r="A28" s="52" t="s">
        <v>58</v>
      </c>
      <c r="B28" s="41"/>
      <c r="C28" s="49">
        <v>24.6</v>
      </c>
      <c r="D28" s="50"/>
      <c r="E28" s="49">
        <v>29</v>
      </c>
      <c r="F28" s="50"/>
      <c r="G28" s="49" t="s">
        <v>78</v>
      </c>
      <c r="H28" s="50"/>
      <c r="I28" s="49" t="s">
        <v>78</v>
      </c>
      <c r="J28" s="41"/>
      <c r="K28" s="49" t="s">
        <v>78</v>
      </c>
      <c r="L28" s="50"/>
      <c r="M28" s="49" t="s">
        <v>78</v>
      </c>
      <c r="N28" s="41"/>
      <c r="O28" s="49" t="s">
        <v>78</v>
      </c>
    </row>
    <row r="29" spans="1:15" ht="11.25" customHeight="1">
      <c r="A29" s="53" t="s">
        <v>33</v>
      </c>
      <c r="B29" s="57"/>
      <c r="C29" s="54">
        <f>ROUND(SUM(C21:C28),3-LEN(INT(SUM(C21:C28))))</f>
        <v>635</v>
      </c>
      <c r="D29" s="54"/>
      <c r="E29" s="54">
        <f>ROUND(SUM(E21:E28),3-LEN(INT(SUM(E21:E28))))</f>
        <v>604</v>
      </c>
      <c r="F29" s="54"/>
      <c r="G29" s="54">
        <f>ROUND(SUM(G21:G28),3-LEN(INT(SUM(G21:G28))))</f>
        <v>615</v>
      </c>
      <c r="H29" s="54"/>
      <c r="I29" s="54">
        <f>ROUND(SUM(I21:I28),3-LEN(INT(SUM(I21:I28))))</f>
        <v>686</v>
      </c>
      <c r="J29" s="55"/>
      <c r="K29" s="54">
        <f>ROUND(SUM(K21:K28),2-LEN(INT(SUM(K21:K28))))</f>
        <v>700</v>
      </c>
      <c r="L29" s="54"/>
      <c r="M29" s="54">
        <f>ROUND(SUM(M21:M28),2-LEN(INT(SUM(M21:M28))))</f>
        <v>710</v>
      </c>
      <c r="N29" s="54"/>
      <c r="O29" s="54">
        <f>ROUND(SUM(O21:O28),2-LEN(INT(SUM(O21:O28))))</f>
        <v>720</v>
      </c>
    </row>
    <row r="30" spans="1:15" ht="11.25" customHeight="1">
      <c r="A30" s="48" t="s">
        <v>35</v>
      </c>
      <c r="B30" s="41"/>
      <c r="C30" s="42"/>
      <c r="D30" s="41"/>
      <c r="E30" s="42"/>
      <c r="F30" s="41"/>
      <c r="G30" s="42"/>
      <c r="H30" s="41"/>
      <c r="I30" s="42"/>
      <c r="J30" s="41"/>
      <c r="K30" s="42"/>
      <c r="L30" s="43"/>
      <c r="M30" s="42"/>
      <c r="N30" s="41"/>
      <c r="O30" s="42"/>
    </row>
    <row r="31" spans="1:15" ht="11.25" customHeight="1">
      <c r="A31" s="51" t="s">
        <v>40</v>
      </c>
      <c r="B31" s="41"/>
      <c r="C31" s="49">
        <v>365</v>
      </c>
      <c r="D31" s="41"/>
      <c r="E31" s="49">
        <v>256</v>
      </c>
      <c r="F31" s="41"/>
      <c r="G31" s="49">
        <v>395</v>
      </c>
      <c r="H31" s="41"/>
      <c r="I31" s="49">
        <v>495</v>
      </c>
      <c r="J31" s="41"/>
      <c r="K31" s="49">
        <v>550</v>
      </c>
      <c r="L31" s="41"/>
      <c r="M31" s="49">
        <v>600</v>
      </c>
      <c r="N31" s="41"/>
      <c r="O31" s="49">
        <v>650</v>
      </c>
    </row>
    <row r="32" spans="1:15" ht="11.25" customHeight="1">
      <c r="A32" s="51" t="s">
        <v>44</v>
      </c>
      <c r="B32" s="41"/>
      <c r="C32" s="49">
        <v>700</v>
      </c>
      <c r="D32" s="41"/>
      <c r="E32" s="49">
        <v>560</v>
      </c>
      <c r="F32" s="41"/>
      <c r="G32" s="49">
        <v>840</v>
      </c>
      <c r="H32" s="41"/>
      <c r="I32" s="49">
        <v>919</v>
      </c>
      <c r="J32" s="41"/>
      <c r="K32" s="49">
        <v>1000</v>
      </c>
      <c r="L32" s="41"/>
      <c r="M32" s="49">
        <v>1100</v>
      </c>
      <c r="N32" s="41"/>
      <c r="O32" s="49">
        <v>1200</v>
      </c>
    </row>
    <row r="33" spans="1:15" ht="11.25" customHeight="1">
      <c r="A33" s="51" t="s">
        <v>47</v>
      </c>
      <c r="B33" s="41"/>
      <c r="C33" s="46">
        <v>110</v>
      </c>
      <c r="D33" s="58"/>
      <c r="E33" s="46">
        <v>95</v>
      </c>
      <c r="F33" s="58"/>
      <c r="G33" s="46">
        <v>85</v>
      </c>
      <c r="H33" s="58"/>
      <c r="I33" s="46">
        <v>75</v>
      </c>
      <c r="J33" s="58"/>
      <c r="K33" s="46">
        <v>90</v>
      </c>
      <c r="L33" s="58"/>
      <c r="M33" s="46">
        <v>100</v>
      </c>
      <c r="N33" s="58"/>
      <c r="O33" s="46">
        <v>120</v>
      </c>
    </row>
    <row r="34" spans="1:15" ht="11.25" customHeight="1">
      <c r="A34" s="52" t="s">
        <v>33</v>
      </c>
      <c r="B34" s="41"/>
      <c r="C34" s="54">
        <f>ROUND(SUM(C31:C33),3-LEN(INT(SUM(C31:C33))))</f>
        <v>1180</v>
      </c>
      <c r="D34" s="54"/>
      <c r="E34" s="54">
        <f>ROUND(SUM(E31:E33),3-LEN(INT(SUM(E31:E33))))</f>
        <v>911</v>
      </c>
      <c r="F34" s="54"/>
      <c r="G34" s="54">
        <f>ROUND(SUM(G31:G33),3-LEN(INT(SUM(G31:G33))))</f>
        <v>1320</v>
      </c>
      <c r="H34" s="54"/>
      <c r="I34" s="54">
        <f>ROUND(SUM(I31:I33),3-LEN(INT(SUM(I31:I33))))</f>
        <v>1490</v>
      </c>
      <c r="J34" s="56"/>
      <c r="K34" s="54">
        <f>ROUND(SUM(K31:K33),2-LEN(INT(SUM(K31:K33))))</f>
        <v>1600</v>
      </c>
      <c r="L34" s="54"/>
      <c r="M34" s="54">
        <f>ROUND(SUM(M31:M33),2-LEN(INT(SUM(M31:M33))))</f>
        <v>1800</v>
      </c>
      <c r="N34" s="54"/>
      <c r="O34" s="54">
        <f>ROUND(SUM(O31:O33),2-LEN(INT(SUM(O31:O33))))</f>
        <v>2000</v>
      </c>
    </row>
    <row r="35" spans="1:15" ht="11.25" customHeight="1">
      <c r="A35" s="51" t="s">
        <v>83</v>
      </c>
      <c r="B35" s="44"/>
      <c r="C35" s="46">
        <f>ROUND(SUM(C19,C29,C34),3-LEN(INT(SUM(C19,C29,C34))))</f>
        <v>3280</v>
      </c>
      <c r="D35" s="46"/>
      <c r="E35" s="46">
        <f>ROUND(SUM(E19,E29,E34),3-LEN(INT(SUM(E19,E29,E34))))</f>
        <v>3140</v>
      </c>
      <c r="F35" s="46"/>
      <c r="G35" s="46">
        <f>ROUND(SUM(G19,G29,G34),3-LEN(INT(SUM(G19,G29,G34))))</f>
        <v>3820</v>
      </c>
      <c r="H35" s="46"/>
      <c r="I35" s="46">
        <f>ROUND(SUM(I19,I29,I34),3-LEN(INT(SUM(I19,I29,I34))))</f>
        <v>4010</v>
      </c>
      <c r="J35" s="44"/>
      <c r="K35" s="46">
        <f>ROUND(SUM(K19,K29,K34),2-LEN(INT(SUM(K19,K29,K34))))</f>
        <v>4100</v>
      </c>
      <c r="L35" s="46"/>
      <c r="M35" s="46">
        <f>ROUND(SUM(M19,M29,M34),2-LEN(INT(SUM(M19,M29,M34))))</f>
        <v>4300</v>
      </c>
      <c r="N35" s="46"/>
      <c r="O35" s="46">
        <f>ROUND(SUM(O19,O29,O34),2-LEN(INT(SUM(O19,O29,O34))))</f>
        <v>4500</v>
      </c>
    </row>
    <row r="36" spans="1:15" ht="12" customHeight="1">
      <c r="A36" s="199" t="s">
        <v>218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</row>
    <row r="37" spans="1:15" ht="11.25" customHeight="1">
      <c r="A37" s="61"/>
      <c r="B37" s="57"/>
      <c r="C37" s="40"/>
      <c r="D37" s="57"/>
      <c r="E37" s="40"/>
      <c r="F37" s="57"/>
      <c r="G37" s="40"/>
      <c r="H37" s="57"/>
      <c r="I37" s="40"/>
      <c r="J37" s="57"/>
      <c r="K37" s="40"/>
      <c r="L37" s="57"/>
      <c r="M37" s="40"/>
      <c r="N37" s="57"/>
      <c r="O37" s="40"/>
    </row>
    <row r="38" spans="1:15" ht="11.25" customHeight="1">
      <c r="A38" s="61"/>
      <c r="B38" s="57"/>
      <c r="C38" s="40"/>
      <c r="D38" s="57"/>
      <c r="E38" s="40"/>
      <c r="F38" s="57"/>
      <c r="G38" s="40"/>
      <c r="H38" s="57"/>
      <c r="I38" s="40"/>
      <c r="J38" s="57"/>
      <c r="K38" s="40"/>
      <c r="L38" s="57"/>
      <c r="M38" s="40"/>
      <c r="N38" s="57"/>
      <c r="O38" s="40"/>
    </row>
    <row r="39" spans="1:15" ht="11.25" customHeight="1">
      <c r="A39" s="61"/>
      <c r="B39" s="57"/>
      <c r="C39" s="40"/>
      <c r="D39" s="57"/>
      <c r="E39" s="40"/>
      <c r="F39" s="57"/>
      <c r="G39" s="40"/>
      <c r="H39" s="57"/>
      <c r="I39" s="40"/>
      <c r="J39" s="57"/>
      <c r="K39" s="40"/>
      <c r="L39" s="57"/>
      <c r="M39" s="40"/>
      <c r="N39" s="57"/>
      <c r="O39" s="40"/>
    </row>
    <row r="40" spans="1:15" ht="11.25" customHeight="1">
      <c r="A40" s="7"/>
      <c r="B40" s="4"/>
      <c r="C40" s="5"/>
      <c r="D40" s="4"/>
      <c r="E40" s="5"/>
      <c r="F40" s="4"/>
      <c r="G40" s="5"/>
      <c r="H40" s="4"/>
      <c r="I40" s="5"/>
      <c r="J40" s="4"/>
      <c r="K40" s="5"/>
      <c r="L40" s="4"/>
      <c r="M40" s="5"/>
      <c r="N40" s="4"/>
      <c r="O40" s="5"/>
    </row>
    <row r="41" spans="1:15" ht="11.25" customHeight="1">
      <c r="A41" s="7"/>
      <c r="B41" s="4"/>
      <c r="C41" s="5"/>
      <c r="D41" s="4"/>
      <c r="E41" s="5"/>
      <c r="F41" s="4"/>
      <c r="G41" s="5"/>
      <c r="H41" s="4"/>
      <c r="I41" s="5"/>
      <c r="J41" s="4"/>
      <c r="K41" s="5"/>
      <c r="L41" s="4"/>
      <c r="M41" s="5"/>
      <c r="N41" s="4"/>
      <c r="O41" s="5"/>
    </row>
    <row r="42" spans="1:15" ht="11.25" customHeight="1">
      <c r="A42" s="7"/>
      <c r="B42" s="4"/>
      <c r="C42" s="5"/>
      <c r="D42" s="4"/>
      <c r="E42" s="5"/>
      <c r="F42" s="4"/>
      <c r="G42" s="5"/>
      <c r="H42" s="4"/>
      <c r="I42" s="5"/>
      <c r="J42" s="4"/>
      <c r="K42" s="5"/>
      <c r="L42" s="4"/>
      <c r="M42" s="5"/>
      <c r="N42" s="4"/>
      <c r="O42" s="5"/>
    </row>
    <row r="43" spans="1:15" ht="11.25" customHeight="1">
      <c r="A43" s="7"/>
      <c r="B43" s="4"/>
      <c r="C43" s="5"/>
      <c r="D43" s="4"/>
      <c r="E43" s="5"/>
      <c r="F43" s="4"/>
      <c r="G43" s="5"/>
      <c r="H43" s="4"/>
      <c r="I43" s="5"/>
      <c r="J43" s="4"/>
      <c r="K43" s="5"/>
      <c r="L43" s="4"/>
      <c r="M43" s="5"/>
      <c r="N43" s="4"/>
      <c r="O43" s="5"/>
    </row>
    <row r="44" spans="1:15" ht="11.25" customHeight="1">
      <c r="A44" s="7"/>
      <c r="B44" s="4"/>
      <c r="C44" s="5"/>
      <c r="D44" s="4"/>
      <c r="E44" s="5"/>
      <c r="F44" s="4"/>
      <c r="G44" s="5"/>
      <c r="H44" s="4"/>
      <c r="I44" s="5"/>
      <c r="J44" s="4"/>
      <c r="K44" s="5"/>
      <c r="L44" s="4"/>
      <c r="M44" s="5"/>
      <c r="N44" s="4"/>
      <c r="O44" s="5"/>
    </row>
    <row r="45" spans="1:15" ht="11.25" customHeight="1">
      <c r="A45" s="7"/>
      <c r="B45" s="4"/>
      <c r="C45" s="5"/>
      <c r="D45" s="4"/>
      <c r="E45" s="5"/>
      <c r="F45" s="4"/>
      <c r="G45" s="5"/>
      <c r="H45" s="4"/>
      <c r="I45" s="5"/>
      <c r="J45" s="4"/>
      <c r="K45" s="5"/>
      <c r="L45" s="4"/>
      <c r="M45" s="5"/>
      <c r="N45" s="4"/>
      <c r="O45" s="5"/>
    </row>
    <row r="46" spans="1:15" ht="11.25" customHeight="1">
      <c r="A46" s="7"/>
      <c r="B46" s="4"/>
      <c r="C46" s="5"/>
      <c r="D46" s="4"/>
      <c r="E46" s="5"/>
      <c r="F46" s="4"/>
      <c r="G46" s="5"/>
      <c r="H46" s="4"/>
      <c r="I46" s="5"/>
      <c r="J46" s="4"/>
      <c r="K46" s="5"/>
      <c r="L46" s="4"/>
      <c r="M46" s="5"/>
      <c r="N46" s="4"/>
      <c r="O46" s="5"/>
    </row>
  </sheetData>
  <mergeCells count="6">
    <mergeCell ref="A5:O5"/>
    <mergeCell ref="A36:O36"/>
    <mergeCell ref="A1:O1"/>
    <mergeCell ref="A2:O2"/>
    <mergeCell ref="A4:O4"/>
    <mergeCell ref="A3:O3"/>
  </mergeCells>
  <printOptions/>
  <pageMargins left="0.5" right="0.5" top="0.5" bottom="0.75" header="0.5" footer="0.5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0"/>
  <sheetViews>
    <sheetView workbookViewId="0" topLeftCell="A1">
      <selection activeCell="A1" sqref="A1:I1"/>
    </sheetView>
  </sheetViews>
  <sheetFormatPr defaultColWidth="9.140625" defaultRowHeight="12.75"/>
  <cols>
    <col min="1" max="1" width="18.7109375" style="0" customWidth="1"/>
    <col min="2" max="2" width="1.7109375" style="0" customWidth="1"/>
    <col min="3" max="3" width="8.7109375" style="0" customWidth="1"/>
    <col min="4" max="4" width="1.7109375" style="0" customWidth="1"/>
    <col min="5" max="5" width="8.7109375" style="0" customWidth="1"/>
    <col min="6" max="6" width="1.7109375" style="0" customWidth="1"/>
    <col min="7" max="7" width="8.7109375" style="0" customWidth="1"/>
    <col min="8" max="8" width="1.7109375" style="0" customWidth="1"/>
    <col min="9" max="9" width="8.7109375" style="0" customWidth="1"/>
    <col min="10" max="10" width="1.7109375" style="0" customWidth="1"/>
    <col min="11" max="11" width="8.7109375" style="0" customWidth="1"/>
    <col min="12" max="12" width="1.7109375" style="0" customWidth="1"/>
    <col min="13" max="13" width="8.7109375" style="0" customWidth="1"/>
    <col min="14" max="14" width="1.7109375" style="0" customWidth="1"/>
    <col min="15" max="15" width="8.7109375" style="0" customWidth="1"/>
  </cols>
  <sheetData>
    <row r="1" spans="1:15" ht="11.25" customHeight="1">
      <c r="A1" s="167" t="s">
        <v>95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1:15" ht="11.25" customHeight="1">
      <c r="A2" s="167" t="s">
        <v>204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1:15" ht="11.25" customHeigh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</row>
    <row r="4" spans="1:15" ht="11.25" customHeight="1">
      <c r="A4" s="167" t="s">
        <v>193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5" spans="1:15" ht="11.25" customHeight="1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</row>
    <row r="6" spans="1:15" ht="11.25" customHeight="1">
      <c r="A6" s="15" t="s">
        <v>201</v>
      </c>
      <c r="B6" s="44"/>
      <c r="C6" s="46" t="s">
        <v>84</v>
      </c>
      <c r="D6" s="44"/>
      <c r="E6" s="46" t="s">
        <v>85</v>
      </c>
      <c r="F6" s="44"/>
      <c r="G6" s="46" t="s">
        <v>86</v>
      </c>
      <c r="H6" s="44"/>
      <c r="I6" s="46" t="s">
        <v>209</v>
      </c>
      <c r="J6" s="44"/>
      <c r="K6" s="46" t="s">
        <v>215</v>
      </c>
      <c r="L6" s="47"/>
      <c r="M6" s="46" t="s">
        <v>216</v>
      </c>
      <c r="N6" s="44"/>
      <c r="O6" s="46" t="s">
        <v>217</v>
      </c>
    </row>
    <row r="7" spans="1:15" ht="11.25" customHeight="1">
      <c r="A7" s="48" t="s">
        <v>82</v>
      </c>
      <c r="B7" s="41"/>
      <c r="C7" s="49"/>
      <c r="D7" s="50"/>
      <c r="E7" s="49"/>
      <c r="F7" s="50"/>
      <c r="G7" s="49"/>
      <c r="H7" s="50"/>
      <c r="I7" s="42"/>
      <c r="J7" s="41"/>
      <c r="K7" s="42"/>
      <c r="L7" s="43"/>
      <c r="M7" s="42"/>
      <c r="N7" s="41"/>
      <c r="O7" s="42"/>
    </row>
    <row r="8" spans="1:15" ht="11.25" customHeight="1">
      <c r="A8" s="51" t="s">
        <v>60</v>
      </c>
      <c r="B8" s="41"/>
      <c r="C8" s="49"/>
      <c r="D8" s="50"/>
      <c r="E8" s="49"/>
      <c r="F8" s="50"/>
      <c r="G8" s="49"/>
      <c r="H8" s="50"/>
      <c r="I8" s="42"/>
      <c r="J8" s="41"/>
      <c r="K8" s="42"/>
      <c r="L8" s="43"/>
      <c r="M8" s="42"/>
      <c r="N8" s="41"/>
      <c r="O8" s="42"/>
    </row>
    <row r="9" spans="1:15" ht="11.25" customHeight="1">
      <c r="A9" s="52" t="s">
        <v>67</v>
      </c>
      <c r="B9" s="41"/>
      <c r="C9" s="49">
        <v>2810</v>
      </c>
      <c r="D9" s="41"/>
      <c r="E9" s="49">
        <v>2060</v>
      </c>
      <c r="F9" s="41"/>
      <c r="G9" s="49">
        <v>4950</v>
      </c>
      <c r="H9" s="41"/>
      <c r="I9" s="49">
        <v>5000</v>
      </c>
      <c r="J9" s="41"/>
      <c r="K9" s="49">
        <v>5200</v>
      </c>
      <c r="L9" s="50"/>
      <c r="M9" s="49">
        <v>5300</v>
      </c>
      <c r="N9" s="41"/>
      <c r="O9" s="49">
        <v>5300</v>
      </c>
    </row>
    <row r="10" spans="1:15" ht="11.25" customHeight="1">
      <c r="A10" s="52" t="s">
        <v>79</v>
      </c>
      <c r="B10" s="41"/>
      <c r="C10" s="49">
        <v>4240</v>
      </c>
      <c r="D10" s="41"/>
      <c r="E10" s="49">
        <v>4620</v>
      </c>
      <c r="F10" s="41"/>
      <c r="G10" s="49">
        <v>2630</v>
      </c>
      <c r="H10" s="41"/>
      <c r="I10" s="49">
        <v>1310</v>
      </c>
      <c r="J10" s="41"/>
      <c r="K10" s="49" t="s">
        <v>78</v>
      </c>
      <c r="L10" s="50"/>
      <c r="M10" s="49" t="s">
        <v>78</v>
      </c>
      <c r="N10" s="41"/>
      <c r="O10" s="49" t="s">
        <v>78</v>
      </c>
    </row>
    <row r="11" spans="1:15" ht="11.25" customHeight="1">
      <c r="A11" s="52" t="s">
        <v>71</v>
      </c>
      <c r="B11" s="41"/>
      <c r="C11" s="49" t="s">
        <v>78</v>
      </c>
      <c r="D11" s="41"/>
      <c r="E11" s="49" t="s">
        <v>78</v>
      </c>
      <c r="F11" s="41"/>
      <c r="G11" s="49">
        <v>791</v>
      </c>
      <c r="H11" s="41"/>
      <c r="I11" s="49">
        <v>100</v>
      </c>
      <c r="J11" s="41"/>
      <c r="K11" s="49">
        <v>100</v>
      </c>
      <c r="L11" s="50"/>
      <c r="M11" s="49">
        <v>100</v>
      </c>
      <c r="N11" s="41"/>
      <c r="O11" s="49">
        <v>100</v>
      </c>
    </row>
    <row r="12" spans="1:15" ht="11.25" customHeight="1">
      <c r="A12" s="52" t="s">
        <v>74</v>
      </c>
      <c r="B12" s="41"/>
      <c r="C12" s="49">
        <v>276</v>
      </c>
      <c r="D12" s="41"/>
      <c r="E12" s="49" t="s">
        <v>78</v>
      </c>
      <c r="F12" s="41"/>
      <c r="G12" s="49" t="s">
        <v>78</v>
      </c>
      <c r="H12" s="41"/>
      <c r="I12" s="49" t="s">
        <v>78</v>
      </c>
      <c r="J12" s="41"/>
      <c r="K12" s="49" t="s">
        <v>78</v>
      </c>
      <c r="L12" s="50"/>
      <c r="M12" s="49" t="s">
        <v>78</v>
      </c>
      <c r="N12" s="41"/>
      <c r="O12" s="49" t="s">
        <v>78</v>
      </c>
    </row>
    <row r="13" spans="1:15" ht="11.25" customHeight="1">
      <c r="A13" s="52" t="s">
        <v>75</v>
      </c>
      <c r="B13" s="41"/>
      <c r="C13" s="49">
        <v>6810</v>
      </c>
      <c r="D13" s="41"/>
      <c r="E13" s="49">
        <v>4130</v>
      </c>
      <c r="F13" s="41"/>
      <c r="G13" s="49">
        <v>4310</v>
      </c>
      <c r="H13" s="41"/>
      <c r="I13" s="49">
        <v>5600</v>
      </c>
      <c r="J13" s="41"/>
      <c r="K13" s="49">
        <v>6000</v>
      </c>
      <c r="L13" s="50"/>
      <c r="M13" s="49">
        <v>6000</v>
      </c>
      <c r="N13" s="41"/>
      <c r="O13" s="49">
        <v>5000</v>
      </c>
    </row>
    <row r="14" spans="1:15" ht="11.25" customHeight="1">
      <c r="A14" s="52" t="s">
        <v>76</v>
      </c>
      <c r="B14" s="41"/>
      <c r="C14" s="49">
        <v>6330</v>
      </c>
      <c r="D14" s="41"/>
      <c r="E14" s="49">
        <v>6530</v>
      </c>
      <c r="F14" s="41"/>
      <c r="G14" s="49">
        <v>3570</v>
      </c>
      <c r="H14" s="41"/>
      <c r="I14" s="49">
        <v>5300</v>
      </c>
      <c r="J14" s="41"/>
      <c r="K14" s="49">
        <v>5600</v>
      </c>
      <c r="L14" s="50"/>
      <c r="M14" s="49">
        <v>5800</v>
      </c>
      <c r="N14" s="41"/>
      <c r="O14" s="49">
        <v>6000</v>
      </c>
    </row>
    <row r="15" spans="1:15" ht="11.25" customHeight="1">
      <c r="A15" s="53" t="s">
        <v>33</v>
      </c>
      <c r="B15" s="41"/>
      <c r="C15" s="54">
        <f>ROUND(SUM(C9:C14),3-LEN(INT(SUM(C9:C14))))</f>
        <v>20500</v>
      </c>
      <c r="D15" s="54"/>
      <c r="E15" s="54">
        <f>ROUND(SUM(E9:E14),3-LEN(INT(SUM(E9:E14))))</f>
        <v>17300</v>
      </c>
      <c r="F15" s="54"/>
      <c r="G15" s="54">
        <f>ROUND(SUM(G9:G14),3-LEN(INT(SUM(G9:G14))))</f>
        <v>16300</v>
      </c>
      <c r="H15" s="54"/>
      <c r="I15" s="54">
        <f>ROUND(SUM(I9:I14),3-LEN(INT(SUM(I9:I14))))</f>
        <v>17300</v>
      </c>
      <c r="J15" s="54"/>
      <c r="K15" s="54">
        <f>ROUND(SUM(K9:K14),2-LEN(INT(SUM(K9:K14))))</f>
        <v>17000</v>
      </c>
      <c r="L15" s="54"/>
      <c r="M15" s="54">
        <f>ROUND(SUM(M9:M14),2-LEN(INT(SUM(M9:M14))))</f>
        <v>17000</v>
      </c>
      <c r="N15" s="54"/>
      <c r="O15" s="54">
        <f>ROUND(SUM(O9:O14),2-LEN(INT(SUM(O9:O14))))</f>
        <v>16000</v>
      </c>
    </row>
    <row r="16" spans="1:15" ht="11.25" customHeight="1">
      <c r="A16" s="51" t="s">
        <v>81</v>
      </c>
      <c r="B16" s="41"/>
      <c r="C16" s="49"/>
      <c r="D16" s="50"/>
      <c r="E16" s="49"/>
      <c r="F16" s="50"/>
      <c r="G16" s="49"/>
      <c r="H16" s="50"/>
      <c r="I16" s="42"/>
      <c r="J16" s="41"/>
      <c r="K16" s="42"/>
      <c r="L16" s="43"/>
      <c r="M16" s="42"/>
      <c r="N16" s="41"/>
      <c r="O16" s="42"/>
    </row>
    <row r="17" spans="1:15" ht="11.25" customHeight="1">
      <c r="A17" s="52" t="s">
        <v>49</v>
      </c>
      <c r="B17" s="41"/>
      <c r="C17" s="49">
        <v>2400</v>
      </c>
      <c r="D17" s="50"/>
      <c r="E17" s="49">
        <v>3100</v>
      </c>
      <c r="F17" s="50"/>
      <c r="G17" s="49">
        <v>2350</v>
      </c>
      <c r="H17" s="50"/>
      <c r="I17" s="49">
        <v>2430</v>
      </c>
      <c r="J17" s="42"/>
      <c r="K17" s="49">
        <v>2500</v>
      </c>
      <c r="L17" s="50"/>
      <c r="M17" s="49">
        <v>3000</v>
      </c>
      <c r="N17" s="42"/>
      <c r="O17" s="49">
        <v>3500</v>
      </c>
    </row>
    <row r="18" spans="1:15" ht="11.25" customHeight="1">
      <c r="A18" s="52" t="s">
        <v>53</v>
      </c>
      <c r="B18" s="41"/>
      <c r="C18" s="49" t="s">
        <v>78</v>
      </c>
      <c r="D18" s="50"/>
      <c r="E18" s="49">
        <v>760</v>
      </c>
      <c r="F18" s="50"/>
      <c r="G18" s="49">
        <v>750</v>
      </c>
      <c r="H18" s="50"/>
      <c r="I18" s="49" t="s">
        <v>78</v>
      </c>
      <c r="J18" s="42"/>
      <c r="K18" s="49">
        <v>300</v>
      </c>
      <c r="L18" s="50"/>
      <c r="M18" s="49">
        <v>300</v>
      </c>
      <c r="N18" s="42"/>
      <c r="O18" s="49">
        <v>300</v>
      </c>
    </row>
    <row r="19" spans="1:15" ht="11.25" customHeight="1">
      <c r="A19" s="52" t="s">
        <v>54</v>
      </c>
      <c r="B19" s="41"/>
      <c r="C19" s="49">
        <v>300</v>
      </c>
      <c r="D19" s="50"/>
      <c r="E19" s="49">
        <v>510</v>
      </c>
      <c r="F19" s="50"/>
      <c r="G19" s="49">
        <v>367</v>
      </c>
      <c r="H19" s="50"/>
      <c r="I19" s="49">
        <v>527</v>
      </c>
      <c r="J19" s="41"/>
      <c r="K19" s="49">
        <v>450</v>
      </c>
      <c r="L19" s="50"/>
      <c r="M19" s="49">
        <v>450</v>
      </c>
      <c r="N19" s="41"/>
      <c r="O19" s="49">
        <v>450</v>
      </c>
    </row>
    <row r="20" spans="1:15" ht="11.25" customHeight="1">
      <c r="A20" s="52" t="s">
        <v>55</v>
      </c>
      <c r="B20" s="41"/>
      <c r="C20" s="49">
        <v>3000</v>
      </c>
      <c r="D20" s="50"/>
      <c r="E20" s="49">
        <v>4000</v>
      </c>
      <c r="F20" s="50"/>
      <c r="G20" s="49">
        <v>500</v>
      </c>
      <c r="H20" s="50"/>
      <c r="I20" s="49">
        <v>400</v>
      </c>
      <c r="J20" s="41"/>
      <c r="K20" s="49">
        <v>600</v>
      </c>
      <c r="L20" s="50"/>
      <c r="M20" s="49">
        <v>600</v>
      </c>
      <c r="N20" s="41"/>
      <c r="O20" s="49">
        <v>600</v>
      </c>
    </row>
    <row r="21" spans="1:15" ht="11.25" customHeight="1">
      <c r="A21" s="52" t="s">
        <v>56</v>
      </c>
      <c r="B21" s="41"/>
      <c r="C21" s="49">
        <v>8170</v>
      </c>
      <c r="D21" s="50"/>
      <c r="E21" s="49">
        <v>3040</v>
      </c>
      <c r="F21" s="50"/>
      <c r="G21" s="49">
        <v>1120</v>
      </c>
      <c r="H21" s="50"/>
      <c r="I21" s="49">
        <v>400</v>
      </c>
      <c r="J21" s="41"/>
      <c r="K21" s="49">
        <v>3000</v>
      </c>
      <c r="L21" s="50"/>
      <c r="M21" s="49">
        <v>3000</v>
      </c>
      <c r="N21" s="41"/>
      <c r="O21" s="49">
        <v>3000</v>
      </c>
    </row>
    <row r="22" spans="1:15" ht="11.25" customHeight="1">
      <c r="A22" s="52" t="s">
        <v>58</v>
      </c>
      <c r="B22" s="41"/>
      <c r="C22" s="49">
        <v>500</v>
      </c>
      <c r="D22" s="50"/>
      <c r="E22" s="49">
        <v>518</v>
      </c>
      <c r="F22" s="50"/>
      <c r="G22" s="49">
        <v>306</v>
      </c>
      <c r="H22" s="50"/>
      <c r="I22" s="49">
        <v>50</v>
      </c>
      <c r="J22" s="41"/>
      <c r="K22" s="49">
        <v>100</v>
      </c>
      <c r="L22" s="50"/>
      <c r="M22" s="49">
        <v>100</v>
      </c>
      <c r="N22" s="41"/>
      <c r="O22" s="49">
        <v>100</v>
      </c>
    </row>
    <row r="23" spans="1:15" ht="11.25" customHeight="1">
      <c r="A23" s="53" t="s">
        <v>33</v>
      </c>
      <c r="B23" s="57"/>
      <c r="C23" s="54">
        <f>ROUND(SUM(C17:C22),3-LEN(INT(SUM(C17:C22))))</f>
        <v>14400</v>
      </c>
      <c r="D23" s="54"/>
      <c r="E23" s="54">
        <f>ROUND(SUM(E17:E22),3-LEN(INT(SUM(E17:E22))))</f>
        <v>11900</v>
      </c>
      <c r="F23" s="54"/>
      <c r="G23" s="54">
        <f>ROUND(SUM(G17:G22),3-LEN(INT(SUM(G17:G22))))</f>
        <v>5390</v>
      </c>
      <c r="H23" s="54"/>
      <c r="I23" s="54">
        <f>ROUND(SUM(I17:I22),3-LEN(INT(SUM(I17:I22))))</f>
        <v>3810</v>
      </c>
      <c r="J23" s="54"/>
      <c r="K23" s="54">
        <f>ROUND(SUM(K17:K22),2-LEN(INT(SUM(K17:K22))))</f>
        <v>7000</v>
      </c>
      <c r="L23" s="54"/>
      <c r="M23" s="54">
        <f>ROUND(SUM(M17:M22),2-LEN(INT(SUM(M17:M22))))</f>
        <v>7500</v>
      </c>
      <c r="N23" s="54"/>
      <c r="O23" s="54">
        <f>ROUND(SUM(O17:O22),2-LEN(INT(SUM(O17:O22))))</f>
        <v>8000</v>
      </c>
    </row>
    <row r="24" spans="1:15" ht="11.25" customHeight="1">
      <c r="A24" s="48" t="s">
        <v>35</v>
      </c>
      <c r="B24" s="41"/>
      <c r="C24" s="42"/>
      <c r="D24" s="41"/>
      <c r="E24" s="42"/>
      <c r="F24" s="41"/>
      <c r="G24" s="42"/>
      <c r="H24" s="41"/>
      <c r="I24" s="42"/>
      <c r="J24" s="41"/>
      <c r="K24" s="42"/>
      <c r="L24" s="43"/>
      <c r="M24" s="42"/>
      <c r="N24" s="41"/>
      <c r="O24" s="42"/>
    </row>
    <row r="25" spans="1:15" ht="11.25" customHeight="1">
      <c r="A25" s="51" t="s">
        <v>36</v>
      </c>
      <c r="B25" s="41"/>
      <c r="C25" s="49">
        <v>1000</v>
      </c>
      <c r="D25" s="41"/>
      <c r="E25" s="49">
        <v>514</v>
      </c>
      <c r="F25" s="41"/>
      <c r="G25" s="49">
        <v>600</v>
      </c>
      <c r="H25" s="41"/>
      <c r="I25" s="49">
        <v>2100</v>
      </c>
      <c r="J25" s="41"/>
      <c r="K25" s="49">
        <v>3000</v>
      </c>
      <c r="L25" s="41"/>
      <c r="M25" s="49">
        <v>3500</v>
      </c>
      <c r="N25" s="41"/>
      <c r="O25" s="49">
        <v>4000</v>
      </c>
    </row>
    <row r="26" spans="1:15" ht="11.25" customHeight="1">
      <c r="A26" s="51" t="s">
        <v>39</v>
      </c>
      <c r="B26" s="41"/>
      <c r="C26" s="49">
        <v>2000</v>
      </c>
      <c r="D26" s="41"/>
      <c r="E26" s="49">
        <v>500</v>
      </c>
      <c r="F26" s="41"/>
      <c r="G26" s="49">
        <v>2920</v>
      </c>
      <c r="H26" s="41"/>
      <c r="I26" s="49">
        <v>2000</v>
      </c>
      <c r="J26" s="41"/>
      <c r="K26" s="49">
        <v>3000</v>
      </c>
      <c r="L26" s="41"/>
      <c r="M26" s="49">
        <v>3500</v>
      </c>
      <c r="N26" s="41"/>
      <c r="O26" s="49">
        <v>4000</v>
      </c>
    </row>
    <row r="27" spans="1:15" ht="11.25" customHeight="1">
      <c r="A27" s="51" t="s">
        <v>40</v>
      </c>
      <c r="B27" s="41"/>
      <c r="C27" s="49">
        <v>30000</v>
      </c>
      <c r="D27" s="41"/>
      <c r="E27" s="49">
        <v>18200</v>
      </c>
      <c r="F27" s="41"/>
      <c r="G27" s="49">
        <v>28200</v>
      </c>
      <c r="H27" s="41"/>
      <c r="I27" s="49">
        <v>30000</v>
      </c>
      <c r="J27" s="41"/>
      <c r="K27" s="49">
        <v>30000</v>
      </c>
      <c r="L27" s="41"/>
      <c r="M27" s="49">
        <v>30000</v>
      </c>
      <c r="N27" s="41"/>
      <c r="O27" s="49">
        <v>35000</v>
      </c>
    </row>
    <row r="28" spans="1:15" ht="11.25" customHeight="1">
      <c r="A28" s="51" t="s">
        <v>41</v>
      </c>
      <c r="B28" s="41"/>
      <c r="C28" s="49">
        <v>2000</v>
      </c>
      <c r="D28" s="41"/>
      <c r="E28" s="49">
        <v>1500</v>
      </c>
      <c r="F28" s="41"/>
      <c r="G28" s="49">
        <v>22000</v>
      </c>
      <c r="H28" s="41"/>
      <c r="I28" s="49">
        <v>22000</v>
      </c>
      <c r="J28" s="41"/>
      <c r="K28" s="49">
        <v>22000</v>
      </c>
      <c r="L28" s="41"/>
      <c r="M28" s="49">
        <v>25000</v>
      </c>
      <c r="N28" s="41"/>
      <c r="O28" s="49">
        <v>27000</v>
      </c>
    </row>
    <row r="29" spans="1:15" ht="11.25" customHeight="1">
      <c r="A29" s="51" t="s">
        <v>44</v>
      </c>
      <c r="B29" s="41"/>
      <c r="C29" s="49">
        <v>183000</v>
      </c>
      <c r="D29" s="41"/>
      <c r="E29" s="49">
        <v>132000</v>
      </c>
      <c r="F29" s="41"/>
      <c r="G29" s="49">
        <v>143000</v>
      </c>
      <c r="H29" s="41"/>
      <c r="I29" s="49">
        <v>169000</v>
      </c>
      <c r="J29" s="41"/>
      <c r="K29" s="49">
        <v>170000</v>
      </c>
      <c r="L29" s="41"/>
      <c r="M29" s="49">
        <v>180000</v>
      </c>
      <c r="N29" s="41"/>
      <c r="O29" s="49">
        <v>200000</v>
      </c>
    </row>
    <row r="30" spans="1:15" ht="11.25" customHeight="1">
      <c r="A30" s="51" t="s">
        <v>45</v>
      </c>
      <c r="B30" s="41"/>
      <c r="C30" s="49">
        <v>2500</v>
      </c>
      <c r="D30" s="41"/>
      <c r="E30" s="49">
        <v>500</v>
      </c>
      <c r="F30" s="41"/>
      <c r="G30" s="49">
        <v>2700</v>
      </c>
      <c r="H30" s="41"/>
      <c r="I30" s="49">
        <v>3000</v>
      </c>
      <c r="J30" s="41"/>
      <c r="K30" s="49">
        <v>5000</v>
      </c>
      <c r="L30" s="41"/>
      <c r="M30" s="49">
        <v>6000</v>
      </c>
      <c r="N30" s="41"/>
      <c r="O30" s="49">
        <v>8000</v>
      </c>
    </row>
    <row r="31" spans="1:15" ht="11.25" customHeight="1">
      <c r="A31" s="51" t="s">
        <v>47</v>
      </c>
      <c r="B31" s="41"/>
      <c r="C31" s="46">
        <v>65000</v>
      </c>
      <c r="D31" s="58"/>
      <c r="E31" s="46">
        <v>65000</v>
      </c>
      <c r="F31" s="58"/>
      <c r="G31" s="46">
        <v>85000</v>
      </c>
      <c r="H31" s="83"/>
      <c r="I31" s="46">
        <v>93000</v>
      </c>
      <c r="J31" s="58"/>
      <c r="K31" s="46">
        <v>100000</v>
      </c>
      <c r="L31" s="58"/>
      <c r="M31" s="46">
        <v>110000</v>
      </c>
      <c r="N31" s="58"/>
      <c r="O31" s="46">
        <v>120000</v>
      </c>
    </row>
    <row r="32" spans="1:15" ht="11.25" customHeight="1">
      <c r="A32" s="52" t="s">
        <v>33</v>
      </c>
      <c r="B32" s="41"/>
      <c r="C32" s="54">
        <f>ROUND(SUM(C25:C31),3-LEN(INT(SUM(C25:C31))))</f>
        <v>286000</v>
      </c>
      <c r="D32" s="54"/>
      <c r="E32" s="54">
        <f>ROUND(SUM(E25:E31),3-LEN(INT(SUM(E25:E31))))</f>
        <v>218000</v>
      </c>
      <c r="F32" s="54"/>
      <c r="G32" s="54">
        <f>ROUND(SUM(G25:G31),3-LEN(INT(SUM(G25:G31))))</f>
        <v>284000</v>
      </c>
      <c r="H32" s="54"/>
      <c r="I32" s="54">
        <f>ROUND(SUM(I25:I31),3-LEN(INT(SUM(I25:I31))))</f>
        <v>321000</v>
      </c>
      <c r="J32" s="54"/>
      <c r="K32" s="54">
        <f>ROUND(SUM(K25:K31),2-LEN(INT(SUM(K25:K31))))</f>
        <v>330000</v>
      </c>
      <c r="L32" s="54"/>
      <c r="M32" s="54">
        <f>ROUND(SUM(M25:M31),2-LEN(INT(SUM(M25:M31))))</f>
        <v>360000</v>
      </c>
      <c r="N32" s="54"/>
      <c r="O32" s="54">
        <f>ROUND(SUM(O25:O31),2-LEN(INT(SUM(O25:O31))))</f>
        <v>400000</v>
      </c>
    </row>
    <row r="33" spans="1:15" ht="11.25" customHeight="1">
      <c r="A33" s="51" t="s">
        <v>83</v>
      </c>
      <c r="B33" s="44"/>
      <c r="C33" s="46">
        <f>ROUND(SUM(C15,C23,C32),3-LEN(INT(SUM(C15,C23,C32))))</f>
        <v>321000</v>
      </c>
      <c r="D33" s="46"/>
      <c r="E33" s="46">
        <f>ROUND(SUM(E15,E23,E32),3-LEN(INT(SUM(E15,E23,E32))))</f>
        <v>247000</v>
      </c>
      <c r="F33" s="46"/>
      <c r="G33" s="46">
        <f>ROUND(SUM(G15,G23,G32),3-LEN(INT(SUM(G15,G23,G32))))</f>
        <v>306000</v>
      </c>
      <c r="H33" s="46"/>
      <c r="I33" s="46">
        <f>ROUND(SUM(I15,I23,I32),3-LEN(INT(SUM(I15,I23,I32))))</f>
        <v>342000</v>
      </c>
      <c r="J33" s="44"/>
      <c r="K33" s="46">
        <f>ROUND(SUM(K15,K23,K32),2-LEN(INT(SUM(K15,K23,K32))))</f>
        <v>350000</v>
      </c>
      <c r="L33" s="46"/>
      <c r="M33" s="46">
        <f>ROUND(SUM(M15,M23,M32),2-LEN(INT(SUM(M15,M23,M32))))</f>
        <v>380000</v>
      </c>
      <c r="N33" s="46"/>
      <c r="O33" s="46">
        <f>ROUND(SUM(O15,O23,O32),2-LEN(INT(SUM(O15,O23,O32))))</f>
        <v>420000</v>
      </c>
    </row>
    <row r="34" spans="1:15" ht="12" customHeight="1">
      <c r="A34" s="199" t="s">
        <v>218</v>
      </c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</row>
    <row r="35" spans="1:15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5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15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1:15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</sheetData>
  <mergeCells count="6">
    <mergeCell ref="A5:O5"/>
    <mergeCell ref="A34:O34"/>
    <mergeCell ref="A1:O1"/>
    <mergeCell ref="A2:O2"/>
    <mergeCell ref="A4:O4"/>
    <mergeCell ref="A3:O3"/>
  </mergeCells>
  <printOptions/>
  <pageMargins left="0.5" right="0.5" top="0.5" bottom="0.75" header="0.5" footer="0.5"/>
  <pageSetup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1">
      <selection activeCell="A1" sqref="A1:Q1"/>
    </sheetView>
  </sheetViews>
  <sheetFormatPr defaultColWidth="9.140625" defaultRowHeight="12.75"/>
  <cols>
    <col min="1" max="1" width="18.7109375" style="0" customWidth="1"/>
    <col min="2" max="2" width="1.7109375" style="0" customWidth="1"/>
    <col min="3" max="3" width="9.28125" style="0" customWidth="1"/>
    <col min="4" max="4" width="1.7109375" style="0" customWidth="1"/>
    <col min="5" max="5" width="7.8515625" style="0" customWidth="1"/>
    <col min="6" max="6" width="1.7109375" style="0" customWidth="1"/>
    <col min="7" max="7" width="7.8515625" style="0" customWidth="1"/>
    <col min="8" max="8" width="1.7109375" style="0" customWidth="1"/>
    <col min="9" max="9" width="7.8515625" style="0" customWidth="1"/>
    <col min="10" max="10" width="1.7109375" style="0" customWidth="1"/>
    <col min="11" max="11" width="7.8515625" style="0" customWidth="1"/>
    <col min="12" max="12" width="1.7109375" style="0" customWidth="1"/>
    <col min="13" max="13" width="7.8515625" style="0" customWidth="1"/>
    <col min="14" max="14" width="1.7109375" style="0" customWidth="1"/>
    <col min="15" max="15" width="7.8515625" style="0" customWidth="1"/>
    <col min="16" max="16" width="1.7109375" style="0" customWidth="1"/>
    <col min="17" max="17" width="7.28125" style="0" customWidth="1"/>
  </cols>
  <sheetData>
    <row r="1" spans="1:17" ht="11.25" customHeight="1">
      <c r="A1" s="167" t="s">
        <v>96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</row>
    <row r="2" spans="1:17" ht="11.25" customHeight="1">
      <c r="A2" s="167" t="s">
        <v>194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</row>
    <row r="3" spans="1:17" ht="11.25" customHeigh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</row>
    <row r="4" spans="1:17" ht="11.25" customHeight="1">
      <c r="A4" s="167" t="s">
        <v>492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</row>
    <row r="5" spans="1:17" ht="11.25" customHeight="1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</row>
    <row r="6" spans="1:17" ht="11.25" customHeight="1">
      <c r="A6" s="63"/>
      <c r="B6" s="63"/>
      <c r="C6" s="77" t="s">
        <v>359</v>
      </c>
      <c r="D6" s="63"/>
      <c r="E6" s="64"/>
      <c r="F6" s="63"/>
      <c r="G6" s="64"/>
      <c r="H6" s="63"/>
      <c r="I6" s="64"/>
      <c r="J6" s="63"/>
      <c r="K6" s="64"/>
      <c r="L6" s="63"/>
      <c r="M6" s="64"/>
      <c r="N6" s="63"/>
      <c r="O6" s="64"/>
      <c r="P6" s="63"/>
      <c r="Q6" s="64"/>
    </row>
    <row r="7" spans="1:17" ht="11.25" customHeight="1">
      <c r="A7" s="65" t="s">
        <v>201</v>
      </c>
      <c r="B7" s="44"/>
      <c r="C7" s="65" t="s">
        <v>358</v>
      </c>
      <c r="D7" s="44"/>
      <c r="E7" s="46" t="s">
        <v>84</v>
      </c>
      <c r="F7" s="44"/>
      <c r="G7" s="46" t="s">
        <v>85</v>
      </c>
      <c r="H7" s="44"/>
      <c r="I7" s="46" t="s">
        <v>86</v>
      </c>
      <c r="J7" s="44"/>
      <c r="K7" s="46" t="s">
        <v>209</v>
      </c>
      <c r="L7" s="44"/>
      <c r="M7" s="46" t="s">
        <v>215</v>
      </c>
      <c r="N7" s="47"/>
      <c r="O7" s="46" t="s">
        <v>216</v>
      </c>
      <c r="P7" s="44"/>
      <c r="Q7" s="46" t="s">
        <v>217</v>
      </c>
    </row>
    <row r="8" spans="1:17" ht="11.25" customHeight="1">
      <c r="A8" s="48" t="s">
        <v>82</v>
      </c>
      <c r="B8" s="41"/>
      <c r="C8" s="41"/>
      <c r="D8" s="41"/>
      <c r="E8" s="49"/>
      <c r="F8" s="50"/>
      <c r="G8" s="49"/>
      <c r="H8" s="50"/>
      <c r="I8" s="49"/>
      <c r="J8" s="50"/>
      <c r="K8" s="42"/>
      <c r="L8" s="41"/>
      <c r="M8" s="42"/>
      <c r="N8" s="43"/>
      <c r="O8" s="42"/>
      <c r="P8" s="41"/>
      <c r="Q8" s="42"/>
    </row>
    <row r="9" spans="1:17" ht="11.25" customHeight="1">
      <c r="A9" s="51" t="s">
        <v>60</v>
      </c>
      <c r="B9" s="41"/>
      <c r="C9" s="41"/>
      <c r="D9" s="41"/>
      <c r="E9" s="49"/>
      <c r="F9" s="50"/>
      <c r="G9" s="49"/>
      <c r="H9" s="50"/>
      <c r="I9" s="49"/>
      <c r="J9" s="50"/>
      <c r="K9" s="42"/>
      <c r="L9" s="41"/>
      <c r="M9" s="42"/>
      <c r="N9" s="43"/>
      <c r="O9" s="42"/>
      <c r="P9" s="41"/>
      <c r="Q9" s="42"/>
    </row>
    <row r="10" spans="1:17" ht="11.25" customHeight="1">
      <c r="A10" s="52" t="s">
        <v>64</v>
      </c>
      <c r="B10" s="44"/>
      <c r="C10" s="66">
        <v>0.58</v>
      </c>
      <c r="D10" s="41"/>
      <c r="E10" s="49">
        <v>653</v>
      </c>
      <c r="F10" s="41"/>
      <c r="G10" s="49">
        <v>709</v>
      </c>
      <c r="H10" s="41"/>
      <c r="I10" s="49">
        <v>586</v>
      </c>
      <c r="J10" s="81"/>
      <c r="K10" s="49">
        <v>640</v>
      </c>
      <c r="L10" s="41"/>
      <c r="M10" s="49">
        <v>600</v>
      </c>
      <c r="N10" s="50"/>
      <c r="O10" s="49">
        <v>500</v>
      </c>
      <c r="P10" s="41"/>
      <c r="Q10" s="49">
        <v>500</v>
      </c>
    </row>
    <row r="11" spans="1:17" ht="11.25" customHeight="1">
      <c r="A11" s="52" t="s">
        <v>79</v>
      </c>
      <c r="B11" s="67"/>
      <c r="C11" s="68">
        <v>0.28</v>
      </c>
      <c r="D11" s="41"/>
      <c r="E11" s="49">
        <v>2790</v>
      </c>
      <c r="F11" s="41"/>
      <c r="G11" s="49">
        <v>432</v>
      </c>
      <c r="H11" s="41"/>
      <c r="I11" s="49" t="s">
        <v>78</v>
      </c>
      <c r="J11" s="80"/>
      <c r="K11" s="49" t="s">
        <v>78</v>
      </c>
      <c r="L11" s="41"/>
      <c r="M11" s="49" t="s">
        <v>78</v>
      </c>
      <c r="N11" s="50"/>
      <c r="O11" s="49" t="s">
        <v>78</v>
      </c>
      <c r="P11" s="41"/>
      <c r="Q11" s="49" t="s">
        <v>78</v>
      </c>
    </row>
    <row r="12" spans="1:17" ht="11.25" customHeight="1">
      <c r="A12" s="52" t="s">
        <v>360</v>
      </c>
      <c r="B12" s="67"/>
      <c r="C12" s="68">
        <v>0.14</v>
      </c>
      <c r="D12" s="41"/>
      <c r="E12" s="49">
        <v>11.7</v>
      </c>
      <c r="F12" s="41"/>
      <c r="G12" s="49">
        <v>10</v>
      </c>
      <c r="H12" s="41"/>
      <c r="I12" s="112">
        <v>65</v>
      </c>
      <c r="J12" s="113"/>
      <c r="K12" s="112">
        <v>58</v>
      </c>
      <c r="L12" s="114"/>
      <c r="M12" s="112">
        <v>55</v>
      </c>
      <c r="N12" s="115"/>
      <c r="O12" s="112">
        <v>53</v>
      </c>
      <c r="P12" s="114"/>
      <c r="Q12" s="112">
        <v>51</v>
      </c>
    </row>
    <row r="13" spans="1:17" ht="11.25" customHeight="1">
      <c r="A13" s="52" t="s">
        <v>69</v>
      </c>
      <c r="B13" s="67"/>
      <c r="C13" s="68">
        <v>0.38</v>
      </c>
      <c r="D13" s="41"/>
      <c r="E13" s="49">
        <v>861</v>
      </c>
      <c r="F13" s="41"/>
      <c r="G13" s="49">
        <v>800</v>
      </c>
      <c r="H13" s="41"/>
      <c r="I13" s="49">
        <v>575</v>
      </c>
      <c r="J13" s="80"/>
      <c r="K13" s="49">
        <v>575</v>
      </c>
      <c r="L13" s="41"/>
      <c r="M13" s="49">
        <v>580</v>
      </c>
      <c r="N13" s="50"/>
      <c r="O13" s="49">
        <v>580</v>
      </c>
      <c r="P13" s="41"/>
      <c r="Q13" s="49">
        <v>500</v>
      </c>
    </row>
    <row r="14" spans="1:17" ht="11.25" customHeight="1">
      <c r="A14" s="52" t="s">
        <v>62</v>
      </c>
      <c r="B14" s="67"/>
      <c r="C14" s="68">
        <v>0.62</v>
      </c>
      <c r="D14" s="41"/>
      <c r="E14" s="49">
        <v>1350</v>
      </c>
      <c r="F14" s="50"/>
      <c r="G14" s="49">
        <v>1350</v>
      </c>
      <c r="H14" s="50"/>
      <c r="I14" s="49">
        <v>369</v>
      </c>
      <c r="J14" s="81"/>
      <c r="K14" s="49">
        <v>408</v>
      </c>
      <c r="L14" s="41"/>
      <c r="M14" s="49">
        <v>360</v>
      </c>
      <c r="N14" s="50"/>
      <c r="O14" s="49">
        <v>340</v>
      </c>
      <c r="P14" s="41"/>
      <c r="Q14" s="49">
        <v>320</v>
      </c>
    </row>
    <row r="15" spans="1:17" ht="11.25" customHeight="1">
      <c r="A15" s="52" t="s">
        <v>74</v>
      </c>
      <c r="B15" s="67"/>
      <c r="C15" s="68">
        <v>0.36</v>
      </c>
      <c r="D15" s="41"/>
      <c r="E15" s="49">
        <v>5.21</v>
      </c>
      <c r="F15" s="50"/>
      <c r="G15" s="49">
        <v>5.42</v>
      </c>
      <c r="H15" s="50"/>
      <c r="I15" s="49">
        <v>11.8</v>
      </c>
      <c r="J15" s="81"/>
      <c r="K15" s="49">
        <v>10</v>
      </c>
      <c r="L15" s="41"/>
      <c r="M15" s="49">
        <v>8</v>
      </c>
      <c r="N15" s="50"/>
      <c r="O15" s="49">
        <v>8</v>
      </c>
      <c r="P15" s="41"/>
      <c r="Q15" s="49">
        <v>6</v>
      </c>
    </row>
    <row r="16" spans="1:17" ht="11.25" customHeight="1">
      <c r="A16" s="52" t="s">
        <v>75</v>
      </c>
      <c r="B16" s="67"/>
      <c r="C16" s="68">
        <v>0.38</v>
      </c>
      <c r="D16" s="41"/>
      <c r="E16" s="49">
        <v>1440</v>
      </c>
      <c r="F16" s="41"/>
      <c r="G16" s="49">
        <v>960</v>
      </c>
      <c r="H16" s="41"/>
      <c r="I16" s="49" t="s">
        <v>78</v>
      </c>
      <c r="J16" s="81"/>
      <c r="K16" s="49" t="s">
        <v>78</v>
      </c>
      <c r="L16" s="41"/>
      <c r="M16" s="49" t="s">
        <v>78</v>
      </c>
      <c r="N16" s="50"/>
      <c r="O16" s="49" t="s">
        <v>78</v>
      </c>
      <c r="P16" s="41"/>
      <c r="Q16" s="49" t="s">
        <v>78</v>
      </c>
    </row>
    <row r="17" spans="1:17" ht="11.25" customHeight="1">
      <c r="A17" s="52" t="s">
        <v>76</v>
      </c>
      <c r="B17" s="67"/>
      <c r="C17" s="68">
        <v>0.65</v>
      </c>
      <c r="D17" s="41"/>
      <c r="E17" s="49">
        <v>12900</v>
      </c>
      <c r="F17" s="41"/>
      <c r="G17" s="49">
        <v>13900</v>
      </c>
      <c r="H17" s="41"/>
      <c r="I17" s="49">
        <v>13600</v>
      </c>
      <c r="J17" s="80"/>
      <c r="K17" s="49">
        <v>14700</v>
      </c>
      <c r="L17" s="41"/>
      <c r="M17" s="49">
        <v>15000</v>
      </c>
      <c r="N17" s="50"/>
      <c r="O17" s="49">
        <v>15000</v>
      </c>
      <c r="P17" s="41"/>
      <c r="Q17" s="49">
        <v>15000</v>
      </c>
    </row>
    <row r="18" spans="1:17" ht="11.25" customHeight="1">
      <c r="A18" s="52" t="s">
        <v>77</v>
      </c>
      <c r="B18" s="67"/>
      <c r="C18" s="68">
        <v>0.54</v>
      </c>
      <c r="D18" s="41"/>
      <c r="E18" s="46">
        <v>12</v>
      </c>
      <c r="F18" s="44"/>
      <c r="G18" s="46">
        <v>0.57</v>
      </c>
      <c r="H18" s="44"/>
      <c r="I18" s="46">
        <v>0.54</v>
      </c>
      <c r="J18" s="82"/>
      <c r="K18" s="94">
        <v>2</v>
      </c>
      <c r="L18" s="44"/>
      <c r="M18" s="94">
        <v>2</v>
      </c>
      <c r="N18" s="58"/>
      <c r="O18" s="94">
        <v>2</v>
      </c>
      <c r="P18" s="44"/>
      <c r="Q18" s="94">
        <v>2</v>
      </c>
    </row>
    <row r="19" spans="1:17" ht="11.25" customHeight="1">
      <c r="A19" s="53" t="s">
        <v>33</v>
      </c>
      <c r="B19" s="67"/>
      <c r="C19" s="69" t="s">
        <v>97</v>
      </c>
      <c r="D19" s="41"/>
      <c r="E19" s="54">
        <f>ROUND(SUM(E10:E18),3-LEN(INT(SUM(E10:E18))))</f>
        <v>20000</v>
      </c>
      <c r="F19" s="54"/>
      <c r="G19" s="54">
        <f>ROUND(SUM(G10:G18),3-LEN(INT(SUM(G10:G18))))</f>
        <v>18200</v>
      </c>
      <c r="H19" s="54"/>
      <c r="I19" s="54">
        <f>ROUND(SUM(I10,I13:I18),3-LEN(INT(SUM(I10,I13:I18))))</f>
        <v>15100</v>
      </c>
      <c r="J19" s="54"/>
      <c r="K19" s="54">
        <f>ROUND(SUM(K10,K13:K17),3-LEN(INT(SUM(K10,K13:K17))))</f>
        <v>16300</v>
      </c>
      <c r="L19" s="54"/>
      <c r="M19" s="54">
        <f>ROUND(SUM(M10,M13:M17),2-LEN(INT(SUM(M10,M13:M17))))</f>
        <v>17000</v>
      </c>
      <c r="N19" s="54"/>
      <c r="O19" s="54">
        <f>ROUND(SUM(O10,O13:O17),2-LEN(INT(SUM(O10,O13:O17))))</f>
        <v>16000</v>
      </c>
      <c r="P19" s="54"/>
      <c r="Q19" s="54">
        <f>ROUND(SUM(Q10,Q13:Q17),2-LEN(INT(SUM(Q10,Q13:Q17))))</f>
        <v>16000</v>
      </c>
    </row>
    <row r="20" spans="1:17" ht="11.25" customHeight="1">
      <c r="A20" s="51" t="s">
        <v>81</v>
      </c>
      <c r="B20" s="41"/>
      <c r="C20" s="41"/>
      <c r="D20" s="41"/>
      <c r="E20" s="49"/>
      <c r="F20" s="50"/>
      <c r="G20" s="49"/>
      <c r="H20" s="50"/>
      <c r="I20" s="49"/>
      <c r="J20" s="81"/>
      <c r="K20" s="49"/>
      <c r="L20" s="41"/>
      <c r="M20" s="49"/>
      <c r="N20" s="43"/>
      <c r="O20" s="49"/>
      <c r="P20" s="41"/>
      <c r="Q20" s="49"/>
    </row>
    <row r="21" spans="1:17" ht="11.25" customHeight="1">
      <c r="A21" s="52" t="s">
        <v>48</v>
      </c>
      <c r="B21" s="44"/>
      <c r="C21" s="66">
        <v>0.45</v>
      </c>
      <c r="D21" s="41"/>
      <c r="E21" s="49">
        <v>410</v>
      </c>
      <c r="F21" s="50"/>
      <c r="G21" s="49" t="s">
        <v>78</v>
      </c>
      <c r="H21" s="50"/>
      <c r="I21" s="49" t="s">
        <v>78</v>
      </c>
      <c r="J21" s="81"/>
      <c r="K21" s="49" t="s">
        <v>78</v>
      </c>
      <c r="L21" s="41"/>
      <c r="M21" s="49" t="s">
        <v>78</v>
      </c>
      <c r="N21" s="50"/>
      <c r="O21" s="49" t="s">
        <v>78</v>
      </c>
      <c r="P21" s="41"/>
      <c r="Q21" s="49" t="s">
        <v>78</v>
      </c>
    </row>
    <row r="22" spans="1:17" ht="11.25" customHeight="1">
      <c r="A22" s="52" t="s">
        <v>57</v>
      </c>
      <c r="B22" s="67"/>
      <c r="C22" s="68">
        <v>0.53</v>
      </c>
      <c r="D22" s="41"/>
      <c r="E22" s="49">
        <v>1580</v>
      </c>
      <c r="F22" s="50"/>
      <c r="G22" s="49">
        <v>52</v>
      </c>
      <c r="H22" s="50"/>
      <c r="I22" s="49">
        <v>182</v>
      </c>
      <c r="J22" s="81"/>
      <c r="K22" s="49">
        <v>64</v>
      </c>
      <c r="L22" s="42"/>
      <c r="M22" s="49">
        <v>500</v>
      </c>
      <c r="N22" s="50"/>
      <c r="O22" s="49">
        <v>550</v>
      </c>
      <c r="P22" s="42"/>
      <c r="Q22" s="49">
        <v>550</v>
      </c>
    </row>
    <row r="23" spans="1:17" ht="11.25" customHeight="1">
      <c r="A23" s="52" t="s">
        <v>49</v>
      </c>
      <c r="B23" s="67"/>
      <c r="C23" s="68">
        <v>0.5</v>
      </c>
      <c r="D23" s="41"/>
      <c r="E23" s="49">
        <v>270</v>
      </c>
      <c r="F23" s="50"/>
      <c r="G23" s="49">
        <v>265</v>
      </c>
      <c r="H23" s="50"/>
      <c r="I23" s="49">
        <v>178</v>
      </c>
      <c r="J23" s="81"/>
      <c r="K23" s="49">
        <v>27</v>
      </c>
      <c r="L23" s="42"/>
      <c r="M23" s="49">
        <v>20</v>
      </c>
      <c r="N23" s="50"/>
      <c r="O23" s="49">
        <v>20</v>
      </c>
      <c r="P23" s="42"/>
      <c r="Q23" s="49">
        <v>20</v>
      </c>
    </row>
    <row r="24" spans="1:17" ht="11.25" customHeight="1">
      <c r="A24" s="52" t="s">
        <v>51</v>
      </c>
      <c r="B24" s="67"/>
      <c r="C24" s="68">
        <v>0.29</v>
      </c>
      <c r="D24" s="41"/>
      <c r="E24" s="49">
        <v>60</v>
      </c>
      <c r="F24" s="50"/>
      <c r="G24" s="49">
        <v>10</v>
      </c>
      <c r="H24" s="50"/>
      <c r="I24" s="49">
        <v>6</v>
      </c>
      <c r="J24" s="81"/>
      <c r="K24" s="49" t="s">
        <v>78</v>
      </c>
      <c r="L24" s="41"/>
      <c r="M24" s="49" t="s">
        <v>78</v>
      </c>
      <c r="N24" s="50"/>
      <c r="O24" s="49" t="s">
        <v>78</v>
      </c>
      <c r="P24" s="41"/>
      <c r="Q24" s="49" t="s">
        <v>78</v>
      </c>
    </row>
    <row r="25" spans="1:17" ht="11.25" customHeight="1">
      <c r="A25" s="52" t="s">
        <v>53</v>
      </c>
      <c r="B25" s="67"/>
      <c r="C25" s="68">
        <v>0.4</v>
      </c>
      <c r="D25" s="41"/>
      <c r="E25" s="49">
        <v>3</v>
      </c>
      <c r="F25" s="50"/>
      <c r="G25" s="49">
        <v>1</v>
      </c>
      <c r="H25" s="50"/>
      <c r="I25" s="49">
        <v>9</v>
      </c>
      <c r="J25" s="81"/>
      <c r="K25" s="49">
        <v>1</v>
      </c>
      <c r="L25" s="41"/>
      <c r="M25" s="49">
        <v>1</v>
      </c>
      <c r="N25" s="50"/>
      <c r="O25" s="49">
        <v>1</v>
      </c>
      <c r="P25" s="41"/>
      <c r="Q25" s="49">
        <v>1</v>
      </c>
    </row>
    <row r="26" spans="1:17" ht="11.25" customHeight="1">
      <c r="A26" s="52" t="s">
        <v>54</v>
      </c>
      <c r="B26" s="67"/>
      <c r="C26" s="68">
        <v>0.5</v>
      </c>
      <c r="D26" s="41"/>
      <c r="E26" s="94">
        <v>2</v>
      </c>
      <c r="F26" s="50"/>
      <c r="G26" s="49" t="s">
        <v>78</v>
      </c>
      <c r="H26" s="50"/>
      <c r="I26" s="49" t="s">
        <v>78</v>
      </c>
      <c r="J26" s="81"/>
      <c r="K26" s="49" t="s">
        <v>78</v>
      </c>
      <c r="L26" s="41"/>
      <c r="M26" s="49" t="s">
        <v>78</v>
      </c>
      <c r="N26" s="50"/>
      <c r="O26" s="49" t="s">
        <v>78</v>
      </c>
      <c r="P26" s="41"/>
      <c r="Q26" s="49" t="s">
        <v>78</v>
      </c>
    </row>
    <row r="27" spans="1:17" ht="11.25" customHeight="1">
      <c r="A27" s="52" t="s">
        <v>55</v>
      </c>
      <c r="B27" s="67"/>
      <c r="C27" s="68">
        <v>0.52</v>
      </c>
      <c r="D27" s="41"/>
      <c r="E27" s="49">
        <v>275</v>
      </c>
      <c r="F27" s="50"/>
      <c r="G27" s="49">
        <v>147</v>
      </c>
      <c r="H27" s="50"/>
      <c r="I27" s="49">
        <v>55</v>
      </c>
      <c r="J27" s="81"/>
      <c r="K27" s="49">
        <v>74</v>
      </c>
      <c r="L27" s="41"/>
      <c r="M27" s="49">
        <v>75</v>
      </c>
      <c r="N27" s="50"/>
      <c r="O27" s="49">
        <v>75</v>
      </c>
      <c r="P27" s="41"/>
      <c r="Q27" s="49">
        <v>75</v>
      </c>
    </row>
    <row r="28" spans="1:17" ht="11.25" customHeight="1">
      <c r="A28" s="52" t="s">
        <v>56</v>
      </c>
      <c r="B28" s="67"/>
      <c r="C28" s="68">
        <v>0.45</v>
      </c>
      <c r="D28" s="41"/>
      <c r="E28" s="49">
        <v>650</v>
      </c>
      <c r="F28" s="50"/>
      <c r="G28" s="49">
        <v>61</v>
      </c>
      <c r="H28" s="50"/>
      <c r="I28" s="49">
        <v>0.5</v>
      </c>
      <c r="J28" s="81"/>
      <c r="K28" s="49" t="s">
        <v>78</v>
      </c>
      <c r="L28" s="41"/>
      <c r="M28" s="49" t="s">
        <v>78</v>
      </c>
      <c r="N28" s="50"/>
      <c r="O28" s="49" t="s">
        <v>78</v>
      </c>
      <c r="P28" s="41"/>
      <c r="Q28" s="49" t="s">
        <v>78</v>
      </c>
    </row>
    <row r="29" spans="1:17" ht="11.25" customHeight="1">
      <c r="A29" s="52" t="s">
        <v>58</v>
      </c>
      <c r="B29" s="67"/>
      <c r="C29" s="68">
        <v>0.34</v>
      </c>
      <c r="D29" s="41"/>
      <c r="E29" s="49">
        <v>480</v>
      </c>
      <c r="F29" s="50"/>
      <c r="G29" s="49">
        <v>225</v>
      </c>
      <c r="H29" s="50"/>
      <c r="I29" s="49">
        <v>255</v>
      </c>
      <c r="J29" s="81"/>
      <c r="K29" s="49">
        <v>500</v>
      </c>
      <c r="L29" s="41"/>
      <c r="M29" s="49">
        <v>200</v>
      </c>
      <c r="N29" s="50"/>
      <c r="O29" s="49">
        <v>200</v>
      </c>
      <c r="P29" s="41"/>
      <c r="Q29" s="49">
        <v>200</v>
      </c>
    </row>
    <row r="30" spans="1:17" ht="11.25" customHeight="1">
      <c r="A30" s="53" t="s">
        <v>33</v>
      </c>
      <c r="B30" s="67"/>
      <c r="C30" s="69" t="s">
        <v>97</v>
      </c>
      <c r="D30" s="57"/>
      <c r="E30" s="54">
        <f>ROUND(SUM(E21:E25,E27:E29),3-LEN(INT(SUM(E21:E25,E27:E29))))</f>
        <v>3730</v>
      </c>
      <c r="F30" s="54"/>
      <c r="G30" s="54">
        <f>ROUND(SUM(G21:G25,G27:G29),3-LEN(INT(SUM(G21:G25,G27:G29))))</f>
        <v>761</v>
      </c>
      <c r="H30" s="54"/>
      <c r="I30" s="54">
        <f>ROUND(SUM(I21:I25,I27:I29),3-LEN(INT(SUM(I21:I25,I27:I29))))</f>
        <v>686</v>
      </c>
      <c r="J30" s="54"/>
      <c r="K30" s="54">
        <f>ROUND(SUM(K21:K25,K27:K29),3-LEN(INT(SUM(K21:K25,K27:K29))))</f>
        <v>666</v>
      </c>
      <c r="L30" s="54"/>
      <c r="M30" s="54">
        <f>ROUND(SUM(M21:M29),2-LEN(INT(SUM(M21:M29))))</f>
        <v>800</v>
      </c>
      <c r="N30" s="54"/>
      <c r="O30" s="54">
        <f>ROUND(SUM(O21:O29),2-LEN(INT(SUM(O21:O29))))</f>
        <v>850</v>
      </c>
      <c r="P30" s="54"/>
      <c r="Q30" s="54">
        <f>ROUND(SUM(Q21:Q29),2-LEN(INT(SUM(Q21:Q29))))</f>
        <v>850</v>
      </c>
    </row>
    <row r="31" spans="1:17" ht="11.25" customHeight="1">
      <c r="A31" s="48" t="s">
        <v>35</v>
      </c>
      <c r="B31" s="41"/>
      <c r="C31" s="41"/>
      <c r="D31" s="41"/>
      <c r="E31" s="42"/>
      <c r="F31" s="41"/>
      <c r="G31" s="42"/>
      <c r="H31" s="41"/>
      <c r="I31" s="42"/>
      <c r="J31" s="80"/>
      <c r="K31" s="42"/>
      <c r="L31" s="41"/>
      <c r="M31" s="42"/>
      <c r="N31" s="43"/>
      <c r="O31" s="42"/>
      <c r="P31" s="41"/>
      <c r="Q31" s="42"/>
    </row>
    <row r="32" spans="1:17" ht="11.25" customHeight="1">
      <c r="A32" s="51" t="s">
        <v>37</v>
      </c>
      <c r="B32" s="44"/>
      <c r="C32" s="66">
        <v>0.57</v>
      </c>
      <c r="D32" s="41"/>
      <c r="E32" s="49">
        <v>275</v>
      </c>
      <c r="F32" s="41"/>
      <c r="G32" s="49">
        <v>0.83</v>
      </c>
      <c r="H32" s="41"/>
      <c r="I32" s="49" t="s">
        <v>78</v>
      </c>
      <c r="J32" s="80"/>
      <c r="K32" s="49">
        <v>11.1</v>
      </c>
      <c r="L32" s="41"/>
      <c r="M32" s="49">
        <v>15</v>
      </c>
      <c r="N32" s="41"/>
      <c r="O32" s="49">
        <v>20</v>
      </c>
      <c r="P32" s="41"/>
      <c r="Q32" s="49">
        <v>25</v>
      </c>
    </row>
    <row r="33" spans="1:17" ht="11.25" customHeight="1">
      <c r="A33" s="51" t="s">
        <v>40</v>
      </c>
      <c r="B33" s="67"/>
      <c r="C33" s="68">
        <v>0.57</v>
      </c>
      <c r="D33" s="41"/>
      <c r="E33" s="49">
        <v>13000</v>
      </c>
      <c r="F33" s="41"/>
      <c r="G33" s="49">
        <v>8000</v>
      </c>
      <c r="H33" s="41"/>
      <c r="I33" s="49">
        <v>9200</v>
      </c>
      <c r="J33" s="80"/>
      <c r="K33" s="59">
        <v>11500</v>
      </c>
      <c r="L33" s="41"/>
      <c r="M33" s="49">
        <v>13000</v>
      </c>
      <c r="N33" s="41"/>
      <c r="O33" s="49">
        <v>14000</v>
      </c>
      <c r="P33" s="41"/>
      <c r="Q33" s="49">
        <v>15000</v>
      </c>
    </row>
    <row r="34" spans="1:17" ht="11.25" customHeight="1">
      <c r="A34" s="51" t="s">
        <v>44</v>
      </c>
      <c r="B34" s="67"/>
      <c r="C34" s="68">
        <v>0.58</v>
      </c>
      <c r="D34" s="41"/>
      <c r="E34" s="49">
        <v>60000</v>
      </c>
      <c r="F34" s="41"/>
      <c r="G34" s="49">
        <v>46000</v>
      </c>
      <c r="H34" s="41"/>
      <c r="I34" s="49">
        <v>50000</v>
      </c>
      <c r="J34" s="80"/>
      <c r="K34" s="49">
        <v>56200</v>
      </c>
      <c r="L34" s="41"/>
      <c r="M34" s="49">
        <v>57000</v>
      </c>
      <c r="N34" s="41"/>
      <c r="O34" s="49">
        <v>58000</v>
      </c>
      <c r="P34" s="41"/>
      <c r="Q34" s="49">
        <v>60000</v>
      </c>
    </row>
    <row r="35" spans="1:17" ht="11.25" customHeight="1">
      <c r="A35" s="51" t="s">
        <v>46</v>
      </c>
      <c r="B35" s="67"/>
      <c r="C35" s="68">
        <v>0.55</v>
      </c>
      <c r="D35" s="41"/>
      <c r="E35" s="46">
        <v>50000</v>
      </c>
      <c r="F35" s="58"/>
      <c r="G35" s="46">
        <v>29000</v>
      </c>
      <c r="H35" s="58"/>
      <c r="I35" s="46">
        <v>30600</v>
      </c>
      <c r="J35" s="83"/>
      <c r="K35" s="46">
        <v>36000</v>
      </c>
      <c r="L35" s="58"/>
      <c r="M35" s="46">
        <v>36000</v>
      </c>
      <c r="N35" s="58"/>
      <c r="O35" s="46">
        <v>36000</v>
      </c>
      <c r="P35" s="58"/>
      <c r="Q35" s="46">
        <v>36000</v>
      </c>
    </row>
    <row r="36" spans="1:17" ht="11.25" customHeight="1">
      <c r="A36" s="52" t="s">
        <v>33</v>
      </c>
      <c r="B36" s="67"/>
      <c r="C36" s="69" t="s">
        <v>97</v>
      </c>
      <c r="D36" s="41"/>
      <c r="E36" s="54">
        <f>ROUND(SUM(E32:E35),3-LEN(INT(SUM(E32:E35))))</f>
        <v>123000</v>
      </c>
      <c r="F36" s="54"/>
      <c r="G36" s="54">
        <f>ROUND(SUM(G32:G35),3-LEN(INT(SUM(G32:G35))))</f>
        <v>83000</v>
      </c>
      <c r="H36" s="54"/>
      <c r="I36" s="54">
        <f>ROUND(SUM(I32:I35),3-LEN(INT(SUM(I32:I35))))</f>
        <v>89800</v>
      </c>
      <c r="J36" s="54"/>
      <c r="K36" s="54">
        <f>ROUND(SUM(K32:K35),3-LEN(INT(SUM(K32:K35))))</f>
        <v>104000</v>
      </c>
      <c r="L36" s="54"/>
      <c r="M36" s="54">
        <f>ROUND(SUM(M32:M35),2-LEN(INT(SUM(M32:M35))))</f>
        <v>110000</v>
      </c>
      <c r="N36" s="54"/>
      <c r="O36" s="54">
        <f>ROUND(SUM(O32:O35),2-LEN(INT(SUM(O32:O35))))</f>
        <v>110000</v>
      </c>
      <c r="P36" s="54"/>
      <c r="Q36" s="54">
        <f>ROUND(SUM(Q32:Q35),2-LEN(INT(SUM(Q32:Q35))))</f>
        <v>110000</v>
      </c>
    </row>
    <row r="37" spans="1:17" ht="11.25" customHeight="1">
      <c r="A37" s="51" t="s">
        <v>83</v>
      </c>
      <c r="B37" s="44"/>
      <c r="C37" s="70" t="s">
        <v>97</v>
      </c>
      <c r="D37" s="44"/>
      <c r="E37" s="46">
        <f>ROUND(SUM(E19,E30,E36),3-LEN(INT(SUM(E19,E30,E36))))</f>
        <v>147000</v>
      </c>
      <c r="F37" s="46"/>
      <c r="G37" s="46">
        <f>ROUND(SUM(G19,G30,G36),3-LEN(INT(SUM(G19,G30,G36))))</f>
        <v>102000</v>
      </c>
      <c r="H37" s="46"/>
      <c r="I37" s="46">
        <f>ROUND(SUM(I19,I30,I36),3-LEN(INT(SUM(I19,I30,I36))))</f>
        <v>106000</v>
      </c>
      <c r="J37" s="46"/>
      <c r="K37" s="46">
        <f>ROUND(SUM(K19,K30,K36),3-LEN(INT(SUM(K19,K30,K36))))</f>
        <v>121000</v>
      </c>
      <c r="L37" s="46"/>
      <c r="M37" s="46">
        <f>ROUND(SUM(M19,M30,M36),2-LEN(INT(SUM(M19,M30,M36))))</f>
        <v>130000</v>
      </c>
      <c r="N37" s="46"/>
      <c r="O37" s="46">
        <f>ROUND(SUM(O19,O30,O36),2-LEN(INT(SUM(O19,O30,O36))))</f>
        <v>130000</v>
      </c>
      <c r="P37" s="46"/>
      <c r="Q37" s="46">
        <f>ROUND(SUM(Q19,Q30,Q36),2-LEN(INT(SUM(Q19,Q30,Q36))))</f>
        <v>130000</v>
      </c>
    </row>
    <row r="38" spans="1:17" ht="12" customHeight="1">
      <c r="A38" s="199" t="s">
        <v>220</v>
      </c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</row>
    <row r="39" spans="1:17" ht="12" customHeight="1">
      <c r="A39" s="164" t="s">
        <v>365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</row>
    <row r="40" spans="1:17" ht="12" customHeight="1">
      <c r="A40" s="203" t="s">
        <v>361</v>
      </c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</row>
    <row r="41" spans="1:17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</sheetData>
  <mergeCells count="8">
    <mergeCell ref="A1:Q1"/>
    <mergeCell ref="A2:Q2"/>
    <mergeCell ref="A4:Q4"/>
    <mergeCell ref="A40:Q40"/>
    <mergeCell ref="A3:Q3"/>
    <mergeCell ref="A5:Q5"/>
    <mergeCell ref="A39:Q39"/>
    <mergeCell ref="A38:Q38"/>
  </mergeCells>
  <printOptions/>
  <pageMargins left="0.5" right="0.5" top="0.5" bottom="0.75" header="0.5" footer="0.5"/>
  <pageSetup horizontalDpi="1200" verticalDpi="12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A1" sqref="A1:I1"/>
    </sheetView>
  </sheetViews>
  <sheetFormatPr defaultColWidth="9.140625" defaultRowHeight="12.75"/>
  <cols>
    <col min="1" max="1" width="18.7109375" style="0" customWidth="1"/>
    <col min="2" max="2" width="1.7109375" style="0" customWidth="1"/>
    <col min="3" max="3" width="8.7109375" style="0" customWidth="1"/>
    <col min="4" max="4" width="1.7109375" style="0" customWidth="1"/>
    <col min="5" max="5" width="8.7109375" style="0" customWidth="1"/>
    <col min="6" max="6" width="1.7109375" style="0" customWidth="1"/>
    <col min="7" max="7" width="8.7109375" style="0" customWidth="1"/>
    <col min="8" max="8" width="1.7109375" style="0" customWidth="1"/>
    <col min="9" max="9" width="8.7109375" style="0" customWidth="1"/>
    <col min="10" max="10" width="1.7109375" style="0" customWidth="1"/>
    <col min="11" max="11" width="8.7109375" style="0" customWidth="1"/>
    <col min="12" max="12" width="1.7109375" style="0" customWidth="1"/>
    <col min="13" max="13" width="8.7109375" style="0" customWidth="1"/>
    <col min="14" max="14" width="1.7109375" style="0" customWidth="1"/>
    <col min="15" max="15" width="8.7109375" style="0" customWidth="1"/>
  </cols>
  <sheetData>
    <row r="1" spans="1:15" ht="11.25" customHeight="1">
      <c r="A1" s="167" t="s">
        <v>98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1:15" ht="11.25" customHeight="1">
      <c r="A2" s="167" t="s">
        <v>99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1:15" ht="11.25" customHeigh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</row>
    <row r="4" spans="1:15" ht="11.25" customHeight="1">
      <c r="A4" s="167" t="s">
        <v>92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5" spans="1:15" ht="11.25" customHeight="1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</row>
    <row r="6" spans="1:15" ht="11.25" customHeight="1">
      <c r="A6" s="65" t="s">
        <v>201</v>
      </c>
      <c r="B6" s="44"/>
      <c r="C6" s="46" t="s">
        <v>84</v>
      </c>
      <c r="D6" s="44"/>
      <c r="E6" s="46" t="s">
        <v>85</v>
      </c>
      <c r="F6" s="44"/>
      <c r="G6" s="46" t="s">
        <v>86</v>
      </c>
      <c r="H6" s="44"/>
      <c r="I6" s="46" t="s">
        <v>209</v>
      </c>
      <c r="J6" s="44"/>
      <c r="K6" s="46" t="s">
        <v>215</v>
      </c>
      <c r="L6" s="47"/>
      <c r="M6" s="46" t="s">
        <v>216</v>
      </c>
      <c r="N6" s="44"/>
      <c r="O6" s="46" t="s">
        <v>217</v>
      </c>
    </row>
    <row r="7" spans="1:15" ht="11.25" customHeight="1">
      <c r="A7" s="48" t="s">
        <v>82</v>
      </c>
      <c r="B7" s="41"/>
      <c r="C7" s="49"/>
      <c r="D7" s="50"/>
      <c r="E7" s="49"/>
      <c r="F7" s="50"/>
      <c r="G7" s="49"/>
      <c r="H7" s="50"/>
      <c r="I7" s="42"/>
      <c r="J7" s="41"/>
      <c r="K7" s="42"/>
      <c r="L7" s="43"/>
      <c r="M7" s="42"/>
      <c r="N7" s="41"/>
      <c r="O7" s="42"/>
    </row>
    <row r="8" spans="1:15" ht="11.25" customHeight="1">
      <c r="A8" s="51" t="s">
        <v>60</v>
      </c>
      <c r="B8" s="41"/>
      <c r="C8" s="49"/>
      <c r="D8" s="50"/>
      <c r="E8" s="49"/>
      <c r="F8" s="50"/>
      <c r="G8" s="49"/>
      <c r="H8" s="50"/>
      <c r="I8" s="42"/>
      <c r="J8" s="41"/>
      <c r="K8" s="42"/>
      <c r="L8" s="43"/>
      <c r="M8" s="42"/>
      <c r="N8" s="41"/>
      <c r="O8" s="42"/>
    </row>
    <row r="9" spans="1:15" ht="11.25" customHeight="1">
      <c r="A9" s="52" t="s">
        <v>64</v>
      </c>
      <c r="B9" s="41"/>
      <c r="C9" s="49">
        <v>3070</v>
      </c>
      <c r="D9" s="41"/>
      <c r="E9" s="49">
        <v>3840</v>
      </c>
      <c r="F9" s="41"/>
      <c r="G9" s="49">
        <v>4320</v>
      </c>
      <c r="H9" s="41"/>
      <c r="I9" s="49">
        <v>4600</v>
      </c>
      <c r="J9" s="41"/>
      <c r="K9" s="49">
        <v>4500</v>
      </c>
      <c r="L9" s="50"/>
      <c r="M9" s="49">
        <v>4500</v>
      </c>
      <c r="N9" s="41"/>
      <c r="O9" s="49">
        <v>4500</v>
      </c>
    </row>
    <row r="10" spans="1:15" ht="11.25" customHeight="1">
      <c r="A10" s="52" t="s">
        <v>65</v>
      </c>
      <c r="B10" s="41"/>
      <c r="C10" s="49">
        <v>8520</v>
      </c>
      <c r="D10" s="41"/>
      <c r="E10" s="49">
        <v>9200</v>
      </c>
      <c r="F10" s="41"/>
      <c r="G10" s="49">
        <v>8470</v>
      </c>
      <c r="H10" s="41"/>
      <c r="I10" s="49">
        <v>8000</v>
      </c>
      <c r="J10" s="41"/>
      <c r="K10" s="49">
        <v>8000</v>
      </c>
      <c r="L10" s="50"/>
      <c r="M10" s="49">
        <v>8000</v>
      </c>
      <c r="N10" s="41"/>
      <c r="O10" s="49">
        <v>8000</v>
      </c>
    </row>
    <row r="11" spans="1:15" ht="11.25" customHeight="1">
      <c r="A11" s="52" t="s">
        <v>67</v>
      </c>
      <c r="B11" s="41"/>
      <c r="C11" s="49">
        <v>2280</v>
      </c>
      <c r="D11" s="41"/>
      <c r="E11" s="49">
        <v>2240</v>
      </c>
      <c r="F11" s="41"/>
      <c r="G11" s="49">
        <v>2980</v>
      </c>
      <c r="H11" s="41"/>
      <c r="I11" s="49">
        <v>1000</v>
      </c>
      <c r="J11" s="41"/>
      <c r="K11" s="49">
        <v>1000</v>
      </c>
      <c r="L11" s="50"/>
      <c r="M11" s="49">
        <v>1000</v>
      </c>
      <c r="N11" s="41"/>
      <c r="O11" s="49">
        <v>1000</v>
      </c>
    </row>
    <row r="12" spans="1:15" ht="11.25" customHeight="1">
      <c r="A12" s="52" t="s">
        <v>79</v>
      </c>
      <c r="B12" s="41"/>
      <c r="C12" s="49">
        <v>14400</v>
      </c>
      <c r="D12" s="41"/>
      <c r="E12" s="49">
        <v>12900</v>
      </c>
      <c r="F12" s="41"/>
      <c r="G12" s="49">
        <v>13700</v>
      </c>
      <c r="H12" s="41"/>
      <c r="I12" s="49">
        <v>13200</v>
      </c>
      <c r="J12" s="41"/>
      <c r="K12" s="49">
        <v>13000</v>
      </c>
      <c r="L12" s="50"/>
      <c r="M12" s="49">
        <v>13000</v>
      </c>
      <c r="N12" s="41"/>
      <c r="O12" s="49">
        <v>13000</v>
      </c>
    </row>
    <row r="13" spans="1:15" ht="11.25" customHeight="1">
      <c r="A13" s="52" t="s">
        <v>68</v>
      </c>
      <c r="B13" s="41"/>
      <c r="C13" s="49">
        <v>29600</v>
      </c>
      <c r="D13" s="41"/>
      <c r="E13" s="49">
        <v>30000</v>
      </c>
      <c r="F13" s="41"/>
      <c r="G13" s="49">
        <v>30800</v>
      </c>
      <c r="H13" s="41"/>
      <c r="I13" s="49">
        <v>30000</v>
      </c>
      <c r="J13" s="41"/>
      <c r="K13" s="49">
        <v>30000</v>
      </c>
      <c r="L13" s="50"/>
      <c r="M13" s="49">
        <v>30000</v>
      </c>
      <c r="N13" s="41"/>
      <c r="O13" s="49">
        <v>30000</v>
      </c>
    </row>
    <row r="14" spans="1:15" ht="11.25" customHeight="1">
      <c r="A14" s="52" t="s">
        <v>71</v>
      </c>
      <c r="B14" s="41"/>
      <c r="C14" s="49">
        <v>11900</v>
      </c>
      <c r="D14" s="41"/>
      <c r="E14" s="49">
        <v>11700</v>
      </c>
      <c r="F14" s="41"/>
      <c r="G14" s="49">
        <v>11200</v>
      </c>
      <c r="H14" s="41"/>
      <c r="I14" s="49">
        <v>10000</v>
      </c>
      <c r="J14" s="41"/>
      <c r="K14" s="49">
        <v>10000</v>
      </c>
      <c r="L14" s="50"/>
      <c r="M14" s="49">
        <v>10000</v>
      </c>
      <c r="N14" s="41"/>
      <c r="O14" s="49">
        <v>10000</v>
      </c>
    </row>
    <row r="15" spans="1:15" ht="11.25" customHeight="1">
      <c r="A15" s="52" t="s">
        <v>73</v>
      </c>
      <c r="B15" s="41"/>
      <c r="C15" s="49">
        <v>4960</v>
      </c>
      <c r="D15" s="41"/>
      <c r="E15" s="49">
        <v>5650</v>
      </c>
      <c r="F15" s="41"/>
      <c r="G15" s="49">
        <v>4970</v>
      </c>
      <c r="H15" s="41"/>
      <c r="I15" s="49">
        <v>5000</v>
      </c>
      <c r="J15" s="41"/>
      <c r="K15" s="49">
        <v>5000</v>
      </c>
      <c r="L15" s="50"/>
      <c r="M15" s="49">
        <v>4500</v>
      </c>
      <c r="N15" s="41"/>
      <c r="O15" s="49">
        <v>4500</v>
      </c>
    </row>
    <row r="16" spans="1:15" ht="11.25" customHeight="1">
      <c r="A16" s="52" t="s">
        <v>62</v>
      </c>
      <c r="B16" s="41"/>
      <c r="C16" s="49">
        <v>54</v>
      </c>
      <c r="D16" s="41"/>
      <c r="E16" s="49">
        <v>70</v>
      </c>
      <c r="F16" s="41"/>
      <c r="G16" s="49">
        <v>60</v>
      </c>
      <c r="H16" s="41"/>
      <c r="I16" s="49">
        <v>90</v>
      </c>
      <c r="J16" s="41"/>
      <c r="K16" s="49">
        <v>90</v>
      </c>
      <c r="L16" s="50"/>
      <c r="M16" s="49">
        <v>100</v>
      </c>
      <c r="N16" s="41"/>
      <c r="O16" s="49">
        <v>100</v>
      </c>
    </row>
    <row r="17" spans="1:15" ht="11.25" customHeight="1">
      <c r="A17" s="52" t="s">
        <v>74</v>
      </c>
      <c r="B17" s="41"/>
      <c r="C17" s="49">
        <v>339</v>
      </c>
      <c r="D17" s="41"/>
      <c r="E17" s="49">
        <v>411</v>
      </c>
      <c r="F17" s="41"/>
      <c r="G17" s="49">
        <v>382</v>
      </c>
      <c r="H17" s="41"/>
      <c r="I17" s="49">
        <v>100</v>
      </c>
      <c r="J17" s="41"/>
      <c r="K17" s="49">
        <v>100</v>
      </c>
      <c r="L17" s="50"/>
      <c r="M17" s="49">
        <v>100</v>
      </c>
      <c r="N17" s="41"/>
      <c r="O17" s="49">
        <v>100</v>
      </c>
    </row>
    <row r="18" spans="1:15" ht="11.25" customHeight="1">
      <c r="A18" s="52" t="s">
        <v>75</v>
      </c>
      <c r="B18" s="41"/>
      <c r="C18" s="49">
        <v>5540</v>
      </c>
      <c r="D18" s="41"/>
      <c r="E18" s="49">
        <v>5130</v>
      </c>
      <c r="F18" s="41"/>
      <c r="G18" s="49">
        <v>4060</v>
      </c>
      <c r="H18" s="41"/>
      <c r="I18" s="49">
        <v>4000</v>
      </c>
      <c r="J18" s="41"/>
      <c r="K18" s="49">
        <v>4000</v>
      </c>
      <c r="L18" s="50"/>
      <c r="M18" s="49">
        <v>4000</v>
      </c>
      <c r="N18" s="41"/>
      <c r="O18" s="49">
        <v>4000</v>
      </c>
    </row>
    <row r="19" spans="1:15" ht="11.25" customHeight="1">
      <c r="A19" s="52" t="s">
        <v>76</v>
      </c>
      <c r="B19" s="41"/>
      <c r="C19" s="49">
        <v>2830</v>
      </c>
      <c r="D19" s="41"/>
      <c r="E19" s="49">
        <v>3140</v>
      </c>
      <c r="F19" s="41"/>
      <c r="G19" s="49">
        <v>3150</v>
      </c>
      <c r="H19" s="41"/>
      <c r="I19" s="49">
        <v>3600</v>
      </c>
      <c r="J19" s="41"/>
      <c r="K19" s="49">
        <v>3700</v>
      </c>
      <c r="L19" s="50"/>
      <c r="M19" s="49">
        <v>3800</v>
      </c>
      <c r="N19" s="41"/>
      <c r="O19" s="49">
        <v>3800</v>
      </c>
    </row>
    <row r="20" spans="1:15" ht="11.25" customHeight="1">
      <c r="A20" s="52" t="s">
        <v>63</v>
      </c>
      <c r="B20" s="41"/>
      <c r="C20" s="49">
        <v>129</v>
      </c>
      <c r="D20" s="41"/>
      <c r="E20" s="49">
        <v>100</v>
      </c>
      <c r="F20" s="41"/>
      <c r="G20" s="49">
        <v>100</v>
      </c>
      <c r="H20" s="41"/>
      <c r="I20" s="49">
        <v>100</v>
      </c>
      <c r="J20" s="41"/>
      <c r="K20" s="49">
        <v>100</v>
      </c>
      <c r="L20" s="50"/>
      <c r="M20" s="49">
        <v>100</v>
      </c>
      <c r="N20" s="41"/>
      <c r="O20" s="49">
        <v>100</v>
      </c>
    </row>
    <row r="21" spans="1:15" ht="11.25" customHeight="1">
      <c r="A21" s="52" t="s">
        <v>77</v>
      </c>
      <c r="B21" s="41"/>
      <c r="C21" s="49">
        <v>12300</v>
      </c>
      <c r="D21" s="41"/>
      <c r="E21" s="49">
        <v>12200</v>
      </c>
      <c r="F21" s="41"/>
      <c r="G21" s="49">
        <v>11000</v>
      </c>
      <c r="H21" s="41"/>
      <c r="I21" s="49">
        <v>10500</v>
      </c>
      <c r="J21" s="41"/>
      <c r="K21" s="49">
        <v>10000</v>
      </c>
      <c r="L21" s="50"/>
      <c r="M21" s="49">
        <v>10000</v>
      </c>
      <c r="N21" s="41"/>
      <c r="O21" s="49">
        <v>10000</v>
      </c>
    </row>
    <row r="22" spans="1:15" ht="11.25" customHeight="1">
      <c r="A22" s="53" t="s">
        <v>33</v>
      </c>
      <c r="B22" s="41"/>
      <c r="C22" s="54">
        <f>ROUND(SUM(C9:C21),3-LEN(INT(SUM(C9:C21))))</f>
        <v>95900</v>
      </c>
      <c r="D22" s="54"/>
      <c r="E22" s="54">
        <f>ROUND(SUM(E9:E21),3-LEN(INT(SUM(E9:E21))))</f>
        <v>96600</v>
      </c>
      <c r="F22" s="54"/>
      <c r="G22" s="54">
        <f>ROUND(SUM(G9:G21),3-LEN(INT(SUM(G9:G21))))</f>
        <v>95200</v>
      </c>
      <c r="H22" s="54"/>
      <c r="I22" s="54">
        <f>ROUND(SUM(I9:I21),3-LEN(INT(SUM(I9:I21))))</f>
        <v>90200</v>
      </c>
      <c r="J22" s="54"/>
      <c r="K22" s="54">
        <f>ROUND(SUM(K9:K21),2-LEN(INT(SUM(K9:K21))))</f>
        <v>89000</v>
      </c>
      <c r="L22" s="54"/>
      <c r="M22" s="54">
        <f>ROUND(SUM(M9:M21),2-LEN(INT(SUM(M9:M21))))</f>
        <v>89000</v>
      </c>
      <c r="N22" s="54"/>
      <c r="O22" s="54">
        <f>ROUND(SUM(O9:O21),2-LEN(INT(SUM(O9:O21))))</f>
        <v>89000</v>
      </c>
    </row>
    <row r="23" spans="1:15" ht="11.25" customHeight="1">
      <c r="A23" s="51" t="s">
        <v>81</v>
      </c>
      <c r="B23" s="41"/>
      <c r="C23" s="49"/>
      <c r="D23" s="50"/>
      <c r="E23" s="49"/>
      <c r="F23" s="50"/>
      <c r="G23" s="49"/>
      <c r="H23" s="50"/>
      <c r="I23" s="42"/>
      <c r="J23" s="41"/>
      <c r="K23" s="42"/>
      <c r="L23" s="43"/>
      <c r="M23" s="42"/>
      <c r="N23" s="41"/>
      <c r="O23" s="42"/>
    </row>
    <row r="24" spans="1:15" ht="11.25" customHeight="1">
      <c r="A24" s="52" t="s">
        <v>48</v>
      </c>
      <c r="B24" s="41"/>
      <c r="C24" s="49">
        <v>96</v>
      </c>
      <c r="D24" s="50"/>
      <c r="E24" s="49" t="s">
        <v>78</v>
      </c>
      <c r="F24" s="50"/>
      <c r="G24" s="49" t="s">
        <v>78</v>
      </c>
      <c r="H24" s="50"/>
      <c r="I24" s="49" t="s">
        <v>78</v>
      </c>
      <c r="J24" s="42"/>
      <c r="K24" s="49" t="s">
        <v>78</v>
      </c>
      <c r="L24" s="50"/>
      <c r="M24" s="49" t="s">
        <v>78</v>
      </c>
      <c r="N24" s="42"/>
      <c r="O24" s="49" t="s">
        <v>78</v>
      </c>
    </row>
    <row r="25" spans="1:15" ht="11.25" customHeight="1">
      <c r="A25" s="52" t="s">
        <v>57</v>
      </c>
      <c r="B25" s="41"/>
      <c r="C25" s="49">
        <v>1280</v>
      </c>
      <c r="D25" s="50"/>
      <c r="E25" s="49">
        <v>100</v>
      </c>
      <c r="F25" s="50"/>
      <c r="G25" s="49">
        <v>57</v>
      </c>
      <c r="H25" s="50"/>
      <c r="I25" s="49">
        <v>60</v>
      </c>
      <c r="J25" s="42"/>
      <c r="K25" s="49">
        <v>50</v>
      </c>
      <c r="L25" s="50"/>
      <c r="M25" s="49">
        <v>50</v>
      </c>
      <c r="N25" s="42"/>
      <c r="O25" s="49">
        <v>50</v>
      </c>
    </row>
    <row r="26" spans="1:15" ht="11.25" customHeight="1">
      <c r="A26" s="52" t="s">
        <v>49</v>
      </c>
      <c r="B26" s="41"/>
      <c r="C26" s="49">
        <v>1140</v>
      </c>
      <c r="D26" s="50"/>
      <c r="E26" s="49">
        <v>1580</v>
      </c>
      <c r="F26" s="50"/>
      <c r="G26" s="49">
        <v>1220</v>
      </c>
      <c r="H26" s="50"/>
      <c r="I26" s="49">
        <v>1400</v>
      </c>
      <c r="J26" s="42"/>
      <c r="K26" s="49">
        <v>1400</v>
      </c>
      <c r="L26" s="50"/>
      <c r="M26" s="49">
        <v>1400</v>
      </c>
      <c r="N26" s="42"/>
      <c r="O26" s="49">
        <v>1400</v>
      </c>
    </row>
    <row r="27" spans="1:15" ht="11.25" customHeight="1">
      <c r="A27" s="52" t="s">
        <v>51</v>
      </c>
      <c r="B27" s="41"/>
      <c r="C27" s="49">
        <v>5800</v>
      </c>
      <c r="D27" s="50"/>
      <c r="E27" s="49">
        <v>5290</v>
      </c>
      <c r="F27" s="50"/>
      <c r="G27" s="49">
        <v>4620</v>
      </c>
      <c r="H27" s="50"/>
      <c r="I27" s="49">
        <v>5390</v>
      </c>
      <c r="J27" s="42"/>
      <c r="K27" s="49">
        <v>5000</v>
      </c>
      <c r="L27" s="50"/>
      <c r="M27" s="49">
        <v>5000</v>
      </c>
      <c r="N27" s="42"/>
      <c r="O27" s="49">
        <v>5000</v>
      </c>
    </row>
    <row r="28" spans="1:15" ht="11.25" customHeight="1">
      <c r="A28" s="52" t="s">
        <v>52</v>
      </c>
      <c r="B28" s="41"/>
      <c r="C28" s="49">
        <v>1420</v>
      </c>
      <c r="D28" s="50"/>
      <c r="E28" s="49">
        <v>1520</v>
      </c>
      <c r="F28" s="50"/>
      <c r="G28" s="49">
        <v>1340</v>
      </c>
      <c r="H28" s="50"/>
      <c r="I28" s="49">
        <v>1350</v>
      </c>
      <c r="J28" s="42"/>
      <c r="K28" s="49">
        <v>1300</v>
      </c>
      <c r="L28" s="50"/>
      <c r="M28" s="49">
        <v>1300</v>
      </c>
      <c r="N28" s="42"/>
      <c r="O28" s="49">
        <v>1300</v>
      </c>
    </row>
    <row r="29" spans="1:15" ht="11.25" customHeight="1">
      <c r="A29" s="52" t="s">
        <v>53</v>
      </c>
      <c r="B29" s="41"/>
      <c r="C29" s="49">
        <v>53</v>
      </c>
      <c r="D29" s="50"/>
      <c r="E29" s="49" t="s">
        <v>78</v>
      </c>
      <c r="F29" s="50"/>
      <c r="G29" s="49" t="s">
        <v>78</v>
      </c>
      <c r="H29" s="50"/>
      <c r="I29" s="49" t="s">
        <v>78</v>
      </c>
      <c r="J29" s="42"/>
      <c r="K29" s="49" t="s">
        <v>78</v>
      </c>
      <c r="L29" s="50"/>
      <c r="M29" s="49" t="s">
        <v>78</v>
      </c>
      <c r="N29" s="42"/>
      <c r="O29" s="49" t="s">
        <v>78</v>
      </c>
    </row>
    <row r="30" spans="1:15" ht="11.25" customHeight="1">
      <c r="A30" s="52" t="s">
        <v>54</v>
      </c>
      <c r="B30" s="41"/>
      <c r="C30" s="49">
        <v>8660</v>
      </c>
      <c r="D30" s="50"/>
      <c r="E30" s="49">
        <v>7370</v>
      </c>
      <c r="F30" s="50"/>
      <c r="G30" s="49">
        <v>6490</v>
      </c>
      <c r="H30" s="50"/>
      <c r="I30" s="49">
        <v>6400</v>
      </c>
      <c r="J30" s="41"/>
      <c r="K30" s="49">
        <v>5300</v>
      </c>
      <c r="L30" s="50"/>
      <c r="M30" s="49">
        <v>5300</v>
      </c>
      <c r="N30" s="41"/>
      <c r="O30" s="49">
        <v>5300</v>
      </c>
    </row>
    <row r="31" spans="1:15" ht="11.25" customHeight="1">
      <c r="A31" s="52" t="s">
        <v>55</v>
      </c>
      <c r="B31" s="41"/>
      <c r="C31" s="49">
        <v>6360</v>
      </c>
      <c r="D31" s="50"/>
      <c r="E31" s="49">
        <v>4200</v>
      </c>
      <c r="F31" s="50"/>
      <c r="G31" s="49">
        <v>3070</v>
      </c>
      <c r="H31" s="50"/>
      <c r="I31" s="49">
        <v>4240</v>
      </c>
      <c r="J31" s="41"/>
      <c r="K31" s="49">
        <v>5300</v>
      </c>
      <c r="L31" s="50"/>
      <c r="M31" s="49">
        <v>5300</v>
      </c>
      <c r="N31" s="41"/>
      <c r="O31" s="49">
        <v>5300</v>
      </c>
    </row>
    <row r="32" spans="1:15" ht="11.25" customHeight="1">
      <c r="A32" s="52" t="s">
        <v>56</v>
      </c>
      <c r="B32" s="41"/>
      <c r="C32" s="49">
        <v>767</v>
      </c>
      <c r="D32" s="50"/>
      <c r="E32" s="49">
        <v>108</v>
      </c>
      <c r="F32" s="50"/>
      <c r="G32" s="49">
        <v>563</v>
      </c>
      <c r="H32" s="50"/>
      <c r="I32" s="49">
        <v>655</v>
      </c>
      <c r="J32" s="41"/>
      <c r="K32" s="49">
        <v>600</v>
      </c>
      <c r="L32" s="50"/>
      <c r="M32" s="49">
        <v>600</v>
      </c>
      <c r="N32" s="41"/>
      <c r="O32" s="49">
        <v>600</v>
      </c>
    </row>
    <row r="33" spans="1:15" ht="11.25" customHeight="1">
      <c r="A33" s="52" t="s">
        <v>58</v>
      </c>
      <c r="B33" s="41"/>
      <c r="C33" s="49">
        <v>3560</v>
      </c>
      <c r="D33" s="50"/>
      <c r="E33" s="49">
        <v>3210</v>
      </c>
      <c r="F33" s="50"/>
      <c r="G33" s="49">
        <v>3170</v>
      </c>
      <c r="H33" s="50"/>
      <c r="I33" s="49">
        <v>3800</v>
      </c>
      <c r="J33" s="41"/>
      <c r="K33" s="49">
        <v>3500</v>
      </c>
      <c r="L33" s="50"/>
      <c r="M33" s="49">
        <v>3500</v>
      </c>
      <c r="N33" s="41"/>
      <c r="O33" s="49">
        <v>3500</v>
      </c>
    </row>
    <row r="34" spans="1:15" ht="11.25" customHeight="1">
      <c r="A34" s="53" t="s">
        <v>33</v>
      </c>
      <c r="B34" s="57"/>
      <c r="C34" s="54">
        <f>ROUND(SUM(C24:C33),3-LEN(INT(SUM(C24:C33))))</f>
        <v>29100</v>
      </c>
      <c r="D34" s="54"/>
      <c r="E34" s="54">
        <f>ROUND(SUM(E24:E33),3-LEN(INT(SUM(E24:E33))))</f>
        <v>23400</v>
      </c>
      <c r="F34" s="54"/>
      <c r="G34" s="54">
        <f>ROUND(SUM(G24:G33),3-LEN(INT(SUM(G24:G33))))</f>
        <v>20500</v>
      </c>
      <c r="H34" s="54"/>
      <c r="I34" s="54">
        <f>ROUND(SUM(I24:I33),3-LEN(INT(SUM(I24:I33))))</f>
        <v>23300</v>
      </c>
      <c r="J34" s="54"/>
      <c r="K34" s="54">
        <f>ROUND(SUM(K24:K33),2-LEN(INT(SUM(K24:K33))))</f>
        <v>22000</v>
      </c>
      <c r="L34" s="54"/>
      <c r="M34" s="54">
        <f>ROUND(SUM(M24:M33),2-LEN(INT(SUM(M24:M33))))</f>
        <v>22000</v>
      </c>
      <c r="N34" s="54"/>
      <c r="O34" s="54">
        <f>ROUND(SUM(O24:O33),2-LEN(INT(SUM(O24:O33))))</f>
        <v>22000</v>
      </c>
    </row>
    <row r="35" spans="1:15" ht="11.25" customHeight="1">
      <c r="A35" s="48" t="s">
        <v>35</v>
      </c>
      <c r="B35" s="41"/>
      <c r="C35" s="42"/>
      <c r="D35" s="41"/>
      <c r="E35" s="42"/>
      <c r="F35" s="41"/>
      <c r="G35" s="42"/>
      <c r="H35" s="41"/>
      <c r="I35" s="42"/>
      <c r="J35" s="41"/>
      <c r="K35" s="42"/>
      <c r="L35" s="43"/>
      <c r="M35" s="42"/>
      <c r="N35" s="41"/>
      <c r="O35" s="42"/>
    </row>
    <row r="36" spans="1:15" ht="11.25" customHeight="1">
      <c r="A36" s="51" t="s">
        <v>40</v>
      </c>
      <c r="B36" s="41"/>
      <c r="C36" s="49">
        <v>4600</v>
      </c>
      <c r="D36" s="41"/>
      <c r="E36" s="49">
        <v>3440</v>
      </c>
      <c r="F36" s="41"/>
      <c r="G36" s="49">
        <v>4000</v>
      </c>
      <c r="H36" s="41"/>
      <c r="I36" s="49">
        <v>4400</v>
      </c>
      <c r="J36" s="41"/>
      <c r="K36" s="49">
        <v>4500</v>
      </c>
      <c r="L36" s="41"/>
      <c r="M36" s="49">
        <v>4700</v>
      </c>
      <c r="N36" s="41"/>
      <c r="O36" s="49">
        <v>4800</v>
      </c>
    </row>
    <row r="37" spans="1:15" ht="11.25" customHeight="1">
      <c r="A37" s="51" t="s">
        <v>44</v>
      </c>
      <c r="B37" s="41"/>
      <c r="C37" s="49">
        <v>47500</v>
      </c>
      <c r="D37" s="41"/>
      <c r="E37" s="49">
        <v>41400</v>
      </c>
      <c r="F37" s="41"/>
      <c r="G37" s="49">
        <v>46500</v>
      </c>
      <c r="H37" s="41"/>
      <c r="I37" s="49">
        <v>53400</v>
      </c>
      <c r="J37" s="41"/>
      <c r="K37" s="49">
        <v>56000</v>
      </c>
      <c r="L37" s="41"/>
      <c r="M37" s="49">
        <v>58000</v>
      </c>
      <c r="N37" s="41"/>
      <c r="O37" s="59">
        <v>60000</v>
      </c>
    </row>
    <row r="38" spans="1:15" ht="11.25" customHeight="1">
      <c r="A38" s="51" t="s">
        <v>46</v>
      </c>
      <c r="B38" s="41"/>
      <c r="C38" s="46">
        <v>35000</v>
      </c>
      <c r="D38" s="58"/>
      <c r="E38" s="46">
        <v>20000</v>
      </c>
      <c r="F38" s="58"/>
      <c r="G38" s="46">
        <v>25700</v>
      </c>
      <c r="H38" s="58"/>
      <c r="I38" s="46">
        <v>31100</v>
      </c>
      <c r="J38" s="58"/>
      <c r="K38" s="46">
        <v>31000</v>
      </c>
      <c r="L38" s="58"/>
      <c r="M38" s="46">
        <v>31000</v>
      </c>
      <c r="N38" s="58"/>
      <c r="O38" s="46">
        <v>31000</v>
      </c>
    </row>
    <row r="39" spans="1:15" ht="11.25" customHeight="1">
      <c r="A39" s="52" t="s">
        <v>33</v>
      </c>
      <c r="B39" s="41"/>
      <c r="C39" s="54">
        <f>ROUND(SUM(C36:C38),3-LEN(INT(SUM(C36:C38))))</f>
        <v>87100</v>
      </c>
      <c r="D39" s="54"/>
      <c r="E39" s="54">
        <f>ROUND(SUM(E36:E38),3-LEN(INT(SUM(E36:E38))))</f>
        <v>64800</v>
      </c>
      <c r="F39" s="54"/>
      <c r="G39" s="54">
        <f>ROUND(SUM(G36:G38),3-LEN(INT(SUM(G36:G38))))</f>
        <v>76200</v>
      </c>
      <c r="H39" s="54"/>
      <c r="I39" s="54">
        <f>ROUND(SUM(I36:I38),3-LEN(INT(SUM(I36:I38))))</f>
        <v>88900</v>
      </c>
      <c r="J39" s="54"/>
      <c r="K39" s="54">
        <f>ROUND(SUM(K36:K38),2-LEN(INT(SUM(K36:K38))))</f>
        <v>92000</v>
      </c>
      <c r="L39" s="54"/>
      <c r="M39" s="54">
        <f>ROUND(SUM(M36:M38),2-LEN(INT(SUM(M36:M38))))</f>
        <v>94000</v>
      </c>
      <c r="N39" s="54"/>
      <c r="O39" s="54">
        <f>ROUND(SUM(O36:O38),2-LEN(INT(SUM(O36:O38))))</f>
        <v>96000</v>
      </c>
    </row>
    <row r="40" spans="1:15" ht="11.25" customHeight="1">
      <c r="A40" s="51" t="s">
        <v>83</v>
      </c>
      <c r="B40" s="44"/>
      <c r="C40" s="46">
        <f>ROUND(SUM(C22,C34,C39),3-LEN(INT(SUM(C22,C34,C39))))</f>
        <v>212000</v>
      </c>
      <c r="D40" s="46"/>
      <c r="E40" s="46">
        <f>ROUND(SUM(E22,E34,E39),3-LEN(INT(SUM(E22,E34,E39))))</f>
        <v>185000</v>
      </c>
      <c r="F40" s="46"/>
      <c r="G40" s="46">
        <f>ROUND(SUM(G22,G34,G39),3-LEN(INT(SUM(G22,G34,G39))))</f>
        <v>192000</v>
      </c>
      <c r="H40" s="46"/>
      <c r="I40" s="46">
        <f>ROUND(SUM(I22,I34,I39),3-LEN(INT(SUM(I22,I34,I39))))</f>
        <v>202000</v>
      </c>
      <c r="J40" s="46"/>
      <c r="K40" s="46">
        <f>ROUND(SUM(K22,K34,K39),2-LEN(INT(SUM(K22,K34,K39))))</f>
        <v>200000</v>
      </c>
      <c r="L40" s="46"/>
      <c r="M40" s="46">
        <f>ROUND(SUM(M22,M34,M39),2-LEN(INT(SUM(M22,M34,M39))))</f>
        <v>210000</v>
      </c>
      <c r="N40" s="46"/>
      <c r="O40" s="46">
        <f>ROUND(SUM(O22,O34,O39),2-LEN(INT(SUM(O22,O34,O39))))</f>
        <v>210000</v>
      </c>
    </row>
    <row r="41" spans="1:15" ht="12" customHeight="1">
      <c r="A41" s="199" t="s">
        <v>218</v>
      </c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</row>
    <row r="42" spans="1:15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</sheetData>
  <mergeCells count="6">
    <mergeCell ref="A5:O5"/>
    <mergeCell ref="A41:O41"/>
    <mergeCell ref="A1:O1"/>
    <mergeCell ref="A2:O2"/>
    <mergeCell ref="A4:O4"/>
    <mergeCell ref="A3:O3"/>
  </mergeCells>
  <printOptions/>
  <pageMargins left="0.5" right="0.5" top="0.5" bottom="0.75" header="0.5" footer="0.5"/>
  <pageSetup horizontalDpi="1200" verticalDpi="12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1">
      <selection activeCell="A1" sqref="A1:O1"/>
    </sheetView>
  </sheetViews>
  <sheetFormatPr defaultColWidth="9.140625" defaultRowHeight="12.75"/>
  <cols>
    <col min="1" max="1" width="18.7109375" style="0" customWidth="1"/>
    <col min="2" max="2" width="1.7109375" style="0" customWidth="1"/>
    <col min="3" max="3" width="8.7109375" style="0" customWidth="1"/>
    <col min="4" max="4" width="1.7109375" style="0" customWidth="1"/>
    <col min="5" max="5" width="8.7109375" style="0" customWidth="1"/>
    <col min="6" max="6" width="1.7109375" style="0" customWidth="1"/>
    <col min="7" max="7" width="8.7109375" style="0" customWidth="1"/>
    <col min="8" max="8" width="1.7109375" style="0" customWidth="1"/>
    <col min="9" max="9" width="8.7109375" style="0" customWidth="1"/>
    <col min="10" max="10" width="1.7109375" style="0" customWidth="1"/>
    <col min="11" max="11" width="8.7109375" style="0" customWidth="1"/>
    <col min="12" max="12" width="1.7109375" style="0" customWidth="1"/>
    <col min="13" max="13" width="8.7109375" style="0" customWidth="1"/>
    <col min="14" max="14" width="1.7109375" style="0" customWidth="1"/>
    <col min="15" max="15" width="8.7109375" style="0" customWidth="1"/>
  </cols>
  <sheetData>
    <row r="1" spans="1:15" ht="11.25" customHeight="1">
      <c r="A1" s="167" t="s">
        <v>100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1:15" ht="11.25" customHeight="1">
      <c r="A2" s="167" t="s">
        <v>101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1:15" ht="11.25" customHeigh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</row>
    <row r="4" spans="1:15" ht="11.25" customHeight="1">
      <c r="A4" s="167" t="s">
        <v>92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5" spans="1:15" ht="11.25" customHeight="1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</row>
    <row r="6" spans="1:15" ht="11.25" customHeight="1">
      <c r="A6" s="65" t="s">
        <v>201</v>
      </c>
      <c r="B6" s="44"/>
      <c r="C6" s="46" t="s">
        <v>84</v>
      </c>
      <c r="D6" s="44"/>
      <c r="E6" s="46" t="s">
        <v>85</v>
      </c>
      <c r="F6" s="44"/>
      <c r="G6" s="46" t="s">
        <v>86</v>
      </c>
      <c r="H6" s="44"/>
      <c r="I6" s="46" t="s">
        <v>209</v>
      </c>
      <c r="J6" s="44"/>
      <c r="K6" s="46" t="s">
        <v>215</v>
      </c>
      <c r="L6" s="47"/>
      <c r="M6" s="46" t="s">
        <v>216</v>
      </c>
      <c r="N6" s="44"/>
      <c r="O6" s="46" t="s">
        <v>217</v>
      </c>
    </row>
    <row r="7" spans="1:15" ht="11.25" customHeight="1">
      <c r="A7" s="48" t="s">
        <v>82</v>
      </c>
      <c r="B7" s="41"/>
      <c r="C7" s="49"/>
      <c r="D7" s="50"/>
      <c r="E7" s="49"/>
      <c r="F7" s="50"/>
      <c r="G7" s="49"/>
      <c r="H7" s="50"/>
      <c r="I7" s="42"/>
      <c r="J7" s="41"/>
      <c r="K7" s="42"/>
      <c r="L7" s="43"/>
      <c r="M7" s="42"/>
      <c r="N7" s="41"/>
      <c r="O7" s="42"/>
    </row>
    <row r="8" spans="1:15" ht="11.25" customHeight="1">
      <c r="A8" s="51" t="s">
        <v>60</v>
      </c>
      <c r="B8" s="41"/>
      <c r="C8" s="49"/>
      <c r="D8" s="50"/>
      <c r="E8" s="49"/>
      <c r="F8" s="50"/>
      <c r="G8" s="49"/>
      <c r="H8" s="50"/>
      <c r="I8" s="42"/>
      <c r="J8" s="41"/>
      <c r="K8" s="42"/>
      <c r="L8" s="43"/>
      <c r="M8" s="42"/>
      <c r="N8" s="41"/>
      <c r="O8" s="42"/>
    </row>
    <row r="9" spans="1:15" ht="11.25" customHeight="1">
      <c r="A9" s="52" t="s">
        <v>64</v>
      </c>
      <c r="B9" s="41"/>
      <c r="C9" s="49">
        <v>4240</v>
      </c>
      <c r="D9" s="41"/>
      <c r="E9" s="49">
        <v>4540</v>
      </c>
      <c r="F9" s="41"/>
      <c r="G9" s="49">
        <v>5730</v>
      </c>
      <c r="H9" s="80"/>
      <c r="I9" s="49">
        <v>6530</v>
      </c>
      <c r="J9" s="41"/>
      <c r="K9" s="49">
        <v>6000</v>
      </c>
      <c r="L9" s="50"/>
      <c r="M9" s="49">
        <v>6000</v>
      </c>
      <c r="N9" s="41"/>
      <c r="O9" s="49">
        <v>5000</v>
      </c>
    </row>
    <row r="10" spans="1:15" ht="11.25" customHeight="1">
      <c r="A10" s="52" t="s">
        <v>65</v>
      </c>
      <c r="B10" s="41"/>
      <c r="C10" s="49">
        <v>11400</v>
      </c>
      <c r="D10" s="41"/>
      <c r="E10" s="49">
        <v>11600</v>
      </c>
      <c r="F10" s="41"/>
      <c r="G10" s="49">
        <v>11600</v>
      </c>
      <c r="H10" s="80"/>
      <c r="I10" s="49">
        <v>11700</v>
      </c>
      <c r="J10" s="41"/>
      <c r="K10" s="49">
        <v>12000</v>
      </c>
      <c r="L10" s="50"/>
      <c r="M10" s="49">
        <v>12000</v>
      </c>
      <c r="N10" s="41"/>
      <c r="O10" s="49">
        <v>12000</v>
      </c>
    </row>
    <row r="11" spans="1:15" ht="11.25" customHeight="1">
      <c r="A11" s="52" t="s">
        <v>66</v>
      </c>
      <c r="B11" s="41"/>
      <c r="C11" s="49">
        <v>610</v>
      </c>
      <c r="D11" s="41"/>
      <c r="E11" s="49">
        <v>654</v>
      </c>
      <c r="F11" s="41"/>
      <c r="G11" s="49">
        <v>803</v>
      </c>
      <c r="H11" s="80"/>
      <c r="I11" s="49" t="s">
        <v>78</v>
      </c>
      <c r="J11" s="41"/>
      <c r="K11" s="49" t="s">
        <v>78</v>
      </c>
      <c r="L11" s="50"/>
      <c r="M11" s="49" t="s">
        <v>78</v>
      </c>
      <c r="N11" s="41"/>
      <c r="O11" s="49" t="s">
        <v>78</v>
      </c>
    </row>
    <row r="12" spans="1:15" ht="11.25" customHeight="1">
      <c r="A12" s="52" t="s">
        <v>67</v>
      </c>
      <c r="B12" s="41"/>
      <c r="C12" s="49">
        <v>2860</v>
      </c>
      <c r="D12" s="41"/>
      <c r="E12" s="49">
        <v>3180</v>
      </c>
      <c r="F12" s="41"/>
      <c r="G12" s="49">
        <v>4100</v>
      </c>
      <c r="H12" s="80"/>
      <c r="I12" s="49">
        <v>4830</v>
      </c>
      <c r="J12" s="41"/>
      <c r="K12" s="49">
        <v>5000</v>
      </c>
      <c r="L12" s="50"/>
      <c r="M12" s="49">
        <v>5000</v>
      </c>
      <c r="N12" s="41"/>
      <c r="O12" s="49">
        <v>5000</v>
      </c>
    </row>
    <row r="13" spans="1:15" ht="11.25" customHeight="1">
      <c r="A13" s="52" t="s">
        <v>79</v>
      </c>
      <c r="B13" s="41"/>
      <c r="C13" s="49">
        <v>19000</v>
      </c>
      <c r="D13" s="41"/>
      <c r="E13" s="49">
        <v>18100</v>
      </c>
      <c r="F13" s="41"/>
      <c r="G13" s="49">
        <v>21000</v>
      </c>
      <c r="H13" s="80"/>
      <c r="I13" s="49">
        <v>20800</v>
      </c>
      <c r="J13" s="41"/>
      <c r="K13" s="49">
        <v>20000</v>
      </c>
      <c r="L13" s="50"/>
      <c r="M13" s="49">
        <v>20000</v>
      </c>
      <c r="N13" s="41"/>
      <c r="O13" s="49">
        <v>20000</v>
      </c>
    </row>
    <row r="14" spans="1:15" ht="11.25" customHeight="1">
      <c r="A14" s="52" t="s">
        <v>68</v>
      </c>
      <c r="B14" s="41"/>
      <c r="C14" s="49">
        <v>44000</v>
      </c>
      <c r="D14" s="41"/>
      <c r="E14" s="49">
        <v>42100</v>
      </c>
      <c r="F14" s="41"/>
      <c r="G14" s="49">
        <v>46400</v>
      </c>
      <c r="H14" s="80"/>
      <c r="I14" s="49">
        <v>46400</v>
      </c>
      <c r="J14" s="41"/>
      <c r="K14" s="49">
        <v>47000</v>
      </c>
      <c r="L14" s="50"/>
      <c r="M14" s="49">
        <v>47000</v>
      </c>
      <c r="N14" s="41"/>
      <c r="O14" s="49">
        <v>47000</v>
      </c>
    </row>
    <row r="15" spans="1:15" ht="11.25" customHeight="1">
      <c r="A15" s="52" t="s">
        <v>69</v>
      </c>
      <c r="B15" s="41"/>
      <c r="C15" s="49">
        <v>999</v>
      </c>
      <c r="D15" s="41"/>
      <c r="E15" s="49">
        <v>939</v>
      </c>
      <c r="F15" s="41"/>
      <c r="G15" s="49">
        <v>1090</v>
      </c>
      <c r="H15" s="80"/>
      <c r="I15" s="49">
        <v>1970</v>
      </c>
      <c r="J15" s="41"/>
      <c r="K15" s="49">
        <v>1900</v>
      </c>
      <c r="L15" s="50"/>
      <c r="M15" s="49">
        <v>1900</v>
      </c>
      <c r="N15" s="41"/>
      <c r="O15" s="49">
        <v>1900</v>
      </c>
    </row>
    <row r="16" spans="1:15" ht="11.25" customHeight="1">
      <c r="A16" s="52" t="s">
        <v>70</v>
      </c>
      <c r="B16" s="41"/>
      <c r="C16" s="49">
        <v>326</v>
      </c>
      <c r="D16" s="41"/>
      <c r="E16" s="49">
        <v>309</v>
      </c>
      <c r="F16" s="41"/>
      <c r="G16" s="49">
        <v>342</v>
      </c>
      <c r="H16" s="80"/>
      <c r="I16" s="49" t="s">
        <v>78</v>
      </c>
      <c r="J16" s="41"/>
      <c r="K16" s="49" t="s">
        <v>78</v>
      </c>
      <c r="L16" s="50"/>
      <c r="M16" s="49" t="s">
        <v>78</v>
      </c>
      <c r="N16" s="41"/>
      <c r="O16" s="49" t="s">
        <v>78</v>
      </c>
    </row>
    <row r="17" spans="1:15" ht="11.25" customHeight="1">
      <c r="A17" s="52" t="s">
        <v>71</v>
      </c>
      <c r="B17" s="41"/>
      <c r="C17" s="49">
        <v>25400</v>
      </c>
      <c r="D17" s="41"/>
      <c r="E17" s="49">
        <v>27800</v>
      </c>
      <c r="F17" s="41"/>
      <c r="G17" s="49">
        <v>26500</v>
      </c>
      <c r="H17" s="91"/>
      <c r="I17" s="49">
        <v>15200</v>
      </c>
      <c r="J17" s="41"/>
      <c r="K17" s="49">
        <v>15000</v>
      </c>
      <c r="L17" s="50"/>
      <c r="M17" s="49">
        <v>15000</v>
      </c>
      <c r="N17" s="41"/>
      <c r="O17" s="49">
        <v>15000</v>
      </c>
    </row>
    <row r="18" spans="1:15" ht="11.25" customHeight="1">
      <c r="A18" s="52" t="s">
        <v>72</v>
      </c>
      <c r="B18" s="41"/>
      <c r="C18" s="49">
        <v>3560</v>
      </c>
      <c r="D18" s="41"/>
      <c r="E18" s="49">
        <v>2610</v>
      </c>
      <c r="F18" s="41"/>
      <c r="G18" s="49">
        <v>2570</v>
      </c>
      <c r="H18" s="80"/>
      <c r="I18" s="49">
        <v>2680</v>
      </c>
      <c r="J18" s="41"/>
      <c r="K18" s="49">
        <v>2700</v>
      </c>
      <c r="L18" s="50"/>
      <c r="M18" s="49">
        <v>2600</v>
      </c>
      <c r="N18" s="41"/>
      <c r="O18" s="49">
        <v>2600</v>
      </c>
    </row>
    <row r="19" spans="1:15" ht="11.25" customHeight="1">
      <c r="A19" s="52" t="s">
        <v>73</v>
      </c>
      <c r="B19" s="41"/>
      <c r="C19" s="49">
        <v>5410</v>
      </c>
      <c r="D19" s="41"/>
      <c r="E19" s="49">
        <v>6410</v>
      </c>
      <c r="F19" s="41"/>
      <c r="G19" s="49">
        <v>5670</v>
      </c>
      <c r="H19" s="80"/>
      <c r="I19" s="49">
        <v>6850</v>
      </c>
      <c r="J19" s="41"/>
      <c r="K19" s="49">
        <v>6500</v>
      </c>
      <c r="L19" s="50"/>
      <c r="M19" s="49">
        <v>6500</v>
      </c>
      <c r="N19" s="41"/>
      <c r="O19" s="49">
        <v>6500</v>
      </c>
    </row>
    <row r="20" spans="1:15" ht="11.25" customHeight="1">
      <c r="A20" s="52" t="s">
        <v>62</v>
      </c>
      <c r="B20" s="41"/>
      <c r="C20" s="49">
        <v>376</v>
      </c>
      <c r="D20" s="41"/>
      <c r="E20" s="49">
        <v>503</v>
      </c>
      <c r="F20" s="41"/>
      <c r="G20" s="49">
        <v>620</v>
      </c>
      <c r="H20" s="80"/>
      <c r="I20" s="49">
        <v>695</v>
      </c>
      <c r="J20" s="41"/>
      <c r="K20" s="49">
        <v>710</v>
      </c>
      <c r="L20" s="50"/>
      <c r="M20" s="49">
        <v>700</v>
      </c>
      <c r="N20" s="41"/>
      <c r="O20" s="49">
        <v>700</v>
      </c>
    </row>
    <row r="21" spans="1:15" ht="11.25" customHeight="1">
      <c r="A21" s="52" t="s">
        <v>74</v>
      </c>
      <c r="B21" s="41"/>
      <c r="C21" s="49">
        <v>744</v>
      </c>
      <c r="D21" s="41"/>
      <c r="E21" s="49">
        <v>829</v>
      </c>
      <c r="F21" s="41"/>
      <c r="G21" s="49">
        <v>1100</v>
      </c>
      <c r="H21" s="80"/>
      <c r="I21" s="49">
        <v>720</v>
      </c>
      <c r="J21" s="41"/>
      <c r="K21" s="49">
        <v>800</v>
      </c>
      <c r="L21" s="50"/>
      <c r="M21" s="49">
        <v>800</v>
      </c>
      <c r="N21" s="41"/>
      <c r="O21" s="49">
        <v>800</v>
      </c>
    </row>
    <row r="22" spans="1:15" ht="11.25" customHeight="1">
      <c r="A22" s="52" t="s">
        <v>75</v>
      </c>
      <c r="B22" s="41"/>
      <c r="C22" s="49">
        <v>12700</v>
      </c>
      <c r="D22" s="41"/>
      <c r="E22" s="49">
        <v>14000</v>
      </c>
      <c r="F22" s="41"/>
      <c r="G22" s="49">
        <v>15800</v>
      </c>
      <c r="H22" s="80"/>
      <c r="I22" s="49">
        <v>17700</v>
      </c>
      <c r="J22" s="41"/>
      <c r="K22" s="49">
        <v>17000</v>
      </c>
      <c r="L22" s="50"/>
      <c r="M22" s="49">
        <v>17000</v>
      </c>
      <c r="N22" s="41"/>
      <c r="O22" s="49">
        <v>17000</v>
      </c>
    </row>
    <row r="23" spans="1:15" ht="11.25" customHeight="1">
      <c r="A23" s="52" t="s">
        <v>76</v>
      </c>
      <c r="B23" s="41"/>
      <c r="C23" s="49">
        <v>4450</v>
      </c>
      <c r="D23" s="41"/>
      <c r="E23" s="49">
        <v>4950</v>
      </c>
      <c r="F23" s="41"/>
      <c r="G23" s="49">
        <v>5230</v>
      </c>
      <c r="H23" s="80"/>
      <c r="I23" s="49">
        <v>5950</v>
      </c>
      <c r="J23" s="41"/>
      <c r="K23" s="49">
        <v>6000</v>
      </c>
      <c r="L23" s="50"/>
      <c r="M23" s="49">
        <v>6000</v>
      </c>
      <c r="N23" s="41"/>
      <c r="O23" s="49">
        <v>6000</v>
      </c>
    </row>
    <row r="24" spans="1:15" ht="11.25" customHeight="1">
      <c r="A24" s="52" t="s">
        <v>63</v>
      </c>
      <c r="B24" s="41"/>
      <c r="C24" s="49">
        <v>970</v>
      </c>
      <c r="D24" s="41"/>
      <c r="E24" s="49">
        <v>1000</v>
      </c>
      <c r="F24" s="41"/>
      <c r="G24" s="49">
        <v>1020</v>
      </c>
      <c r="H24" s="81"/>
      <c r="I24" s="49">
        <v>1200</v>
      </c>
      <c r="J24" s="41"/>
      <c r="K24" s="49">
        <v>1200</v>
      </c>
      <c r="L24" s="50"/>
      <c r="M24" s="49">
        <v>1000</v>
      </c>
      <c r="N24" s="41"/>
      <c r="O24" s="49">
        <v>1000</v>
      </c>
    </row>
    <row r="25" spans="1:15" ht="11.25" customHeight="1">
      <c r="A25" s="52" t="s">
        <v>77</v>
      </c>
      <c r="B25" s="41"/>
      <c r="C25" s="49">
        <v>17900</v>
      </c>
      <c r="D25" s="41"/>
      <c r="E25" s="49">
        <v>17600</v>
      </c>
      <c r="F25" s="41"/>
      <c r="G25" s="49">
        <v>15300</v>
      </c>
      <c r="H25" s="80"/>
      <c r="I25" s="49">
        <v>13800</v>
      </c>
      <c r="J25" s="41"/>
      <c r="K25" s="49">
        <v>14000</v>
      </c>
      <c r="L25" s="50"/>
      <c r="M25" s="49">
        <v>14000</v>
      </c>
      <c r="N25" s="41"/>
      <c r="O25" s="49">
        <v>13000</v>
      </c>
    </row>
    <row r="26" spans="1:15" ht="11.25" customHeight="1">
      <c r="A26" s="53" t="s">
        <v>33</v>
      </c>
      <c r="B26" s="41"/>
      <c r="C26" s="54">
        <f>ROUND(SUM(C9:C25),3-LEN(INT(SUM(C9:C25))))</f>
        <v>155000</v>
      </c>
      <c r="D26" s="54"/>
      <c r="E26" s="54">
        <f>ROUND(SUM(E9:E25),3-LEN(INT(SUM(E9:E25))))</f>
        <v>157000</v>
      </c>
      <c r="F26" s="54"/>
      <c r="G26" s="54">
        <f>ROUND(SUM(G9:G25),3-LEN(INT(SUM(G9:G25))))</f>
        <v>165000</v>
      </c>
      <c r="H26" s="54"/>
      <c r="I26" s="54">
        <f>ROUND(SUM(I9:I25),3-LEN(INT(SUM(I9:I25))))</f>
        <v>157000</v>
      </c>
      <c r="J26" s="54"/>
      <c r="K26" s="54">
        <f>ROUND(SUM(K9:K25),2-LEN(INT(SUM(K9:K25))))</f>
        <v>160000</v>
      </c>
      <c r="L26" s="54"/>
      <c r="M26" s="54">
        <f>ROUND(SUM(M9:M25),2-LEN(INT(SUM(M9:M25))))</f>
        <v>160000</v>
      </c>
      <c r="N26" s="54"/>
      <c r="O26" s="54">
        <f>ROUND(SUM(O9:O25),2-LEN(INT(SUM(O9:O25))))</f>
        <v>150000</v>
      </c>
    </row>
    <row r="27" spans="1:15" ht="11.25" customHeight="1">
      <c r="A27" s="51" t="s">
        <v>81</v>
      </c>
      <c r="B27" s="41"/>
      <c r="C27" s="49"/>
      <c r="D27" s="50"/>
      <c r="E27" s="49"/>
      <c r="F27" s="50"/>
      <c r="G27" s="49"/>
      <c r="H27" s="81"/>
      <c r="I27" s="42"/>
      <c r="J27" s="41"/>
      <c r="K27" s="42"/>
      <c r="L27" s="43"/>
      <c r="M27" s="42"/>
      <c r="N27" s="41"/>
      <c r="O27" s="42"/>
    </row>
    <row r="28" spans="1:15" ht="11.25" customHeight="1">
      <c r="A28" s="52" t="s">
        <v>48</v>
      </c>
      <c r="B28" s="41"/>
      <c r="C28" s="49">
        <v>65</v>
      </c>
      <c r="D28" s="50"/>
      <c r="E28" s="49">
        <v>22</v>
      </c>
      <c r="F28" s="50"/>
      <c r="G28" s="49">
        <v>64.7</v>
      </c>
      <c r="H28" s="81"/>
      <c r="I28" s="49">
        <v>98</v>
      </c>
      <c r="J28" s="42"/>
      <c r="K28" s="49">
        <v>100</v>
      </c>
      <c r="L28" s="50"/>
      <c r="M28" s="49">
        <v>100</v>
      </c>
      <c r="N28" s="42"/>
      <c r="O28" s="49">
        <v>100</v>
      </c>
    </row>
    <row r="29" spans="1:15" ht="11.25" customHeight="1">
      <c r="A29" s="52" t="s">
        <v>57</v>
      </c>
      <c r="B29" s="41"/>
      <c r="C29" s="49">
        <v>1650</v>
      </c>
      <c r="D29" s="50"/>
      <c r="E29" s="49" t="s">
        <v>78</v>
      </c>
      <c r="F29" s="50"/>
      <c r="G29" s="49">
        <v>134</v>
      </c>
      <c r="H29" s="81"/>
      <c r="I29" s="49">
        <v>117</v>
      </c>
      <c r="J29" s="42"/>
      <c r="K29" s="49">
        <v>250</v>
      </c>
      <c r="L29" s="50"/>
      <c r="M29" s="49">
        <v>500</v>
      </c>
      <c r="N29" s="42"/>
      <c r="O29" s="49">
        <v>600</v>
      </c>
    </row>
    <row r="30" spans="1:15" ht="11.25" customHeight="1">
      <c r="A30" s="52" t="s">
        <v>49</v>
      </c>
      <c r="B30" s="41"/>
      <c r="C30" s="49">
        <v>2190</v>
      </c>
      <c r="D30" s="50"/>
      <c r="E30" s="49">
        <v>2720</v>
      </c>
      <c r="F30" s="50"/>
      <c r="G30" s="49">
        <v>2020</v>
      </c>
      <c r="H30" s="81"/>
      <c r="I30" s="49">
        <v>2400</v>
      </c>
      <c r="J30" s="42"/>
      <c r="K30" s="49">
        <v>2500</v>
      </c>
      <c r="L30" s="50"/>
      <c r="M30" s="49">
        <v>2500</v>
      </c>
      <c r="N30" s="42"/>
      <c r="O30" s="49">
        <v>2500</v>
      </c>
    </row>
    <row r="31" spans="1:15" ht="11.25" customHeight="1">
      <c r="A31" s="52" t="s">
        <v>50</v>
      </c>
      <c r="B31" s="41"/>
      <c r="C31" s="49">
        <v>424</v>
      </c>
      <c r="D31" s="50"/>
      <c r="E31" s="49">
        <v>45.4</v>
      </c>
      <c r="F31" s="50"/>
      <c r="G31" s="49">
        <v>71</v>
      </c>
      <c r="H31" s="81"/>
      <c r="I31" s="49">
        <v>45</v>
      </c>
      <c r="J31" s="42"/>
      <c r="K31" s="49">
        <v>45</v>
      </c>
      <c r="L31" s="50"/>
      <c r="M31" s="49">
        <v>45</v>
      </c>
      <c r="N31" s="42"/>
      <c r="O31" s="49">
        <v>45</v>
      </c>
    </row>
    <row r="32" spans="1:15" ht="11.25" customHeight="1">
      <c r="A32" s="52" t="s">
        <v>51</v>
      </c>
      <c r="B32" s="41"/>
      <c r="C32" s="49">
        <v>10000</v>
      </c>
      <c r="D32" s="50"/>
      <c r="E32" s="49">
        <v>7190</v>
      </c>
      <c r="F32" s="50"/>
      <c r="G32" s="49">
        <v>6220</v>
      </c>
      <c r="H32" s="81"/>
      <c r="I32" s="49">
        <v>7030</v>
      </c>
      <c r="J32" s="42"/>
      <c r="K32" s="49">
        <v>7000</v>
      </c>
      <c r="L32" s="50"/>
      <c r="M32" s="49">
        <v>7000</v>
      </c>
      <c r="N32" s="42"/>
      <c r="O32" s="49">
        <v>7000</v>
      </c>
    </row>
    <row r="33" spans="1:15" ht="11.25" customHeight="1">
      <c r="A33" s="52" t="s">
        <v>52</v>
      </c>
      <c r="B33" s="41"/>
      <c r="C33" s="49">
        <v>2960</v>
      </c>
      <c r="D33" s="50"/>
      <c r="E33" s="49">
        <v>1870</v>
      </c>
      <c r="F33" s="50"/>
      <c r="G33" s="49">
        <v>1970</v>
      </c>
      <c r="H33" s="81"/>
      <c r="I33" s="49">
        <v>1960</v>
      </c>
      <c r="J33" s="42"/>
      <c r="K33" s="49">
        <v>2000</v>
      </c>
      <c r="L33" s="50"/>
      <c r="M33" s="49">
        <v>2000</v>
      </c>
      <c r="N33" s="42"/>
      <c r="O33" s="49">
        <v>2000</v>
      </c>
    </row>
    <row r="34" spans="1:15" ht="11.25" customHeight="1">
      <c r="A34" s="52" t="s">
        <v>53</v>
      </c>
      <c r="B34" s="41"/>
      <c r="C34" s="49">
        <v>247</v>
      </c>
      <c r="D34" s="50"/>
      <c r="E34" s="49">
        <v>33</v>
      </c>
      <c r="F34" s="50"/>
      <c r="G34" s="49">
        <v>161</v>
      </c>
      <c r="H34" s="81"/>
      <c r="I34" s="49">
        <v>315</v>
      </c>
      <c r="J34" s="42"/>
      <c r="K34" s="49">
        <v>300</v>
      </c>
      <c r="L34" s="50"/>
      <c r="M34" s="49">
        <v>300</v>
      </c>
      <c r="N34" s="42"/>
      <c r="O34" s="49">
        <v>300</v>
      </c>
    </row>
    <row r="35" spans="1:15" ht="11.25" customHeight="1">
      <c r="A35" s="52" t="s">
        <v>54</v>
      </c>
      <c r="B35" s="41"/>
      <c r="C35" s="49">
        <v>13600</v>
      </c>
      <c r="D35" s="50"/>
      <c r="E35" s="49">
        <v>11900</v>
      </c>
      <c r="F35" s="50"/>
      <c r="G35" s="49">
        <v>10500</v>
      </c>
      <c r="H35" s="81"/>
      <c r="I35" s="49">
        <v>10600</v>
      </c>
      <c r="J35" s="41"/>
      <c r="K35" s="49">
        <v>10000</v>
      </c>
      <c r="L35" s="50"/>
      <c r="M35" s="49">
        <v>9000</v>
      </c>
      <c r="N35" s="41"/>
      <c r="O35" s="49">
        <v>9000</v>
      </c>
    </row>
    <row r="36" spans="1:15" ht="11.25" customHeight="1">
      <c r="A36" s="52" t="s">
        <v>55</v>
      </c>
      <c r="B36" s="41"/>
      <c r="C36" s="49">
        <v>9760</v>
      </c>
      <c r="D36" s="50"/>
      <c r="E36" s="49">
        <v>6560</v>
      </c>
      <c r="F36" s="50"/>
      <c r="G36" s="49">
        <v>4670</v>
      </c>
      <c r="H36" s="81"/>
      <c r="I36" s="49">
        <v>6040</v>
      </c>
      <c r="J36" s="41"/>
      <c r="K36" s="49">
        <v>5500</v>
      </c>
      <c r="L36" s="50"/>
      <c r="M36" s="49">
        <v>5500</v>
      </c>
      <c r="N36" s="41"/>
      <c r="O36" s="49">
        <v>5500</v>
      </c>
    </row>
    <row r="37" spans="1:15" ht="11.25" customHeight="1">
      <c r="A37" s="52" t="s">
        <v>56</v>
      </c>
      <c r="B37" s="41"/>
      <c r="C37" s="49">
        <v>1010</v>
      </c>
      <c r="D37" s="50"/>
      <c r="E37" s="49">
        <v>180</v>
      </c>
      <c r="F37" s="50"/>
      <c r="G37" s="49">
        <v>682</v>
      </c>
      <c r="H37" s="81"/>
      <c r="I37" s="49">
        <v>753</v>
      </c>
      <c r="J37" s="41"/>
      <c r="K37" s="49">
        <v>750</v>
      </c>
      <c r="L37" s="50"/>
      <c r="M37" s="49">
        <v>750</v>
      </c>
      <c r="N37" s="41"/>
      <c r="O37" s="49">
        <v>750</v>
      </c>
    </row>
    <row r="38" spans="1:15" ht="11.25" customHeight="1">
      <c r="A38" s="52" t="s">
        <v>58</v>
      </c>
      <c r="B38" s="41"/>
      <c r="C38" s="49">
        <v>4780</v>
      </c>
      <c r="D38" s="50"/>
      <c r="E38" s="49">
        <v>3960</v>
      </c>
      <c r="F38" s="50"/>
      <c r="G38" s="49">
        <v>3730</v>
      </c>
      <c r="H38" s="81"/>
      <c r="I38" s="49">
        <v>4560</v>
      </c>
      <c r="J38" s="41"/>
      <c r="K38" s="49">
        <v>4500</v>
      </c>
      <c r="L38" s="50"/>
      <c r="M38" s="49">
        <v>4500</v>
      </c>
      <c r="N38" s="41"/>
      <c r="O38" s="49">
        <v>4500</v>
      </c>
    </row>
    <row r="39" spans="1:15" ht="11.25" customHeight="1">
      <c r="A39" s="52" t="s">
        <v>59</v>
      </c>
      <c r="B39" s="41"/>
      <c r="C39" s="49">
        <v>504</v>
      </c>
      <c r="D39" s="50"/>
      <c r="E39" s="49">
        <v>407</v>
      </c>
      <c r="F39" s="50"/>
      <c r="G39" s="49">
        <v>519</v>
      </c>
      <c r="H39" s="81"/>
      <c r="I39" s="49">
        <v>548</v>
      </c>
      <c r="J39" s="41"/>
      <c r="K39" s="49">
        <v>500</v>
      </c>
      <c r="L39" s="50"/>
      <c r="M39" s="49">
        <v>500</v>
      </c>
      <c r="N39" s="41"/>
      <c r="O39" s="49">
        <v>500</v>
      </c>
    </row>
    <row r="40" spans="1:15" ht="11.25" customHeight="1">
      <c r="A40" s="53" t="s">
        <v>33</v>
      </c>
      <c r="B40" s="57"/>
      <c r="C40" s="54">
        <f>ROUND(SUM(C28:C39),3-LEN(INT(SUM(C28:C39))))</f>
        <v>47200</v>
      </c>
      <c r="D40" s="54"/>
      <c r="E40" s="54">
        <f>ROUND(SUM(E28:E39),3-LEN(INT(SUM(E28:E39))))</f>
        <v>34900</v>
      </c>
      <c r="F40" s="54"/>
      <c r="G40" s="54">
        <f>ROUND(SUM(G28:G39),3-LEN(INT(SUM(G28:G39))))</f>
        <v>30700</v>
      </c>
      <c r="H40" s="54"/>
      <c r="I40" s="54">
        <f>ROUND(SUM(I28:I39),3-LEN(INT(SUM(I28:I39))))</f>
        <v>34500</v>
      </c>
      <c r="J40" s="54"/>
      <c r="K40" s="54">
        <f>ROUND(SUM(K28:K39),2-LEN(INT(SUM(K28:K39))))</f>
        <v>33000</v>
      </c>
      <c r="L40" s="54"/>
      <c r="M40" s="54">
        <f>ROUND(SUM(M28:M39),2-LEN(INT(SUM(M28:M39))))</f>
        <v>33000</v>
      </c>
      <c r="N40" s="54"/>
      <c r="O40" s="54">
        <f>ROUND(SUM(O28:O39),2-LEN(INT(SUM(O28:O39))))</f>
        <v>33000</v>
      </c>
    </row>
    <row r="41" spans="1:15" ht="11.25" customHeight="1">
      <c r="A41" s="48" t="s">
        <v>35</v>
      </c>
      <c r="B41" s="41"/>
      <c r="C41" s="42"/>
      <c r="D41" s="41"/>
      <c r="E41" s="42"/>
      <c r="F41" s="41"/>
      <c r="G41" s="42"/>
      <c r="H41" s="41"/>
      <c r="I41" s="42"/>
      <c r="J41" s="41"/>
      <c r="K41" s="42"/>
      <c r="L41" s="43"/>
      <c r="M41" s="42"/>
      <c r="N41" s="41"/>
      <c r="O41" s="42"/>
    </row>
    <row r="42" spans="1:15" ht="11.25" customHeight="1">
      <c r="A42" s="51" t="s">
        <v>37</v>
      </c>
      <c r="B42" s="41"/>
      <c r="C42" s="49" t="s">
        <v>80</v>
      </c>
      <c r="D42" s="41"/>
      <c r="E42" s="49">
        <v>12</v>
      </c>
      <c r="F42" s="41"/>
      <c r="G42" s="49" t="s">
        <v>78</v>
      </c>
      <c r="H42" s="41"/>
      <c r="I42" s="49">
        <v>21.6</v>
      </c>
      <c r="J42" s="41"/>
      <c r="K42" s="49">
        <v>100</v>
      </c>
      <c r="L42" s="41"/>
      <c r="M42" s="49">
        <v>150</v>
      </c>
      <c r="N42" s="41"/>
      <c r="O42" s="49">
        <v>200</v>
      </c>
    </row>
    <row r="43" spans="1:15" ht="11.25" customHeight="1">
      <c r="A43" s="51" t="s">
        <v>38</v>
      </c>
      <c r="B43" s="41"/>
      <c r="C43" s="49" t="s">
        <v>80</v>
      </c>
      <c r="D43" s="41"/>
      <c r="E43" s="49">
        <v>744</v>
      </c>
      <c r="F43" s="41"/>
      <c r="G43" s="49">
        <v>1620</v>
      </c>
      <c r="H43" s="41"/>
      <c r="I43" s="49">
        <v>1920</v>
      </c>
      <c r="J43" s="41"/>
      <c r="K43" s="49">
        <v>2200</v>
      </c>
      <c r="L43" s="41"/>
      <c r="M43" s="49">
        <v>2300</v>
      </c>
      <c r="N43" s="41"/>
      <c r="O43" s="49">
        <v>2400</v>
      </c>
    </row>
    <row r="44" spans="1:15" ht="11.25" customHeight="1">
      <c r="A44" s="51" t="s">
        <v>39</v>
      </c>
      <c r="B44" s="41"/>
      <c r="C44" s="49">
        <v>1200</v>
      </c>
      <c r="D44" s="41"/>
      <c r="E44" s="49">
        <v>84</v>
      </c>
      <c r="F44" s="41"/>
      <c r="G44" s="94">
        <v>1</v>
      </c>
      <c r="H44" s="81"/>
      <c r="I44" s="49" t="s">
        <v>78</v>
      </c>
      <c r="J44" s="41"/>
      <c r="K44" s="49" t="s">
        <v>78</v>
      </c>
      <c r="L44" s="41"/>
      <c r="M44" s="49" t="s">
        <v>78</v>
      </c>
      <c r="N44" s="41"/>
      <c r="O44" s="49">
        <v>200</v>
      </c>
    </row>
    <row r="45" spans="1:15" ht="11.25" customHeight="1">
      <c r="A45" s="51" t="s">
        <v>40</v>
      </c>
      <c r="B45" s="41"/>
      <c r="C45" s="49">
        <v>6750</v>
      </c>
      <c r="D45" s="41"/>
      <c r="E45" s="49">
        <v>3030</v>
      </c>
      <c r="F45" s="41"/>
      <c r="G45" s="49">
        <v>4770</v>
      </c>
      <c r="H45" s="41"/>
      <c r="I45" s="49">
        <v>5370</v>
      </c>
      <c r="J45" s="41"/>
      <c r="K45" s="49">
        <v>5500</v>
      </c>
      <c r="L45" s="41"/>
      <c r="M45" s="49">
        <v>5700</v>
      </c>
      <c r="N45" s="41"/>
      <c r="O45" s="49">
        <v>5800</v>
      </c>
    </row>
    <row r="46" spans="1:15" ht="11.25" customHeight="1">
      <c r="A46" s="51" t="s">
        <v>42</v>
      </c>
      <c r="B46" s="57"/>
      <c r="C46" s="40">
        <v>500</v>
      </c>
      <c r="D46" s="57"/>
      <c r="E46" s="40">
        <v>279</v>
      </c>
      <c r="F46" s="57"/>
      <c r="G46" s="40">
        <v>500</v>
      </c>
      <c r="H46" s="57"/>
      <c r="I46" s="40">
        <v>554</v>
      </c>
      <c r="J46" s="57"/>
      <c r="K46" s="40">
        <v>550</v>
      </c>
      <c r="L46" s="57"/>
      <c r="M46" s="40">
        <v>550</v>
      </c>
      <c r="N46" s="57"/>
      <c r="O46" s="40">
        <v>550</v>
      </c>
    </row>
    <row r="47" spans="1:15" ht="11.25" customHeight="1">
      <c r="A47" s="71" t="s">
        <v>43</v>
      </c>
      <c r="B47" s="41"/>
      <c r="C47" s="49" t="s">
        <v>80</v>
      </c>
      <c r="D47" s="41"/>
      <c r="E47" s="49">
        <v>663</v>
      </c>
      <c r="F47" s="41"/>
      <c r="G47" s="49">
        <v>909</v>
      </c>
      <c r="H47" s="41"/>
      <c r="I47" s="49">
        <v>1010</v>
      </c>
      <c r="J47" s="41"/>
      <c r="K47" s="49">
        <v>1100</v>
      </c>
      <c r="L47" s="41"/>
      <c r="M47" s="49">
        <v>1100</v>
      </c>
      <c r="N47" s="41"/>
      <c r="O47" s="49">
        <v>1200</v>
      </c>
    </row>
    <row r="48" spans="1:15" ht="11.25" customHeight="1">
      <c r="A48" s="51" t="s">
        <v>44</v>
      </c>
      <c r="B48" s="41"/>
      <c r="C48" s="49">
        <v>89600</v>
      </c>
      <c r="D48" s="41"/>
      <c r="E48" s="49">
        <v>51600</v>
      </c>
      <c r="F48" s="41"/>
      <c r="G48" s="49">
        <v>59100</v>
      </c>
      <c r="H48" s="41"/>
      <c r="I48" s="49">
        <v>65600</v>
      </c>
      <c r="J48" s="41"/>
      <c r="K48" s="49">
        <v>68000</v>
      </c>
      <c r="L48" s="41"/>
      <c r="M48" s="49">
        <v>70000</v>
      </c>
      <c r="N48" s="41"/>
      <c r="O48" s="49">
        <v>72000</v>
      </c>
    </row>
    <row r="49" spans="1:15" ht="11.25" customHeight="1">
      <c r="A49" s="51" t="s">
        <v>46</v>
      </c>
      <c r="B49" s="41"/>
      <c r="C49" s="49">
        <v>55000</v>
      </c>
      <c r="D49" s="41"/>
      <c r="E49" s="49">
        <v>23300</v>
      </c>
      <c r="F49" s="41"/>
      <c r="G49" s="49">
        <v>31800</v>
      </c>
      <c r="H49" s="41"/>
      <c r="I49" s="49">
        <v>38700</v>
      </c>
      <c r="J49" s="41"/>
      <c r="K49" s="59">
        <v>39000</v>
      </c>
      <c r="L49" s="41"/>
      <c r="M49" s="59">
        <v>39000</v>
      </c>
      <c r="N49" s="41"/>
      <c r="O49" s="49">
        <v>40000</v>
      </c>
    </row>
    <row r="50" spans="1:15" ht="11.25" customHeight="1">
      <c r="A50" s="51" t="s">
        <v>47</v>
      </c>
      <c r="B50" s="41"/>
      <c r="C50" s="46" t="s">
        <v>80</v>
      </c>
      <c r="D50" s="58"/>
      <c r="E50" s="46">
        <v>352</v>
      </c>
      <c r="F50" s="58"/>
      <c r="G50" s="46">
        <v>420</v>
      </c>
      <c r="H50" s="58"/>
      <c r="I50" s="46">
        <v>602</v>
      </c>
      <c r="J50" s="58"/>
      <c r="K50" s="46">
        <v>650</v>
      </c>
      <c r="L50" s="58"/>
      <c r="M50" s="46">
        <v>700</v>
      </c>
      <c r="N50" s="58"/>
      <c r="O50" s="46">
        <v>700</v>
      </c>
    </row>
    <row r="51" spans="1:15" ht="11.25" customHeight="1">
      <c r="A51" s="52" t="s">
        <v>33</v>
      </c>
      <c r="B51" s="41"/>
      <c r="C51" s="54">
        <f>ROUND(SUM(C44:C46,C48:C49),3-LEN(INT(SUM(C44:C46,C48:C49))))</f>
        <v>153000</v>
      </c>
      <c r="D51" s="56"/>
      <c r="E51" s="54">
        <f>ROUND(SUM(E42:E46,E47:E50),3-LEN(INT(SUM(E42:E46,E47:E50))))</f>
        <v>80100</v>
      </c>
      <c r="F51" s="56"/>
      <c r="G51" s="54">
        <f>ROUND(SUM(G43,G45:G46,G47:G50),3-LEN(INT(SUM(G43,G45:G46,G47:G50))))</f>
        <v>99100</v>
      </c>
      <c r="H51" s="56"/>
      <c r="I51" s="54">
        <f>ROUND(SUM(I42:I46,I47:I50),3-LEN(INT(SUM(I42:I46,I47:I50))))</f>
        <v>114000</v>
      </c>
      <c r="J51" s="54"/>
      <c r="K51" s="54">
        <f>ROUND(SUM(K42:K46,K47:K50),2-LEN(INT(SUM(K42:K46,K47:K50))))</f>
        <v>120000</v>
      </c>
      <c r="L51" s="54"/>
      <c r="M51" s="54">
        <f>ROUND(SUM(M42:M46,M47:M50),2-LEN(INT(SUM(M42:M46,M47:M50))))</f>
        <v>120000</v>
      </c>
      <c r="N51" s="54"/>
      <c r="O51" s="54">
        <f>ROUND(SUM(O42:O46,O47:O50),2-LEN(INT(SUM(O42:O46,O47:O50))))</f>
        <v>120000</v>
      </c>
    </row>
    <row r="52" spans="1:15" ht="11.25" customHeight="1">
      <c r="A52" s="51" t="s">
        <v>83</v>
      </c>
      <c r="B52" s="44"/>
      <c r="C52" s="46">
        <f>ROUND(SUM(C26,C40,C51),3-LEN(INT(SUM(C26,C40,C51))))</f>
        <v>355000</v>
      </c>
      <c r="D52" s="46"/>
      <c r="E52" s="46">
        <f>ROUND(SUM(E26,E40,E51),3-LEN(INT(SUM(E26,E40,E51))))</f>
        <v>272000</v>
      </c>
      <c r="F52" s="46"/>
      <c r="G52" s="46">
        <f>ROUND(SUM(G26,G40,G51),3-LEN(INT(SUM(G26,G40,G51))))</f>
        <v>295000</v>
      </c>
      <c r="H52" s="46"/>
      <c r="I52" s="46">
        <f>ROUND(SUM(I26,I40,I51),3-LEN(INT(SUM(I26,I40,I51))))</f>
        <v>306000</v>
      </c>
      <c r="J52" s="46"/>
      <c r="K52" s="46">
        <f>ROUND(SUM(K26,K40,K51),2-LEN(INT(SUM(K26,K40,K51))))</f>
        <v>310000</v>
      </c>
      <c r="L52" s="46"/>
      <c r="M52" s="46">
        <f>ROUND(SUM(M26,M40,M51),2-LEN(INT(SUM(M26,M40,M51))))</f>
        <v>310000</v>
      </c>
      <c r="N52" s="46"/>
      <c r="O52" s="46">
        <f>ROUND(SUM(O26,O40,O51),2-LEN(INT(SUM(O26,O40,O51))))</f>
        <v>300000</v>
      </c>
    </row>
    <row r="53" spans="1:15" ht="12" customHeight="1">
      <c r="A53" s="205" t="s">
        <v>219</v>
      </c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</row>
    <row r="54" spans="1:15" ht="12" customHeight="1">
      <c r="A54" s="164" t="s">
        <v>352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</row>
    <row r="55" spans="1:15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1:15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5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</sheetData>
  <mergeCells count="7">
    <mergeCell ref="A5:O5"/>
    <mergeCell ref="A53:O53"/>
    <mergeCell ref="A54:O54"/>
    <mergeCell ref="A1:O1"/>
    <mergeCell ref="A2:O2"/>
    <mergeCell ref="A4:O4"/>
    <mergeCell ref="A3:O3"/>
  </mergeCells>
  <printOptions/>
  <pageMargins left="0.5" right="0.5" top="0.5" bottom="0.75" header="0.5" footer="0.5"/>
  <pageSetup horizontalDpi="1200" verticalDpi="12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40"/>
  <sheetViews>
    <sheetView workbookViewId="0" topLeftCell="A1">
      <selection activeCell="A1" sqref="A1:I1"/>
    </sheetView>
  </sheetViews>
  <sheetFormatPr defaultColWidth="9.140625" defaultRowHeight="12.75"/>
  <cols>
    <col min="1" max="1" width="18.7109375" style="0" customWidth="1"/>
    <col min="2" max="2" width="1.7109375" style="0" customWidth="1"/>
    <col min="3" max="3" width="8.7109375" style="0" customWidth="1"/>
    <col min="4" max="4" width="1.7109375" style="0" customWidth="1"/>
    <col min="5" max="5" width="8.7109375" style="0" customWidth="1"/>
    <col min="6" max="6" width="1.7109375" style="0" customWidth="1"/>
    <col min="7" max="7" width="8.7109375" style="0" customWidth="1"/>
    <col min="8" max="8" width="1.7109375" style="0" customWidth="1"/>
    <col min="9" max="9" width="8.7109375" style="0" customWidth="1"/>
    <col min="10" max="10" width="1.7109375" style="0" customWidth="1"/>
    <col min="11" max="11" width="8.7109375" style="0" customWidth="1"/>
    <col min="12" max="12" width="1.7109375" style="0" customWidth="1"/>
    <col min="13" max="13" width="8.7109375" style="0" customWidth="1"/>
    <col min="14" max="14" width="1.7109375" style="0" customWidth="1"/>
    <col min="15" max="15" width="8.7109375" style="0" customWidth="1"/>
  </cols>
  <sheetData>
    <row r="1" spans="1:15" ht="11.25" customHeight="1">
      <c r="A1" s="167" t="s">
        <v>103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1:15" ht="11.25" customHeight="1">
      <c r="A2" s="167" t="s">
        <v>195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1:15" ht="11.25" customHeigh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</row>
    <row r="4" spans="1:15" ht="11.25" customHeight="1">
      <c r="A4" s="167" t="s">
        <v>493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5" spans="1:15" ht="11.25" customHeight="1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</row>
    <row r="6" spans="1:15" ht="11.25" customHeight="1">
      <c r="A6" s="65" t="s">
        <v>201</v>
      </c>
      <c r="B6" s="44"/>
      <c r="C6" s="46" t="s">
        <v>84</v>
      </c>
      <c r="D6" s="44"/>
      <c r="E6" s="46" t="s">
        <v>85</v>
      </c>
      <c r="F6" s="44"/>
      <c r="G6" s="46" t="s">
        <v>86</v>
      </c>
      <c r="H6" s="44"/>
      <c r="I6" s="46" t="s">
        <v>209</v>
      </c>
      <c r="J6" s="44"/>
      <c r="K6" s="46" t="s">
        <v>215</v>
      </c>
      <c r="L6" s="47"/>
      <c r="M6" s="46" t="s">
        <v>216</v>
      </c>
      <c r="N6" s="44"/>
      <c r="O6" s="46" t="s">
        <v>217</v>
      </c>
    </row>
    <row r="7" spans="1:15" ht="11.25" customHeight="1">
      <c r="A7" s="48" t="s">
        <v>82</v>
      </c>
      <c r="B7" s="41"/>
      <c r="C7" s="49"/>
      <c r="D7" s="50"/>
      <c r="E7" s="49"/>
      <c r="F7" s="50"/>
      <c r="G7" s="49"/>
      <c r="H7" s="50"/>
      <c r="I7" s="42"/>
      <c r="J7" s="41"/>
      <c r="K7" s="42"/>
      <c r="L7" s="43"/>
      <c r="M7" s="42"/>
      <c r="N7" s="41"/>
      <c r="O7" s="42"/>
    </row>
    <row r="8" spans="1:15" ht="11.25" customHeight="1">
      <c r="A8" s="51" t="s">
        <v>60</v>
      </c>
      <c r="B8" s="41"/>
      <c r="C8" s="49"/>
      <c r="D8" s="50"/>
      <c r="E8" s="49"/>
      <c r="F8" s="50"/>
      <c r="G8" s="49"/>
      <c r="H8" s="50"/>
      <c r="I8" s="42"/>
      <c r="J8" s="41"/>
      <c r="K8" s="42"/>
      <c r="L8" s="43"/>
      <c r="M8" s="42"/>
      <c r="N8" s="41"/>
      <c r="O8" s="42"/>
    </row>
    <row r="9" spans="1:15" ht="11.25" customHeight="1">
      <c r="A9" s="52" t="s">
        <v>79</v>
      </c>
      <c r="B9" s="41"/>
      <c r="C9" s="49">
        <v>1140</v>
      </c>
      <c r="D9" s="41"/>
      <c r="E9" s="49" t="s">
        <v>78</v>
      </c>
      <c r="F9" s="41"/>
      <c r="G9" s="49" t="s">
        <v>78</v>
      </c>
      <c r="H9" s="41"/>
      <c r="I9" s="49" t="s">
        <v>78</v>
      </c>
      <c r="J9" s="41"/>
      <c r="K9" s="49" t="s">
        <v>78</v>
      </c>
      <c r="L9" s="41"/>
      <c r="M9" s="49" t="s">
        <v>78</v>
      </c>
      <c r="N9" s="41"/>
      <c r="O9" s="49" t="s">
        <v>78</v>
      </c>
    </row>
    <row r="10" spans="1:15" ht="11.25" customHeight="1">
      <c r="A10" s="52" t="s">
        <v>68</v>
      </c>
      <c r="B10" s="41"/>
      <c r="C10" s="49">
        <v>8600</v>
      </c>
      <c r="D10" s="41"/>
      <c r="E10" s="49" t="s">
        <v>78</v>
      </c>
      <c r="F10" s="41"/>
      <c r="G10" s="49" t="s">
        <v>78</v>
      </c>
      <c r="H10" s="41"/>
      <c r="I10" s="49" t="s">
        <v>78</v>
      </c>
      <c r="J10" s="41"/>
      <c r="K10" s="49" t="s">
        <v>78</v>
      </c>
      <c r="L10" s="41"/>
      <c r="M10" s="49" t="s">
        <v>78</v>
      </c>
      <c r="N10" s="41"/>
      <c r="O10" s="49" t="s">
        <v>78</v>
      </c>
    </row>
    <row r="11" spans="1:15" ht="11.25" customHeight="1">
      <c r="A11" s="52" t="s">
        <v>69</v>
      </c>
      <c r="B11" s="41"/>
      <c r="C11" s="49">
        <v>26200</v>
      </c>
      <c r="D11" s="41"/>
      <c r="E11" s="49">
        <v>14300</v>
      </c>
      <c r="F11" s="41"/>
      <c r="G11" s="49">
        <v>18200</v>
      </c>
      <c r="H11" s="41"/>
      <c r="I11" s="49" t="s">
        <v>78</v>
      </c>
      <c r="J11" s="41"/>
      <c r="K11" s="49">
        <v>16000</v>
      </c>
      <c r="L11" s="50"/>
      <c r="M11" s="49">
        <v>16000</v>
      </c>
      <c r="N11" s="41"/>
      <c r="O11" s="49">
        <v>18000</v>
      </c>
    </row>
    <row r="12" spans="1:15" ht="11.25" customHeight="1">
      <c r="A12" s="52" t="s">
        <v>70</v>
      </c>
      <c r="B12" s="41"/>
      <c r="C12" s="49">
        <v>35300</v>
      </c>
      <c r="D12" s="41"/>
      <c r="E12" s="49">
        <v>46100</v>
      </c>
      <c r="F12" s="41"/>
      <c r="G12" s="49">
        <v>57800</v>
      </c>
      <c r="H12" s="41"/>
      <c r="I12" s="49">
        <v>65900</v>
      </c>
      <c r="J12" s="41"/>
      <c r="K12" s="49">
        <v>66000</v>
      </c>
      <c r="L12" s="50"/>
      <c r="M12" s="49">
        <v>66000</v>
      </c>
      <c r="N12" s="41"/>
      <c r="O12" s="49">
        <v>60000</v>
      </c>
    </row>
    <row r="13" spans="1:15" ht="11.25" customHeight="1">
      <c r="A13" s="52" t="s">
        <v>71</v>
      </c>
      <c r="B13" s="41"/>
      <c r="C13" s="49">
        <v>15600</v>
      </c>
      <c r="D13" s="41"/>
      <c r="E13" s="49">
        <v>15400</v>
      </c>
      <c r="F13" s="41"/>
      <c r="G13" s="49">
        <v>2000</v>
      </c>
      <c r="H13" s="41"/>
      <c r="I13" s="49">
        <v>500</v>
      </c>
      <c r="J13" s="41"/>
      <c r="K13" s="49">
        <v>100</v>
      </c>
      <c r="L13" s="50"/>
      <c r="M13" s="49" t="s">
        <v>78</v>
      </c>
      <c r="N13" s="41"/>
      <c r="O13" s="49" t="s">
        <v>78</v>
      </c>
    </row>
    <row r="14" spans="1:15" ht="11.25" customHeight="1">
      <c r="A14" s="52" t="s">
        <v>75</v>
      </c>
      <c r="B14" s="41"/>
      <c r="C14" s="49">
        <v>61500</v>
      </c>
      <c r="D14" s="41"/>
      <c r="E14" s="49">
        <v>30300</v>
      </c>
      <c r="F14" s="41"/>
      <c r="G14" s="49">
        <v>40300</v>
      </c>
      <c r="H14" s="41"/>
      <c r="I14" s="49" t="s">
        <v>78</v>
      </c>
      <c r="J14" s="41"/>
      <c r="K14" s="49" t="s">
        <v>78</v>
      </c>
      <c r="L14" s="50"/>
      <c r="M14" s="49" t="s">
        <v>78</v>
      </c>
      <c r="N14" s="41"/>
      <c r="O14" s="49" t="s">
        <v>78</v>
      </c>
    </row>
    <row r="15" spans="1:15" ht="11.25" customHeight="1">
      <c r="A15" s="52" t="s">
        <v>76</v>
      </c>
      <c r="B15" s="41"/>
      <c r="C15" s="49">
        <v>98300</v>
      </c>
      <c r="D15" s="41"/>
      <c r="E15" s="49">
        <v>137000</v>
      </c>
      <c r="F15" s="41"/>
      <c r="G15" s="49">
        <v>107000</v>
      </c>
      <c r="H15" s="41"/>
      <c r="I15" s="49">
        <v>33900</v>
      </c>
      <c r="J15" s="41"/>
      <c r="K15" s="49">
        <v>32000</v>
      </c>
      <c r="L15" s="50"/>
      <c r="M15" s="49">
        <v>30000</v>
      </c>
      <c r="N15" s="41"/>
      <c r="O15" s="49">
        <v>30000</v>
      </c>
    </row>
    <row r="16" spans="1:15" ht="11.25" customHeight="1">
      <c r="A16" s="52" t="s">
        <v>77</v>
      </c>
      <c r="B16" s="41"/>
      <c r="C16" s="49">
        <v>1380</v>
      </c>
      <c r="D16" s="41"/>
      <c r="E16" s="49">
        <v>1600</v>
      </c>
      <c r="F16" s="41"/>
      <c r="G16" s="49">
        <v>1000</v>
      </c>
      <c r="H16" s="41"/>
      <c r="I16" s="49">
        <v>600</v>
      </c>
      <c r="J16" s="41"/>
      <c r="K16" s="49">
        <v>500</v>
      </c>
      <c r="L16" s="41"/>
      <c r="M16" s="49">
        <v>500</v>
      </c>
      <c r="N16" s="41"/>
      <c r="O16" s="49">
        <v>500</v>
      </c>
    </row>
    <row r="17" spans="1:15" ht="11.25" customHeight="1">
      <c r="A17" s="53" t="s">
        <v>33</v>
      </c>
      <c r="B17" s="41"/>
      <c r="C17" s="54">
        <f>ROUND(SUM(C9:C16),3-LEN(INT(SUM(C9:C16))))</f>
        <v>248000</v>
      </c>
      <c r="D17" s="54"/>
      <c r="E17" s="54">
        <f>ROUND(SUM(E9:E16),3-LEN(INT(SUM(E9:E16))))</f>
        <v>245000</v>
      </c>
      <c r="F17" s="54"/>
      <c r="G17" s="54">
        <f>ROUND(SUM(G9:G16),3-LEN(INT(SUM(G9:G16))))</f>
        <v>226000</v>
      </c>
      <c r="H17" s="54"/>
      <c r="I17" s="54">
        <f>ROUND(SUM(I9:I16),3-LEN(INT(SUM(I9:I16))))</f>
        <v>101000</v>
      </c>
      <c r="J17" s="54"/>
      <c r="K17" s="54">
        <f>ROUND(SUM(K9:K16),2-LEN(INT(SUM(K9:K16))))</f>
        <v>110000</v>
      </c>
      <c r="L17" s="54"/>
      <c r="M17" s="54">
        <f>ROUND(SUM(M9:M16),2-LEN(INT(SUM(M9:M16))))</f>
        <v>110000</v>
      </c>
      <c r="N17" s="54"/>
      <c r="O17" s="54">
        <f>ROUND(SUM(O9:O16),2-LEN(INT(SUM(O9:O16))))</f>
        <v>110000</v>
      </c>
    </row>
    <row r="18" spans="1:15" ht="11.25" customHeight="1">
      <c r="A18" s="51" t="s">
        <v>81</v>
      </c>
      <c r="B18" s="41"/>
      <c r="C18" s="49"/>
      <c r="D18" s="50"/>
      <c r="E18" s="49"/>
      <c r="F18" s="50"/>
      <c r="G18" s="49"/>
      <c r="H18" s="50"/>
      <c r="I18" s="42"/>
      <c r="J18" s="41"/>
      <c r="K18" s="42"/>
      <c r="L18" s="43"/>
      <c r="M18" s="42"/>
      <c r="N18" s="41"/>
      <c r="O18" s="42"/>
    </row>
    <row r="19" spans="1:15" ht="11.25" customHeight="1">
      <c r="A19" s="52" t="s">
        <v>57</v>
      </c>
      <c r="B19" s="41"/>
      <c r="C19" s="49">
        <v>7500</v>
      </c>
      <c r="D19" s="50"/>
      <c r="E19" s="49">
        <v>150</v>
      </c>
      <c r="F19" s="50"/>
      <c r="G19" s="49">
        <v>200</v>
      </c>
      <c r="H19" s="50"/>
      <c r="I19" s="49" t="s">
        <v>78</v>
      </c>
      <c r="J19" s="42"/>
      <c r="K19" s="49" t="s">
        <v>78</v>
      </c>
      <c r="L19" s="50"/>
      <c r="M19" s="49" t="s">
        <v>78</v>
      </c>
      <c r="N19" s="42"/>
      <c r="O19" s="49" t="s">
        <v>78</v>
      </c>
    </row>
    <row r="20" spans="1:15" ht="11.25" customHeight="1">
      <c r="A20" s="52" t="s">
        <v>49</v>
      </c>
      <c r="B20" s="41"/>
      <c r="C20" s="49">
        <v>57000</v>
      </c>
      <c r="D20" s="50"/>
      <c r="E20" s="49">
        <v>33000</v>
      </c>
      <c r="F20" s="50"/>
      <c r="G20" s="49">
        <v>10500</v>
      </c>
      <c r="H20" s="81"/>
      <c r="I20" s="49">
        <v>19000</v>
      </c>
      <c r="J20" s="42"/>
      <c r="K20" s="49">
        <v>25000</v>
      </c>
      <c r="L20" s="50"/>
      <c r="M20" s="49">
        <v>25000</v>
      </c>
      <c r="N20" s="42"/>
      <c r="O20" s="49">
        <v>25000</v>
      </c>
    </row>
    <row r="21" spans="1:15" ht="11.25" customHeight="1">
      <c r="A21" s="52" t="s">
        <v>53</v>
      </c>
      <c r="B21" s="41"/>
      <c r="C21" s="49">
        <v>15000</v>
      </c>
      <c r="D21" s="50"/>
      <c r="E21" s="49">
        <v>17000</v>
      </c>
      <c r="F21" s="50"/>
      <c r="G21" s="49">
        <v>24000</v>
      </c>
      <c r="H21" s="50"/>
      <c r="I21" s="49" t="s">
        <v>78</v>
      </c>
      <c r="J21" s="42"/>
      <c r="K21" s="49">
        <v>15000</v>
      </c>
      <c r="L21" s="50"/>
      <c r="M21" s="49">
        <v>15000</v>
      </c>
      <c r="N21" s="42"/>
      <c r="O21" s="49">
        <v>15000</v>
      </c>
    </row>
    <row r="22" spans="1:15" ht="11.25" customHeight="1">
      <c r="A22" s="52" t="s">
        <v>54</v>
      </c>
      <c r="B22" s="41"/>
      <c r="C22" s="49">
        <v>90300</v>
      </c>
      <c r="D22" s="50"/>
      <c r="E22" s="49">
        <v>99400</v>
      </c>
      <c r="F22" s="50"/>
      <c r="G22" s="49">
        <v>114000</v>
      </c>
      <c r="H22" s="50"/>
      <c r="I22" s="49">
        <v>87000</v>
      </c>
      <c r="J22" s="41"/>
      <c r="K22" s="49">
        <v>70000</v>
      </c>
      <c r="L22" s="50"/>
      <c r="M22" s="49">
        <v>60000</v>
      </c>
      <c r="N22" s="41"/>
      <c r="O22" s="49">
        <v>60000</v>
      </c>
    </row>
    <row r="23" spans="1:15" ht="11.25" customHeight="1">
      <c r="A23" s="52" t="s">
        <v>55</v>
      </c>
      <c r="B23" s="41"/>
      <c r="C23" s="49">
        <v>25100</v>
      </c>
      <c r="D23" s="50"/>
      <c r="E23" s="49">
        <v>23200</v>
      </c>
      <c r="F23" s="50"/>
      <c r="G23" s="49">
        <v>18800</v>
      </c>
      <c r="H23" s="50"/>
      <c r="I23" s="49">
        <v>15000</v>
      </c>
      <c r="J23" s="41"/>
      <c r="K23" s="49">
        <v>20000</v>
      </c>
      <c r="L23" s="50"/>
      <c r="M23" s="49">
        <v>20000</v>
      </c>
      <c r="N23" s="41"/>
      <c r="O23" s="49">
        <v>20000</v>
      </c>
    </row>
    <row r="24" spans="1:15" ht="11.25" customHeight="1">
      <c r="A24" s="52" t="s">
        <v>56</v>
      </c>
      <c r="B24" s="41"/>
      <c r="C24" s="49">
        <v>15200</v>
      </c>
      <c r="D24" s="50"/>
      <c r="E24" s="49">
        <v>3300</v>
      </c>
      <c r="F24" s="50"/>
      <c r="G24" s="49">
        <v>10500</v>
      </c>
      <c r="H24" s="81"/>
      <c r="I24" s="49">
        <v>1500</v>
      </c>
      <c r="J24" s="41"/>
      <c r="K24" s="49">
        <v>1500</v>
      </c>
      <c r="L24" s="50"/>
      <c r="M24" s="49">
        <v>1500</v>
      </c>
      <c r="N24" s="41"/>
      <c r="O24" s="49">
        <v>2000</v>
      </c>
    </row>
    <row r="25" spans="1:15" ht="11.25" customHeight="1">
      <c r="A25" s="53" t="s">
        <v>33</v>
      </c>
      <c r="B25" s="57"/>
      <c r="C25" s="54">
        <f>ROUND(SUM(C19:C24),3-LEN(INT(SUM(C19:C24))))</f>
        <v>210000</v>
      </c>
      <c r="D25" s="54"/>
      <c r="E25" s="54">
        <f>ROUND(SUM(E19:E24),3-LEN(INT(SUM(E19:E24))))</f>
        <v>176000</v>
      </c>
      <c r="F25" s="54"/>
      <c r="G25" s="54">
        <f>ROUND(SUM(G19:G24),3-LEN(INT(SUM(G19:G24))))</f>
        <v>178000</v>
      </c>
      <c r="H25" s="54"/>
      <c r="I25" s="54">
        <f>ROUND(SUM(I19:I24),3-LEN(INT(SUM(I19:I24))))</f>
        <v>123000</v>
      </c>
      <c r="J25" s="54"/>
      <c r="K25" s="54">
        <f>ROUND(SUM(K19:K24),2-LEN(INT(SUM(K19:K24))))</f>
        <v>130000</v>
      </c>
      <c r="L25" s="54"/>
      <c r="M25" s="54">
        <f>ROUND(SUM(M19:M24),2-LEN(INT(SUM(M19:M24))))</f>
        <v>120000</v>
      </c>
      <c r="N25" s="54"/>
      <c r="O25" s="54">
        <f>ROUND(SUM(O19:O24),2-LEN(INT(SUM(O19:O24))))</f>
        <v>120000</v>
      </c>
    </row>
    <row r="26" spans="1:15" ht="11.25" customHeight="1">
      <c r="A26" s="48" t="s">
        <v>35</v>
      </c>
      <c r="B26" s="41"/>
      <c r="C26" s="42"/>
      <c r="D26" s="41"/>
      <c r="E26" s="42"/>
      <c r="F26" s="41"/>
      <c r="G26" s="42"/>
      <c r="H26" s="41"/>
      <c r="I26" s="42"/>
      <c r="J26" s="41"/>
      <c r="K26" s="42"/>
      <c r="L26" s="43"/>
      <c r="M26" s="42"/>
      <c r="N26" s="41"/>
      <c r="O26" s="42"/>
    </row>
    <row r="27" spans="1:15" ht="11.25" customHeight="1">
      <c r="A27" s="51" t="s">
        <v>39</v>
      </c>
      <c r="B27" s="41"/>
      <c r="C27" s="49" t="s">
        <v>80</v>
      </c>
      <c r="D27" s="41"/>
      <c r="E27" s="49" t="s">
        <v>80</v>
      </c>
      <c r="F27" s="41"/>
      <c r="G27" s="49">
        <v>200</v>
      </c>
      <c r="H27" s="41"/>
      <c r="I27" s="49">
        <v>400</v>
      </c>
      <c r="J27" s="41"/>
      <c r="K27" s="49">
        <v>200</v>
      </c>
      <c r="L27" s="41"/>
      <c r="M27" s="49">
        <v>200</v>
      </c>
      <c r="N27" s="41"/>
      <c r="O27" s="49">
        <v>200</v>
      </c>
    </row>
    <row r="28" spans="1:15" ht="11.25" customHeight="1">
      <c r="A28" s="51" t="s">
        <v>40</v>
      </c>
      <c r="B28" s="41"/>
      <c r="C28" s="49">
        <v>200000</v>
      </c>
      <c r="D28" s="41"/>
      <c r="E28" s="49">
        <v>70000</v>
      </c>
      <c r="F28" s="41"/>
      <c r="G28" s="49">
        <v>40000</v>
      </c>
      <c r="H28" s="41"/>
      <c r="I28" s="49">
        <v>33000</v>
      </c>
      <c r="J28" s="41"/>
      <c r="K28" s="49">
        <v>40000</v>
      </c>
      <c r="L28" s="41"/>
      <c r="M28" s="49">
        <v>45000</v>
      </c>
      <c r="N28" s="41"/>
      <c r="O28" s="49">
        <v>50000</v>
      </c>
    </row>
    <row r="29" spans="1:15" ht="11.25" customHeight="1">
      <c r="A29" s="51" t="s">
        <v>44</v>
      </c>
      <c r="B29" s="41"/>
      <c r="C29" s="49">
        <v>30000</v>
      </c>
      <c r="D29" s="41"/>
      <c r="E29" s="49">
        <v>23000</v>
      </c>
      <c r="F29" s="41"/>
      <c r="G29" s="49">
        <v>13300</v>
      </c>
      <c r="H29" s="78"/>
      <c r="I29" s="49">
        <v>24000</v>
      </c>
      <c r="J29" s="41"/>
      <c r="K29" s="49">
        <v>25000</v>
      </c>
      <c r="L29" s="41"/>
      <c r="M29" s="49">
        <v>25000</v>
      </c>
      <c r="N29" s="41"/>
      <c r="O29" s="49">
        <v>25000</v>
      </c>
    </row>
    <row r="30" spans="1:15" ht="11.25" customHeight="1">
      <c r="A30" s="51" t="s">
        <v>45</v>
      </c>
      <c r="B30" s="41"/>
      <c r="C30" s="46">
        <v>2000</v>
      </c>
      <c r="D30" s="58"/>
      <c r="E30" s="46">
        <v>500</v>
      </c>
      <c r="F30" s="58"/>
      <c r="G30" s="46">
        <v>800</v>
      </c>
      <c r="H30" s="58"/>
      <c r="I30" s="46">
        <v>800</v>
      </c>
      <c r="J30" s="58"/>
      <c r="K30" s="46">
        <v>1000</v>
      </c>
      <c r="L30" s="58"/>
      <c r="M30" s="46">
        <v>1000</v>
      </c>
      <c r="N30" s="58"/>
      <c r="O30" s="46">
        <v>1000</v>
      </c>
    </row>
    <row r="31" spans="1:15" ht="11.25" customHeight="1">
      <c r="A31" s="52" t="s">
        <v>33</v>
      </c>
      <c r="B31" s="41"/>
      <c r="C31" s="54">
        <f>ROUND(SUM(C27:C30),3-LEN(INT(SUM(C27:C30))))</f>
        <v>232000</v>
      </c>
      <c r="D31" s="54"/>
      <c r="E31" s="54">
        <f>ROUND(SUM(E27:E30),3-LEN(INT(SUM(E27:E30))))</f>
        <v>93500</v>
      </c>
      <c r="F31" s="54"/>
      <c r="G31" s="54">
        <f>ROUND(SUM(G27:G30),3-LEN(INT(SUM(G27:G30))))</f>
        <v>54300</v>
      </c>
      <c r="H31" s="54"/>
      <c r="I31" s="54">
        <f>ROUND(SUM(I27:I30),3-LEN(INT(SUM(I27:I30))))</f>
        <v>58200</v>
      </c>
      <c r="J31" s="54"/>
      <c r="K31" s="54">
        <f>ROUND(SUM(K27:K30),2-LEN(INT(SUM(K27:K30))))</f>
        <v>66000</v>
      </c>
      <c r="L31" s="54"/>
      <c r="M31" s="54">
        <f>ROUND(SUM(M27:M30),2-LEN(INT(SUM(M27:M30))))</f>
        <v>71000</v>
      </c>
      <c r="N31" s="54"/>
      <c r="O31" s="54">
        <f>ROUND(SUM(O27:O30),2-LEN(INT(SUM(O27:O30))))</f>
        <v>76000</v>
      </c>
    </row>
    <row r="32" spans="1:15" ht="11.25" customHeight="1">
      <c r="A32" s="51" t="s">
        <v>83</v>
      </c>
      <c r="B32" s="44"/>
      <c r="C32" s="46">
        <f>ROUND(SUM(C17,C25,C31),3-LEN(INT(SUM(C17,C25,C31))))</f>
        <v>690000</v>
      </c>
      <c r="D32" s="46"/>
      <c r="E32" s="46">
        <f>ROUND(SUM(E17,E25,E31),3-LEN(INT(SUM(E17,E25,E31))))</f>
        <v>515000</v>
      </c>
      <c r="F32" s="46"/>
      <c r="G32" s="46">
        <f>ROUND(SUM(G17,G25,G31),3-LEN(INT(SUM(G17,G25,G31))))</f>
        <v>458000</v>
      </c>
      <c r="H32" s="46"/>
      <c r="I32" s="46">
        <f>ROUND(SUM(I17,I25,I31),3-LEN(INT(SUM(I17,I25,I31))))</f>
        <v>282000</v>
      </c>
      <c r="J32" s="46"/>
      <c r="K32" s="46">
        <f>ROUND(SUM(K17,K25,K31),2-LEN(INT(SUM(K17,K25,K31))))</f>
        <v>310000</v>
      </c>
      <c r="L32" s="46"/>
      <c r="M32" s="46">
        <f>ROUND(SUM(M17,M25,M31),2-LEN(INT(SUM(M17,M25,M31))))</f>
        <v>300000</v>
      </c>
      <c r="N32" s="46"/>
      <c r="O32" s="46">
        <f>ROUND(SUM(O17,O25,O31),2-LEN(INT(SUM(O17,O25,O31))))</f>
        <v>310000</v>
      </c>
    </row>
    <row r="33" spans="1:15" ht="12" customHeight="1">
      <c r="A33" s="199" t="s">
        <v>219</v>
      </c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</row>
    <row r="34" spans="1:15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5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15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1:15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</sheetData>
  <mergeCells count="6">
    <mergeCell ref="A5:O5"/>
    <mergeCell ref="A33:O33"/>
    <mergeCell ref="A1:O1"/>
    <mergeCell ref="A2:O2"/>
    <mergeCell ref="A4:O4"/>
    <mergeCell ref="A3:O3"/>
  </mergeCells>
  <printOptions/>
  <pageMargins left="0.5" right="0.5" top="0.5" bottom="0.75" header="0.5" footer="0.5"/>
  <pageSetup horizontalDpi="1200" verticalDpi="12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">
      <selection activeCell="A1" sqref="A1:I1"/>
    </sheetView>
  </sheetViews>
  <sheetFormatPr defaultColWidth="9.140625" defaultRowHeight="12.75"/>
  <cols>
    <col min="1" max="1" width="18.7109375" style="0" customWidth="1"/>
    <col min="2" max="2" width="1.7109375" style="0" customWidth="1"/>
    <col min="3" max="3" width="8.7109375" style="0" customWidth="1"/>
    <col min="4" max="4" width="1.7109375" style="0" customWidth="1"/>
    <col min="5" max="5" width="8.7109375" style="0" customWidth="1"/>
    <col min="6" max="6" width="1.7109375" style="0" customWidth="1"/>
    <col min="7" max="7" width="8.7109375" style="0" customWidth="1"/>
    <col min="8" max="8" width="1.7109375" style="0" customWidth="1"/>
    <col min="9" max="9" width="8.7109375" style="0" customWidth="1"/>
    <col min="10" max="10" width="1.7109375" style="0" customWidth="1"/>
    <col min="11" max="11" width="8.7109375" style="0" customWidth="1"/>
    <col min="12" max="12" width="1.7109375" style="0" customWidth="1"/>
    <col min="13" max="13" width="8.7109375" style="0" customWidth="1"/>
    <col min="14" max="14" width="1.7109375" style="0" customWidth="1"/>
    <col min="15" max="15" width="8.7109375" style="0" customWidth="1"/>
  </cols>
  <sheetData>
    <row r="1" spans="1:15" ht="11.25" customHeight="1">
      <c r="A1" s="167" t="s">
        <v>104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1:15" ht="11.25" customHeight="1">
      <c r="A2" s="167" t="s">
        <v>105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1:15" ht="11.25" customHeigh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</row>
    <row r="4" spans="1:15" ht="11.25" customHeight="1">
      <c r="A4" s="167" t="s">
        <v>89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5" spans="1:15" ht="11.25" customHeight="1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</row>
    <row r="6" spans="1:15" ht="11.25" customHeight="1">
      <c r="A6" s="65" t="s">
        <v>201</v>
      </c>
      <c r="B6" s="44"/>
      <c r="C6" s="46" t="s">
        <v>84</v>
      </c>
      <c r="D6" s="44"/>
      <c r="E6" s="46" t="s">
        <v>85</v>
      </c>
      <c r="F6" s="44"/>
      <c r="G6" s="46" t="s">
        <v>86</v>
      </c>
      <c r="H6" s="44"/>
      <c r="I6" s="46" t="s">
        <v>209</v>
      </c>
      <c r="J6" s="44"/>
      <c r="K6" s="46" t="s">
        <v>215</v>
      </c>
      <c r="L6" s="47"/>
      <c r="M6" s="46" t="s">
        <v>216</v>
      </c>
      <c r="N6" s="44"/>
      <c r="O6" s="46" t="s">
        <v>217</v>
      </c>
    </row>
    <row r="7" spans="1:15" ht="11.25" customHeight="1">
      <c r="A7" s="48" t="s">
        <v>82</v>
      </c>
      <c r="B7" s="41"/>
      <c r="C7" s="49"/>
      <c r="D7" s="50"/>
      <c r="E7" s="49"/>
      <c r="F7" s="50"/>
      <c r="G7" s="49"/>
      <c r="H7" s="50"/>
      <c r="I7" s="42"/>
      <c r="J7" s="41"/>
      <c r="K7" s="42"/>
      <c r="L7" s="43"/>
      <c r="M7" s="42"/>
      <c r="N7" s="41"/>
      <c r="O7" s="42"/>
    </row>
    <row r="8" spans="1:15" ht="11.25" customHeight="1">
      <c r="A8" s="51" t="s">
        <v>60</v>
      </c>
      <c r="B8" s="41"/>
      <c r="C8" s="49"/>
      <c r="D8" s="50"/>
      <c r="E8" s="49"/>
      <c r="F8" s="50"/>
      <c r="G8" s="49"/>
      <c r="H8" s="50"/>
      <c r="I8" s="42"/>
      <c r="J8" s="41"/>
      <c r="K8" s="42"/>
      <c r="L8" s="43"/>
      <c r="M8" s="42"/>
      <c r="N8" s="41"/>
      <c r="O8" s="42"/>
    </row>
    <row r="9" spans="1:15" ht="11.25" customHeight="1">
      <c r="A9" s="52" t="s">
        <v>65</v>
      </c>
      <c r="B9" s="41"/>
      <c r="C9" s="49">
        <v>69800</v>
      </c>
      <c r="D9" s="41"/>
      <c r="E9" s="49">
        <v>95300</v>
      </c>
      <c r="F9" s="41"/>
      <c r="G9" s="49">
        <v>12000</v>
      </c>
      <c r="H9" s="41"/>
      <c r="I9" s="49" t="s">
        <v>78</v>
      </c>
      <c r="J9" s="41"/>
      <c r="K9" s="49" t="s">
        <v>78</v>
      </c>
      <c r="L9" s="41"/>
      <c r="M9" s="49" t="s">
        <v>78</v>
      </c>
      <c r="N9" s="41"/>
      <c r="O9" s="49" t="s">
        <v>78</v>
      </c>
    </row>
    <row r="10" spans="1:15" ht="11.25" customHeight="1">
      <c r="A10" s="52" t="s">
        <v>79</v>
      </c>
      <c r="B10" s="41"/>
      <c r="C10" s="49">
        <v>162000</v>
      </c>
      <c r="D10" s="41"/>
      <c r="E10" s="49">
        <v>129000</v>
      </c>
      <c r="F10" s="41"/>
      <c r="G10" s="49">
        <v>110000</v>
      </c>
      <c r="H10" s="41"/>
      <c r="I10" s="49" t="s">
        <v>78</v>
      </c>
      <c r="J10" s="41"/>
      <c r="K10" s="49" t="s">
        <v>78</v>
      </c>
      <c r="L10" s="49"/>
      <c r="M10" s="49" t="s">
        <v>78</v>
      </c>
      <c r="N10" s="49"/>
      <c r="O10" s="49" t="s">
        <v>78</v>
      </c>
    </row>
    <row r="11" spans="1:15" ht="11.25" customHeight="1">
      <c r="A11" s="52" t="s">
        <v>68</v>
      </c>
      <c r="B11" s="41"/>
      <c r="C11" s="49">
        <v>208000</v>
      </c>
      <c r="D11" s="41"/>
      <c r="E11" s="49">
        <v>147000</v>
      </c>
      <c r="F11" s="41"/>
      <c r="G11" s="49">
        <v>170000</v>
      </c>
      <c r="H11" s="78"/>
      <c r="I11" s="49">
        <v>116000</v>
      </c>
      <c r="J11" s="41"/>
      <c r="K11" s="49">
        <v>120000</v>
      </c>
      <c r="L11" s="50"/>
      <c r="M11" s="49">
        <v>110000</v>
      </c>
      <c r="N11" s="41"/>
      <c r="O11" s="49">
        <v>110000</v>
      </c>
    </row>
    <row r="12" spans="1:15" ht="11.25" customHeight="1">
      <c r="A12" s="52" t="s">
        <v>71</v>
      </c>
      <c r="B12" s="41"/>
      <c r="C12" s="49">
        <v>64600</v>
      </c>
      <c r="D12" s="41"/>
      <c r="E12" s="49">
        <v>84900</v>
      </c>
      <c r="F12" s="41"/>
      <c r="G12" s="49">
        <v>75000</v>
      </c>
      <c r="H12" s="41"/>
      <c r="I12" s="49">
        <v>40000</v>
      </c>
      <c r="J12" s="41"/>
      <c r="K12" s="49">
        <v>35000</v>
      </c>
      <c r="L12" s="50"/>
      <c r="M12" s="49">
        <v>30000</v>
      </c>
      <c r="N12" s="41"/>
      <c r="O12" s="49">
        <v>25000</v>
      </c>
    </row>
    <row r="13" spans="1:15" ht="11.25" customHeight="1">
      <c r="A13" s="52" t="s">
        <v>76</v>
      </c>
      <c r="B13" s="41"/>
      <c r="C13" s="49">
        <v>47500</v>
      </c>
      <c r="D13" s="41"/>
      <c r="E13" s="49">
        <v>39700</v>
      </c>
      <c r="F13" s="41"/>
      <c r="G13" s="49">
        <v>30600</v>
      </c>
      <c r="H13" s="41"/>
      <c r="I13" s="49">
        <v>30200</v>
      </c>
      <c r="J13" s="41"/>
      <c r="K13" s="49">
        <v>25000</v>
      </c>
      <c r="L13" s="50"/>
      <c r="M13" s="49">
        <v>22000</v>
      </c>
      <c r="N13" s="41"/>
      <c r="O13" s="49">
        <v>20000</v>
      </c>
    </row>
    <row r="14" spans="1:15" ht="11.25" customHeight="1">
      <c r="A14" s="52" t="s">
        <v>77</v>
      </c>
      <c r="B14" s="41"/>
      <c r="C14" s="49">
        <v>156000</v>
      </c>
      <c r="D14" s="41"/>
      <c r="E14" s="49">
        <v>150000</v>
      </c>
      <c r="F14" s="41"/>
      <c r="G14" s="49">
        <v>166000</v>
      </c>
      <c r="H14" s="41"/>
      <c r="I14" s="49">
        <v>126000</v>
      </c>
      <c r="J14" s="41"/>
      <c r="K14" s="49">
        <v>200000</v>
      </c>
      <c r="L14" s="50"/>
      <c r="M14" s="49">
        <v>150000</v>
      </c>
      <c r="N14" s="41"/>
      <c r="O14" s="49">
        <v>150000</v>
      </c>
    </row>
    <row r="15" spans="1:15" ht="11.25" customHeight="1">
      <c r="A15" s="53" t="s">
        <v>33</v>
      </c>
      <c r="B15" s="41"/>
      <c r="C15" s="54">
        <f>ROUND(SUM(C9:C14),3-LEN(INT(SUM(C9:C14))))</f>
        <v>708000</v>
      </c>
      <c r="D15" s="54"/>
      <c r="E15" s="54">
        <f>ROUND(SUM(E9:E14),3-LEN(INT(SUM(E9:E14))))</f>
        <v>646000</v>
      </c>
      <c r="F15" s="54"/>
      <c r="G15" s="54">
        <f>ROUND(SUM(G9:G14),3-LEN(INT(SUM(G9:G14))))</f>
        <v>564000</v>
      </c>
      <c r="H15" s="54"/>
      <c r="I15" s="54">
        <f>ROUND(SUM(I9:I14),3-LEN(INT(SUM(I9:I14))))</f>
        <v>312000</v>
      </c>
      <c r="J15" s="54"/>
      <c r="K15" s="54">
        <f>ROUND(SUM(K9:K14),2-LEN(INT(SUM(K9:K14))))</f>
        <v>380000</v>
      </c>
      <c r="L15" s="54"/>
      <c r="M15" s="54">
        <f>ROUND(SUM(M9:M14),2-LEN(INT(SUM(M9:M14))))</f>
        <v>310000</v>
      </c>
      <c r="N15" s="54"/>
      <c r="O15" s="54">
        <f>ROUND(SUM(O9:O14),2-LEN(INT(SUM(O9:O14))))</f>
        <v>310000</v>
      </c>
    </row>
    <row r="16" spans="1:15" ht="11.25" customHeight="1">
      <c r="A16" s="51" t="s">
        <v>81</v>
      </c>
      <c r="B16" s="41"/>
      <c r="C16" s="49"/>
      <c r="D16" s="50"/>
      <c r="E16" s="49"/>
      <c r="F16" s="50"/>
      <c r="G16" s="49"/>
      <c r="H16" s="50"/>
      <c r="I16" s="42"/>
      <c r="J16" s="41"/>
      <c r="K16" s="42"/>
      <c r="L16" s="43"/>
      <c r="M16" s="42"/>
      <c r="N16" s="41"/>
      <c r="O16" s="42"/>
    </row>
    <row r="17" spans="1:15" ht="11.25" customHeight="1">
      <c r="A17" s="52" t="s">
        <v>57</v>
      </c>
      <c r="B17" s="41"/>
      <c r="C17" s="49">
        <v>250</v>
      </c>
      <c r="D17" s="50"/>
      <c r="E17" s="49">
        <v>100</v>
      </c>
      <c r="F17" s="50"/>
      <c r="G17" s="49">
        <v>100</v>
      </c>
      <c r="H17" s="50"/>
      <c r="I17" s="49">
        <v>100</v>
      </c>
      <c r="J17" s="42"/>
      <c r="K17" s="49" t="s">
        <v>78</v>
      </c>
      <c r="L17" s="50"/>
      <c r="M17" s="49" t="s">
        <v>78</v>
      </c>
      <c r="N17" s="42"/>
      <c r="O17" s="49" t="s">
        <v>78</v>
      </c>
    </row>
    <row r="18" spans="1:15" ht="11.25" customHeight="1">
      <c r="A18" s="52" t="s">
        <v>49</v>
      </c>
      <c r="B18" s="41"/>
      <c r="C18" s="49">
        <v>66600</v>
      </c>
      <c r="D18" s="50"/>
      <c r="E18" s="49">
        <v>71200</v>
      </c>
      <c r="F18" s="50"/>
      <c r="G18" s="49">
        <v>84100</v>
      </c>
      <c r="H18" s="50"/>
      <c r="I18" s="49">
        <v>63000</v>
      </c>
      <c r="J18" s="42"/>
      <c r="K18" s="49">
        <v>75000</v>
      </c>
      <c r="L18" s="50"/>
      <c r="M18" s="49">
        <v>75000</v>
      </c>
      <c r="N18" s="42"/>
      <c r="O18" s="49">
        <v>75000</v>
      </c>
    </row>
    <row r="19" spans="1:15" ht="11.25" customHeight="1">
      <c r="A19" s="52" t="s">
        <v>53</v>
      </c>
      <c r="B19" s="41"/>
      <c r="C19" s="49">
        <v>22000</v>
      </c>
      <c r="D19" s="50"/>
      <c r="E19" s="49">
        <v>22500</v>
      </c>
      <c r="F19" s="50"/>
      <c r="G19" s="49">
        <v>22900</v>
      </c>
      <c r="H19" s="50"/>
      <c r="I19" s="49" t="s">
        <v>78</v>
      </c>
      <c r="J19" s="42"/>
      <c r="K19" s="49">
        <v>5000</v>
      </c>
      <c r="L19" s="50"/>
      <c r="M19" s="49">
        <v>15000</v>
      </c>
      <c r="N19" s="42"/>
      <c r="O19" s="49">
        <v>15000</v>
      </c>
    </row>
    <row r="20" spans="1:15" ht="11.25" customHeight="1">
      <c r="A20" s="52" t="s">
        <v>366</v>
      </c>
      <c r="B20" s="41"/>
      <c r="C20" s="49">
        <v>64800</v>
      </c>
      <c r="D20" s="50"/>
      <c r="E20" s="49">
        <v>66400</v>
      </c>
      <c r="F20" s="50"/>
      <c r="G20" s="49">
        <v>55900</v>
      </c>
      <c r="H20" s="50"/>
      <c r="I20" s="49">
        <v>56800</v>
      </c>
      <c r="J20" s="41"/>
      <c r="K20" s="49">
        <v>25000</v>
      </c>
      <c r="L20" s="50"/>
      <c r="M20" s="49">
        <v>25000</v>
      </c>
      <c r="N20" s="41"/>
      <c r="O20" s="49">
        <v>20000</v>
      </c>
    </row>
    <row r="21" spans="1:15" ht="11.25" customHeight="1">
      <c r="A21" s="52" t="s">
        <v>55</v>
      </c>
      <c r="B21" s="41"/>
      <c r="C21" s="49">
        <v>15700</v>
      </c>
      <c r="D21" s="50"/>
      <c r="E21" s="49">
        <v>22000</v>
      </c>
      <c r="F21" s="50"/>
      <c r="G21" s="49">
        <v>25000</v>
      </c>
      <c r="H21" s="50"/>
      <c r="I21" s="49">
        <v>23100</v>
      </c>
      <c r="J21" s="41"/>
      <c r="K21" s="49">
        <v>35000</v>
      </c>
      <c r="L21" s="50"/>
      <c r="M21" s="49">
        <v>35000</v>
      </c>
      <c r="N21" s="41"/>
      <c r="O21" s="49">
        <v>35000</v>
      </c>
    </row>
    <row r="22" spans="1:15" ht="11.25" customHeight="1">
      <c r="A22" s="52" t="s">
        <v>56</v>
      </c>
      <c r="B22" s="41"/>
      <c r="C22" s="49">
        <v>48000</v>
      </c>
      <c r="D22" s="50"/>
      <c r="E22" s="49">
        <v>23600</v>
      </c>
      <c r="F22" s="50"/>
      <c r="G22" s="49">
        <v>1240</v>
      </c>
      <c r="H22" s="50"/>
      <c r="I22" s="49">
        <v>800</v>
      </c>
      <c r="J22" s="41"/>
      <c r="K22" s="49">
        <v>1000</v>
      </c>
      <c r="L22" s="50"/>
      <c r="M22" s="49">
        <v>1000</v>
      </c>
      <c r="N22" s="41"/>
      <c r="O22" s="49">
        <v>1000</v>
      </c>
    </row>
    <row r="23" spans="1:15" ht="11.25" customHeight="1">
      <c r="A23" s="53" t="s">
        <v>33</v>
      </c>
      <c r="B23" s="57"/>
      <c r="C23" s="54">
        <f>ROUND(SUM(C17:C22),3-LEN(INT(SUM(C17:C22))))</f>
        <v>217000</v>
      </c>
      <c r="D23" s="54"/>
      <c r="E23" s="54">
        <f>ROUND(SUM(E17:E22),3-LEN(INT(SUM(E17:E22))))</f>
        <v>206000</v>
      </c>
      <c r="F23" s="54"/>
      <c r="G23" s="54">
        <f>ROUND(SUM(G17:G22),3-LEN(INT(SUM(G17:G22))))</f>
        <v>189000</v>
      </c>
      <c r="H23" s="54"/>
      <c r="I23" s="54">
        <f>ROUND(SUM(I17:I22),3-LEN(INT(SUM(I17:I22))))</f>
        <v>144000</v>
      </c>
      <c r="J23" s="54"/>
      <c r="K23" s="54">
        <f>ROUND(SUM(K17:K22),2-LEN(INT(SUM(K17:K22))))</f>
        <v>140000</v>
      </c>
      <c r="L23" s="54"/>
      <c r="M23" s="54">
        <f>ROUND(SUM(M17:M22),2-LEN(INT(SUM(M17:M22))))</f>
        <v>150000</v>
      </c>
      <c r="N23" s="54"/>
      <c r="O23" s="54">
        <f>ROUND(SUM(O17:O22),2-LEN(INT(SUM(O17:O22))))</f>
        <v>150000</v>
      </c>
    </row>
    <row r="24" spans="1:15" ht="11.25" customHeight="1">
      <c r="A24" s="48" t="s">
        <v>35</v>
      </c>
      <c r="B24" s="41"/>
      <c r="C24" s="42"/>
      <c r="D24" s="41"/>
      <c r="E24" s="42"/>
      <c r="F24" s="41"/>
      <c r="G24" s="42"/>
      <c r="H24" s="41"/>
      <c r="I24" s="42"/>
      <c r="J24" s="41"/>
      <c r="K24" s="42"/>
      <c r="L24" s="43"/>
      <c r="M24" s="42"/>
      <c r="N24" s="41"/>
      <c r="O24" s="42"/>
    </row>
    <row r="25" spans="1:15" ht="11.25" customHeight="1">
      <c r="A25" s="51" t="s">
        <v>40</v>
      </c>
      <c r="B25" s="41"/>
      <c r="C25" s="49">
        <v>290000</v>
      </c>
      <c r="D25" s="41"/>
      <c r="E25" s="49">
        <v>88500</v>
      </c>
      <c r="F25" s="41"/>
      <c r="G25" s="49">
        <v>186000</v>
      </c>
      <c r="H25" s="41"/>
      <c r="I25" s="49">
        <v>157000</v>
      </c>
      <c r="J25" s="41"/>
      <c r="K25" s="49">
        <v>200000</v>
      </c>
      <c r="L25" s="41"/>
      <c r="M25" s="49">
        <v>250000</v>
      </c>
      <c r="N25" s="41"/>
      <c r="O25" s="49">
        <v>270000</v>
      </c>
    </row>
    <row r="26" spans="1:15" ht="11.25" customHeight="1">
      <c r="A26" s="51" t="s">
        <v>362</v>
      </c>
      <c r="B26" s="41"/>
      <c r="C26" s="49">
        <v>35000</v>
      </c>
      <c r="D26" s="41"/>
      <c r="E26" s="49">
        <v>23000</v>
      </c>
      <c r="F26" s="41"/>
      <c r="G26" s="49">
        <v>59000</v>
      </c>
      <c r="H26" s="41"/>
      <c r="I26" s="49">
        <v>65000</v>
      </c>
      <c r="J26" s="41"/>
      <c r="K26" s="49">
        <v>80000</v>
      </c>
      <c r="L26" s="41"/>
      <c r="M26" s="49">
        <v>90000</v>
      </c>
      <c r="N26" s="41"/>
      <c r="O26" s="49">
        <v>100000</v>
      </c>
    </row>
    <row r="27" spans="1:15" ht="11.25" customHeight="1">
      <c r="A27" s="52" t="s">
        <v>33</v>
      </c>
      <c r="B27" s="41"/>
      <c r="C27" s="54">
        <f>ROUND(SUM(C25:C26),3-LEN(INT(SUM(C25:C26))))</f>
        <v>325000</v>
      </c>
      <c r="D27" s="54"/>
      <c r="E27" s="54">
        <f>ROUND(SUM(E25:E26),3-LEN(INT(SUM(E25:E26))))</f>
        <v>112000</v>
      </c>
      <c r="F27" s="54"/>
      <c r="G27" s="54">
        <f>ROUND(SUM(G25:G26),3-LEN(INT(SUM(G25:G26))))</f>
        <v>245000</v>
      </c>
      <c r="H27" s="54"/>
      <c r="I27" s="54">
        <f>ROUND(SUM(I25:I26),3-LEN(INT(SUM(I25:I26))))</f>
        <v>222000</v>
      </c>
      <c r="J27" s="54"/>
      <c r="K27" s="54">
        <f>ROUND(SUM(K25:K26),2-LEN(INT(SUM(K25:K26))))</f>
        <v>280000</v>
      </c>
      <c r="L27" s="54"/>
      <c r="M27" s="54">
        <f>ROUND(SUM(M25:M26),2-LEN(INT(SUM(M25:M26))))</f>
        <v>340000</v>
      </c>
      <c r="N27" s="54"/>
      <c r="O27" s="54">
        <f>ROUND(SUM(O25:O26),2-LEN(INT(SUM(O25:O26))))</f>
        <v>370000</v>
      </c>
    </row>
    <row r="28" spans="1:15" ht="11.25" customHeight="1">
      <c r="A28" s="51" t="s">
        <v>83</v>
      </c>
      <c r="B28" s="44"/>
      <c r="C28" s="46">
        <f>ROUND(SUM(C15,C23,C27),3-LEN(INT(SUM(C15,C23,C27))))</f>
        <v>1250000</v>
      </c>
      <c r="D28" s="46"/>
      <c r="E28" s="46">
        <f>ROUND(SUM(E15,E23,E27),3-LEN(INT(SUM(E15,E23,E27))))</f>
        <v>964000</v>
      </c>
      <c r="F28" s="46"/>
      <c r="G28" s="46">
        <f>ROUND(SUM(G15,G23,G27),3-LEN(INT(SUM(G15,G23,G27))))</f>
        <v>998000</v>
      </c>
      <c r="H28" s="46"/>
      <c r="I28" s="46">
        <f>ROUND(SUM(I15,I23,I27),3-LEN(INT(SUM(I15,I23,I27))))</f>
        <v>678000</v>
      </c>
      <c r="J28" s="46"/>
      <c r="K28" s="46">
        <f>ROUND(SUM(K15,K23,K27),2-LEN(INT(SUM(K15,K23,K27))))</f>
        <v>800000</v>
      </c>
      <c r="L28" s="46"/>
      <c r="M28" s="46">
        <f>ROUND(SUM(M15,M23,M27),2-LEN(INT(SUM(M15,M23,M27))))</f>
        <v>800000</v>
      </c>
      <c r="N28" s="46"/>
      <c r="O28" s="46">
        <f>ROUND(SUM(O15,O23,O27),2-LEN(INT(SUM(O15,O23,O27))))</f>
        <v>830000</v>
      </c>
    </row>
    <row r="29" spans="1:15" ht="12" customHeight="1">
      <c r="A29" s="199" t="s">
        <v>218</v>
      </c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</row>
    <row r="30" spans="1:15" ht="12" customHeight="1">
      <c r="A30" s="206" t="s">
        <v>363</v>
      </c>
      <c r="B30" s="206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</row>
    <row r="31" spans="1:15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</sheetData>
  <mergeCells count="7">
    <mergeCell ref="A5:O5"/>
    <mergeCell ref="A29:O29"/>
    <mergeCell ref="A30:O30"/>
    <mergeCell ref="A1:O1"/>
    <mergeCell ref="A2:O2"/>
    <mergeCell ref="A4:O4"/>
    <mergeCell ref="A3:O3"/>
  </mergeCells>
  <printOptions/>
  <pageMargins left="0.5" right="0.5" top="0.5" bottom="0.75" header="0.5" footer="0.5"/>
  <pageSetup horizontalDpi="1200" verticalDpi="12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1">
      <selection activeCell="A1" sqref="A1:I1"/>
    </sheetView>
  </sheetViews>
  <sheetFormatPr defaultColWidth="9.140625" defaultRowHeight="12.75"/>
  <cols>
    <col min="1" max="1" width="18.7109375" style="0" customWidth="1"/>
    <col min="2" max="2" width="1.7109375" style="0" customWidth="1"/>
    <col min="3" max="3" width="8.7109375" style="0" customWidth="1"/>
    <col min="4" max="4" width="1.7109375" style="0" customWidth="1"/>
    <col min="5" max="5" width="8.7109375" style="0" customWidth="1"/>
    <col min="6" max="6" width="1.7109375" style="0" customWidth="1"/>
    <col min="7" max="7" width="8.7109375" style="0" customWidth="1"/>
    <col min="8" max="8" width="1.7109375" style="0" customWidth="1"/>
    <col min="9" max="9" width="8.7109375" style="0" customWidth="1"/>
    <col min="10" max="10" width="1.7109375" style="0" customWidth="1"/>
    <col min="11" max="11" width="8.7109375" style="0" customWidth="1"/>
    <col min="12" max="12" width="1.7109375" style="0" customWidth="1"/>
    <col min="13" max="13" width="8.7109375" style="0" customWidth="1"/>
    <col min="14" max="14" width="1.7109375" style="0" customWidth="1"/>
    <col min="15" max="15" width="8.7109375" style="0" customWidth="1"/>
  </cols>
  <sheetData>
    <row r="1" spans="1:15" ht="11.25" customHeight="1">
      <c r="A1" s="167" t="s">
        <v>106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1:15" ht="11.25" customHeight="1">
      <c r="A2" s="167" t="s">
        <v>107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1:15" ht="11.25" customHeigh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</row>
    <row r="4" spans="1:15" ht="11.25" customHeight="1">
      <c r="A4" s="167" t="s">
        <v>89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5" spans="1:15" ht="11.25" customHeight="1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</row>
    <row r="6" spans="1:15" ht="11.25" customHeight="1">
      <c r="A6" s="65" t="s">
        <v>201</v>
      </c>
      <c r="B6" s="44"/>
      <c r="C6" s="46" t="s">
        <v>84</v>
      </c>
      <c r="D6" s="44"/>
      <c r="E6" s="46" t="s">
        <v>85</v>
      </c>
      <c r="F6" s="44"/>
      <c r="G6" s="46" t="s">
        <v>86</v>
      </c>
      <c r="H6" s="44"/>
      <c r="I6" s="46" t="s">
        <v>209</v>
      </c>
      <c r="J6" s="44"/>
      <c r="K6" s="46" t="s">
        <v>215</v>
      </c>
      <c r="L6" s="47"/>
      <c r="M6" s="46" t="s">
        <v>216</v>
      </c>
      <c r="N6" s="44"/>
      <c r="O6" s="46" t="s">
        <v>217</v>
      </c>
    </row>
    <row r="7" spans="1:15" ht="11.25" customHeight="1">
      <c r="A7" s="48" t="s">
        <v>82</v>
      </c>
      <c r="B7" s="41"/>
      <c r="C7" s="49"/>
      <c r="D7" s="50"/>
      <c r="E7" s="49"/>
      <c r="F7" s="50"/>
      <c r="G7" s="49"/>
      <c r="H7" s="50"/>
      <c r="I7" s="42"/>
      <c r="J7" s="41"/>
      <c r="K7" s="42"/>
      <c r="L7" s="43"/>
      <c r="M7" s="42"/>
      <c r="N7" s="41"/>
      <c r="O7" s="42"/>
    </row>
    <row r="8" spans="1:15" ht="11.25" customHeight="1">
      <c r="A8" s="51" t="s">
        <v>60</v>
      </c>
      <c r="B8" s="41"/>
      <c r="C8" s="49"/>
      <c r="D8" s="50"/>
      <c r="E8" s="49"/>
      <c r="F8" s="50"/>
      <c r="G8" s="49"/>
      <c r="H8" s="50"/>
      <c r="I8" s="42"/>
      <c r="J8" s="41"/>
      <c r="K8" s="42"/>
      <c r="L8" s="43"/>
      <c r="M8" s="42"/>
      <c r="N8" s="41"/>
      <c r="O8" s="42"/>
    </row>
    <row r="9" spans="1:15" ht="11.25" customHeight="1">
      <c r="A9" s="52" t="s">
        <v>64</v>
      </c>
      <c r="B9" s="41"/>
      <c r="C9" s="49">
        <v>15100</v>
      </c>
      <c r="D9" s="41"/>
      <c r="E9" s="49">
        <v>21900</v>
      </c>
      <c r="F9" s="41"/>
      <c r="G9" s="49">
        <v>24000</v>
      </c>
      <c r="H9" s="41"/>
      <c r="I9" s="49">
        <v>20000</v>
      </c>
      <c r="J9" s="41"/>
      <c r="K9" s="49">
        <v>20000</v>
      </c>
      <c r="L9" s="41"/>
      <c r="M9" s="49">
        <v>15000</v>
      </c>
      <c r="N9" s="41"/>
      <c r="O9" s="49">
        <v>15000</v>
      </c>
    </row>
    <row r="10" spans="1:15" ht="11.25" customHeight="1">
      <c r="A10" s="52" t="s">
        <v>65</v>
      </c>
      <c r="B10" s="41"/>
      <c r="C10" s="49">
        <v>21200</v>
      </c>
      <c r="D10" s="41"/>
      <c r="E10" s="49">
        <v>30000</v>
      </c>
      <c r="F10" s="41"/>
      <c r="G10" s="49">
        <v>98000</v>
      </c>
      <c r="H10" s="41"/>
      <c r="I10" s="49">
        <v>63000</v>
      </c>
      <c r="J10" s="41"/>
      <c r="K10" s="49">
        <v>60000</v>
      </c>
      <c r="L10" s="41"/>
      <c r="M10" s="49">
        <v>50000</v>
      </c>
      <c r="N10" s="41"/>
      <c r="O10" s="49">
        <v>50000</v>
      </c>
    </row>
    <row r="11" spans="1:15" ht="11.25" customHeight="1">
      <c r="A11" s="52" t="s">
        <v>79</v>
      </c>
      <c r="B11" s="41"/>
      <c r="C11" s="49">
        <v>108000</v>
      </c>
      <c r="D11" s="41"/>
      <c r="E11" s="49">
        <v>168000</v>
      </c>
      <c r="F11" s="41"/>
      <c r="G11" s="49">
        <v>158000</v>
      </c>
      <c r="H11" s="41"/>
      <c r="I11" s="49">
        <v>106000</v>
      </c>
      <c r="J11" s="41"/>
      <c r="K11" s="49">
        <v>100000</v>
      </c>
      <c r="L11" s="41"/>
      <c r="M11" s="49">
        <v>75000</v>
      </c>
      <c r="N11" s="41"/>
      <c r="O11" s="49">
        <v>50000</v>
      </c>
    </row>
    <row r="12" spans="1:15" ht="11.25" customHeight="1">
      <c r="A12" s="52" t="s">
        <v>68</v>
      </c>
      <c r="B12" s="41"/>
      <c r="C12" s="49">
        <v>187000</v>
      </c>
      <c r="D12" s="41"/>
      <c r="E12" s="49">
        <v>164000</v>
      </c>
      <c r="F12" s="41"/>
      <c r="G12" s="49">
        <v>204000</v>
      </c>
      <c r="H12" s="41"/>
      <c r="I12" s="49">
        <v>243000</v>
      </c>
      <c r="J12" s="41"/>
      <c r="K12" s="49">
        <v>240000</v>
      </c>
      <c r="L12" s="50"/>
      <c r="M12" s="49">
        <v>250000</v>
      </c>
      <c r="N12" s="41"/>
      <c r="O12" s="49">
        <v>250000</v>
      </c>
    </row>
    <row r="13" spans="1:15" ht="11.25" customHeight="1">
      <c r="A13" s="52" t="s">
        <v>69</v>
      </c>
      <c r="B13" s="41"/>
      <c r="C13" s="49">
        <v>5000</v>
      </c>
      <c r="D13" s="41"/>
      <c r="E13" s="49">
        <v>5000</v>
      </c>
      <c r="F13" s="41"/>
      <c r="G13" s="49">
        <v>5000</v>
      </c>
      <c r="H13" s="41"/>
      <c r="I13" s="49">
        <v>4000</v>
      </c>
      <c r="J13" s="41"/>
      <c r="K13" s="49">
        <v>4000</v>
      </c>
      <c r="L13" s="50"/>
      <c r="M13" s="49">
        <v>4000</v>
      </c>
      <c r="N13" s="41"/>
      <c r="O13" s="49">
        <v>3000</v>
      </c>
    </row>
    <row r="14" spans="1:15" ht="11.25" customHeight="1">
      <c r="A14" s="52" t="s">
        <v>70</v>
      </c>
      <c r="B14" s="41"/>
      <c r="C14" s="49">
        <v>15000</v>
      </c>
      <c r="D14" s="41"/>
      <c r="E14" s="49">
        <v>11000</v>
      </c>
      <c r="F14" s="41"/>
      <c r="G14" s="49">
        <v>9000</v>
      </c>
      <c r="H14" s="41"/>
      <c r="I14" s="49">
        <v>6600</v>
      </c>
      <c r="J14" s="41"/>
      <c r="K14" s="49">
        <v>6000</v>
      </c>
      <c r="L14" s="50"/>
      <c r="M14" s="49">
        <v>5000</v>
      </c>
      <c r="N14" s="41"/>
      <c r="O14" s="49">
        <v>5000</v>
      </c>
    </row>
    <row r="15" spans="1:15" ht="11.25" customHeight="1">
      <c r="A15" s="52" t="s">
        <v>71</v>
      </c>
      <c r="B15" s="41"/>
      <c r="C15" s="49">
        <v>102000</v>
      </c>
      <c r="D15" s="41"/>
      <c r="E15" s="49">
        <v>95500</v>
      </c>
      <c r="F15" s="41"/>
      <c r="G15" s="49">
        <v>160000</v>
      </c>
      <c r="H15" s="41"/>
      <c r="I15" s="49">
        <v>162000</v>
      </c>
      <c r="J15" s="41"/>
      <c r="K15" s="49">
        <v>160000</v>
      </c>
      <c r="L15" s="50"/>
      <c r="M15" s="49">
        <v>150000</v>
      </c>
      <c r="N15" s="41"/>
      <c r="O15" s="49">
        <v>100000</v>
      </c>
    </row>
    <row r="16" spans="1:15" ht="11.25" customHeight="1">
      <c r="A16" s="52" t="s">
        <v>73</v>
      </c>
      <c r="B16" s="41"/>
      <c r="C16" s="49">
        <v>44000</v>
      </c>
      <c r="D16" s="41"/>
      <c r="E16" s="49">
        <v>20000</v>
      </c>
      <c r="F16" s="41"/>
      <c r="G16" s="49">
        <v>22200</v>
      </c>
      <c r="H16" s="41"/>
      <c r="I16" s="49">
        <v>22000</v>
      </c>
      <c r="J16" s="41"/>
      <c r="K16" s="49">
        <v>20000</v>
      </c>
      <c r="L16" s="50"/>
      <c r="M16" s="49">
        <v>15000</v>
      </c>
      <c r="N16" s="41"/>
      <c r="O16" s="49">
        <v>10000</v>
      </c>
    </row>
    <row r="17" spans="1:15" ht="11.25" customHeight="1">
      <c r="A17" s="52" t="s">
        <v>74</v>
      </c>
      <c r="B17" s="41"/>
      <c r="C17" s="49">
        <v>6000</v>
      </c>
      <c r="D17" s="41"/>
      <c r="E17" s="49">
        <v>7700</v>
      </c>
      <c r="F17" s="41"/>
      <c r="G17" s="49">
        <v>5000</v>
      </c>
      <c r="H17" s="41"/>
      <c r="I17" s="49">
        <v>4000</v>
      </c>
      <c r="J17" s="41"/>
      <c r="K17" s="49">
        <v>3000</v>
      </c>
      <c r="L17" s="50"/>
      <c r="M17" s="49">
        <v>3000</v>
      </c>
      <c r="N17" s="41"/>
      <c r="O17" s="49">
        <v>2000</v>
      </c>
    </row>
    <row r="18" spans="1:15" ht="11.25" customHeight="1">
      <c r="A18" s="52" t="s">
        <v>75</v>
      </c>
      <c r="B18" s="41"/>
      <c r="C18" s="49">
        <v>50000</v>
      </c>
      <c r="D18" s="41"/>
      <c r="E18" s="49">
        <v>80000</v>
      </c>
      <c r="F18" s="41"/>
      <c r="G18" s="49">
        <v>120000</v>
      </c>
      <c r="H18" s="41"/>
      <c r="I18" s="49">
        <v>106000</v>
      </c>
      <c r="J18" s="41"/>
      <c r="K18" s="49">
        <v>100000</v>
      </c>
      <c r="L18" s="50"/>
      <c r="M18" s="49">
        <v>75000</v>
      </c>
      <c r="N18" s="41"/>
      <c r="O18" s="49">
        <v>50000</v>
      </c>
    </row>
    <row r="19" spans="1:15" ht="11.25" customHeight="1">
      <c r="A19" s="52" t="s">
        <v>76</v>
      </c>
      <c r="B19" s="41"/>
      <c r="C19" s="49">
        <v>22100</v>
      </c>
      <c r="D19" s="41"/>
      <c r="E19" s="49">
        <v>51500</v>
      </c>
      <c r="F19" s="41"/>
      <c r="G19" s="49">
        <v>47300</v>
      </c>
      <c r="H19" s="41"/>
      <c r="I19" s="49">
        <v>52000</v>
      </c>
      <c r="J19" s="41"/>
      <c r="K19" s="49">
        <v>48000</v>
      </c>
      <c r="L19" s="50"/>
      <c r="M19" s="49">
        <v>46000</v>
      </c>
      <c r="N19" s="41"/>
      <c r="O19" s="49">
        <v>45000</v>
      </c>
    </row>
    <row r="20" spans="1:15" ht="11.25" customHeight="1">
      <c r="A20" s="52" t="s">
        <v>63</v>
      </c>
      <c r="B20" s="41"/>
      <c r="C20" s="49">
        <v>6000</v>
      </c>
      <c r="D20" s="41"/>
      <c r="E20" s="49">
        <v>6000</v>
      </c>
      <c r="F20" s="41"/>
      <c r="G20" s="49">
        <v>10100</v>
      </c>
      <c r="H20" s="41"/>
      <c r="I20" s="49">
        <v>9000</v>
      </c>
      <c r="J20" s="41"/>
      <c r="K20" s="49">
        <v>7000</v>
      </c>
      <c r="L20" s="50"/>
      <c r="M20" s="49">
        <v>6000</v>
      </c>
      <c r="N20" s="41"/>
      <c r="O20" s="49">
        <v>5000</v>
      </c>
    </row>
    <row r="21" spans="1:15" ht="11.25" customHeight="1">
      <c r="A21" s="52" t="s">
        <v>77</v>
      </c>
      <c r="B21" s="41"/>
      <c r="C21" s="49">
        <v>174000</v>
      </c>
      <c r="D21" s="41"/>
      <c r="E21" s="49">
        <v>171000</v>
      </c>
      <c r="F21" s="41"/>
      <c r="G21" s="49">
        <v>171000</v>
      </c>
      <c r="H21" s="41"/>
      <c r="I21" s="49">
        <v>120000</v>
      </c>
      <c r="J21" s="41"/>
      <c r="K21" s="49">
        <v>50000</v>
      </c>
      <c r="L21" s="50"/>
      <c r="M21" s="49">
        <v>30000</v>
      </c>
      <c r="N21" s="41"/>
      <c r="O21" s="49">
        <v>25000</v>
      </c>
    </row>
    <row r="22" spans="1:15" ht="11.25" customHeight="1">
      <c r="A22" s="53" t="s">
        <v>33</v>
      </c>
      <c r="B22" s="41"/>
      <c r="C22" s="54">
        <f>ROUND(SUM(C9:C21),3-LEN(INT(SUM(C9:C21))))</f>
        <v>755000</v>
      </c>
      <c r="D22" s="54"/>
      <c r="E22" s="54">
        <f>ROUND(SUM(E9:E21),3-LEN(INT(SUM(E9:E21))))</f>
        <v>832000</v>
      </c>
      <c r="F22" s="54"/>
      <c r="G22" s="54">
        <f>ROUND(SUM(G9:G21),3-LEN(INT(SUM(G9:G21))))</f>
        <v>1030000</v>
      </c>
      <c r="H22" s="54"/>
      <c r="I22" s="54">
        <f>ROUND(SUM(I9:I21),3-LEN(INT(SUM(I9:I21))))</f>
        <v>918000</v>
      </c>
      <c r="J22" s="54"/>
      <c r="K22" s="54">
        <f>ROUND(SUM(K9:K21),2-LEN(INT(SUM(K9:K21))))</f>
        <v>820000</v>
      </c>
      <c r="L22" s="54"/>
      <c r="M22" s="54">
        <f>ROUND(SUM(M9:M21),2-LEN(INT(SUM(M9:M21))))</f>
        <v>720000</v>
      </c>
      <c r="N22" s="54"/>
      <c r="O22" s="54">
        <f>ROUND(SUM(O9:O21),2-LEN(INT(SUM(O9:O21))))</f>
        <v>610000</v>
      </c>
    </row>
    <row r="23" spans="1:15" ht="11.25" customHeight="1">
      <c r="A23" s="51" t="s">
        <v>81</v>
      </c>
      <c r="B23" s="41"/>
      <c r="C23" s="49"/>
      <c r="D23" s="50"/>
      <c r="E23" s="49"/>
      <c r="F23" s="50"/>
      <c r="G23" s="49"/>
      <c r="H23" s="50"/>
      <c r="I23" s="42"/>
      <c r="J23" s="41"/>
      <c r="K23" s="42"/>
      <c r="L23" s="43"/>
      <c r="M23" s="42"/>
      <c r="N23" s="41"/>
      <c r="O23" s="42"/>
    </row>
    <row r="24" spans="1:15" ht="11.25" customHeight="1">
      <c r="A24" s="52" t="s">
        <v>51</v>
      </c>
      <c r="B24" s="41"/>
      <c r="C24" s="49" t="s">
        <v>80</v>
      </c>
      <c r="D24" s="50"/>
      <c r="E24" s="49">
        <v>20000</v>
      </c>
      <c r="F24" s="50"/>
      <c r="G24" s="49">
        <v>25000</v>
      </c>
      <c r="H24" s="50"/>
      <c r="I24" s="49">
        <v>25000</v>
      </c>
      <c r="J24" s="42"/>
      <c r="K24" s="49">
        <v>35000</v>
      </c>
      <c r="L24" s="50"/>
      <c r="M24" s="49">
        <v>35000</v>
      </c>
      <c r="N24" s="42"/>
      <c r="O24" s="49">
        <v>35000</v>
      </c>
    </row>
    <row r="25" spans="1:15" ht="11.25" customHeight="1">
      <c r="A25" s="52" t="s">
        <v>366</v>
      </c>
      <c r="B25" s="41"/>
      <c r="C25" s="49" t="s">
        <v>80</v>
      </c>
      <c r="D25" s="50"/>
      <c r="E25" s="49" t="s">
        <v>78</v>
      </c>
      <c r="F25" s="50"/>
      <c r="G25" s="49" t="s">
        <v>78</v>
      </c>
      <c r="H25" s="50"/>
      <c r="I25" s="49" t="s">
        <v>78</v>
      </c>
      <c r="J25" s="41"/>
      <c r="K25" s="49">
        <v>45000</v>
      </c>
      <c r="L25" s="50"/>
      <c r="M25" s="49">
        <v>45000</v>
      </c>
      <c r="N25" s="41"/>
      <c r="O25" s="49">
        <v>45000</v>
      </c>
    </row>
    <row r="26" spans="1:15" ht="11.25" customHeight="1">
      <c r="A26" s="52" t="s">
        <v>55</v>
      </c>
      <c r="B26" s="41"/>
      <c r="C26" s="49">
        <v>5000</v>
      </c>
      <c r="D26" s="50"/>
      <c r="E26" s="49">
        <v>4000</v>
      </c>
      <c r="F26" s="50"/>
      <c r="G26" s="49">
        <v>3000</v>
      </c>
      <c r="H26" s="50"/>
      <c r="I26" s="49">
        <v>5000</v>
      </c>
      <c r="J26" s="41"/>
      <c r="K26" s="49">
        <v>5000</v>
      </c>
      <c r="L26" s="50"/>
      <c r="M26" s="49">
        <v>5000</v>
      </c>
      <c r="N26" s="41"/>
      <c r="O26" s="49">
        <v>5000</v>
      </c>
    </row>
    <row r="27" spans="1:15" ht="11.25" customHeight="1">
      <c r="A27" s="52" t="s">
        <v>59</v>
      </c>
      <c r="B27" s="41"/>
      <c r="C27" s="49">
        <v>12200</v>
      </c>
      <c r="D27" s="50"/>
      <c r="E27" s="49">
        <v>7240</v>
      </c>
      <c r="F27" s="50"/>
      <c r="G27" s="49">
        <v>15300</v>
      </c>
      <c r="H27" s="50"/>
      <c r="I27" s="49">
        <v>16000</v>
      </c>
      <c r="J27" s="41"/>
      <c r="K27" s="49">
        <v>15000</v>
      </c>
      <c r="L27" s="50"/>
      <c r="M27" s="49">
        <v>15000</v>
      </c>
      <c r="N27" s="41"/>
      <c r="O27" s="49">
        <v>15000</v>
      </c>
    </row>
    <row r="28" spans="1:15" ht="11.25" customHeight="1">
      <c r="A28" s="53" t="s">
        <v>33</v>
      </c>
      <c r="B28" s="57"/>
      <c r="C28" s="161">
        <f>ROUND(SUM(C24:C27),3-LEN(INT(SUM(C24:C27))))</f>
        <v>17200</v>
      </c>
      <c r="D28" s="161"/>
      <c r="E28" s="161">
        <f>ROUND(SUM(E24:E27),3-LEN(INT(SUM(E24:E27))))</f>
        <v>31200</v>
      </c>
      <c r="F28" s="161"/>
      <c r="G28" s="161">
        <f>ROUND(SUM(G24:G27),3-LEN(INT(SUM(G24:G27))))</f>
        <v>43300</v>
      </c>
      <c r="H28" s="161"/>
      <c r="I28" s="161">
        <f>ROUND(SUM(I24:I27),3-LEN(INT(SUM(I24:I27))))</f>
        <v>46000</v>
      </c>
      <c r="J28" s="161"/>
      <c r="K28" s="161">
        <f>ROUND(SUM(K24:K27),2-LEN(INT(SUM(K24:K27))))</f>
        <v>100000</v>
      </c>
      <c r="L28" s="161"/>
      <c r="M28" s="161">
        <f>ROUND(SUM(M24:M27),2-LEN(INT(SUM(M24:M27))))</f>
        <v>100000</v>
      </c>
      <c r="N28" s="161"/>
      <c r="O28" s="161">
        <f>ROUND(SUM(O24:O27),2-LEN(INT(SUM(O24:O27))))</f>
        <v>100000</v>
      </c>
    </row>
    <row r="29" spans="1:15" ht="11.25" customHeight="1">
      <c r="A29" s="48" t="s">
        <v>108</v>
      </c>
      <c r="B29" s="41"/>
      <c r="C29" s="72">
        <v>10000</v>
      </c>
      <c r="D29" s="73"/>
      <c r="E29" s="72">
        <v>10000</v>
      </c>
      <c r="F29" s="73"/>
      <c r="G29" s="72">
        <v>15000</v>
      </c>
      <c r="H29" s="73"/>
      <c r="I29" s="72">
        <v>7000</v>
      </c>
      <c r="J29" s="73"/>
      <c r="K29" s="72">
        <v>8000</v>
      </c>
      <c r="L29" s="73"/>
      <c r="M29" s="72">
        <v>9000</v>
      </c>
      <c r="N29" s="73"/>
      <c r="O29" s="72">
        <v>10000</v>
      </c>
    </row>
    <row r="30" spans="1:15" ht="11.25" customHeight="1">
      <c r="A30" s="51" t="s">
        <v>83</v>
      </c>
      <c r="B30" s="44"/>
      <c r="C30" s="46">
        <f>ROUND(SUM(C22,C28,C29),3-LEN(INT(SUM(C22,C28,C29))))</f>
        <v>782000</v>
      </c>
      <c r="D30" s="46"/>
      <c r="E30" s="46">
        <f>ROUND(SUM(E22,E28,E29),3-LEN(INT(SUM(E22,E28,E29))))</f>
        <v>873000</v>
      </c>
      <c r="F30" s="46"/>
      <c r="G30" s="46">
        <f>ROUND(SUM(G22,G28,G29),3-LEN(INT(SUM(G22,G28,G29))))</f>
        <v>1090000</v>
      </c>
      <c r="H30" s="46"/>
      <c r="I30" s="46">
        <f>ROUND(SUM(I22,I28,I29),3-LEN(INT(SUM(I22,I28,I29))))</f>
        <v>971000</v>
      </c>
      <c r="J30" s="46"/>
      <c r="K30" s="46">
        <f>ROUND(SUM(K22,K28,K29),2-LEN(INT(SUM(K22,K28,K29))))</f>
        <v>930000</v>
      </c>
      <c r="L30" s="46"/>
      <c r="M30" s="46">
        <f>ROUND(SUM(M22,M28,M29),2-LEN(INT(SUM(M22,M28,M29))))</f>
        <v>830000</v>
      </c>
      <c r="N30" s="46"/>
      <c r="O30" s="46">
        <f>ROUND(SUM(O22,O28,O29),2-LEN(INT(SUM(O22,O28,O29))))</f>
        <v>720000</v>
      </c>
    </row>
    <row r="31" spans="1:15" ht="12" customHeight="1">
      <c r="A31" s="199" t="s">
        <v>219</v>
      </c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</row>
    <row r="32" spans="1:15" ht="12" customHeight="1">
      <c r="A32" s="206" t="s">
        <v>494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</row>
    <row r="33" spans="1:15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5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15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</sheetData>
  <mergeCells count="7">
    <mergeCell ref="A5:O5"/>
    <mergeCell ref="A31:O31"/>
    <mergeCell ref="A32:O32"/>
    <mergeCell ref="A1:O1"/>
    <mergeCell ref="A2:O2"/>
    <mergeCell ref="A4:O4"/>
    <mergeCell ref="A3:O3"/>
  </mergeCells>
  <printOptions/>
  <pageMargins left="0.5" right="0.5" top="0.5" bottom="0.75" header="0.5" footer="0.5"/>
  <pageSetup horizontalDpi="1200" verticalDpi="12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A1" sqref="A1:I1"/>
    </sheetView>
  </sheetViews>
  <sheetFormatPr defaultColWidth="9.140625" defaultRowHeight="12.75"/>
  <cols>
    <col min="1" max="1" width="18.7109375" style="0" customWidth="1"/>
    <col min="2" max="2" width="1.7109375" style="0" customWidth="1"/>
    <col min="3" max="3" width="8.7109375" style="0" customWidth="1"/>
    <col min="4" max="4" width="1.7109375" style="0" customWidth="1"/>
    <col min="5" max="5" width="8.7109375" style="0" customWidth="1"/>
    <col min="6" max="6" width="1.7109375" style="0" customWidth="1"/>
    <col min="7" max="7" width="8.7109375" style="0" customWidth="1"/>
    <col min="8" max="8" width="1.7109375" style="0" customWidth="1"/>
    <col min="9" max="9" width="8.7109375" style="0" customWidth="1"/>
    <col min="10" max="10" width="1.7109375" style="0" customWidth="1"/>
    <col min="11" max="11" width="8.7109375" style="0" customWidth="1"/>
    <col min="12" max="12" width="1.7109375" style="0" customWidth="1"/>
    <col min="13" max="13" width="8.7109375" style="0" customWidth="1"/>
    <col min="14" max="14" width="1.7109375" style="0" customWidth="1"/>
    <col min="15" max="15" width="8.7109375" style="0" customWidth="1"/>
  </cols>
  <sheetData>
    <row r="1" spans="1:15" ht="11.25" customHeight="1">
      <c r="A1" s="167" t="s">
        <v>109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1:15" ht="11.25" customHeight="1">
      <c r="A2" s="167" t="s">
        <v>196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1:15" ht="11.25" customHeigh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</row>
    <row r="4" spans="1:15" ht="11.25" customHeight="1">
      <c r="A4" s="167" t="s">
        <v>495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5" spans="1:15" ht="11.25" customHeight="1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</row>
    <row r="6" spans="1:15" ht="11.25" customHeight="1">
      <c r="A6" s="65" t="s">
        <v>201</v>
      </c>
      <c r="B6" s="44"/>
      <c r="C6" s="46" t="s">
        <v>84</v>
      </c>
      <c r="D6" s="44"/>
      <c r="E6" s="46" t="s">
        <v>85</v>
      </c>
      <c r="F6" s="44"/>
      <c r="G6" s="46" t="s">
        <v>86</v>
      </c>
      <c r="H6" s="44"/>
      <c r="I6" s="46" t="s">
        <v>209</v>
      </c>
      <c r="J6" s="44"/>
      <c r="K6" s="46" t="s">
        <v>215</v>
      </c>
      <c r="L6" s="47"/>
      <c r="M6" s="46" t="s">
        <v>216</v>
      </c>
      <c r="N6" s="44"/>
      <c r="O6" s="46" t="s">
        <v>217</v>
      </c>
    </row>
    <row r="7" spans="1:15" ht="11.25" customHeight="1">
      <c r="A7" s="48" t="s">
        <v>82</v>
      </c>
      <c r="B7" s="41"/>
      <c r="C7" s="49"/>
      <c r="D7" s="50"/>
      <c r="E7" s="49"/>
      <c r="F7" s="50"/>
      <c r="G7" s="49"/>
      <c r="H7" s="50"/>
      <c r="I7" s="42"/>
      <c r="J7" s="41"/>
      <c r="K7" s="42"/>
      <c r="L7" s="43"/>
      <c r="M7" s="42"/>
      <c r="N7" s="41"/>
      <c r="O7" s="42"/>
    </row>
    <row r="8" spans="1:15" ht="11.25" customHeight="1">
      <c r="A8" s="51" t="s">
        <v>60</v>
      </c>
      <c r="B8" s="41"/>
      <c r="C8" s="49"/>
      <c r="D8" s="50"/>
      <c r="E8" s="49"/>
      <c r="F8" s="50"/>
      <c r="G8" s="49"/>
      <c r="H8" s="50"/>
      <c r="I8" s="42"/>
      <c r="J8" s="41"/>
      <c r="K8" s="42"/>
      <c r="L8" s="43"/>
      <c r="M8" s="42"/>
      <c r="N8" s="41"/>
      <c r="O8" s="42"/>
    </row>
    <row r="9" spans="1:15" ht="11.25" customHeight="1">
      <c r="A9" s="52" t="s">
        <v>67</v>
      </c>
      <c r="B9" s="41"/>
      <c r="C9" s="49">
        <v>11500</v>
      </c>
      <c r="D9" s="41"/>
      <c r="E9" s="49">
        <v>3440</v>
      </c>
      <c r="F9" s="41"/>
      <c r="G9" s="49">
        <v>10700</v>
      </c>
      <c r="H9" s="78"/>
      <c r="I9" s="49">
        <v>44500</v>
      </c>
      <c r="J9" s="41"/>
      <c r="K9" s="49">
        <v>46000</v>
      </c>
      <c r="L9" s="41"/>
      <c r="M9" s="49">
        <v>47000</v>
      </c>
      <c r="N9" s="41"/>
      <c r="O9" s="49">
        <v>48000</v>
      </c>
    </row>
    <row r="10" spans="1:15" ht="11.25" customHeight="1">
      <c r="A10" s="52" t="s">
        <v>69</v>
      </c>
      <c r="B10" s="41"/>
      <c r="C10" s="49">
        <v>18500</v>
      </c>
      <c r="D10" s="41"/>
      <c r="E10" s="49">
        <v>19900</v>
      </c>
      <c r="F10" s="41"/>
      <c r="G10" s="49">
        <v>19500</v>
      </c>
      <c r="H10" s="78"/>
      <c r="I10" s="49">
        <v>21700</v>
      </c>
      <c r="J10" s="41"/>
      <c r="K10" s="49">
        <v>22000</v>
      </c>
      <c r="L10" s="41"/>
      <c r="M10" s="49">
        <v>22000</v>
      </c>
      <c r="N10" s="41"/>
      <c r="O10" s="49">
        <v>22000</v>
      </c>
    </row>
    <row r="11" spans="1:15" ht="11.25" customHeight="1">
      <c r="A11" s="52" t="s">
        <v>62</v>
      </c>
      <c r="B11" s="41"/>
      <c r="C11" s="49">
        <v>3100</v>
      </c>
      <c r="D11" s="41"/>
      <c r="E11" s="49">
        <v>3390</v>
      </c>
      <c r="F11" s="41"/>
      <c r="G11" s="49">
        <v>2540</v>
      </c>
      <c r="H11" s="41"/>
      <c r="I11" s="49" t="s">
        <v>78</v>
      </c>
      <c r="J11" s="41"/>
      <c r="K11" s="49" t="s">
        <v>78</v>
      </c>
      <c r="L11" s="50"/>
      <c r="M11" s="49" t="s">
        <v>78</v>
      </c>
      <c r="N11" s="41"/>
      <c r="O11" s="49" t="s">
        <v>78</v>
      </c>
    </row>
    <row r="12" spans="1:15" ht="11.25" customHeight="1">
      <c r="A12" s="52" t="s">
        <v>75</v>
      </c>
      <c r="B12" s="41"/>
      <c r="C12" s="49" t="s">
        <v>78</v>
      </c>
      <c r="D12" s="41"/>
      <c r="E12" s="49" t="s">
        <v>78</v>
      </c>
      <c r="F12" s="41"/>
      <c r="G12" s="49" t="s">
        <v>78</v>
      </c>
      <c r="H12" s="41"/>
      <c r="I12" s="49" t="s">
        <v>78</v>
      </c>
      <c r="J12" s="41"/>
      <c r="K12" s="49">
        <v>8000</v>
      </c>
      <c r="L12" s="50"/>
      <c r="M12" s="49">
        <v>10000</v>
      </c>
      <c r="N12" s="41"/>
      <c r="O12" s="49">
        <v>10000</v>
      </c>
    </row>
    <row r="13" spans="1:15" ht="11.25" customHeight="1">
      <c r="A13" s="53" t="s">
        <v>33</v>
      </c>
      <c r="B13" s="41"/>
      <c r="C13" s="54">
        <f>ROUND(SUM(C9:C12),3-LEN(INT(SUM(C9:C12))))</f>
        <v>33100</v>
      </c>
      <c r="D13" s="55"/>
      <c r="E13" s="54">
        <f>ROUND(SUM(E9:E12),3-LEN(INT(SUM(E9:E12))))</f>
        <v>26700</v>
      </c>
      <c r="F13" s="55"/>
      <c r="G13" s="54">
        <f>ROUND(SUM(G9:G12),3-LEN(INT(SUM(G9:G12))))</f>
        <v>32700</v>
      </c>
      <c r="H13" s="55"/>
      <c r="I13" s="54">
        <f>ROUND(SUM(I9:I12),3-LEN(INT(SUM(I9:I12))))</f>
        <v>66200</v>
      </c>
      <c r="J13" s="55"/>
      <c r="K13" s="54">
        <f>ROUND(SUM(K9:K12),2-LEN(INT(SUM(K9:K12))))</f>
        <v>76000</v>
      </c>
      <c r="L13" s="56"/>
      <c r="M13" s="54">
        <f>ROUND(SUM(M9:M12),2-LEN(INT(SUM(M9:M12))))</f>
        <v>79000</v>
      </c>
      <c r="N13" s="55"/>
      <c r="O13" s="54">
        <f>ROUND(SUM(O9:O12),2-LEN(INT(SUM(O9:O12))))</f>
        <v>80000</v>
      </c>
    </row>
    <row r="14" spans="1:15" ht="11.25" customHeight="1">
      <c r="A14" s="51" t="s">
        <v>81</v>
      </c>
      <c r="B14" s="41"/>
      <c r="C14" s="49"/>
      <c r="D14" s="50"/>
      <c r="E14" s="49"/>
      <c r="F14" s="50"/>
      <c r="G14" s="49"/>
      <c r="H14" s="50"/>
      <c r="I14" s="42"/>
      <c r="J14" s="41"/>
      <c r="K14" s="42"/>
      <c r="L14" s="43"/>
      <c r="M14" s="42"/>
      <c r="N14" s="41"/>
      <c r="O14" s="42"/>
    </row>
    <row r="15" spans="1:15" ht="11.25" customHeight="1">
      <c r="A15" s="52" t="s">
        <v>48</v>
      </c>
      <c r="B15" s="41"/>
      <c r="C15" s="49">
        <v>8800</v>
      </c>
      <c r="D15" s="50"/>
      <c r="E15" s="49" t="s">
        <v>78</v>
      </c>
      <c r="F15" s="50"/>
      <c r="G15" s="49" t="s">
        <v>78</v>
      </c>
      <c r="H15" s="41"/>
      <c r="I15" s="49" t="s">
        <v>78</v>
      </c>
      <c r="J15" s="41"/>
      <c r="K15" s="49" t="s">
        <v>78</v>
      </c>
      <c r="L15" s="41"/>
      <c r="M15" s="49" t="s">
        <v>78</v>
      </c>
      <c r="N15" s="41"/>
      <c r="O15" s="49" t="s">
        <v>78</v>
      </c>
    </row>
    <row r="16" spans="1:15" ht="11.25" customHeight="1">
      <c r="A16" s="52" t="s">
        <v>53</v>
      </c>
      <c r="B16" s="41"/>
      <c r="C16" s="49" t="s">
        <v>78</v>
      </c>
      <c r="D16" s="50"/>
      <c r="E16" s="49">
        <v>3500</v>
      </c>
      <c r="F16" s="50"/>
      <c r="G16" s="49" t="s">
        <v>78</v>
      </c>
      <c r="H16" s="50"/>
      <c r="I16" s="49">
        <v>5300</v>
      </c>
      <c r="J16" s="42"/>
      <c r="K16" s="49" t="s">
        <v>78</v>
      </c>
      <c r="L16" s="50"/>
      <c r="M16" s="49" t="s">
        <v>78</v>
      </c>
      <c r="N16" s="42"/>
      <c r="O16" s="49" t="s">
        <v>78</v>
      </c>
    </row>
    <row r="17" spans="1:15" ht="11.25" customHeight="1">
      <c r="A17" s="53" t="s">
        <v>33</v>
      </c>
      <c r="B17" s="57"/>
      <c r="C17" s="54">
        <f>ROUND(SUM(C15:C16),3-LEN(INT(SUM(C15:C16))))</f>
        <v>8800</v>
      </c>
      <c r="D17" s="54"/>
      <c r="E17" s="54">
        <f>ROUND(SUM(E15:E16),3-LEN(INT(SUM(E15:E16))))</f>
        <v>3500</v>
      </c>
      <c r="F17" s="54"/>
      <c r="G17" s="54" t="s">
        <v>78</v>
      </c>
      <c r="H17" s="54"/>
      <c r="I17" s="54">
        <f>ROUND(SUM(I15:I16),3-LEN(INT(SUM(I15:I16))))</f>
        <v>5300</v>
      </c>
      <c r="J17" s="54"/>
      <c r="K17" s="54" t="s">
        <v>78</v>
      </c>
      <c r="L17" s="54"/>
      <c r="M17" s="54" t="s">
        <v>78</v>
      </c>
      <c r="N17" s="54"/>
      <c r="O17" s="54" t="s">
        <v>78</v>
      </c>
    </row>
    <row r="18" spans="1:15" ht="11.25" customHeight="1">
      <c r="A18" s="48" t="s">
        <v>35</v>
      </c>
      <c r="B18" s="57"/>
      <c r="C18" s="40"/>
      <c r="D18" s="74"/>
      <c r="E18" s="40"/>
      <c r="F18" s="74"/>
      <c r="G18" s="40"/>
      <c r="H18" s="74"/>
      <c r="I18" s="40"/>
      <c r="J18" s="57"/>
      <c r="K18" s="40"/>
      <c r="L18" s="74"/>
      <c r="M18" s="40"/>
      <c r="N18" s="57"/>
      <c r="O18" s="40"/>
    </row>
    <row r="19" spans="1:15" ht="11.25" customHeight="1">
      <c r="A19" s="51" t="s">
        <v>44</v>
      </c>
      <c r="B19" s="57"/>
      <c r="C19" s="40">
        <v>380000</v>
      </c>
      <c r="D19" s="74"/>
      <c r="E19" s="40">
        <v>250000</v>
      </c>
      <c r="F19" s="74"/>
      <c r="G19" s="40">
        <v>315000</v>
      </c>
      <c r="H19" s="74"/>
      <c r="I19" s="40">
        <v>315000</v>
      </c>
      <c r="J19" s="57"/>
      <c r="K19" s="40">
        <v>330000</v>
      </c>
      <c r="L19" s="74"/>
      <c r="M19" s="40">
        <v>350000</v>
      </c>
      <c r="N19" s="57"/>
      <c r="O19" s="40">
        <v>380000</v>
      </c>
    </row>
    <row r="20" spans="1:15" ht="11.25" customHeight="1">
      <c r="A20" s="51" t="s">
        <v>46</v>
      </c>
      <c r="B20" s="57"/>
      <c r="C20" s="46">
        <v>6000</v>
      </c>
      <c r="D20" s="58"/>
      <c r="E20" s="46">
        <v>1400</v>
      </c>
      <c r="F20" s="58"/>
      <c r="G20" s="46" t="s">
        <v>78</v>
      </c>
      <c r="H20" s="58"/>
      <c r="I20" s="46">
        <v>2000</v>
      </c>
      <c r="J20" s="44"/>
      <c r="K20" s="46">
        <v>2000</v>
      </c>
      <c r="L20" s="58"/>
      <c r="M20" s="46">
        <v>2000</v>
      </c>
      <c r="N20" s="44"/>
      <c r="O20" s="46">
        <v>2000</v>
      </c>
    </row>
    <row r="21" spans="1:15" ht="11.25" customHeight="1">
      <c r="A21" s="52" t="s">
        <v>33</v>
      </c>
      <c r="B21" s="57"/>
      <c r="C21" s="54">
        <f>ROUND(SUM(C19:C20),3-LEN(INT(SUM(C19:C20))))</f>
        <v>386000</v>
      </c>
      <c r="D21" s="54"/>
      <c r="E21" s="54">
        <f>ROUND(SUM(E19:E20),3-LEN(INT(SUM(E19:E20))))</f>
        <v>251000</v>
      </c>
      <c r="F21" s="54"/>
      <c r="G21" s="54">
        <f>ROUND(SUM(G19:G20),3-LEN(INT(SUM(G19:G20))))</f>
        <v>315000</v>
      </c>
      <c r="H21" s="54"/>
      <c r="I21" s="54">
        <f>ROUND(SUM(I19:I20),3-LEN(INT(SUM(I19:I20))))</f>
        <v>317000</v>
      </c>
      <c r="J21" s="54"/>
      <c r="K21" s="54">
        <f>ROUND(SUM(K19:K20),2-LEN(INT(SUM(K19:K20))))</f>
        <v>330000</v>
      </c>
      <c r="L21" s="54"/>
      <c r="M21" s="54">
        <f>ROUND(SUM(M19:M20),2-LEN(INT(SUM(M19:M20))))</f>
        <v>350000</v>
      </c>
      <c r="N21" s="54"/>
      <c r="O21" s="54">
        <f>ROUND(SUM(O19:O20),2-LEN(INT(SUM(O19:O20))))</f>
        <v>380000</v>
      </c>
    </row>
    <row r="22" spans="1:15" ht="11.25" customHeight="1">
      <c r="A22" s="51" t="s">
        <v>83</v>
      </c>
      <c r="B22" s="44"/>
      <c r="C22" s="87">
        <f>ROUND(SUM(C13,C17,C21),3-LEN(INT(SUM(C13,C17,C21))))</f>
        <v>428000</v>
      </c>
      <c r="D22" s="87"/>
      <c r="E22" s="87">
        <f>ROUND(SUM(E13,E17,E21),3-LEN(INT(SUM(E13,E17,E21))))</f>
        <v>281000</v>
      </c>
      <c r="F22" s="87"/>
      <c r="G22" s="87">
        <f>ROUND(SUM(G13,G17,G21),3-LEN(INT(SUM(G13,G17,G21))))</f>
        <v>348000</v>
      </c>
      <c r="H22" s="87"/>
      <c r="I22" s="87">
        <f>ROUND(SUM(I13,I17,I21),3-LEN(INT(SUM(I13,I17,I21))))</f>
        <v>389000</v>
      </c>
      <c r="J22" s="87"/>
      <c r="K22" s="87">
        <f>ROUND(SUM(K13,K17,K21),2-LEN(INT(SUM(K13,K17,K21))))</f>
        <v>410000</v>
      </c>
      <c r="L22" s="87"/>
      <c r="M22" s="87">
        <f>ROUND(SUM(M13,M17,M21),2-LEN(INT(SUM(M13,M17,M21))))</f>
        <v>430000</v>
      </c>
      <c r="N22" s="87"/>
      <c r="O22" s="87">
        <f>ROUND(SUM(O13,O17,O21),2-LEN(INT(SUM(O13,O17,O21))))</f>
        <v>460000</v>
      </c>
    </row>
    <row r="23" spans="1:15" ht="12" customHeight="1">
      <c r="A23" s="199" t="s">
        <v>218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</row>
    <row r="24" spans="1:15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</sheetData>
  <mergeCells count="6">
    <mergeCell ref="A5:O5"/>
    <mergeCell ref="A23:O23"/>
    <mergeCell ref="A1:O1"/>
    <mergeCell ref="A2:O2"/>
    <mergeCell ref="A4:O4"/>
    <mergeCell ref="A3:O3"/>
  </mergeCells>
  <printOptions/>
  <pageMargins left="0.5" right="0.5" top="0.5" bottom="0.75" header="0.5" footer="0.5"/>
  <pageSetup horizontalDpi="1200" verticalDpi="12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A1" sqref="A1:I1"/>
    </sheetView>
  </sheetViews>
  <sheetFormatPr defaultColWidth="9.140625" defaultRowHeight="12.75"/>
  <cols>
    <col min="1" max="1" width="18.7109375" style="0" customWidth="1"/>
    <col min="2" max="2" width="1.7109375" style="0" customWidth="1"/>
    <col min="3" max="3" width="8.7109375" style="0" customWidth="1"/>
    <col min="4" max="4" width="1.7109375" style="0" customWidth="1"/>
    <col min="5" max="5" width="8.7109375" style="0" customWidth="1"/>
    <col min="6" max="6" width="1.7109375" style="0" customWidth="1"/>
    <col min="7" max="7" width="8.7109375" style="0" customWidth="1"/>
    <col min="8" max="8" width="1.7109375" style="0" customWidth="1"/>
    <col min="9" max="9" width="8.7109375" style="0" customWidth="1"/>
    <col min="10" max="10" width="1.7109375" style="0" customWidth="1"/>
    <col min="11" max="11" width="8.7109375" style="0" customWidth="1"/>
    <col min="12" max="12" width="1.7109375" style="0" customWidth="1"/>
    <col min="13" max="13" width="8.7109375" style="0" customWidth="1"/>
    <col min="14" max="14" width="1.7109375" style="0" customWidth="1"/>
    <col min="15" max="15" width="8.7109375" style="0" customWidth="1"/>
  </cols>
  <sheetData>
    <row r="1" spans="1:15" ht="11.25" customHeight="1">
      <c r="A1" s="167" t="s">
        <v>110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1:15" ht="11.25" customHeight="1">
      <c r="A2" s="167" t="s">
        <v>197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1:15" ht="11.25" customHeigh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</row>
    <row r="4" spans="1:15" ht="11.25" customHeight="1">
      <c r="A4" s="167" t="s">
        <v>193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5" spans="1:15" ht="11.25" customHeight="1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</row>
    <row r="6" spans="1:15" ht="11.25" customHeight="1">
      <c r="A6" s="65" t="s">
        <v>201</v>
      </c>
      <c r="B6" s="44"/>
      <c r="C6" s="46" t="s">
        <v>84</v>
      </c>
      <c r="D6" s="44"/>
      <c r="E6" s="46" t="s">
        <v>85</v>
      </c>
      <c r="F6" s="44"/>
      <c r="G6" s="46" t="s">
        <v>86</v>
      </c>
      <c r="H6" s="44"/>
      <c r="I6" s="46" t="s">
        <v>209</v>
      </c>
      <c r="J6" s="44"/>
      <c r="K6" s="46" t="s">
        <v>215</v>
      </c>
      <c r="L6" s="47"/>
      <c r="M6" s="46" t="s">
        <v>216</v>
      </c>
      <c r="N6" s="44"/>
      <c r="O6" s="46" t="s">
        <v>217</v>
      </c>
    </row>
    <row r="7" spans="1:15" ht="11.25" customHeight="1">
      <c r="A7" s="48" t="s">
        <v>82</v>
      </c>
      <c r="B7" s="41"/>
      <c r="C7" s="49"/>
      <c r="D7" s="50"/>
      <c r="E7" s="49"/>
      <c r="F7" s="50"/>
      <c r="G7" s="49"/>
      <c r="H7" s="50"/>
      <c r="I7" s="42"/>
      <c r="J7" s="41"/>
      <c r="K7" s="42"/>
      <c r="L7" s="43"/>
      <c r="M7" s="42"/>
      <c r="N7" s="41"/>
      <c r="O7" s="42"/>
    </row>
    <row r="8" spans="1:15" ht="11.25" customHeight="1">
      <c r="A8" s="51" t="s">
        <v>60</v>
      </c>
      <c r="B8" s="41"/>
      <c r="C8" s="49"/>
      <c r="D8" s="50"/>
      <c r="E8" s="49"/>
      <c r="F8" s="50"/>
      <c r="G8" s="49"/>
      <c r="H8" s="50"/>
      <c r="I8" s="42"/>
      <c r="J8" s="41"/>
      <c r="K8" s="42"/>
      <c r="L8" s="43"/>
      <c r="M8" s="42"/>
      <c r="N8" s="41"/>
      <c r="O8" s="42"/>
    </row>
    <row r="9" spans="1:15" ht="11.25" customHeight="1">
      <c r="A9" s="52" t="s">
        <v>67</v>
      </c>
      <c r="B9" s="41"/>
      <c r="C9" s="49">
        <v>60</v>
      </c>
      <c r="D9" s="41"/>
      <c r="E9" s="49">
        <v>37</v>
      </c>
      <c r="F9" s="41"/>
      <c r="G9" s="49">
        <v>441</v>
      </c>
      <c r="H9" s="41"/>
      <c r="I9" s="49">
        <v>705</v>
      </c>
      <c r="J9" s="41"/>
      <c r="K9" s="49">
        <v>750</v>
      </c>
      <c r="L9" s="41"/>
      <c r="M9" s="49">
        <v>780</v>
      </c>
      <c r="N9" s="41"/>
      <c r="O9" s="49">
        <v>800</v>
      </c>
    </row>
    <row r="10" spans="1:15" ht="11.25" customHeight="1">
      <c r="A10" s="52" t="s">
        <v>62</v>
      </c>
      <c r="B10" s="41"/>
      <c r="C10" s="49">
        <v>1500</v>
      </c>
      <c r="D10" s="41"/>
      <c r="E10" s="49">
        <v>1500</v>
      </c>
      <c r="F10" s="41"/>
      <c r="G10" s="49">
        <v>1000</v>
      </c>
      <c r="H10" s="41"/>
      <c r="I10" s="49">
        <v>1000</v>
      </c>
      <c r="J10" s="41"/>
      <c r="K10" s="49">
        <v>1000</v>
      </c>
      <c r="L10" s="50"/>
      <c r="M10" s="49">
        <v>900</v>
      </c>
      <c r="N10" s="41"/>
      <c r="O10" s="49">
        <v>900</v>
      </c>
    </row>
    <row r="11" spans="1:15" ht="11.25" customHeight="1">
      <c r="A11" s="53" t="s">
        <v>33</v>
      </c>
      <c r="B11" s="41"/>
      <c r="C11" s="54">
        <f>ROUND(SUM(C9:C10),3-LEN(INT(SUM(C9:C10))))</f>
        <v>1560</v>
      </c>
      <c r="D11" s="55"/>
      <c r="E11" s="54">
        <f>ROUND(SUM(E9:E10),3-LEN(INT(SUM(E9:E10))))</f>
        <v>1540</v>
      </c>
      <c r="F11" s="55"/>
      <c r="G11" s="54">
        <f>ROUND(SUM(G9:G10),3-LEN(INT(SUM(G9:G10))))</f>
        <v>1440</v>
      </c>
      <c r="H11" s="55"/>
      <c r="I11" s="54">
        <f>ROUND(SUM(I9:I10),3-LEN(INT(SUM(I9:I10))))</f>
        <v>1710</v>
      </c>
      <c r="J11" s="55"/>
      <c r="K11" s="54">
        <f>ROUND(SUM(K9:K10),2-LEN(INT(SUM(K9:K10))))</f>
        <v>1800</v>
      </c>
      <c r="L11" s="56"/>
      <c r="M11" s="54">
        <f>ROUND(SUM(M9:M10),2-LEN(INT(SUM(M9:M10))))</f>
        <v>1700</v>
      </c>
      <c r="N11" s="55"/>
      <c r="O11" s="54">
        <f>ROUND(SUM(O9:O10),2-LEN(INT(SUM(O9:O10))))</f>
        <v>1700</v>
      </c>
    </row>
    <row r="12" spans="1:15" ht="11.25" customHeight="1">
      <c r="A12" s="51" t="s">
        <v>81</v>
      </c>
      <c r="B12" s="41"/>
      <c r="C12" s="40"/>
      <c r="D12" s="57"/>
      <c r="E12" s="40"/>
      <c r="F12" s="57"/>
      <c r="G12" s="40"/>
      <c r="H12" s="57"/>
      <c r="I12" s="40"/>
      <c r="J12" s="57"/>
      <c r="K12" s="40"/>
      <c r="L12" s="74"/>
      <c r="M12" s="40"/>
      <c r="N12" s="57"/>
      <c r="O12" s="40"/>
    </row>
    <row r="13" spans="1:15" ht="11.25" customHeight="1">
      <c r="A13" s="52" t="s">
        <v>54</v>
      </c>
      <c r="B13" s="41"/>
      <c r="C13" s="49" t="s">
        <v>78</v>
      </c>
      <c r="D13" s="41"/>
      <c r="E13" s="49">
        <v>21</v>
      </c>
      <c r="F13" s="41"/>
      <c r="G13" s="49">
        <v>21</v>
      </c>
      <c r="H13" s="41"/>
      <c r="I13" s="49">
        <v>20</v>
      </c>
      <c r="J13" s="41"/>
      <c r="K13" s="49">
        <v>20</v>
      </c>
      <c r="L13" s="41"/>
      <c r="M13" s="49">
        <v>20</v>
      </c>
      <c r="N13" s="41"/>
      <c r="O13" s="49">
        <v>20</v>
      </c>
    </row>
    <row r="14" spans="1:15" ht="11.25" customHeight="1">
      <c r="A14" s="52" t="s">
        <v>56</v>
      </c>
      <c r="B14" s="41"/>
      <c r="C14" s="49">
        <v>21</v>
      </c>
      <c r="D14" s="41"/>
      <c r="E14" s="49">
        <v>6</v>
      </c>
      <c r="F14" s="41"/>
      <c r="G14" s="49">
        <v>3</v>
      </c>
      <c r="H14" s="41"/>
      <c r="I14" s="49">
        <v>1</v>
      </c>
      <c r="J14" s="41"/>
      <c r="K14" s="49">
        <v>1</v>
      </c>
      <c r="L14" s="41"/>
      <c r="M14" s="49">
        <v>1</v>
      </c>
      <c r="N14" s="41"/>
      <c r="O14" s="49">
        <v>1</v>
      </c>
    </row>
    <row r="15" spans="1:15" ht="11.25" customHeight="1">
      <c r="A15" s="53" t="s">
        <v>33</v>
      </c>
      <c r="B15" s="41"/>
      <c r="C15" s="161">
        <f>ROUND(SUM(C13:C14),3-LEN(INT(SUM(C13:C14))))</f>
        <v>21</v>
      </c>
      <c r="D15" s="63"/>
      <c r="E15" s="161">
        <f>ROUND(SUM(E13:E14),3-LEN(INT(SUM(E13:E14))))</f>
        <v>27</v>
      </c>
      <c r="F15" s="63"/>
      <c r="G15" s="161">
        <f>ROUND(SUM(G13:G14),3-LEN(INT(SUM(G13:G14))))</f>
        <v>24</v>
      </c>
      <c r="H15" s="63"/>
      <c r="I15" s="161">
        <f>ROUND(SUM(I13:I14),3-LEN(INT(SUM(I13:I14))))</f>
        <v>21</v>
      </c>
      <c r="J15" s="63"/>
      <c r="K15" s="161">
        <f>ROUND(SUM(K13:K14),2-LEN(INT(SUM(K13:K14))))</f>
        <v>21</v>
      </c>
      <c r="L15" s="63"/>
      <c r="M15" s="161">
        <f>ROUND(SUM(M13:M14),2-LEN(INT(SUM(M13:M14))))</f>
        <v>21</v>
      </c>
      <c r="N15" s="63"/>
      <c r="O15" s="161">
        <f>ROUND(SUM(O13:O14),2-LEN(INT(SUM(O13:O14))))</f>
        <v>21</v>
      </c>
    </row>
    <row r="16" spans="1:15" ht="11.25" customHeight="1">
      <c r="A16" s="48" t="s">
        <v>222</v>
      </c>
      <c r="B16" s="41"/>
      <c r="C16" s="72">
        <v>44000</v>
      </c>
      <c r="D16" s="73"/>
      <c r="E16" s="72">
        <v>31000</v>
      </c>
      <c r="F16" s="73"/>
      <c r="G16" s="72">
        <v>27000</v>
      </c>
      <c r="H16" s="84"/>
      <c r="I16" s="72">
        <v>28000</v>
      </c>
      <c r="J16" s="73"/>
      <c r="K16" s="72">
        <v>29000</v>
      </c>
      <c r="L16" s="73"/>
      <c r="M16" s="72">
        <v>32000</v>
      </c>
      <c r="N16" s="73"/>
      <c r="O16" s="72">
        <v>33000</v>
      </c>
    </row>
    <row r="17" spans="1:15" ht="11.25" customHeight="1">
      <c r="A17" s="51" t="s">
        <v>83</v>
      </c>
      <c r="B17" s="44"/>
      <c r="C17" s="46">
        <f>ROUND(SUM(C11,C15,C16),3-LEN(INT(SUM(C11,C15,C16))))</f>
        <v>45600</v>
      </c>
      <c r="D17" s="46"/>
      <c r="E17" s="46">
        <f>ROUND(SUM(E11,E15,E16),3-LEN(INT(SUM(E11,E15,E16))))</f>
        <v>32600</v>
      </c>
      <c r="F17" s="46"/>
      <c r="G17" s="46">
        <f>ROUND(SUM(G11,G15,G16),3-LEN(INT(SUM(G11,G15,G16))))</f>
        <v>28500</v>
      </c>
      <c r="H17" s="46"/>
      <c r="I17" s="46">
        <f>ROUND(SUM(I11,I15,I16),3-LEN(INT(SUM(I11,I15,I16))))</f>
        <v>29700</v>
      </c>
      <c r="J17" s="46"/>
      <c r="K17" s="46">
        <f>ROUND(SUM(K11,K15,K16),2-LEN(INT(SUM(K11,K15,K16))))</f>
        <v>31000</v>
      </c>
      <c r="L17" s="46"/>
      <c r="M17" s="46">
        <f>ROUND(SUM(M11,M15,M16),2-LEN(INT(SUM(M11,M15,M16))))</f>
        <v>34000</v>
      </c>
      <c r="N17" s="46"/>
      <c r="O17" s="46">
        <f>ROUND(SUM(O11,O15,O16),2-LEN(INT(SUM(O11,O15,O16))))</f>
        <v>35000</v>
      </c>
    </row>
    <row r="18" spans="1:15" ht="12" customHeight="1">
      <c r="A18" s="199" t="s">
        <v>218</v>
      </c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</row>
    <row r="19" spans="1:15" ht="12" customHeight="1">
      <c r="A19" s="208" t="s">
        <v>504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</row>
    <row r="20" spans="1:15" ht="12" customHeight="1">
      <c r="A20" s="207" t="s">
        <v>505</v>
      </c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</row>
    <row r="21" spans="1:15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</sheetData>
  <mergeCells count="8">
    <mergeCell ref="A20:O20"/>
    <mergeCell ref="A1:O1"/>
    <mergeCell ref="A2:O2"/>
    <mergeCell ref="A4:O4"/>
    <mergeCell ref="A19:O19"/>
    <mergeCell ref="A3:O3"/>
    <mergeCell ref="A5:O5"/>
    <mergeCell ref="A18:O18"/>
  </mergeCells>
  <printOptions/>
  <pageMargins left="0.5" right="0.5" top="0.5" bottom="0.7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8"/>
  <sheetViews>
    <sheetView workbookViewId="0" topLeftCell="A1">
      <selection activeCell="A1" sqref="A1:I1"/>
    </sheetView>
  </sheetViews>
  <sheetFormatPr defaultColWidth="9.140625" defaultRowHeight="12.75"/>
  <cols>
    <col min="1" max="1" width="25.7109375" style="0" customWidth="1"/>
    <col min="2" max="2" width="4.7109375" style="0" customWidth="1"/>
    <col min="3" max="3" width="13.28125" style="8" customWidth="1"/>
    <col min="4" max="4" width="4.7109375" style="0" customWidth="1"/>
    <col min="5" max="5" width="9.7109375" style="8" customWidth="1"/>
  </cols>
  <sheetData>
    <row r="1" spans="1:5" ht="11.25" customHeight="1">
      <c r="A1" s="179" t="s">
        <v>129</v>
      </c>
      <c r="B1" s="179"/>
      <c r="C1" s="179"/>
      <c r="D1" s="179"/>
      <c r="E1" s="179"/>
    </row>
    <row r="2" spans="1:5" ht="11.25" customHeight="1">
      <c r="A2" s="179" t="s">
        <v>130</v>
      </c>
      <c r="B2" s="179"/>
      <c r="C2" s="179"/>
      <c r="D2" s="179"/>
      <c r="E2" s="179"/>
    </row>
    <row r="3" spans="1:5" ht="11.25" customHeight="1">
      <c r="A3" s="182"/>
      <c r="B3" s="182"/>
      <c r="C3" s="182"/>
      <c r="D3" s="182"/>
      <c r="E3" s="182"/>
    </row>
    <row r="4" spans="1:5" ht="12" customHeight="1">
      <c r="A4" s="12"/>
      <c r="B4" s="12"/>
      <c r="C4" s="13" t="s">
        <v>210</v>
      </c>
      <c r="D4" s="12"/>
      <c r="E4" s="13" t="s">
        <v>211</v>
      </c>
    </row>
    <row r="5" spans="1:5" ht="11.25" customHeight="1">
      <c r="A5" s="15" t="s">
        <v>201</v>
      </c>
      <c r="B5" s="10"/>
      <c r="C5" s="16" t="s">
        <v>131</v>
      </c>
      <c r="D5" s="10"/>
      <c r="E5" s="33" t="s">
        <v>133</v>
      </c>
    </row>
    <row r="6" spans="1:5" ht="11.25" customHeight="1">
      <c r="A6" s="17" t="s">
        <v>60</v>
      </c>
      <c r="B6" s="12"/>
      <c r="C6" s="18"/>
      <c r="D6" s="12"/>
      <c r="E6" s="18"/>
    </row>
    <row r="7" spans="1:5" ht="11.25" customHeight="1">
      <c r="A7" s="19" t="s">
        <v>64</v>
      </c>
      <c r="B7" s="12"/>
      <c r="C7" s="18">
        <v>83870</v>
      </c>
      <c r="D7" s="12"/>
      <c r="E7" s="18">
        <v>8115</v>
      </c>
    </row>
    <row r="8" spans="1:5" ht="11.25" customHeight="1">
      <c r="A8" s="19" t="s">
        <v>65</v>
      </c>
      <c r="B8" s="12"/>
      <c r="C8" s="18">
        <v>30528</v>
      </c>
      <c r="D8" s="12"/>
      <c r="E8" s="18">
        <v>10405</v>
      </c>
    </row>
    <row r="9" spans="1:5" ht="11.25" customHeight="1">
      <c r="A9" s="19" t="s">
        <v>102</v>
      </c>
      <c r="B9" s="12"/>
      <c r="C9" s="18">
        <v>43094</v>
      </c>
      <c r="D9" s="12"/>
      <c r="E9" s="18">
        <v>5397.249</v>
      </c>
    </row>
    <row r="10" spans="1:5" ht="11.25" customHeight="1">
      <c r="A10" s="19" t="s">
        <v>67</v>
      </c>
      <c r="B10" s="12"/>
      <c r="C10" s="18">
        <v>338145</v>
      </c>
      <c r="D10" s="12"/>
      <c r="E10" s="18">
        <v>5215</v>
      </c>
    </row>
    <row r="11" spans="1:5" ht="11.25" customHeight="1">
      <c r="A11" s="19" t="s">
        <v>79</v>
      </c>
      <c r="B11" s="12"/>
      <c r="C11" s="18">
        <v>547030</v>
      </c>
      <c r="D11" s="12"/>
      <c r="E11" s="18">
        <v>59990.54</v>
      </c>
    </row>
    <row r="12" spans="1:5" ht="11.25" customHeight="1">
      <c r="A12" s="19" t="s">
        <v>68</v>
      </c>
      <c r="B12" s="12"/>
      <c r="C12" s="18">
        <v>357021</v>
      </c>
      <c r="D12" s="12"/>
      <c r="E12" s="18">
        <v>82630.66</v>
      </c>
    </row>
    <row r="13" spans="1:5" ht="11.25" customHeight="1">
      <c r="A13" s="19" t="s">
        <v>69</v>
      </c>
      <c r="B13" s="12"/>
      <c r="C13" s="18">
        <v>131940</v>
      </c>
      <c r="D13" s="12"/>
      <c r="E13" s="18">
        <v>11074.76</v>
      </c>
    </row>
    <row r="14" spans="1:5" ht="11.25" customHeight="1">
      <c r="A14" s="19" t="s">
        <v>61</v>
      </c>
      <c r="B14" s="12"/>
      <c r="C14" s="18">
        <v>103000</v>
      </c>
      <c r="D14" s="12"/>
      <c r="E14" s="18">
        <v>290</v>
      </c>
    </row>
    <row r="15" spans="1:5" ht="11.25" customHeight="1">
      <c r="A15" s="19" t="s">
        <v>70</v>
      </c>
      <c r="B15" s="12"/>
      <c r="C15" s="18">
        <v>70280</v>
      </c>
      <c r="D15" s="12"/>
      <c r="E15" s="18">
        <v>4019</v>
      </c>
    </row>
    <row r="16" spans="1:5" ht="11.25" customHeight="1">
      <c r="A16" s="19" t="s">
        <v>71</v>
      </c>
      <c r="B16" s="12"/>
      <c r="C16" s="18">
        <v>301230</v>
      </c>
      <c r="D16" s="12"/>
      <c r="E16" s="18">
        <v>57573.18</v>
      </c>
    </row>
    <row r="17" spans="1:5" ht="11.25" customHeight="1">
      <c r="A17" s="19" t="s">
        <v>72</v>
      </c>
      <c r="B17" s="12"/>
      <c r="C17" s="18">
        <v>2586</v>
      </c>
      <c r="D17" s="12"/>
      <c r="E17" s="18">
        <v>450</v>
      </c>
    </row>
    <row r="18" spans="1:5" ht="11.25" customHeight="1">
      <c r="A18" s="19" t="s">
        <v>132</v>
      </c>
      <c r="B18" s="12"/>
      <c r="C18" s="18">
        <v>316</v>
      </c>
      <c r="D18" s="12"/>
      <c r="E18" s="18">
        <v>401</v>
      </c>
    </row>
    <row r="19" spans="1:5" ht="11.25" customHeight="1">
      <c r="A19" s="19" t="s">
        <v>73</v>
      </c>
      <c r="B19" s="12"/>
      <c r="C19" s="18">
        <v>41526</v>
      </c>
      <c r="D19" s="12"/>
      <c r="E19" s="18">
        <v>16250</v>
      </c>
    </row>
    <row r="20" spans="1:5" ht="11.25" customHeight="1">
      <c r="A20" s="19" t="s">
        <v>62</v>
      </c>
      <c r="B20" s="12"/>
      <c r="C20" s="18">
        <v>324220</v>
      </c>
      <c r="D20" s="12"/>
      <c r="E20" s="18">
        <v>4582</v>
      </c>
    </row>
    <row r="21" spans="1:5" ht="11.25" customHeight="1">
      <c r="A21" s="19" t="s">
        <v>74</v>
      </c>
      <c r="B21" s="12"/>
      <c r="C21" s="18">
        <v>92391</v>
      </c>
      <c r="D21" s="12"/>
      <c r="E21" s="18">
        <v>10436</v>
      </c>
    </row>
    <row r="22" spans="1:5" ht="11.25" customHeight="1">
      <c r="A22" s="19" t="s">
        <v>75</v>
      </c>
      <c r="B22" s="12"/>
      <c r="C22" s="18">
        <v>504782</v>
      </c>
      <c r="D22" s="12"/>
      <c r="E22" s="18">
        <v>41286.39</v>
      </c>
    </row>
    <row r="23" spans="1:5" ht="11.25" customHeight="1">
      <c r="A23" s="19" t="s">
        <v>76</v>
      </c>
      <c r="B23" s="12"/>
      <c r="C23" s="18">
        <v>449964</v>
      </c>
      <c r="D23" s="12"/>
      <c r="E23" s="18">
        <v>8985</v>
      </c>
    </row>
    <row r="24" spans="1:5" ht="11.25" customHeight="1">
      <c r="A24" s="19" t="s">
        <v>63</v>
      </c>
      <c r="B24" s="12"/>
      <c r="C24" s="18">
        <v>41290</v>
      </c>
      <c r="D24" s="12"/>
      <c r="E24" s="18">
        <v>7382</v>
      </c>
    </row>
    <row r="25" spans="1:5" ht="11.25" customHeight="1">
      <c r="A25" s="19" t="s">
        <v>77</v>
      </c>
      <c r="B25" s="12"/>
      <c r="C25" s="11">
        <v>244820</v>
      </c>
      <c r="D25" s="10"/>
      <c r="E25" s="11">
        <v>59405</v>
      </c>
    </row>
    <row r="26" spans="1:5" ht="11.25" customHeight="1">
      <c r="A26" s="20" t="s">
        <v>33</v>
      </c>
      <c r="B26" s="12"/>
      <c r="C26" s="21">
        <f>SUM(C7:C25)</f>
        <v>3708033</v>
      </c>
      <c r="D26" s="22"/>
      <c r="E26" s="21">
        <f>SUM(E7:E25)</f>
        <v>393887.77900000004</v>
      </c>
    </row>
    <row r="27" spans="1:5" ht="11.25" customHeight="1">
      <c r="A27" s="23" t="s">
        <v>81</v>
      </c>
      <c r="B27" s="12"/>
      <c r="C27" s="18"/>
      <c r="D27" s="12"/>
      <c r="E27" s="18"/>
    </row>
    <row r="28" spans="1:5" ht="11.25" customHeight="1">
      <c r="A28" s="24" t="s">
        <v>48</v>
      </c>
      <c r="B28" s="12"/>
      <c r="C28" s="18">
        <v>28748</v>
      </c>
      <c r="D28" s="12"/>
      <c r="E28" s="18">
        <v>3187.976</v>
      </c>
    </row>
    <row r="29" spans="1:5" ht="11.25" customHeight="1">
      <c r="A29" s="24" t="s">
        <v>57</v>
      </c>
      <c r="B29" s="12"/>
      <c r="C29" s="18">
        <v>51129</v>
      </c>
      <c r="D29" s="12"/>
      <c r="E29" s="18">
        <v>3836</v>
      </c>
    </row>
    <row r="30" spans="1:5" ht="11.25" customHeight="1">
      <c r="A30" s="24" t="s">
        <v>49</v>
      </c>
      <c r="B30" s="12"/>
      <c r="C30" s="18">
        <v>110910</v>
      </c>
      <c r="D30" s="12"/>
      <c r="E30" s="18">
        <v>7780</v>
      </c>
    </row>
    <row r="31" spans="1:5" ht="11.25" customHeight="1">
      <c r="A31" s="24" t="s">
        <v>50</v>
      </c>
      <c r="B31" s="12"/>
      <c r="C31" s="18">
        <v>56542</v>
      </c>
      <c r="D31" s="12"/>
      <c r="E31" s="18">
        <v>4507.72</v>
      </c>
    </row>
    <row r="32" spans="1:5" ht="11.25" customHeight="1">
      <c r="A32" s="24" t="s">
        <v>51</v>
      </c>
      <c r="B32" s="12"/>
      <c r="C32" s="18">
        <v>78866</v>
      </c>
      <c r="D32" s="12"/>
      <c r="E32" s="18">
        <v>10183.34</v>
      </c>
    </row>
    <row r="33" spans="1:5" ht="11.25" customHeight="1">
      <c r="A33" s="24" t="s">
        <v>135</v>
      </c>
      <c r="B33" s="12"/>
      <c r="C33" s="18">
        <v>45226</v>
      </c>
      <c r="D33" s="12"/>
      <c r="E33" s="18">
        <v>1345</v>
      </c>
    </row>
    <row r="34" spans="1:5" ht="11.25" customHeight="1">
      <c r="A34" s="24" t="s">
        <v>52</v>
      </c>
      <c r="B34" s="12"/>
      <c r="C34" s="18">
        <v>93030</v>
      </c>
      <c r="D34" s="12"/>
      <c r="E34" s="18">
        <v>10072</v>
      </c>
    </row>
    <row r="35" spans="1:5" ht="11.25" customHeight="1">
      <c r="A35" s="24" t="s">
        <v>42</v>
      </c>
      <c r="B35" s="12"/>
      <c r="C35" s="18">
        <v>64589</v>
      </c>
      <c r="D35" s="12"/>
      <c r="E35" s="18">
        <v>2303</v>
      </c>
    </row>
    <row r="36" spans="1:5" ht="11.25" customHeight="1">
      <c r="A36" s="24" t="s">
        <v>127</v>
      </c>
      <c r="B36" s="12"/>
      <c r="C36" s="18">
        <v>65200</v>
      </c>
      <c r="D36" s="12"/>
      <c r="E36" s="18">
        <v>3439</v>
      </c>
    </row>
    <row r="37" spans="1:5" ht="11.25" customHeight="1">
      <c r="A37" s="24" t="s">
        <v>53</v>
      </c>
      <c r="B37" s="12"/>
      <c r="C37" s="18">
        <v>25333</v>
      </c>
      <c r="D37" s="12"/>
      <c r="E37" s="18">
        <v>2062</v>
      </c>
    </row>
    <row r="38" spans="1:5" ht="11.25" customHeight="1">
      <c r="A38" s="24" t="s">
        <v>54</v>
      </c>
      <c r="B38" s="12"/>
      <c r="C38" s="18">
        <v>312685</v>
      </c>
      <c r="D38" s="12"/>
      <c r="E38" s="18">
        <v>38160</v>
      </c>
    </row>
    <row r="39" spans="1:5" ht="11.25" customHeight="1">
      <c r="A39" s="24" t="s">
        <v>55</v>
      </c>
      <c r="B39" s="12"/>
      <c r="C39" s="18">
        <v>237500</v>
      </c>
      <c r="D39" s="12"/>
      <c r="E39" s="18">
        <v>21857.7</v>
      </c>
    </row>
    <row r="40" spans="1:5" ht="11.25" customHeight="1">
      <c r="A40" s="24" t="s">
        <v>56</v>
      </c>
      <c r="B40" s="12"/>
      <c r="C40" s="18">
        <v>102350</v>
      </c>
      <c r="D40" s="12"/>
      <c r="E40" s="18">
        <v>8152</v>
      </c>
    </row>
    <row r="41" spans="1:5" ht="11.25" customHeight="1">
      <c r="A41" s="24" t="s">
        <v>58</v>
      </c>
      <c r="B41" s="12"/>
      <c r="C41" s="18">
        <v>48845</v>
      </c>
      <c r="D41" s="12"/>
      <c r="E41" s="18">
        <v>5390.3</v>
      </c>
    </row>
    <row r="42" spans="1:5" ht="11.25" customHeight="1">
      <c r="A42" s="24" t="s">
        <v>59</v>
      </c>
      <c r="B42" s="12"/>
      <c r="C42" s="18">
        <v>20273</v>
      </c>
      <c r="D42" s="12"/>
      <c r="E42" s="18">
        <v>1995</v>
      </c>
    </row>
    <row r="43" spans="1:5" ht="11.25" customHeight="1">
      <c r="A43" s="20" t="s">
        <v>33</v>
      </c>
      <c r="B43" s="12"/>
      <c r="C43" s="21">
        <f>SUM(C28:C42)</f>
        <v>1341226</v>
      </c>
      <c r="D43" s="22"/>
      <c r="E43" s="21">
        <f>SUM(E28:E42)</f>
        <v>124271.036</v>
      </c>
    </row>
    <row r="44" spans="1:5" ht="11.25" customHeight="1">
      <c r="A44" s="23" t="s">
        <v>35</v>
      </c>
      <c r="B44" s="12"/>
      <c r="C44" s="18"/>
      <c r="D44" s="12"/>
      <c r="E44" s="18"/>
    </row>
    <row r="45" spans="1:5" ht="11.25" customHeight="1">
      <c r="A45" s="24" t="s">
        <v>36</v>
      </c>
      <c r="B45" s="12"/>
      <c r="C45" s="18">
        <v>29800</v>
      </c>
      <c r="D45" s="12"/>
      <c r="E45" s="18">
        <v>3049.658</v>
      </c>
    </row>
    <row r="46" spans="1:5" ht="11.25" customHeight="1">
      <c r="A46" s="24" t="s">
        <v>37</v>
      </c>
      <c r="B46" s="12"/>
      <c r="C46" s="18">
        <v>86600</v>
      </c>
      <c r="D46" s="12"/>
      <c r="E46" s="18">
        <v>8279.54</v>
      </c>
    </row>
    <row r="47" spans="1:5" ht="11.25" customHeight="1">
      <c r="A47" s="24" t="s">
        <v>38</v>
      </c>
      <c r="B47" s="12"/>
      <c r="C47" s="18">
        <v>207600</v>
      </c>
      <c r="D47" s="12"/>
      <c r="E47" s="18">
        <v>9832.358</v>
      </c>
    </row>
    <row r="48" spans="1:5" ht="11.25" customHeight="1">
      <c r="A48" s="24" t="s">
        <v>39</v>
      </c>
      <c r="B48" s="12"/>
      <c r="C48" s="18">
        <v>69700</v>
      </c>
      <c r="D48" s="12"/>
      <c r="E48" s="18">
        <v>4521</v>
      </c>
    </row>
    <row r="49" spans="1:5" ht="11.25" customHeight="1">
      <c r="A49" s="24" t="s">
        <v>40</v>
      </c>
      <c r="B49" s="12"/>
      <c r="C49" s="18">
        <v>2717300</v>
      </c>
      <c r="D49" s="12"/>
      <c r="E49" s="18">
        <v>14957.5</v>
      </c>
    </row>
    <row r="50" spans="1:5" ht="11.25" customHeight="1">
      <c r="A50" s="24" t="s">
        <v>41</v>
      </c>
      <c r="B50" s="12"/>
      <c r="C50" s="18">
        <v>198500</v>
      </c>
      <c r="D50" s="12"/>
      <c r="E50" s="18">
        <v>5099.4</v>
      </c>
    </row>
    <row r="51" spans="1:5" ht="11.25" customHeight="1">
      <c r="A51" s="24" t="s">
        <v>43</v>
      </c>
      <c r="B51" s="12"/>
      <c r="C51" s="18">
        <v>33843</v>
      </c>
      <c r="D51" s="12"/>
      <c r="E51" s="18">
        <v>4217.7</v>
      </c>
    </row>
    <row r="52" spans="1:5" ht="11.25" customHeight="1">
      <c r="A52" s="24" t="s">
        <v>44</v>
      </c>
      <c r="B52" s="12"/>
      <c r="C52" s="18">
        <v>17075200</v>
      </c>
      <c r="D52" s="12"/>
      <c r="E52" s="18">
        <v>142814.2</v>
      </c>
    </row>
    <row r="53" spans="1:5" ht="11.25" customHeight="1">
      <c r="A53" s="24" t="s">
        <v>45</v>
      </c>
      <c r="B53" s="12"/>
      <c r="C53" s="18">
        <v>143100</v>
      </c>
      <c r="D53" s="12"/>
      <c r="E53" s="18">
        <v>6430</v>
      </c>
    </row>
    <row r="54" spans="1:5" ht="11.25" customHeight="1">
      <c r="A54" s="24" t="s">
        <v>125</v>
      </c>
      <c r="B54" s="12"/>
      <c r="C54" s="18">
        <v>488100</v>
      </c>
      <c r="D54" s="12"/>
      <c r="E54" s="18">
        <v>4930.9</v>
      </c>
    </row>
    <row r="55" spans="1:5" ht="11.25" customHeight="1">
      <c r="A55" s="24" t="s">
        <v>46</v>
      </c>
      <c r="B55" s="12"/>
      <c r="C55" s="18">
        <v>603700</v>
      </c>
      <c r="D55" s="12"/>
      <c r="E55" s="18">
        <v>48007.9</v>
      </c>
    </row>
    <row r="56" spans="1:5" ht="11.25" customHeight="1">
      <c r="A56" s="24" t="s">
        <v>47</v>
      </c>
      <c r="B56" s="12"/>
      <c r="C56" s="18">
        <v>447400</v>
      </c>
      <c r="D56" s="12"/>
      <c r="E56" s="18">
        <v>25930</v>
      </c>
    </row>
    <row r="57" spans="1:5" ht="11.25" customHeight="1">
      <c r="A57" s="20" t="s">
        <v>33</v>
      </c>
      <c r="B57" s="12"/>
      <c r="C57" s="21">
        <f>SUM(C45:C56)</f>
        <v>22100843</v>
      </c>
      <c r="D57" s="22"/>
      <c r="E57" s="21">
        <f>SUM(E45:E56)</f>
        <v>278070.15599999996</v>
      </c>
    </row>
    <row r="58" spans="1:5" ht="11.25" customHeight="1">
      <c r="A58" s="25" t="s">
        <v>83</v>
      </c>
      <c r="B58" s="10"/>
      <c r="C58" s="11">
        <f>SUM(C26,C43,C57)</f>
        <v>27150102</v>
      </c>
      <c r="D58" s="10"/>
      <c r="E58" s="11">
        <f>SUM(E26,E43,E57)</f>
        <v>796228.971</v>
      </c>
    </row>
    <row r="59" spans="1:5" ht="12" customHeight="1">
      <c r="A59" s="180" t="s">
        <v>354</v>
      </c>
      <c r="B59" s="180"/>
      <c r="C59" s="180"/>
      <c r="D59" s="180"/>
      <c r="E59" s="180"/>
    </row>
    <row r="60" spans="1:5" ht="12" customHeight="1">
      <c r="A60" s="181" t="s">
        <v>353</v>
      </c>
      <c r="B60" s="181"/>
      <c r="C60" s="181"/>
      <c r="D60" s="181"/>
      <c r="E60" s="181"/>
    </row>
    <row r="61" spans="1:5" ht="12.75">
      <c r="A61" s="12"/>
      <c r="B61" s="12"/>
      <c r="C61" s="18"/>
      <c r="D61" s="12"/>
      <c r="E61" s="18"/>
    </row>
    <row r="62" spans="1:5" ht="12.75">
      <c r="A62" s="12"/>
      <c r="B62" s="12"/>
      <c r="C62" s="18"/>
      <c r="D62" s="12"/>
      <c r="E62" s="18"/>
    </row>
    <row r="63" spans="1:5" ht="12.75">
      <c r="A63" s="12"/>
      <c r="B63" s="12"/>
      <c r="C63" s="18"/>
      <c r="D63" s="12"/>
      <c r="E63" s="18"/>
    </row>
    <row r="64" spans="1:5" ht="12.75">
      <c r="A64" s="12"/>
      <c r="B64" s="12"/>
      <c r="C64" s="18"/>
      <c r="D64" s="12"/>
      <c r="E64" s="18"/>
    </row>
    <row r="65" spans="1:5" ht="12.75">
      <c r="A65" s="12"/>
      <c r="B65" s="12"/>
      <c r="C65" s="18"/>
      <c r="D65" s="12"/>
      <c r="E65" s="18"/>
    </row>
    <row r="66" spans="1:5" ht="12.75">
      <c r="A66" s="12"/>
      <c r="B66" s="12"/>
      <c r="C66" s="18"/>
      <c r="D66" s="12"/>
      <c r="E66" s="18"/>
    </row>
    <row r="67" spans="1:5" ht="12.75">
      <c r="A67" s="12"/>
      <c r="B67" s="12"/>
      <c r="C67" s="18"/>
      <c r="D67" s="12"/>
      <c r="E67" s="18"/>
    </row>
    <row r="68" spans="1:5" ht="12.75">
      <c r="A68" s="12"/>
      <c r="B68" s="12"/>
      <c r="C68" s="18"/>
      <c r="D68" s="12"/>
      <c r="E68" s="18"/>
    </row>
  </sheetData>
  <mergeCells count="5">
    <mergeCell ref="A1:E1"/>
    <mergeCell ref="A2:E2"/>
    <mergeCell ref="A59:E59"/>
    <mergeCell ref="A60:E60"/>
    <mergeCell ref="A3:E3"/>
  </mergeCells>
  <printOptions/>
  <pageMargins left="0.5" right="0.5" top="0.5" bottom="0.75" header="0.5" footer="0.5"/>
  <pageSetup horizontalDpi="1200" verticalDpi="12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A1" sqref="A1:I1"/>
    </sheetView>
  </sheetViews>
  <sheetFormatPr defaultColWidth="9.140625" defaultRowHeight="12.75"/>
  <cols>
    <col min="1" max="1" width="18.7109375" style="0" customWidth="1"/>
    <col min="2" max="2" width="1.7109375" style="0" customWidth="1"/>
    <col min="3" max="3" width="8.7109375" style="0" customWidth="1"/>
    <col min="4" max="4" width="1.7109375" style="0" customWidth="1"/>
    <col min="5" max="5" width="8.7109375" style="0" customWidth="1"/>
    <col min="6" max="6" width="1.7109375" style="0" customWidth="1"/>
    <col min="7" max="7" width="8.7109375" style="0" customWidth="1"/>
    <col min="8" max="8" width="1.7109375" style="0" customWidth="1"/>
    <col min="9" max="9" width="8.7109375" style="0" customWidth="1"/>
    <col min="10" max="10" width="1.7109375" style="0" customWidth="1"/>
    <col min="11" max="11" width="8.7109375" style="0" customWidth="1"/>
    <col min="12" max="12" width="1.7109375" style="0" customWidth="1"/>
    <col min="13" max="13" width="8.7109375" style="0" customWidth="1"/>
    <col min="14" max="14" width="1.7109375" style="0" customWidth="1"/>
    <col min="15" max="15" width="8.7109375" style="0" customWidth="1"/>
  </cols>
  <sheetData>
    <row r="1" spans="1:15" ht="11.25" customHeight="1">
      <c r="A1" s="167" t="s">
        <v>111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1:15" ht="11.25" customHeight="1">
      <c r="A2" s="167" t="s">
        <v>198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1:15" ht="11.25" customHeigh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</row>
    <row r="4" spans="1:15" ht="11.25" customHeight="1">
      <c r="A4" s="167" t="s">
        <v>193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5" spans="1:15" ht="11.25" customHeight="1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</row>
    <row r="6" spans="1:15" ht="11.25" customHeight="1">
      <c r="A6" s="65" t="s">
        <v>201</v>
      </c>
      <c r="B6" s="44"/>
      <c r="C6" s="46" t="s">
        <v>84</v>
      </c>
      <c r="D6" s="44"/>
      <c r="E6" s="46" t="s">
        <v>85</v>
      </c>
      <c r="F6" s="44"/>
      <c r="G6" s="46" t="s">
        <v>86</v>
      </c>
      <c r="H6" s="44"/>
      <c r="I6" s="46" t="s">
        <v>209</v>
      </c>
      <c r="J6" s="44"/>
      <c r="K6" s="46" t="s">
        <v>215</v>
      </c>
      <c r="L6" s="47"/>
      <c r="M6" s="46" t="s">
        <v>216</v>
      </c>
      <c r="N6" s="44"/>
      <c r="O6" s="46" t="s">
        <v>217</v>
      </c>
    </row>
    <row r="7" spans="1:15" ht="11.25" customHeight="1">
      <c r="A7" s="48" t="s">
        <v>81</v>
      </c>
      <c r="B7" s="41"/>
      <c r="C7" s="40"/>
      <c r="D7" s="57"/>
      <c r="E7" s="40"/>
      <c r="F7" s="57"/>
      <c r="G7" s="40"/>
      <c r="H7" s="57"/>
      <c r="I7" s="40"/>
      <c r="J7" s="57"/>
      <c r="K7" s="40"/>
      <c r="L7" s="74"/>
      <c r="M7" s="40"/>
      <c r="N7" s="57"/>
      <c r="O7" s="40"/>
    </row>
    <row r="8" spans="1:15" ht="11.25" customHeight="1">
      <c r="A8" s="51" t="s">
        <v>54</v>
      </c>
      <c r="B8" s="41"/>
      <c r="C8" s="49" t="s">
        <v>78</v>
      </c>
      <c r="D8" s="41"/>
      <c r="E8" s="49">
        <v>12</v>
      </c>
      <c r="F8" s="41"/>
      <c r="G8" s="49">
        <v>12</v>
      </c>
      <c r="H8" s="41"/>
      <c r="I8" s="49">
        <v>10</v>
      </c>
      <c r="J8" s="41"/>
      <c r="K8" s="49">
        <v>10</v>
      </c>
      <c r="L8" s="41"/>
      <c r="M8" s="49">
        <v>10</v>
      </c>
      <c r="N8" s="41"/>
      <c r="O8" s="49">
        <v>10</v>
      </c>
    </row>
    <row r="9" spans="1:15" ht="11.25" customHeight="1">
      <c r="A9" s="51" t="s">
        <v>56</v>
      </c>
      <c r="B9" s="41"/>
      <c r="C9" s="49">
        <v>130</v>
      </c>
      <c r="D9" s="41"/>
      <c r="E9" s="49">
        <v>46</v>
      </c>
      <c r="F9" s="41"/>
      <c r="G9" s="49">
        <v>21</v>
      </c>
      <c r="H9" s="41"/>
      <c r="I9" s="49">
        <v>8</v>
      </c>
      <c r="J9" s="41"/>
      <c r="K9" s="49">
        <v>8</v>
      </c>
      <c r="L9" s="50"/>
      <c r="M9" s="49">
        <v>8</v>
      </c>
      <c r="N9" s="41"/>
      <c r="O9" s="49">
        <v>8</v>
      </c>
    </row>
    <row r="10" spans="1:15" ht="11.25" customHeight="1">
      <c r="A10" s="52" t="s">
        <v>33</v>
      </c>
      <c r="B10" s="57"/>
      <c r="C10" s="161">
        <f>ROUND(SUM(C8:C9),3-LEN(INT(SUM(C8:C9))))</f>
        <v>130</v>
      </c>
      <c r="D10" s="63"/>
      <c r="E10" s="161">
        <f>ROUND(SUM(E8:E9),3-LEN(INT(SUM(E8:E9))))</f>
        <v>58</v>
      </c>
      <c r="F10" s="63"/>
      <c r="G10" s="161">
        <f>ROUND(SUM(G8:G9),3-LEN(INT(SUM(G8:G9))))</f>
        <v>33</v>
      </c>
      <c r="H10" s="63"/>
      <c r="I10" s="161">
        <f>ROUND(SUM(I8:I9),3-LEN(INT(SUM(I8:I9))))</f>
        <v>18</v>
      </c>
      <c r="J10" s="63"/>
      <c r="K10" s="161">
        <f>ROUND(SUM(K8:K9),2-LEN(INT(SUM(K8:K9))))</f>
        <v>18</v>
      </c>
      <c r="L10" s="63"/>
      <c r="M10" s="161">
        <f>ROUND(SUM(M8:M9),2-LEN(INT(SUM(M8:M9))))</f>
        <v>18</v>
      </c>
      <c r="N10" s="63"/>
      <c r="O10" s="161">
        <f>ROUND(SUM(O8:O9),2-LEN(INT(SUM(O8:O9))))</f>
        <v>18</v>
      </c>
    </row>
    <row r="11" spans="1:15" ht="11.25" customHeight="1">
      <c r="A11" s="48" t="s">
        <v>222</v>
      </c>
      <c r="B11" s="57"/>
      <c r="C11" s="72">
        <v>91000</v>
      </c>
      <c r="D11" s="73"/>
      <c r="E11" s="72">
        <v>65000</v>
      </c>
      <c r="F11" s="73"/>
      <c r="G11" s="72">
        <v>95000</v>
      </c>
      <c r="H11" s="84"/>
      <c r="I11" s="72">
        <v>97000</v>
      </c>
      <c r="J11" s="73"/>
      <c r="K11" s="72">
        <v>100000</v>
      </c>
      <c r="L11" s="73"/>
      <c r="M11" s="72">
        <v>110000</v>
      </c>
      <c r="N11" s="73"/>
      <c r="O11" s="72">
        <v>120000</v>
      </c>
    </row>
    <row r="12" spans="1:15" ht="11.25" customHeight="1">
      <c r="A12" s="51" t="s">
        <v>83</v>
      </c>
      <c r="B12" s="44"/>
      <c r="C12" s="46">
        <f>ROUND(SUM(C10,C11),3-LEN(INT(SUM(C10,C11))))</f>
        <v>91100</v>
      </c>
      <c r="D12" s="46"/>
      <c r="E12" s="46">
        <f>ROUND(SUM(E10,E11),3-LEN(INT(SUM(E10,E11))))</f>
        <v>65100</v>
      </c>
      <c r="F12" s="46"/>
      <c r="G12" s="46">
        <f>ROUND(SUM(G10,G11),3-LEN(INT(SUM(G10,G11))))</f>
        <v>95000</v>
      </c>
      <c r="H12" s="46"/>
      <c r="I12" s="46">
        <f>ROUND(SUM(I10,I11),3-LEN(INT(SUM(I10,I11))))</f>
        <v>97000</v>
      </c>
      <c r="J12" s="46"/>
      <c r="K12" s="46">
        <f>ROUND(SUM(K10,K11),2-LEN(INT(SUM(K10,K11))))</f>
        <v>100000</v>
      </c>
      <c r="L12" s="46"/>
      <c r="M12" s="46">
        <f>ROUND(SUM(M10,M11),2-LEN(INT(SUM(M10,M11))))</f>
        <v>110000</v>
      </c>
      <c r="N12" s="46"/>
      <c r="O12" s="46">
        <f>ROUND(SUM(O10,O11),2-LEN(INT(SUM(O10,O11))))</f>
        <v>120000</v>
      </c>
    </row>
    <row r="13" spans="1:15" ht="12" customHeight="1">
      <c r="A13" s="199" t="s">
        <v>218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</row>
    <row r="14" spans="1:15" ht="12" customHeight="1">
      <c r="A14" s="201" t="s">
        <v>506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</row>
    <row r="15" spans="1:15" ht="12" customHeight="1">
      <c r="A15" s="207" t="s">
        <v>507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</row>
    <row r="16" spans="1:15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</sheetData>
  <mergeCells count="8">
    <mergeCell ref="A15:O15"/>
    <mergeCell ref="A1:O1"/>
    <mergeCell ref="A2:O2"/>
    <mergeCell ref="A4:O4"/>
    <mergeCell ref="A14:O14"/>
    <mergeCell ref="A3:O3"/>
    <mergeCell ref="A5:O5"/>
    <mergeCell ref="A13:O13"/>
  </mergeCells>
  <printOptions/>
  <pageMargins left="0.5" right="0.5" top="0.5" bottom="0.75" header="0.5" footer="0.5"/>
  <pageSetup horizontalDpi="1200" verticalDpi="12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1">
      <selection activeCell="A1" sqref="A1:I1"/>
    </sheetView>
  </sheetViews>
  <sheetFormatPr defaultColWidth="9.140625" defaultRowHeight="12.75"/>
  <cols>
    <col min="1" max="1" width="18.7109375" style="0" customWidth="1"/>
    <col min="2" max="2" width="1.7109375" style="0" customWidth="1"/>
    <col min="3" max="3" width="8.7109375" style="0" customWidth="1"/>
    <col min="4" max="4" width="1.7109375" style="0" customWidth="1"/>
    <col min="5" max="5" width="8.7109375" style="0" customWidth="1"/>
    <col min="6" max="6" width="1.7109375" style="0" customWidth="1"/>
    <col min="7" max="7" width="8.7109375" style="0" customWidth="1"/>
    <col min="8" max="8" width="1.7109375" style="0" customWidth="1"/>
    <col min="9" max="9" width="8.7109375" style="0" customWidth="1"/>
    <col min="10" max="10" width="1.7109375" style="0" customWidth="1"/>
    <col min="11" max="11" width="8.7109375" style="0" customWidth="1"/>
    <col min="12" max="12" width="1.7109375" style="0" customWidth="1"/>
    <col min="13" max="13" width="8.7109375" style="0" customWidth="1"/>
    <col min="14" max="14" width="1.7109375" style="0" customWidth="1"/>
    <col min="15" max="15" width="8.7109375" style="0" customWidth="1"/>
  </cols>
  <sheetData>
    <row r="1" spans="1:15" ht="11.25" customHeight="1">
      <c r="A1" s="167" t="s">
        <v>112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1:15" ht="11.25" customHeight="1">
      <c r="A2" s="167" t="s">
        <v>199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1:15" ht="11.25" customHeigh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</row>
    <row r="4" spans="1:15" ht="11.25" customHeight="1">
      <c r="A4" s="167" t="s">
        <v>496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5" spans="1:15" ht="11.25" customHeight="1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</row>
    <row r="6" spans="1:15" ht="11.25" customHeight="1">
      <c r="A6" s="65" t="s">
        <v>201</v>
      </c>
      <c r="B6" s="44"/>
      <c r="C6" s="46" t="s">
        <v>84</v>
      </c>
      <c r="D6" s="44"/>
      <c r="E6" s="46" t="s">
        <v>85</v>
      </c>
      <c r="F6" s="44"/>
      <c r="G6" s="46" t="s">
        <v>86</v>
      </c>
      <c r="H6" s="44"/>
      <c r="I6" s="46" t="s">
        <v>209</v>
      </c>
      <c r="J6" s="44"/>
      <c r="K6" s="46" t="s">
        <v>215</v>
      </c>
      <c r="L6" s="47"/>
      <c r="M6" s="46" t="s">
        <v>216</v>
      </c>
      <c r="N6" s="44"/>
      <c r="O6" s="46" t="s">
        <v>217</v>
      </c>
    </row>
    <row r="7" spans="1:15" ht="11.25" customHeight="1">
      <c r="A7" s="48" t="s">
        <v>82</v>
      </c>
      <c r="B7" s="41"/>
      <c r="C7" s="49"/>
      <c r="D7" s="50"/>
      <c r="E7" s="49"/>
      <c r="F7" s="50"/>
      <c r="G7" s="49"/>
      <c r="H7" s="50"/>
      <c r="I7" s="42"/>
      <c r="J7" s="41"/>
      <c r="K7" s="42"/>
      <c r="L7" s="43"/>
      <c r="M7" s="42"/>
      <c r="N7" s="41"/>
      <c r="O7" s="42"/>
    </row>
    <row r="8" spans="1:15" ht="11.25" customHeight="1">
      <c r="A8" s="51" t="s">
        <v>60</v>
      </c>
      <c r="B8" s="41"/>
      <c r="C8" s="49"/>
      <c r="D8" s="50"/>
      <c r="E8" s="49"/>
      <c r="F8" s="50"/>
      <c r="G8" s="49"/>
      <c r="H8" s="50"/>
      <c r="I8" s="42"/>
      <c r="J8" s="41"/>
      <c r="K8" s="42"/>
      <c r="L8" s="43"/>
      <c r="M8" s="42"/>
      <c r="N8" s="41"/>
      <c r="O8" s="42"/>
    </row>
    <row r="9" spans="1:15" ht="11.25" customHeight="1">
      <c r="A9" s="52" t="s">
        <v>67</v>
      </c>
      <c r="B9" s="41"/>
      <c r="C9" s="49">
        <v>51700</v>
      </c>
      <c r="D9" s="41"/>
      <c r="E9" s="49">
        <v>16400</v>
      </c>
      <c r="F9" s="41"/>
      <c r="G9" s="49">
        <v>30500</v>
      </c>
      <c r="H9" s="41"/>
      <c r="I9" s="49">
        <v>69300</v>
      </c>
      <c r="J9" s="41"/>
      <c r="K9" s="49">
        <v>72000</v>
      </c>
      <c r="L9" s="41"/>
      <c r="M9" s="49">
        <v>73000</v>
      </c>
      <c r="N9" s="41"/>
      <c r="O9" s="49">
        <v>74000</v>
      </c>
    </row>
    <row r="10" spans="1:15" ht="11.25" customHeight="1">
      <c r="A10" s="52" t="s">
        <v>79</v>
      </c>
      <c r="B10" s="41"/>
      <c r="C10" s="49">
        <v>23900</v>
      </c>
      <c r="D10" s="41"/>
      <c r="E10" s="49" t="s">
        <v>78</v>
      </c>
      <c r="F10" s="41"/>
      <c r="G10" s="49" t="s">
        <v>78</v>
      </c>
      <c r="H10" s="41"/>
      <c r="I10" s="49" t="s">
        <v>78</v>
      </c>
      <c r="J10" s="41"/>
      <c r="K10" s="49" t="s">
        <v>78</v>
      </c>
      <c r="L10" s="41"/>
      <c r="M10" s="49" t="s">
        <v>78</v>
      </c>
      <c r="N10" s="41"/>
      <c r="O10" s="49" t="s">
        <v>78</v>
      </c>
    </row>
    <row r="11" spans="1:15" ht="11.25" customHeight="1">
      <c r="A11" s="52" t="s">
        <v>68</v>
      </c>
      <c r="B11" s="41"/>
      <c r="C11" s="49">
        <v>58100</v>
      </c>
      <c r="D11" s="41"/>
      <c r="E11" s="49" t="s">
        <v>78</v>
      </c>
      <c r="F11" s="41"/>
      <c r="G11" s="49" t="s">
        <v>78</v>
      </c>
      <c r="H11" s="41"/>
      <c r="I11" s="49" t="s">
        <v>78</v>
      </c>
      <c r="J11" s="41"/>
      <c r="K11" s="49" t="s">
        <v>78</v>
      </c>
      <c r="L11" s="41"/>
      <c r="M11" s="49" t="s">
        <v>78</v>
      </c>
      <c r="N11" s="41"/>
      <c r="O11" s="49" t="s">
        <v>78</v>
      </c>
    </row>
    <row r="12" spans="1:15" ht="11.25" customHeight="1">
      <c r="A12" s="52" t="s">
        <v>69</v>
      </c>
      <c r="B12" s="41"/>
      <c r="C12" s="49">
        <v>26700</v>
      </c>
      <c r="D12" s="41"/>
      <c r="E12" s="49">
        <v>15100</v>
      </c>
      <c r="F12" s="41"/>
      <c r="G12" s="49">
        <v>20300</v>
      </c>
      <c r="H12" s="41"/>
      <c r="I12" s="49" t="s">
        <v>78</v>
      </c>
      <c r="J12" s="41"/>
      <c r="K12" s="49">
        <v>16000</v>
      </c>
      <c r="L12" s="41"/>
      <c r="M12" s="49">
        <v>16000</v>
      </c>
      <c r="N12" s="41"/>
      <c r="O12" s="49">
        <v>16000</v>
      </c>
    </row>
    <row r="13" spans="1:15" ht="11.25" customHeight="1">
      <c r="A13" s="52" t="s">
        <v>70</v>
      </c>
      <c r="B13" s="41"/>
      <c r="C13" s="49">
        <v>166000</v>
      </c>
      <c r="D13" s="41"/>
      <c r="E13" s="49">
        <v>184000</v>
      </c>
      <c r="F13" s="41"/>
      <c r="G13" s="49">
        <v>263000</v>
      </c>
      <c r="H13" s="41"/>
      <c r="I13" s="49">
        <v>444000</v>
      </c>
      <c r="J13" s="41"/>
      <c r="K13" s="49">
        <v>440000</v>
      </c>
      <c r="L13" s="41"/>
      <c r="M13" s="49">
        <v>400000</v>
      </c>
      <c r="N13" s="41"/>
      <c r="O13" s="49">
        <v>400000</v>
      </c>
    </row>
    <row r="14" spans="1:15" ht="11.25" customHeight="1">
      <c r="A14" s="52" t="s">
        <v>71</v>
      </c>
      <c r="B14" s="41"/>
      <c r="C14" s="49">
        <v>42400</v>
      </c>
      <c r="D14" s="41"/>
      <c r="E14" s="49">
        <v>23100</v>
      </c>
      <c r="F14" s="41"/>
      <c r="G14" s="49" t="s">
        <v>78</v>
      </c>
      <c r="H14" s="41"/>
      <c r="I14" s="49" t="s">
        <v>78</v>
      </c>
      <c r="J14" s="41"/>
      <c r="K14" s="49" t="s">
        <v>78</v>
      </c>
      <c r="L14" s="41"/>
      <c r="M14" s="49" t="s">
        <v>78</v>
      </c>
      <c r="N14" s="41"/>
      <c r="O14" s="49" t="s">
        <v>78</v>
      </c>
    </row>
    <row r="15" spans="1:15" ht="11.25" customHeight="1">
      <c r="A15" s="52" t="s">
        <v>62</v>
      </c>
      <c r="B15" s="41"/>
      <c r="C15" s="49">
        <v>17500</v>
      </c>
      <c r="D15" s="41"/>
      <c r="E15" s="49">
        <v>9880</v>
      </c>
      <c r="F15" s="41"/>
      <c r="G15" s="49" t="s">
        <v>78</v>
      </c>
      <c r="H15" s="41"/>
      <c r="I15" s="49" t="s">
        <v>78</v>
      </c>
      <c r="J15" s="41"/>
      <c r="K15" s="49" t="s">
        <v>78</v>
      </c>
      <c r="L15" s="41"/>
      <c r="M15" s="49" t="s">
        <v>78</v>
      </c>
      <c r="N15" s="41"/>
      <c r="O15" s="49" t="s">
        <v>78</v>
      </c>
    </row>
    <row r="16" spans="1:15" ht="11.25" customHeight="1">
      <c r="A16" s="52" t="s">
        <v>75</v>
      </c>
      <c r="B16" s="41"/>
      <c r="C16" s="49">
        <v>258000</v>
      </c>
      <c r="D16" s="41"/>
      <c r="E16" s="49">
        <v>172000</v>
      </c>
      <c r="F16" s="41"/>
      <c r="G16" s="49">
        <v>200000</v>
      </c>
      <c r="H16" s="41"/>
      <c r="I16" s="49" t="s">
        <v>78</v>
      </c>
      <c r="J16" s="41"/>
      <c r="K16" s="49" t="s">
        <v>78</v>
      </c>
      <c r="L16" s="41"/>
      <c r="M16" s="49" t="s">
        <v>78</v>
      </c>
      <c r="N16" s="41"/>
      <c r="O16" s="49" t="s">
        <v>78</v>
      </c>
    </row>
    <row r="17" spans="1:15" ht="11.25" customHeight="1">
      <c r="A17" s="52" t="s">
        <v>76</v>
      </c>
      <c r="B17" s="41"/>
      <c r="C17" s="49">
        <v>164000</v>
      </c>
      <c r="D17" s="41"/>
      <c r="E17" s="49">
        <v>167000</v>
      </c>
      <c r="F17" s="41"/>
      <c r="G17" s="49">
        <v>177000</v>
      </c>
      <c r="H17" s="41"/>
      <c r="I17" s="49">
        <v>161000</v>
      </c>
      <c r="J17" s="41"/>
      <c r="K17" s="49">
        <v>160000</v>
      </c>
      <c r="L17" s="41"/>
      <c r="M17" s="49">
        <v>160000</v>
      </c>
      <c r="N17" s="41"/>
      <c r="O17" s="49">
        <v>160000</v>
      </c>
    </row>
    <row r="18" spans="1:15" ht="11.25" customHeight="1">
      <c r="A18" s="52" t="s">
        <v>77</v>
      </c>
      <c r="B18" s="41"/>
      <c r="C18" s="49">
        <v>6670</v>
      </c>
      <c r="D18" s="41"/>
      <c r="E18" s="49" t="s">
        <v>78</v>
      </c>
      <c r="F18" s="81"/>
      <c r="G18" s="49" t="s">
        <v>78</v>
      </c>
      <c r="H18" s="41"/>
      <c r="I18" s="49" t="s">
        <v>78</v>
      </c>
      <c r="J18" s="90"/>
      <c r="K18" s="49" t="s">
        <v>78</v>
      </c>
      <c r="L18" s="41"/>
      <c r="M18" s="49" t="s">
        <v>78</v>
      </c>
      <c r="N18" s="41"/>
      <c r="O18" s="49" t="s">
        <v>78</v>
      </c>
    </row>
    <row r="19" spans="1:15" ht="11.25" customHeight="1">
      <c r="A19" s="53" t="s">
        <v>33</v>
      </c>
      <c r="B19" s="41"/>
      <c r="C19" s="54">
        <f>ROUND(SUM(C9:C18),3-LEN(INT(SUM(C9:C18))))</f>
        <v>815000</v>
      </c>
      <c r="D19" s="54"/>
      <c r="E19" s="54">
        <f>ROUND(SUM(E9:E18),3-LEN(INT(SUM(E9:E18))))</f>
        <v>587000</v>
      </c>
      <c r="F19" s="54"/>
      <c r="G19" s="54">
        <f>ROUND(SUM(G9:G18),3-LEN(INT(SUM(G9:G18))))</f>
        <v>691000</v>
      </c>
      <c r="H19" s="54"/>
      <c r="I19" s="54">
        <f>ROUND(SUM(I9:I18),3-LEN(INT(SUM(I9:I18))))</f>
        <v>674000</v>
      </c>
      <c r="J19" s="54"/>
      <c r="K19" s="54">
        <f>ROUND(SUM(K9:K18),2-LEN(INT(SUM(K9:K18))))</f>
        <v>690000</v>
      </c>
      <c r="L19" s="54"/>
      <c r="M19" s="54">
        <f>ROUND(SUM(M9:M18),2-LEN(INT(SUM(M9:M18))))</f>
        <v>650000</v>
      </c>
      <c r="N19" s="54"/>
      <c r="O19" s="54">
        <f>ROUND(SUM(O9:O18),2-LEN(INT(SUM(O9:O18))))</f>
        <v>650000</v>
      </c>
    </row>
    <row r="20" spans="1:15" ht="11.25" customHeight="1">
      <c r="A20" s="51" t="s">
        <v>81</v>
      </c>
      <c r="B20" s="41"/>
      <c r="C20" s="49"/>
      <c r="D20" s="50"/>
      <c r="E20" s="49"/>
      <c r="F20" s="50"/>
      <c r="G20" s="49"/>
      <c r="H20" s="50"/>
      <c r="I20" s="42"/>
      <c r="J20" s="41"/>
      <c r="K20" s="42"/>
      <c r="L20" s="43"/>
      <c r="M20" s="42"/>
      <c r="N20" s="41"/>
      <c r="O20" s="42"/>
    </row>
    <row r="21" spans="1:15" ht="11.25" customHeight="1">
      <c r="A21" s="52" t="s">
        <v>57</v>
      </c>
      <c r="B21" s="41"/>
      <c r="C21" s="49">
        <v>15200</v>
      </c>
      <c r="D21" s="50"/>
      <c r="E21" s="49">
        <v>300</v>
      </c>
      <c r="F21" s="50"/>
      <c r="G21" s="49">
        <v>300</v>
      </c>
      <c r="H21" s="50"/>
      <c r="I21" s="49" t="s">
        <v>78</v>
      </c>
      <c r="J21" s="42"/>
      <c r="K21" s="49" t="s">
        <v>78</v>
      </c>
      <c r="L21" s="50"/>
      <c r="M21" s="49" t="s">
        <v>78</v>
      </c>
      <c r="N21" s="42"/>
      <c r="O21" s="49" t="s">
        <v>78</v>
      </c>
    </row>
    <row r="22" spans="1:15" ht="11.25" customHeight="1">
      <c r="A22" s="52" t="s">
        <v>49</v>
      </c>
      <c r="B22" s="41"/>
      <c r="C22" s="49">
        <v>35000</v>
      </c>
      <c r="D22" s="50"/>
      <c r="E22" s="49">
        <v>26000</v>
      </c>
      <c r="F22" s="50"/>
      <c r="G22" s="49">
        <v>9400</v>
      </c>
      <c r="H22" s="81"/>
      <c r="I22" s="49">
        <v>15500</v>
      </c>
      <c r="J22" s="42"/>
      <c r="K22" s="49">
        <v>20000</v>
      </c>
      <c r="L22" s="50"/>
      <c r="M22" s="49">
        <v>20000</v>
      </c>
      <c r="N22" s="42"/>
      <c r="O22" s="49">
        <v>20000</v>
      </c>
    </row>
    <row r="23" spans="1:15" ht="11.25" customHeight="1">
      <c r="A23" s="52" t="s">
        <v>53</v>
      </c>
      <c r="B23" s="41"/>
      <c r="C23" s="49">
        <v>32000</v>
      </c>
      <c r="D23" s="50"/>
      <c r="E23" s="49">
        <v>8300</v>
      </c>
      <c r="F23" s="50"/>
      <c r="G23" s="49">
        <v>25000</v>
      </c>
      <c r="H23" s="50"/>
      <c r="I23" s="49" t="s">
        <v>78</v>
      </c>
      <c r="J23" s="42"/>
      <c r="K23" s="49">
        <v>10000</v>
      </c>
      <c r="L23" s="50"/>
      <c r="M23" s="49">
        <v>10000</v>
      </c>
      <c r="N23" s="42"/>
      <c r="O23" s="49">
        <v>10000</v>
      </c>
    </row>
    <row r="24" spans="1:15" ht="11.25" customHeight="1">
      <c r="A24" s="52" t="s">
        <v>54</v>
      </c>
      <c r="B24" s="41"/>
      <c r="C24" s="49">
        <v>153000</v>
      </c>
      <c r="D24" s="50"/>
      <c r="E24" s="49">
        <v>155000</v>
      </c>
      <c r="F24" s="50"/>
      <c r="G24" s="49">
        <v>156900</v>
      </c>
      <c r="H24" s="50"/>
      <c r="I24" s="49">
        <v>154000</v>
      </c>
      <c r="J24" s="41"/>
      <c r="K24" s="49">
        <v>150000</v>
      </c>
      <c r="L24" s="50"/>
      <c r="M24" s="49">
        <v>150000</v>
      </c>
      <c r="N24" s="41"/>
      <c r="O24" s="49">
        <v>130000</v>
      </c>
    </row>
    <row r="25" spans="1:15" ht="11.25" customHeight="1">
      <c r="A25" s="52" t="s">
        <v>55</v>
      </c>
      <c r="B25" s="41"/>
      <c r="C25" s="49">
        <v>36000</v>
      </c>
      <c r="D25" s="50"/>
      <c r="E25" s="49">
        <v>34700</v>
      </c>
      <c r="F25" s="50"/>
      <c r="G25" s="49">
        <v>27500</v>
      </c>
      <c r="H25" s="50"/>
      <c r="I25" s="49">
        <v>18600</v>
      </c>
      <c r="J25" s="41"/>
      <c r="K25" s="49">
        <v>25000</v>
      </c>
      <c r="L25" s="50"/>
      <c r="M25" s="49">
        <v>30000</v>
      </c>
      <c r="N25" s="41"/>
      <c r="O25" s="49">
        <v>30000</v>
      </c>
    </row>
    <row r="26" spans="1:15" ht="11.25" customHeight="1">
      <c r="A26" s="52" t="s">
        <v>56</v>
      </c>
      <c r="B26" s="41"/>
      <c r="C26" s="49">
        <v>9500</v>
      </c>
      <c r="D26" s="50"/>
      <c r="E26" s="49">
        <v>3200</v>
      </c>
      <c r="F26" s="50"/>
      <c r="G26" s="49">
        <v>21000</v>
      </c>
      <c r="H26" s="50"/>
      <c r="I26" s="49" t="s">
        <v>78</v>
      </c>
      <c r="J26" s="41"/>
      <c r="K26" s="49">
        <v>6000</v>
      </c>
      <c r="L26" s="50"/>
      <c r="M26" s="49">
        <v>8000</v>
      </c>
      <c r="N26" s="41"/>
      <c r="O26" s="49">
        <v>8000</v>
      </c>
    </row>
    <row r="27" spans="1:15" ht="11.25" customHeight="1">
      <c r="A27" s="53" t="s">
        <v>33</v>
      </c>
      <c r="B27" s="57"/>
      <c r="C27" s="54">
        <f>ROUND(SUM(C21:C26),3-LEN(INT(SUM(C21:C26))))</f>
        <v>281000</v>
      </c>
      <c r="D27" s="54"/>
      <c r="E27" s="54">
        <f>ROUND(SUM(E21:E26),3-LEN(INT(SUM(E21:E26))))</f>
        <v>228000</v>
      </c>
      <c r="F27" s="54"/>
      <c r="G27" s="54">
        <f>ROUND(SUM(G21:G26),3-LEN(INT(SUM(G21:G26))))</f>
        <v>240000</v>
      </c>
      <c r="H27" s="54"/>
      <c r="I27" s="54">
        <f>ROUND(SUM(I21:I26),3-LEN(INT(SUM(I21:I26))))</f>
        <v>188000</v>
      </c>
      <c r="J27" s="54"/>
      <c r="K27" s="54">
        <f>ROUND(SUM(K21:K26),2-LEN(INT(SUM(K21:K26))))</f>
        <v>210000</v>
      </c>
      <c r="L27" s="54"/>
      <c r="M27" s="54">
        <f>ROUND(SUM(M21:M26),2-LEN(INT(SUM(M21:M26))))</f>
        <v>220000</v>
      </c>
      <c r="N27" s="54"/>
      <c r="O27" s="54">
        <f>ROUND(SUM(O21:O26),2-LEN(INT(SUM(O21:O26))))</f>
        <v>200000</v>
      </c>
    </row>
    <row r="28" spans="1:15" ht="11.25" customHeight="1">
      <c r="A28" s="48" t="s">
        <v>35</v>
      </c>
      <c r="B28" s="41"/>
      <c r="C28" s="42"/>
      <c r="D28" s="41"/>
      <c r="E28" s="42"/>
      <c r="F28" s="41"/>
      <c r="G28" s="42"/>
      <c r="H28" s="41"/>
      <c r="I28" s="42"/>
      <c r="J28" s="41"/>
      <c r="K28" s="42"/>
      <c r="L28" s="43"/>
      <c r="M28" s="42"/>
      <c r="N28" s="41"/>
      <c r="O28" s="42"/>
    </row>
    <row r="29" spans="1:15" ht="11.25" customHeight="1">
      <c r="A29" s="51" t="s">
        <v>36</v>
      </c>
      <c r="B29" s="41"/>
      <c r="C29" s="49" t="s">
        <v>78</v>
      </c>
      <c r="D29" s="41"/>
      <c r="E29" s="49">
        <v>700</v>
      </c>
      <c r="F29" s="41"/>
      <c r="G29" s="49">
        <v>528</v>
      </c>
      <c r="H29" s="41"/>
      <c r="I29" s="49">
        <v>650</v>
      </c>
      <c r="J29" s="41"/>
      <c r="K29" s="49">
        <v>800</v>
      </c>
      <c r="L29" s="41"/>
      <c r="M29" s="49">
        <v>800</v>
      </c>
      <c r="N29" s="41"/>
      <c r="O29" s="49">
        <v>1000</v>
      </c>
    </row>
    <row r="30" spans="1:15" ht="11.25" customHeight="1">
      <c r="A30" s="51" t="s">
        <v>39</v>
      </c>
      <c r="B30" s="41"/>
      <c r="C30" s="49" t="s">
        <v>78</v>
      </c>
      <c r="D30" s="41"/>
      <c r="E30" s="49" t="s">
        <v>78</v>
      </c>
      <c r="F30" s="41"/>
      <c r="G30" s="49">
        <v>200</v>
      </c>
      <c r="H30" s="41"/>
      <c r="I30" s="49">
        <v>400</v>
      </c>
      <c r="J30" s="41"/>
      <c r="K30" s="49">
        <v>400</v>
      </c>
      <c r="L30" s="41"/>
      <c r="M30" s="49">
        <v>400</v>
      </c>
      <c r="N30" s="41"/>
      <c r="O30" s="49">
        <v>400</v>
      </c>
    </row>
    <row r="31" spans="1:15" ht="11.25" customHeight="1">
      <c r="A31" s="51" t="s">
        <v>40</v>
      </c>
      <c r="B31" s="41"/>
      <c r="C31" s="49">
        <v>315000</v>
      </c>
      <c r="D31" s="41"/>
      <c r="E31" s="49">
        <v>225000</v>
      </c>
      <c r="F31" s="41"/>
      <c r="G31" s="49">
        <v>325000</v>
      </c>
      <c r="H31" s="41"/>
      <c r="I31" s="49">
        <v>360000</v>
      </c>
      <c r="J31" s="41"/>
      <c r="K31" s="49">
        <v>450000</v>
      </c>
      <c r="L31" s="41"/>
      <c r="M31" s="49">
        <v>470000</v>
      </c>
      <c r="N31" s="41"/>
      <c r="O31" s="49">
        <v>480000</v>
      </c>
    </row>
    <row r="32" spans="1:15" ht="11.25" customHeight="1">
      <c r="A32" s="51" t="s">
        <v>44</v>
      </c>
      <c r="B32" s="41"/>
      <c r="C32" s="49">
        <v>170000</v>
      </c>
      <c r="D32" s="41"/>
      <c r="E32" s="49">
        <v>131000</v>
      </c>
      <c r="F32" s="41"/>
      <c r="G32" s="49">
        <v>136000</v>
      </c>
      <c r="H32" s="41"/>
      <c r="I32" s="49">
        <v>179000</v>
      </c>
      <c r="J32" s="41"/>
      <c r="K32" s="49">
        <v>190000</v>
      </c>
      <c r="L32" s="41"/>
      <c r="M32" s="49">
        <v>200000</v>
      </c>
      <c r="N32" s="41"/>
      <c r="O32" s="49">
        <v>230000</v>
      </c>
    </row>
    <row r="33" spans="1:15" ht="11.25" customHeight="1">
      <c r="A33" s="52" t="s">
        <v>33</v>
      </c>
      <c r="B33" s="41"/>
      <c r="C33" s="54">
        <f>ROUND(SUM(C29:C32),3-LEN(INT(SUM(C29:C32))))</f>
        <v>485000</v>
      </c>
      <c r="D33" s="56"/>
      <c r="E33" s="54">
        <f>ROUND(SUM(E29:E32),3-LEN(INT(SUM(E29:E32))))</f>
        <v>357000</v>
      </c>
      <c r="F33" s="56"/>
      <c r="G33" s="54">
        <f>ROUND(SUM(G29:G32),3-LEN(INT(SUM(G29:G32))))</f>
        <v>462000</v>
      </c>
      <c r="H33" s="56"/>
      <c r="I33" s="54">
        <f>ROUND(SUM(I29:I32),3-LEN(INT(SUM(I29:I32))))</f>
        <v>540000</v>
      </c>
      <c r="J33" s="56"/>
      <c r="K33" s="54">
        <f>ROUND(SUM(K29:K32),2-LEN(INT(SUM(K29:K32))))</f>
        <v>640000</v>
      </c>
      <c r="L33" s="56"/>
      <c r="M33" s="54">
        <f>ROUND(SUM(M29:M32),2-LEN(INT(SUM(M29:M32))))</f>
        <v>670000</v>
      </c>
      <c r="N33" s="56"/>
      <c r="O33" s="54">
        <f>ROUND(SUM(O29:O32),2-LEN(INT(SUM(O29:O32))))</f>
        <v>710000</v>
      </c>
    </row>
    <row r="34" spans="1:15" ht="11.25" customHeight="1">
      <c r="A34" s="51" t="s">
        <v>83</v>
      </c>
      <c r="B34" s="44"/>
      <c r="C34" s="46">
        <f>ROUND(SUM(C19,C27,C33),3-LEN(INT(SUM(C19,C27,C33))))</f>
        <v>1580000</v>
      </c>
      <c r="D34" s="46"/>
      <c r="E34" s="46">
        <f>ROUND(SUM(E19,E27,E33),3-LEN(INT(SUM(E19,E27,E33))))</f>
        <v>1170000</v>
      </c>
      <c r="F34" s="46"/>
      <c r="G34" s="46">
        <f>ROUND(SUM(G19,G27,G33),3-LEN(INT(SUM(G19,G27,G33))))</f>
        <v>1390000</v>
      </c>
      <c r="H34" s="46"/>
      <c r="I34" s="46">
        <f>ROUND(SUM(I19,I27,I33),3-LEN(INT(SUM(I19,I27,I33))))</f>
        <v>1400000</v>
      </c>
      <c r="J34" s="46"/>
      <c r="K34" s="46">
        <f>ROUND(SUM(K19,K27,K33),2-LEN(INT(SUM(K19,K27,K33))))</f>
        <v>1500000</v>
      </c>
      <c r="L34" s="46"/>
      <c r="M34" s="46">
        <f>ROUND(SUM(M19,M27,M33),2-LEN(INT(SUM(M19,M27,M33))))</f>
        <v>1500000</v>
      </c>
      <c r="N34" s="46"/>
      <c r="O34" s="46">
        <f>ROUND(SUM(O19,O27,O33),2-LEN(INT(SUM(O19,O27,O33))))</f>
        <v>1600000</v>
      </c>
    </row>
    <row r="35" spans="1:15" ht="12" customHeight="1">
      <c r="A35" s="199" t="s">
        <v>218</v>
      </c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</row>
    <row r="36" spans="1:15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15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</sheetData>
  <mergeCells count="6">
    <mergeCell ref="A5:O5"/>
    <mergeCell ref="A35:O35"/>
    <mergeCell ref="A1:O1"/>
    <mergeCell ref="A2:O2"/>
    <mergeCell ref="A4:O4"/>
    <mergeCell ref="A3:O3"/>
  </mergeCells>
  <printOptions/>
  <pageMargins left="0.5" right="0.5" top="0.5" bottom="0.75" header="0.5" footer="0.5"/>
  <pageSetup horizontalDpi="1200" verticalDpi="12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44"/>
  <sheetViews>
    <sheetView workbookViewId="0" topLeftCell="A1">
      <selection activeCell="A1" sqref="A1:I1"/>
    </sheetView>
  </sheetViews>
  <sheetFormatPr defaultColWidth="9.140625" defaultRowHeight="12.75"/>
  <cols>
    <col min="1" max="1" width="18.7109375" style="0" customWidth="1"/>
    <col min="2" max="2" width="1.7109375" style="0" customWidth="1"/>
    <col min="3" max="3" width="8.7109375" style="0" customWidth="1"/>
    <col min="4" max="4" width="1.7109375" style="0" customWidth="1"/>
    <col min="5" max="5" width="8.7109375" style="0" customWidth="1"/>
    <col min="6" max="6" width="1.7109375" style="0" customWidth="1"/>
    <col min="7" max="7" width="8.7109375" style="0" customWidth="1"/>
    <col min="8" max="8" width="1.7109375" style="0" customWidth="1"/>
    <col min="9" max="9" width="8.7109375" style="0" customWidth="1"/>
    <col min="10" max="10" width="1.7109375" style="0" customWidth="1"/>
    <col min="11" max="11" width="8.7109375" style="0" customWidth="1"/>
    <col min="12" max="12" width="1.7109375" style="0" customWidth="1"/>
    <col min="13" max="13" width="8.7109375" style="0" customWidth="1"/>
    <col min="14" max="14" width="1.7109375" style="0" customWidth="1"/>
    <col min="15" max="15" width="8.7109375" style="0" customWidth="1"/>
  </cols>
  <sheetData>
    <row r="1" spans="1:15" ht="11.25" customHeight="1">
      <c r="A1" s="167" t="s">
        <v>113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1:15" ht="11.25" customHeight="1">
      <c r="A2" s="167" t="s">
        <v>186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1:15" ht="11.25" customHeigh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</row>
    <row r="4" spans="1:15" ht="11.25" customHeight="1">
      <c r="A4" s="167" t="s">
        <v>89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5" spans="1:15" ht="11.25" customHeight="1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</row>
    <row r="6" spans="1:15" ht="11.25" customHeight="1">
      <c r="A6" s="65" t="s">
        <v>201</v>
      </c>
      <c r="B6" s="44"/>
      <c r="C6" s="46" t="s">
        <v>84</v>
      </c>
      <c r="D6" s="44"/>
      <c r="E6" s="46" t="s">
        <v>85</v>
      </c>
      <c r="F6" s="44"/>
      <c r="G6" s="46" t="s">
        <v>86</v>
      </c>
      <c r="H6" s="44"/>
      <c r="I6" s="46" t="s">
        <v>209</v>
      </c>
      <c r="J6" s="44"/>
      <c r="K6" s="46" t="s">
        <v>215</v>
      </c>
      <c r="L6" s="47"/>
      <c r="M6" s="46" t="s">
        <v>216</v>
      </c>
      <c r="N6" s="44"/>
      <c r="O6" s="46" t="s">
        <v>217</v>
      </c>
    </row>
    <row r="7" spans="1:15" ht="11.25" customHeight="1">
      <c r="A7" s="48" t="s">
        <v>82</v>
      </c>
      <c r="B7" s="41"/>
      <c r="C7" s="49"/>
      <c r="D7" s="50"/>
      <c r="E7" s="49"/>
      <c r="F7" s="50"/>
      <c r="G7" s="49"/>
      <c r="H7" s="50"/>
      <c r="I7" s="42"/>
      <c r="J7" s="41"/>
      <c r="K7" s="42"/>
      <c r="L7" s="43"/>
      <c r="M7" s="42"/>
      <c r="N7" s="41"/>
      <c r="O7" s="42"/>
    </row>
    <row r="8" spans="1:15" ht="11.25" customHeight="1">
      <c r="A8" s="51" t="s">
        <v>60</v>
      </c>
      <c r="B8" s="41"/>
      <c r="C8" s="49"/>
      <c r="D8" s="50"/>
      <c r="E8" s="49"/>
      <c r="F8" s="50"/>
      <c r="G8" s="49"/>
      <c r="H8" s="50"/>
      <c r="I8" s="42"/>
      <c r="J8" s="41"/>
      <c r="K8" s="42"/>
      <c r="L8" s="43"/>
      <c r="M8" s="42"/>
      <c r="N8" s="41"/>
      <c r="O8" s="42"/>
    </row>
    <row r="9" spans="1:15" ht="11.25" customHeight="1">
      <c r="A9" s="52" t="s">
        <v>64</v>
      </c>
      <c r="B9" s="41"/>
      <c r="C9" s="49">
        <v>26900</v>
      </c>
      <c r="D9" s="41"/>
      <c r="E9" s="49" t="s">
        <v>78</v>
      </c>
      <c r="F9" s="41"/>
      <c r="G9" s="49" t="s">
        <v>78</v>
      </c>
      <c r="H9" s="41"/>
      <c r="I9" s="49" t="s">
        <v>78</v>
      </c>
      <c r="J9" s="41"/>
      <c r="K9" s="49" t="s">
        <v>78</v>
      </c>
      <c r="L9" s="41"/>
      <c r="M9" s="49" t="s">
        <v>78</v>
      </c>
      <c r="N9" s="41"/>
      <c r="O9" s="49" t="s">
        <v>78</v>
      </c>
    </row>
    <row r="10" spans="1:15" ht="11.25" customHeight="1">
      <c r="A10" s="52" t="s">
        <v>65</v>
      </c>
      <c r="B10" s="41"/>
      <c r="C10" s="49">
        <v>357000</v>
      </c>
      <c r="D10" s="41"/>
      <c r="E10" s="49">
        <v>211000</v>
      </c>
      <c r="F10" s="41"/>
      <c r="G10" s="49">
        <v>252000</v>
      </c>
      <c r="H10" s="41"/>
      <c r="I10" s="49">
        <v>309000</v>
      </c>
      <c r="J10" s="41"/>
      <c r="K10" s="49">
        <v>300000</v>
      </c>
      <c r="L10" s="41"/>
      <c r="M10" s="49">
        <v>250000</v>
      </c>
      <c r="N10" s="41"/>
      <c r="O10" s="49">
        <v>250000</v>
      </c>
    </row>
    <row r="11" spans="1:15" ht="11.25" customHeight="1">
      <c r="A11" s="52" t="s">
        <v>67</v>
      </c>
      <c r="B11" s="41"/>
      <c r="C11" s="49">
        <v>175000</v>
      </c>
      <c r="D11" s="41"/>
      <c r="E11" s="49">
        <v>177000</v>
      </c>
      <c r="F11" s="41"/>
      <c r="G11" s="49">
        <v>223000</v>
      </c>
      <c r="H11" s="41"/>
      <c r="I11" s="49">
        <v>285000</v>
      </c>
      <c r="J11" s="41"/>
      <c r="K11" s="49">
        <v>290000</v>
      </c>
      <c r="L11" s="41"/>
      <c r="M11" s="49">
        <v>290000</v>
      </c>
      <c r="N11" s="41"/>
      <c r="O11" s="49">
        <v>290000</v>
      </c>
    </row>
    <row r="12" spans="1:15" ht="11.25" customHeight="1">
      <c r="A12" s="52" t="s">
        <v>79</v>
      </c>
      <c r="B12" s="41"/>
      <c r="C12" s="49">
        <v>264000</v>
      </c>
      <c r="D12" s="41"/>
      <c r="E12" s="49">
        <v>314000</v>
      </c>
      <c r="F12" s="41"/>
      <c r="G12" s="49">
        <v>348000</v>
      </c>
      <c r="H12" s="41"/>
      <c r="I12" s="49">
        <v>268000</v>
      </c>
      <c r="J12" s="41"/>
      <c r="K12" s="49">
        <v>270000</v>
      </c>
      <c r="L12" s="41"/>
      <c r="M12" s="49">
        <v>270000</v>
      </c>
      <c r="N12" s="41"/>
      <c r="O12" s="49">
        <v>250000</v>
      </c>
    </row>
    <row r="13" spans="1:15" ht="11.25" customHeight="1">
      <c r="A13" s="52" t="s">
        <v>68</v>
      </c>
      <c r="B13" s="41"/>
      <c r="C13" s="49">
        <v>338000</v>
      </c>
      <c r="D13" s="41"/>
      <c r="E13" s="49">
        <v>322000</v>
      </c>
      <c r="F13" s="41"/>
      <c r="G13" s="49">
        <v>357000</v>
      </c>
      <c r="H13" s="78"/>
      <c r="I13" s="49">
        <v>382000</v>
      </c>
      <c r="J13" s="41"/>
      <c r="K13" s="49">
        <v>380000</v>
      </c>
      <c r="L13" s="41"/>
      <c r="M13" s="49">
        <v>380000</v>
      </c>
      <c r="N13" s="41"/>
      <c r="O13" s="49">
        <v>380000</v>
      </c>
    </row>
    <row r="14" spans="1:15" ht="11.25" customHeight="1">
      <c r="A14" s="52" t="s">
        <v>71</v>
      </c>
      <c r="B14" s="41"/>
      <c r="C14" s="49">
        <v>248000</v>
      </c>
      <c r="D14" s="41"/>
      <c r="E14" s="49">
        <v>260000</v>
      </c>
      <c r="F14" s="41"/>
      <c r="G14" s="49">
        <v>170000</v>
      </c>
      <c r="H14" s="41"/>
      <c r="I14" s="49">
        <v>118000</v>
      </c>
      <c r="J14" s="41"/>
      <c r="K14" s="49">
        <v>100000</v>
      </c>
      <c r="L14" s="41"/>
      <c r="M14" s="49">
        <v>100000</v>
      </c>
      <c r="N14" s="41"/>
      <c r="O14" s="49">
        <v>100000</v>
      </c>
    </row>
    <row r="15" spans="1:15" ht="11.25" customHeight="1">
      <c r="A15" s="52" t="s">
        <v>73</v>
      </c>
      <c r="B15" s="41"/>
      <c r="C15" s="49">
        <v>209000</v>
      </c>
      <c r="D15" s="41"/>
      <c r="E15" s="49">
        <v>208000</v>
      </c>
      <c r="F15" s="41"/>
      <c r="G15" s="49">
        <v>217000</v>
      </c>
      <c r="H15" s="41"/>
      <c r="I15" s="49">
        <v>228000</v>
      </c>
      <c r="J15" s="41"/>
      <c r="K15" s="49">
        <v>230000</v>
      </c>
      <c r="L15" s="41"/>
      <c r="M15" s="49">
        <v>230000</v>
      </c>
      <c r="N15" s="41"/>
      <c r="O15" s="49">
        <v>200000</v>
      </c>
    </row>
    <row r="16" spans="1:15" ht="11.25" customHeight="1">
      <c r="A16" s="52" t="s">
        <v>62</v>
      </c>
      <c r="B16" s="41"/>
      <c r="C16" s="49">
        <v>125000</v>
      </c>
      <c r="D16" s="41"/>
      <c r="E16" s="49">
        <v>122000</v>
      </c>
      <c r="F16" s="41"/>
      <c r="G16" s="49">
        <v>126000</v>
      </c>
      <c r="H16" s="41"/>
      <c r="I16" s="49">
        <v>129000</v>
      </c>
      <c r="J16" s="41"/>
      <c r="K16" s="49">
        <v>130000</v>
      </c>
      <c r="L16" s="41"/>
      <c r="M16" s="49">
        <v>140000</v>
      </c>
      <c r="N16" s="41"/>
      <c r="O16" s="49">
        <v>140000</v>
      </c>
    </row>
    <row r="17" spans="1:15" ht="11.25" customHeight="1">
      <c r="A17" s="52" t="s">
        <v>74</v>
      </c>
      <c r="B17" s="41"/>
      <c r="C17" s="49">
        <v>5500</v>
      </c>
      <c r="D17" s="41"/>
      <c r="E17" s="49">
        <v>4000</v>
      </c>
      <c r="F17" s="41"/>
      <c r="G17" s="49">
        <v>3600</v>
      </c>
      <c r="H17" s="41"/>
      <c r="I17" s="49">
        <v>3000</v>
      </c>
      <c r="J17" s="41"/>
      <c r="K17" s="49">
        <v>3000</v>
      </c>
      <c r="L17" s="41"/>
      <c r="M17" s="49">
        <v>2500</v>
      </c>
      <c r="N17" s="41"/>
      <c r="O17" s="49">
        <v>2500</v>
      </c>
    </row>
    <row r="18" spans="1:15" ht="11.25" customHeight="1">
      <c r="A18" s="52" t="s">
        <v>75</v>
      </c>
      <c r="B18" s="41"/>
      <c r="C18" s="49">
        <v>253000</v>
      </c>
      <c r="D18" s="41"/>
      <c r="E18" s="49">
        <v>358000</v>
      </c>
      <c r="F18" s="41"/>
      <c r="G18" s="49">
        <v>387000</v>
      </c>
      <c r="H18" s="41"/>
      <c r="I18" s="49">
        <v>532000</v>
      </c>
      <c r="J18" s="41"/>
      <c r="K18" s="49">
        <v>530000</v>
      </c>
      <c r="L18" s="41"/>
      <c r="M18" s="49">
        <v>530000</v>
      </c>
      <c r="N18" s="41"/>
      <c r="O18" s="49">
        <v>500000</v>
      </c>
    </row>
    <row r="19" spans="1:15" ht="11.25" customHeight="1">
      <c r="A19" s="52" t="s">
        <v>77</v>
      </c>
      <c r="B19" s="41"/>
      <c r="C19" s="49">
        <v>93300</v>
      </c>
      <c r="D19" s="41"/>
      <c r="E19" s="49">
        <v>106000</v>
      </c>
      <c r="F19" s="41"/>
      <c r="G19" s="49">
        <v>99600</v>
      </c>
      <c r="H19" s="41"/>
      <c r="I19" s="49" t="s">
        <v>78</v>
      </c>
      <c r="J19" s="41"/>
      <c r="K19" s="49" t="s">
        <v>78</v>
      </c>
      <c r="L19" s="41"/>
      <c r="M19" s="49" t="s">
        <v>78</v>
      </c>
      <c r="N19" s="41"/>
      <c r="O19" s="49" t="s">
        <v>78</v>
      </c>
    </row>
    <row r="20" spans="1:15" ht="11.25" customHeight="1">
      <c r="A20" s="53" t="s">
        <v>33</v>
      </c>
      <c r="B20" s="41"/>
      <c r="C20" s="54">
        <f>ROUND(SUM(C9:C19),3-LEN(INT(SUM(C9:C19))))</f>
        <v>2090000</v>
      </c>
      <c r="D20" s="54"/>
      <c r="E20" s="54">
        <f>ROUND(SUM(E9:E19),3-LEN(INT(SUM(E9:E19))))</f>
        <v>2080000</v>
      </c>
      <c r="F20" s="54"/>
      <c r="G20" s="54">
        <f>ROUND(SUM(G9:G19),3-LEN(INT(SUM(G9:G19))))</f>
        <v>2180000</v>
      </c>
      <c r="H20" s="54"/>
      <c r="I20" s="54">
        <f>ROUND(SUM(I9:I19),3-LEN(INT(SUM(I9:I19))))</f>
        <v>2250000</v>
      </c>
      <c r="J20" s="54"/>
      <c r="K20" s="54">
        <f>ROUND(SUM(K9:K19),2-LEN(INT(SUM(K9:K19))))</f>
        <v>2200000</v>
      </c>
      <c r="L20" s="54"/>
      <c r="M20" s="54">
        <f>ROUND(SUM(M9:M19),2-LEN(INT(SUM(M9:M19))))</f>
        <v>2200000</v>
      </c>
      <c r="N20" s="54"/>
      <c r="O20" s="54">
        <f>ROUND(SUM(O9:O19),2-LEN(INT(SUM(O9:O19))))</f>
        <v>2100000</v>
      </c>
    </row>
    <row r="21" spans="1:15" ht="11.25" customHeight="1">
      <c r="A21" s="51" t="s">
        <v>81</v>
      </c>
      <c r="B21" s="41"/>
      <c r="C21" s="49"/>
      <c r="D21" s="50"/>
      <c r="E21" s="49"/>
      <c r="F21" s="50"/>
      <c r="G21" s="49"/>
      <c r="H21" s="50"/>
      <c r="I21" s="42"/>
      <c r="J21" s="41"/>
      <c r="K21" s="42"/>
      <c r="L21" s="43"/>
      <c r="M21" s="42"/>
      <c r="N21" s="41"/>
      <c r="O21" s="42"/>
    </row>
    <row r="22" spans="1:15" ht="11.25" customHeight="1">
      <c r="A22" s="52" t="s">
        <v>57</v>
      </c>
      <c r="B22" s="41"/>
      <c r="C22" s="49">
        <v>15000</v>
      </c>
      <c r="D22" s="50"/>
      <c r="E22" s="49">
        <v>300</v>
      </c>
      <c r="F22" s="50"/>
      <c r="G22" s="49" t="s">
        <v>78</v>
      </c>
      <c r="H22" s="41"/>
      <c r="I22" s="49" t="s">
        <v>78</v>
      </c>
      <c r="J22" s="41"/>
      <c r="K22" s="49" t="s">
        <v>78</v>
      </c>
      <c r="L22" s="41"/>
      <c r="M22" s="49" t="s">
        <v>78</v>
      </c>
      <c r="N22" s="41"/>
      <c r="O22" s="49" t="s">
        <v>78</v>
      </c>
    </row>
    <row r="23" spans="1:15" ht="11.25" customHeight="1">
      <c r="A23" s="52" t="s">
        <v>49</v>
      </c>
      <c r="B23" s="41"/>
      <c r="C23" s="49">
        <v>75500</v>
      </c>
      <c r="D23" s="50"/>
      <c r="E23" s="49">
        <v>79700</v>
      </c>
      <c r="F23" s="50"/>
      <c r="G23" s="49">
        <v>84200</v>
      </c>
      <c r="H23" s="50"/>
      <c r="I23" s="49">
        <v>102000</v>
      </c>
      <c r="J23" s="42"/>
      <c r="K23" s="59">
        <v>100000</v>
      </c>
      <c r="L23" s="50"/>
      <c r="M23" s="59">
        <v>100000</v>
      </c>
      <c r="N23" s="42"/>
      <c r="O23" s="59">
        <v>100000</v>
      </c>
    </row>
    <row r="24" spans="1:15" ht="11.25" customHeight="1">
      <c r="A24" s="52" t="s">
        <v>51</v>
      </c>
      <c r="B24" s="41"/>
      <c r="C24" s="49" t="s">
        <v>80</v>
      </c>
      <c r="D24" s="50"/>
      <c r="E24" s="49">
        <v>1000</v>
      </c>
      <c r="F24" s="50"/>
      <c r="G24" s="49">
        <v>150</v>
      </c>
      <c r="H24" s="50"/>
      <c r="I24" s="49">
        <v>250</v>
      </c>
      <c r="J24" s="42"/>
      <c r="K24" s="49">
        <v>250</v>
      </c>
      <c r="L24" s="50"/>
      <c r="M24" s="49">
        <v>250</v>
      </c>
      <c r="N24" s="42"/>
      <c r="O24" s="49">
        <v>250</v>
      </c>
    </row>
    <row r="25" spans="1:15" ht="11.25" customHeight="1">
      <c r="A25" s="52" t="s">
        <v>53</v>
      </c>
      <c r="B25" s="41"/>
      <c r="C25" s="49">
        <v>34100</v>
      </c>
      <c r="D25" s="50"/>
      <c r="E25" s="49">
        <v>21300</v>
      </c>
      <c r="F25" s="50"/>
      <c r="G25" s="49">
        <v>62800</v>
      </c>
      <c r="H25" s="50"/>
      <c r="I25" s="49" t="s">
        <v>78</v>
      </c>
      <c r="J25" s="42"/>
      <c r="K25" s="49">
        <v>10000</v>
      </c>
      <c r="L25" s="50"/>
      <c r="M25" s="49">
        <v>10000</v>
      </c>
      <c r="N25" s="42"/>
      <c r="O25" s="49">
        <v>10000</v>
      </c>
    </row>
    <row r="26" spans="1:15" ht="11.25" customHeight="1">
      <c r="A26" s="52" t="s">
        <v>54</v>
      </c>
      <c r="B26" s="41"/>
      <c r="C26" s="49">
        <v>132000</v>
      </c>
      <c r="D26" s="50"/>
      <c r="E26" s="49">
        <v>166000</v>
      </c>
      <c r="F26" s="50"/>
      <c r="G26" s="49">
        <v>173000</v>
      </c>
      <c r="H26" s="50"/>
      <c r="I26" s="49">
        <v>155000</v>
      </c>
      <c r="J26" s="41"/>
      <c r="K26" s="49">
        <v>160000</v>
      </c>
      <c r="L26" s="50"/>
      <c r="M26" s="49">
        <v>160000</v>
      </c>
      <c r="N26" s="41"/>
      <c r="O26" s="49">
        <v>160000</v>
      </c>
    </row>
    <row r="27" spans="1:15" ht="11.25" customHeight="1">
      <c r="A27" s="52" t="s">
        <v>55</v>
      </c>
      <c r="B27" s="41"/>
      <c r="C27" s="49">
        <v>11500</v>
      </c>
      <c r="D27" s="50"/>
      <c r="E27" s="49">
        <v>28300</v>
      </c>
      <c r="F27" s="50"/>
      <c r="G27" s="49">
        <v>51900</v>
      </c>
      <c r="H27" s="50"/>
      <c r="I27" s="49">
        <v>50000</v>
      </c>
      <c r="J27" s="41"/>
      <c r="K27" s="49">
        <v>50000</v>
      </c>
      <c r="L27" s="50"/>
      <c r="M27" s="49">
        <v>50000</v>
      </c>
      <c r="N27" s="41"/>
      <c r="O27" s="49">
        <v>50000</v>
      </c>
    </row>
    <row r="28" spans="1:15" ht="11.25" customHeight="1">
      <c r="A28" s="52" t="s">
        <v>56</v>
      </c>
      <c r="B28" s="41"/>
      <c r="C28" s="49">
        <v>61300</v>
      </c>
      <c r="D28" s="50"/>
      <c r="E28" s="49">
        <v>6000</v>
      </c>
      <c r="F28" s="50"/>
      <c r="G28" s="49">
        <v>8290</v>
      </c>
      <c r="H28" s="50"/>
      <c r="I28" s="49" t="s">
        <v>78</v>
      </c>
      <c r="J28" s="41"/>
      <c r="K28" s="49">
        <v>100</v>
      </c>
      <c r="L28" s="50"/>
      <c r="M28" s="49">
        <v>150</v>
      </c>
      <c r="N28" s="41"/>
      <c r="O28" s="49">
        <v>150</v>
      </c>
    </row>
    <row r="29" spans="1:15" ht="11.25" customHeight="1">
      <c r="A29" s="53" t="s">
        <v>33</v>
      </c>
      <c r="B29" s="57"/>
      <c r="C29" s="54">
        <f>ROUND(SUM(C22:C28),3-LEN(INT(SUM(C22:C28))))</f>
        <v>329000</v>
      </c>
      <c r="D29" s="54"/>
      <c r="E29" s="54">
        <f>ROUND(SUM(E22:E28),3-LEN(INT(SUM(E22:E28))))</f>
        <v>303000</v>
      </c>
      <c r="F29" s="54"/>
      <c r="G29" s="54">
        <f>ROUND(SUM(G22:G28),3-LEN(INT(SUM(G22:G28))))</f>
        <v>380000</v>
      </c>
      <c r="H29" s="54"/>
      <c r="I29" s="54">
        <f>ROUND(SUM(I22:I28),3-LEN(INT(SUM(I22:I28))))</f>
        <v>307000</v>
      </c>
      <c r="J29" s="54"/>
      <c r="K29" s="54">
        <f>ROUND(SUM(K22:K28),2-LEN(INT(SUM(K22:K28))))</f>
        <v>320000</v>
      </c>
      <c r="L29" s="54"/>
      <c r="M29" s="54">
        <f>ROUND(SUM(M22:M28),2-LEN(INT(SUM(M22:M28))))</f>
        <v>320000</v>
      </c>
      <c r="N29" s="54"/>
      <c r="O29" s="54">
        <f>ROUND(SUM(O22:O28),2-LEN(INT(SUM(O22:O28))))</f>
        <v>320000</v>
      </c>
    </row>
    <row r="30" spans="1:15" ht="11.25" customHeight="1">
      <c r="A30" s="48" t="s">
        <v>35</v>
      </c>
      <c r="B30" s="41"/>
      <c r="C30" s="42"/>
      <c r="D30" s="41"/>
      <c r="E30" s="42"/>
      <c r="F30" s="41"/>
      <c r="G30" s="42"/>
      <c r="H30" s="41"/>
      <c r="I30" s="42"/>
      <c r="J30" s="41"/>
      <c r="K30" s="42"/>
      <c r="L30" s="43"/>
      <c r="M30" s="42"/>
      <c r="N30" s="41"/>
      <c r="O30" s="42"/>
    </row>
    <row r="31" spans="1:15" ht="11.25" customHeight="1">
      <c r="A31" s="51" t="s">
        <v>40</v>
      </c>
      <c r="B31" s="41"/>
      <c r="C31" s="49">
        <v>315000</v>
      </c>
      <c r="D31" s="41"/>
      <c r="E31" s="49">
        <v>239000</v>
      </c>
      <c r="F31" s="41"/>
      <c r="G31" s="49">
        <v>262000</v>
      </c>
      <c r="H31" s="41"/>
      <c r="I31" s="49">
        <v>317000</v>
      </c>
      <c r="J31" s="41"/>
      <c r="K31" s="49">
        <v>400000</v>
      </c>
      <c r="L31" s="41"/>
      <c r="M31" s="49">
        <v>420000</v>
      </c>
      <c r="N31" s="41"/>
      <c r="O31" s="49">
        <v>430000</v>
      </c>
    </row>
    <row r="32" spans="1:15" ht="11.25" customHeight="1">
      <c r="A32" s="51" t="s">
        <v>44</v>
      </c>
      <c r="B32" s="41"/>
      <c r="C32" s="49">
        <v>250000</v>
      </c>
      <c r="D32" s="41"/>
      <c r="E32" s="49">
        <v>166000</v>
      </c>
      <c r="F32" s="41"/>
      <c r="G32" s="49">
        <v>230000</v>
      </c>
      <c r="H32" s="41"/>
      <c r="I32" s="49">
        <v>240000</v>
      </c>
      <c r="J32" s="41"/>
      <c r="K32" s="49">
        <v>260000</v>
      </c>
      <c r="L32" s="41"/>
      <c r="M32" s="49">
        <v>270000</v>
      </c>
      <c r="N32" s="41"/>
      <c r="O32" s="49">
        <v>300000</v>
      </c>
    </row>
    <row r="33" spans="1:15" ht="11.25" customHeight="1">
      <c r="A33" s="51" t="s">
        <v>47</v>
      </c>
      <c r="B33" s="41"/>
      <c r="C33" s="49">
        <v>70000</v>
      </c>
      <c r="D33" s="41"/>
      <c r="E33" s="49">
        <v>70000</v>
      </c>
      <c r="F33" s="41"/>
      <c r="G33" s="49">
        <v>18000</v>
      </c>
      <c r="H33" s="41"/>
      <c r="I33" s="49">
        <v>30000</v>
      </c>
      <c r="J33" s="41"/>
      <c r="K33" s="49">
        <v>50000</v>
      </c>
      <c r="L33" s="41"/>
      <c r="M33" s="49">
        <v>60000</v>
      </c>
      <c r="N33" s="41"/>
      <c r="O33" s="49">
        <v>70000</v>
      </c>
    </row>
    <row r="34" spans="1:15" ht="11.25" customHeight="1">
      <c r="A34" s="52" t="s">
        <v>33</v>
      </c>
      <c r="B34" s="41"/>
      <c r="C34" s="54">
        <f>ROUND(SUM(C31:C33),3-LEN(INT(SUM(C31:C33))))</f>
        <v>635000</v>
      </c>
      <c r="D34" s="54"/>
      <c r="E34" s="54">
        <f>ROUND(SUM(E31:E33),3-LEN(INT(SUM(E31:E33))))</f>
        <v>475000</v>
      </c>
      <c r="F34" s="54"/>
      <c r="G34" s="54">
        <f>ROUND(SUM(G31:G33),3-LEN(INT(SUM(G31:G33))))</f>
        <v>510000</v>
      </c>
      <c r="H34" s="54"/>
      <c r="I34" s="54">
        <f>ROUND(SUM(I31:I33),3-LEN(INT(SUM(I31:I33))))</f>
        <v>587000</v>
      </c>
      <c r="J34" s="54"/>
      <c r="K34" s="54">
        <f>ROUND(SUM(K31:K33),2-LEN(INT(SUM(K31:K33))))</f>
        <v>710000</v>
      </c>
      <c r="L34" s="54"/>
      <c r="M34" s="54">
        <f>ROUND(SUM(M31:M33),2-LEN(INT(SUM(M31:M33))))</f>
        <v>750000</v>
      </c>
      <c r="N34" s="54"/>
      <c r="O34" s="54">
        <f>ROUND(SUM(O31:O33),2-LEN(INT(SUM(O31:O33))))</f>
        <v>800000</v>
      </c>
    </row>
    <row r="35" spans="1:15" ht="11.25" customHeight="1">
      <c r="A35" s="51" t="s">
        <v>83</v>
      </c>
      <c r="B35" s="44"/>
      <c r="C35" s="46">
        <f>ROUND(SUM(C20,C29,C34),3-LEN(INT(SUM(C20,C29,C34))))</f>
        <v>3050000</v>
      </c>
      <c r="D35" s="46"/>
      <c r="E35" s="46">
        <f>ROUND(SUM(E20,E29,E34),3-LEN(INT(SUM(E20,E29,E34))))</f>
        <v>2860000</v>
      </c>
      <c r="F35" s="46"/>
      <c r="G35" s="46">
        <f>ROUND(SUM(G20,G29,G34),3-LEN(INT(SUM(G20,G29,G34))))</f>
        <v>3070000</v>
      </c>
      <c r="H35" s="46"/>
      <c r="I35" s="46">
        <f>ROUND(SUM(I20,I29,I34),3-LEN(INT(SUM(I20,I29,I34))))</f>
        <v>3140000</v>
      </c>
      <c r="J35" s="46"/>
      <c r="K35" s="46">
        <f>ROUND(SUM(K20,K29,K34),2-LEN(INT(SUM(K20,K29,K34))))</f>
        <v>3200000</v>
      </c>
      <c r="L35" s="46"/>
      <c r="M35" s="46">
        <f>ROUND(SUM(M20,M29,M34),2-LEN(INT(SUM(M20,M29,M34))))</f>
        <v>3300000</v>
      </c>
      <c r="N35" s="46"/>
      <c r="O35" s="46">
        <f>ROUND(SUM(O20,O29,O34),2-LEN(INT(SUM(O20,O29,O34))))</f>
        <v>3200000</v>
      </c>
    </row>
    <row r="36" spans="1:15" ht="12" customHeight="1">
      <c r="A36" s="199" t="s">
        <v>219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</row>
    <row r="37" spans="1:15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15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1:15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5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</sheetData>
  <mergeCells count="6">
    <mergeCell ref="A5:O5"/>
    <mergeCell ref="A36:O36"/>
    <mergeCell ref="A1:O1"/>
    <mergeCell ref="A2:O2"/>
    <mergeCell ref="A4:O4"/>
    <mergeCell ref="A3:O3"/>
  </mergeCells>
  <printOptions/>
  <pageMargins left="0.5" right="0.5" top="0.5" bottom="0.75" header="0.5" footer="0.5"/>
  <pageSetup horizontalDpi="1200" verticalDpi="12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A1" sqref="A1:I1"/>
    </sheetView>
  </sheetViews>
  <sheetFormatPr defaultColWidth="9.140625" defaultRowHeight="12.75"/>
  <cols>
    <col min="1" max="1" width="18.7109375" style="0" customWidth="1"/>
    <col min="2" max="2" width="1.7109375" style="0" customWidth="1"/>
    <col min="3" max="3" width="8.7109375" style="0" customWidth="1"/>
    <col min="4" max="4" width="1.7109375" style="0" customWidth="1"/>
    <col min="5" max="5" width="8.7109375" style="0" customWidth="1"/>
    <col min="6" max="6" width="1.7109375" style="0" customWidth="1"/>
    <col min="7" max="7" width="8.7109375" style="0" customWidth="1"/>
    <col min="8" max="8" width="1.7109375" style="0" customWidth="1"/>
    <col min="9" max="9" width="8.7109375" style="0" customWidth="1"/>
    <col min="10" max="10" width="1.7109375" style="0" customWidth="1"/>
    <col min="11" max="11" width="8.7109375" style="0" customWidth="1"/>
    <col min="12" max="12" width="1.7109375" style="0" customWidth="1"/>
    <col min="13" max="13" width="8.7109375" style="0" customWidth="1"/>
    <col min="14" max="14" width="1.7109375" style="0" customWidth="1"/>
    <col min="15" max="15" width="8.7109375" style="0" customWidth="1"/>
  </cols>
  <sheetData>
    <row r="1" spans="1:15" ht="11.25" customHeight="1">
      <c r="A1" s="167" t="s">
        <v>114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1:15" ht="11.25" customHeight="1">
      <c r="A2" s="167" t="s">
        <v>223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1:15" ht="11.25" customHeigh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</row>
    <row r="4" spans="1:15" ht="11.25" customHeight="1">
      <c r="A4" s="167" t="s">
        <v>120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5" spans="1:15" ht="11.25" customHeight="1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</row>
    <row r="6" spans="1:15" ht="11.25" customHeight="1">
      <c r="A6" s="65" t="s">
        <v>201</v>
      </c>
      <c r="B6" s="44"/>
      <c r="C6" s="46" t="s">
        <v>84</v>
      </c>
      <c r="D6" s="44"/>
      <c r="E6" s="46" t="s">
        <v>85</v>
      </c>
      <c r="F6" s="44"/>
      <c r="G6" s="46" t="s">
        <v>86</v>
      </c>
      <c r="H6" s="44"/>
      <c r="I6" s="46" t="s">
        <v>209</v>
      </c>
      <c r="J6" s="44"/>
      <c r="K6" s="46" t="s">
        <v>215</v>
      </c>
      <c r="L6" s="47"/>
      <c r="M6" s="46" t="s">
        <v>216</v>
      </c>
      <c r="N6" s="44"/>
      <c r="O6" s="46" t="s">
        <v>217</v>
      </c>
    </row>
    <row r="7" spans="1:15" ht="11.25" customHeight="1">
      <c r="A7" s="48" t="s">
        <v>121</v>
      </c>
      <c r="B7" s="41"/>
      <c r="C7" s="49"/>
      <c r="D7" s="50"/>
      <c r="E7" s="49"/>
      <c r="F7" s="50"/>
      <c r="G7" s="49"/>
      <c r="H7" s="50"/>
      <c r="I7" s="42"/>
      <c r="J7" s="41"/>
      <c r="K7" s="42"/>
      <c r="L7" s="43"/>
      <c r="M7" s="42"/>
      <c r="N7" s="41"/>
      <c r="O7" s="42"/>
    </row>
    <row r="8" spans="1:15" ht="11.25" customHeight="1">
      <c r="A8" s="51" t="s">
        <v>122</v>
      </c>
      <c r="B8" s="41"/>
      <c r="C8" s="40">
        <v>18000</v>
      </c>
      <c r="D8" s="88"/>
      <c r="E8" s="40">
        <v>17000</v>
      </c>
      <c r="F8" s="88"/>
      <c r="G8" s="40">
        <v>17500</v>
      </c>
      <c r="H8" s="88"/>
      <c r="I8" s="40">
        <v>21400</v>
      </c>
      <c r="J8" s="57"/>
      <c r="K8" s="40">
        <v>23000</v>
      </c>
      <c r="L8" s="57"/>
      <c r="M8" s="40">
        <v>24000</v>
      </c>
      <c r="N8" s="57"/>
      <c r="O8" s="40">
        <v>25000</v>
      </c>
    </row>
    <row r="9" spans="1:15" ht="11.25" customHeight="1">
      <c r="A9" s="51" t="s">
        <v>123</v>
      </c>
      <c r="B9" s="41"/>
      <c r="C9" s="40">
        <v>12000</v>
      </c>
      <c r="D9" s="57"/>
      <c r="E9" s="40">
        <v>11000</v>
      </c>
      <c r="F9" s="88"/>
      <c r="G9" s="40">
        <v>11700</v>
      </c>
      <c r="H9" s="88"/>
      <c r="I9" s="40">
        <v>14200</v>
      </c>
      <c r="J9" s="57"/>
      <c r="K9" s="40">
        <v>15000</v>
      </c>
      <c r="L9" s="57"/>
      <c r="M9" s="40">
        <v>16000</v>
      </c>
      <c r="N9" s="57"/>
      <c r="O9" s="40">
        <v>17000</v>
      </c>
    </row>
    <row r="10" spans="1:15" ht="11.25" customHeight="1">
      <c r="A10" s="52" t="s">
        <v>83</v>
      </c>
      <c r="B10" s="44"/>
      <c r="C10" s="75">
        <f>ROUND(SUM(C8:C9),3-LEN(INT(SUM(C8:C9))))</f>
        <v>30000</v>
      </c>
      <c r="D10" s="67"/>
      <c r="E10" s="75">
        <f>ROUND(SUM(E8:E9),3-LEN(INT(SUM(E8:E9))))</f>
        <v>28000</v>
      </c>
      <c r="F10" s="67"/>
      <c r="G10" s="75">
        <f>ROUND(SUM(G8:G9),3-LEN(INT(SUM(G8:G9))))</f>
        <v>29200</v>
      </c>
      <c r="H10" s="67"/>
      <c r="I10" s="75">
        <f>ROUND(SUM(I8:I9),3-LEN(INT(SUM(I8:I9))))</f>
        <v>35600</v>
      </c>
      <c r="J10" s="67"/>
      <c r="K10" s="75">
        <f>ROUND(SUM(K8:K9),2-LEN(INT(SUM(K8:K9))))</f>
        <v>38000</v>
      </c>
      <c r="L10" s="76"/>
      <c r="M10" s="75">
        <f>ROUND(SUM(M8:M9),2-LEN(INT(SUM(M8:M9))))</f>
        <v>40000</v>
      </c>
      <c r="N10" s="67"/>
      <c r="O10" s="75">
        <f>ROUND(SUM(O8:O9),2-LEN(INT(SUM(O8:O9))))</f>
        <v>42000</v>
      </c>
    </row>
    <row r="11" spans="1:15" ht="12" customHeight="1">
      <c r="A11" s="199" t="s">
        <v>221</v>
      </c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</row>
    <row r="12" spans="1:15" ht="12" customHeight="1">
      <c r="A12" s="201" t="s">
        <v>508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</row>
    <row r="13" spans="1:15" ht="12" customHeight="1">
      <c r="A13" s="200" t="s">
        <v>509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</row>
    <row r="14" spans="1:15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</sheetData>
  <mergeCells count="8">
    <mergeCell ref="A13:O13"/>
    <mergeCell ref="A1:O1"/>
    <mergeCell ref="A2:O2"/>
    <mergeCell ref="A4:O4"/>
    <mergeCell ref="A12:O12"/>
    <mergeCell ref="A3:O3"/>
    <mergeCell ref="A5:O5"/>
    <mergeCell ref="A11:O11"/>
  </mergeCells>
  <printOptions/>
  <pageMargins left="0.5" right="0.5" top="0.5" bottom="0.75" header="0.5" footer="0.5"/>
  <pageSetup horizontalDpi="1200" verticalDpi="12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A1" sqref="A1:I1"/>
    </sheetView>
  </sheetViews>
  <sheetFormatPr defaultColWidth="9.140625" defaultRowHeight="12.75"/>
  <cols>
    <col min="1" max="1" width="18.7109375" style="0" customWidth="1"/>
    <col min="2" max="2" width="1.7109375" style="0" customWidth="1"/>
    <col min="3" max="3" width="8.7109375" style="0" customWidth="1"/>
    <col min="4" max="4" width="1.7109375" style="0" customWidth="1"/>
    <col min="5" max="5" width="8.7109375" style="0" customWidth="1"/>
    <col min="6" max="6" width="1.7109375" style="0" customWidth="1"/>
    <col min="7" max="7" width="8.7109375" style="0" customWidth="1"/>
    <col min="8" max="8" width="1.7109375" style="0" customWidth="1"/>
    <col min="9" max="9" width="8.7109375" style="0" customWidth="1"/>
    <col min="10" max="10" width="1.7109375" style="0" customWidth="1"/>
    <col min="11" max="11" width="8.7109375" style="0" customWidth="1"/>
    <col min="12" max="12" width="1.7109375" style="0" customWidth="1"/>
    <col min="13" max="13" width="8.7109375" style="0" customWidth="1"/>
    <col min="14" max="14" width="1.7109375" style="0" customWidth="1"/>
    <col min="15" max="15" width="8.7109375" style="0" customWidth="1"/>
  </cols>
  <sheetData>
    <row r="1" spans="1:15" ht="11.25" customHeight="1">
      <c r="A1" s="167" t="s">
        <v>115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1:15" ht="11.25" customHeight="1">
      <c r="A2" s="167" t="s">
        <v>200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1:15" ht="11.25" customHeigh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</row>
    <row r="4" spans="1:15" ht="11.25" customHeight="1">
      <c r="A4" s="167" t="s">
        <v>497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5" spans="1:15" ht="11.25" customHeight="1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</row>
    <row r="6" spans="1:15" ht="11.25" customHeight="1">
      <c r="A6" s="65" t="s">
        <v>201</v>
      </c>
      <c r="B6" s="44"/>
      <c r="C6" s="46" t="s">
        <v>84</v>
      </c>
      <c r="D6" s="44"/>
      <c r="E6" s="46" t="s">
        <v>85</v>
      </c>
      <c r="F6" s="44"/>
      <c r="G6" s="46" t="s">
        <v>86</v>
      </c>
      <c r="H6" s="44"/>
      <c r="I6" s="46" t="s">
        <v>209</v>
      </c>
      <c r="J6" s="44"/>
      <c r="K6" s="46" t="s">
        <v>215</v>
      </c>
      <c r="L6" s="47"/>
      <c r="M6" s="46" t="s">
        <v>216</v>
      </c>
      <c r="N6" s="44"/>
      <c r="O6" s="46" t="s">
        <v>217</v>
      </c>
    </row>
    <row r="7" spans="1:15" ht="11.25" customHeight="1">
      <c r="A7" s="48" t="s">
        <v>82</v>
      </c>
      <c r="B7" s="41"/>
      <c r="C7" s="49"/>
      <c r="D7" s="50"/>
      <c r="E7" s="49"/>
      <c r="F7" s="50"/>
      <c r="G7" s="49"/>
      <c r="H7" s="50"/>
      <c r="I7" s="42"/>
      <c r="J7" s="41"/>
      <c r="K7" s="42"/>
      <c r="L7" s="43"/>
      <c r="M7" s="42"/>
      <c r="N7" s="41"/>
      <c r="O7" s="42"/>
    </row>
    <row r="8" spans="1:15" ht="11.25" customHeight="1">
      <c r="A8" s="51" t="s">
        <v>60</v>
      </c>
      <c r="B8" s="41"/>
      <c r="C8" s="49"/>
      <c r="D8" s="50"/>
      <c r="E8" s="49"/>
      <c r="F8" s="50"/>
      <c r="G8" s="49"/>
      <c r="H8" s="50"/>
      <c r="I8" s="42"/>
      <c r="J8" s="41"/>
      <c r="K8" s="42"/>
      <c r="L8" s="43"/>
      <c r="M8" s="42"/>
      <c r="N8" s="41"/>
      <c r="O8" s="42"/>
    </row>
    <row r="9" spans="1:15" ht="11.25" customHeight="1">
      <c r="A9" s="52" t="s">
        <v>66</v>
      </c>
      <c r="B9" s="41"/>
      <c r="C9" s="94">
        <v>1</v>
      </c>
      <c r="D9" s="41"/>
      <c r="E9" s="94">
        <v>1</v>
      </c>
      <c r="F9" s="41"/>
      <c r="G9" s="94">
        <v>1</v>
      </c>
      <c r="H9" s="41"/>
      <c r="I9" s="94">
        <v>1</v>
      </c>
      <c r="J9" s="41"/>
      <c r="K9" s="49">
        <v>0.5</v>
      </c>
      <c r="L9" s="41"/>
      <c r="M9" s="49">
        <v>0.5</v>
      </c>
      <c r="N9" s="41"/>
      <c r="O9" s="49">
        <v>0.5</v>
      </c>
    </row>
    <row r="10" spans="1:15" ht="11.25" customHeight="1">
      <c r="A10" s="52" t="s">
        <v>67</v>
      </c>
      <c r="B10" s="41"/>
      <c r="C10" s="49">
        <v>201</v>
      </c>
      <c r="D10" s="41"/>
      <c r="E10" s="49">
        <v>243</v>
      </c>
      <c r="F10" s="41"/>
      <c r="G10" s="49">
        <v>1</v>
      </c>
      <c r="H10" s="78"/>
      <c r="I10" s="49">
        <v>15</v>
      </c>
      <c r="J10" s="41"/>
      <c r="K10" s="49">
        <v>18</v>
      </c>
      <c r="L10" s="41"/>
      <c r="M10" s="49">
        <v>20</v>
      </c>
      <c r="N10" s="41"/>
      <c r="O10" s="49">
        <v>20</v>
      </c>
    </row>
    <row r="11" spans="1:15" ht="11.25" customHeight="1">
      <c r="A11" s="53" t="s">
        <v>33</v>
      </c>
      <c r="B11" s="41"/>
      <c r="C11" s="54">
        <f>ROUND(SUM(C10),3-LEN(INT(SUM(C10))))</f>
        <v>201</v>
      </c>
      <c r="D11" s="54"/>
      <c r="E11" s="54">
        <f>ROUND(SUM(E10),3-LEN(INT(SUM(E10))))</f>
        <v>243</v>
      </c>
      <c r="F11" s="54"/>
      <c r="G11" s="54">
        <f>ROUND(SUM(G10),3-LEN(INT(SUM(G10))))</f>
        <v>1</v>
      </c>
      <c r="H11" s="54"/>
      <c r="I11" s="54">
        <f>ROUND(SUM(I10),3-LEN(INT(SUM(I10))))</f>
        <v>15</v>
      </c>
      <c r="J11" s="54"/>
      <c r="K11" s="54">
        <f>ROUND(SUM(K9:K10),2-LEN(INT(SUM(K9:K10))))</f>
        <v>19</v>
      </c>
      <c r="L11" s="56"/>
      <c r="M11" s="54">
        <f>ROUND(SUM(M9:M10),2-LEN(INT(SUM(M9:M10))))</f>
        <v>21</v>
      </c>
      <c r="N11" s="55"/>
      <c r="O11" s="54">
        <f>ROUND(SUM(O9:O10),2-LEN(INT(SUM(O9:O10))))</f>
        <v>21</v>
      </c>
    </row>
    <row r="12" spans="1:15" ht="11.25" customHeight="1">
      <c r="A12" s="48" t="s">
        <v>35</v>
      </c>
      <c r="B12" s="41"/>
      <c r="C12" s="42"/>
      <c r="D12" s="41"/>
      <c r="E12" s="42"/>
      <c r="F12" s="41"/>
      <c r="G12" s="42"/>
      <c r="H12" s="41"/>
      <c r="I12" s="42"/>
      <c r="J12" s="41"/>
      <c r="K12" s="42"/>
      <c r="L12" s="43"/>
      <c r="M12" s="42"/>
      <c r="N12" s="41"/>
      <c r="O12" s="42"/>
    </row>
    <row r="13" spans="1:15" ht="11.25" customHeight="1">
      <c r="A13" s="51" t="s">
        <v>40</v>
      </c>
      <c r="B13" s="41"/>
      <c r="C13" s="49">
        <v>2900</v>
      </c>
      <c r="D13" s="41"/>
      <c r="E13" s="49">
        <v>1.7</v>
      </c>
      <c r="F13" s="41"/>
      <c r="G13" s="49">
        <v>9.57</v>
      </c>
      <c r="H13" s="41"/>
      <c r="I13" s="49">
        <v>66.7</v>
      </c>
      <c r="J13" s="41"/>
      <c r="K13" s="49">
        <v>80</v>
      </c>
      <c r="L13" s="41"/>
      <c r="M13" s="49">
        <v>120</v>
      </c>
      <c r="N13" s="41"/>
      <c r="O13" s="49">
        <v>150</v>
      </c>
    </row>
    <row r="14" spans="1:15" ht="11.25" customHeight="1">
      <c r="A14" s="51" t="s">
        <v>44</v>
      </c>
      <c r="B14" s="41"/>
      <c r="C14" s="49">
        <v>12000</v>
      </c>
      <c r="D14" s="41"/>
      <c r="E14" s="49">
        <v>3400</v>
      </c>
      <c r="F14" s="41"/>
      <c r="G14" s="49">
        <v>4450</v>
      </c>
      <c r="H14" s="41"/>
      <c r="I14" s="49">
        <v>4420</v>
      </c>
      <c r="J14" s="41"/>
      <c r="K14" s="49">
        <v>4400</v>
      </c>
      <c r="L14" s="41"/>
      <c r="M14" s="49">
        <v>4400</v>
      </c>
      <c r="N14" s="41"/>
      <c r="O14" s="49">
        <v>4400</v>
      </c>
    </row>
    <row r="15" spans="1:15" ht="11.25" customHeight="1">
      <c r="A15" s="51" t="s">
        <v>47</v>
      </c>
      <c r="B15" s="41"/>
      <c r="C15" s="49" t="s">
        <v>78</v>
      </c>
      <c r="D15" s="41"/>
      <c r="E15" s="49" t="s">
        <v>78</v>
      </c>
      <c r="F15" s="41"/>
      <c r="G15" s="49">
        <v>35.5</v>
      </c>
      <c r="H15" s="41"/>
      <c r="I15" s="49">
        <v>102</v>
      </c>
      <c r="J15" s="41"/>
      <c r="K15" s="49">
        <v>130</v>
      </c>
      <c r="L15" s="41"/>
      <c r="M15" s="49">
        <v>150</v>
      </c>
      <c r="N15" s="41"/>
      <c r="O15" s="49">
        <v>170</v>
      </c>
    </row>
    <row r="16" spans="1:15" ht="11.25" customHeight="1">
      <c r="A16" s="52" t="s">
        <v>33</v>
      </c>
      <c r="B16" s="41"/>
      <c r="C16" s="54">
        <f>ROUND(SUM(C13:C15),3-LEN(INT(SUM(C13:C15))))</f>
        <v>14900</v>
      </c>
      <c r="D16" s="54"/>
      <c r="E16" s="54">
        <f>ROUND(SUM(E13:E15),3-LEN(INT(SUM(E13:E15))))</f>
        <v>3400</v>
      </c>
      <c r="F16" s="54"/>
      <c r="G16" s="54">
        <f>ROUND(SUM(G13:G15),3-LEN(INT(SUM(G13:G15))))</f>
        <v>4500</v>
      </c>
      <c r="H16" s="54"/>
      <c r="I16" s="54">
        <f>ROUND(SUM(I13:I15),3-LEN(INT(SUM(I13:I15))))</f>
        <v>4590</v>
      </c>
      <c r="J16" s="54"/>
      <c r="K16" s="54">
        <f>ROUND(SUM(K13:K15),2-LEN(INT(SUM(K13:K15))))</f>
        <v>4600</v>
      </c>
      <c r="L16" s="54"/>
      <c r="M16" s="54">
        <f>ROUND(SUM(M13:M15),2-LEN(INT(SUM(M13:M15))))</f>
        <v>4700</v>
      </c>
      <c r="N16" s="54"/>
      <c r="O16" s="54">
        <f>ROUND(SUM(O13:O15),2-LEN(INT(SUM(O13:O15))))</f>
        <v>4700</v>
      </c>
    </row>
    <row r="17" spans="1:15" ht="11.25" customHeight="1">
      <c r="A17" s="51" t="s">
        <v>83</v>
      </c>
      <c r="B17" s="44"/>
      <c r="C17" s="46">
        <f>ROUND(SUM(C11,C16),3-LEN(INT(SUM(C11,C16))))</f>
        <v>15100</v>
      </c>
      <c r="D17" s="46"/>
      <c r="E17" s="46">
        <f>ROUND(SUM(E11,E16),3-LEN(INT(SUM(E11,E16))))</f>
        <v>3640</v>
      </c>
      <c r="F17" s="46"/>
      <c r="G17" s="46">
        <f>ROUND(SUM(G11,G16),3-LEN(INT(SUM(G11,G16))))</f>
        <v>4500</v>
      </c>
      <c r="H17" s="46"/>
      <c r="I17" s="46">
        <f>ROUND(SUM(I11,I16),3-LEN(INT(SUM(I11,I16))))</f>
        <v>4610</v>
      </c>
      <c r="J17" s="46"/>
      <c r="K17" s="46">
        <f>ROUND(SUM(K11,K16),2-LEN(INT(SUM(K11,K16))))</f>
        <v>4600</v>
      </c>
      <c r="L17" s="46"/>
      <c r="M17" s="46">
        <f>ROUND(SUM(M11,M16),2-LEN(INT(SUM(M11,M16))))</f>
        <v>4700</v>
      </c>
      <c r="N17" s="46"/>
      <c r="O17" s="46">
        <f>ROUND(SUM(O11,O16),2-LEN(INT(SUM(O11,O16))))</f>
        <v>4700</v>
      </c>
    </row>
    <row r="18" spans="1:15" ht="12" customHeight="1">
      <c r="A18" s="199" t="s">
        <v>218</v>
      </c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</row>
    <row r="19" spans="1:15" ht="12" customHeight="1">
      <c r="A19" s="164" t="s">
        <v>352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</row>
    <row r="20" spans="1:15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</sheetData>
  <mergeCells count="7">
    <mergeCell ref="A5:O5"/>
    <mergeCell ref="A18:O18"/>
    <mergeCell ref="A19:O19"/>
    <mergeCell ref="A1:O1"/>
    <mergeCell ref="A2:O2"/>
    <mergeCell ref="A4:O4"/>
    <mergeCell ref="A3:O3"/>
  </mergeCells>
  <printOptions/>
  <pageMargins left="0.5" right="0.5" top="0.5" bottom="0.75" header="0.5" footer="0.5"/>
  <pageSetup horizontalDpi="1200" verticalDpi="12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51"/>
  <sheetViews>
    <sheetView workbookViewId="0" topLeftCell="A1">
      <selection activeCell="A1" sqref="A1:I1"/>
    </sheetView>
  </sheetViews>
  <sheetFormatPr defaultColWidth="9.140625" defaultRowHeight="12.75"/>
  <cols>
    <col min="1" max="1" width="18.7109375" style="0" customWidth="1"/>
    <col min="2" max="2" width="1.7109375" style="0" customWidth="1"/>
    <col min="3" max="3" width="8.7109375" style="0" customWidth="1"/>
    <col min="4" max="4" width="1.7109375" style="0" customWidth="1"/>
    <col min="5" max="5" width="8.7109375" style="0" customWidth="1"/>
    <col min="6" max="6" width="1.7109375" style="0" customWidth="1"/>
    <col min="7" max="7" width="8.7109375" style="0" customWidth="1"/>
    <col min="8" max="8" width="1.7109375" style="0" customWidth="1"/>
    <col min="9" max="9" width="8.7109375" style="0" customWidth="1"/>
    <col min="10" max="10" width="1.7109375" style="0" customWidth="1"/>
    <col min="11" max="11" width="8.7109375" style="0" customWidth="1"/>
    <col min="12" max="12" width="1.7109375" style="0" customWidth="1"/>
    <col min="13" max="13" width="8.7109375" style="0" customWidth="1"/>
    <col min="14" max="14" width="1.7109375" style="0" customWidth="1"/>
    <col min="15" max="15" width="8.7109375" style="0" customWidth="1"/>
  </cols>
  <sheetData>
    <row r="1" spans="1:15" ht="11.25" customHeight="1">
      <c r="A1" s="167" t="s">
        <v>116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1:15" ht="11.25" customHeight="1">
      <c r="A2" s="167" t="s">
        <v>224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1:15" ht="11.25" customHeigh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</row>
    <row r="4" spans="1:15" ht="11.25" customHeight="1">
      <c r="A4" s="167" t="s">
        <v>92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5" spans="1:15" ht="11.25" customHeight="1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</row>
    <row r="6" spans="1:15" ht="11.25" customHeight="1">
      <c r="A6" s="65" t="s">
        <v>201</v>
      </c>
      <c r="B6" s="44"/>
      <c r="C6" s="46" t="s">
        <v>84</v>
      </c>
      <c r="D6" s="44"/>
      <c r="E6" s="46" t="s">
        <v>85</v>
      </c>
      <c r="F6" s="44"/>
      <c r="G6" s="46" t="s">
        <v>86</v>
      </c>
      <c r="H6" s="44"/>
      <c r="I6" s="46" t="s">
        <v>209</v>
      </c>
      <c r="J6" s="44"/>
      <c r="K6" s="46" t="s">
        <v>215</v>
      </c>
      <c r="L6" s="47"/>
      <c r="M6" s="46" t="s">
        <v>216</v>
      </c>
      <c r="N6" s="44"/>
      <c r="O6" s="46" t="s">
        <v>217</v>
      </c>
    </row>
    <row r="7" spans="1:15" ht="11.25" customHeight="1">
      <c r="A7" s="48" t="s">
        <v>82</v>
      </c>
      <c r="B7" s="41"/>
      <c r="C7" s="49"/>
      <c r="D7" s="50"/>
      <c r="E7" s="49"/>
      <c r="F7" s="50"/>
      <c r="G7" s="49"/>
      <c r="H7" s="50"/>
      <c r="I7" s="42"/>
      <c r="J7" s="41"/>
      <c r="K7" s="42"/>
      <c r="L7" s="43"/>
      <c r="M7" s="42"/>
      <c r="N7" s="41"/>
      <c r="O7" s="42"/>
    </row>
    <row r="8" spans="1:15" ht="11.25" customHeight="1">
      <c r="A8" s="51" t="s">
        <v>60</v>
      </c>
      <c r="B8" s="41"/>
      <c r="C8" s="49"/>
      <c r="D8" s="50"/>
      <c r="E8" s="49"/>
      <c r="F8" s="50"/>
      <c r="G8" s="49"/>
      <c r="H8" s="50"/>
      <c r="I8" s="42"/>
      <c r="J8" s="41"/>
      <c r="K8" s="42"/>
      <c r="L8" s="43"/>
      <c r="M8" s="42"/>
      <c r="N8" s="41"/>
      <c r="O8" s="42"/>
    </row>
    <row r="9" spans="1:15" ht="11.25" customHeight="1">
      <c r="A9" s="52" t="s">
        <v>64</v>
      </c>
      <c r="B9" s="41"/>
      <c r="C9" s="49">
        <v>2450</v>
      </c>
      <c r="D9" s="41"/>
      <c r="E9" s="49">
        <v>1250</v>
      </c>
      <c r="F9" s="41"/>
      <c r="G9" s="49">
        <v>1260</v>
      </c>
      <c r="H9" s="41"/>
      <c r="I9" s="49">
        <v>1200</v>
      </c>
      <c r="J9" s="41"/>
      <c r="K9" s="49">
        <v>1200</v>
      </c>
      <c r="L9" s="41"/>
      <c r="M9" s="49">
        <v>1000</v>
      </c>
      <c r="N9" s="41"/>
      <c r="O9" s="49">
        <v>1000</v>
      </c>
    </row>
    <row r="10" spans="1:15" ht="11.25" customHeight="1">
      <c r="A10" s="52" t="s">
        <v>79</v>
      </c>
      <c r="B10" s="41"/>
      <c r="C10" s="49">
        <v>12700</v>
      </c>
      <c r="D10" s="41"/>
      <c r="E10" s="49">
        <v>7010</v>
      </c>
      <c r="F10" s="41"/>
      <c r="G10" s="49">
        <v>4100</v>
      </c>
      <c r="H10" s="41"/>
      <c r="I10" s="49">
        <v>160</v>
      </c>
      <c r="J10" s="41"/>
      <c r="K10" s="49" t="s">
        <v>78</v>
      </c>
      <c r="L10" s="41"/>
      <c r="M10" s="49" t="s">
        <v>78</v>
      </c>
      <c r="N10" s="41"/>
      <c r="O10" s="49" t="s">
        <v>78</v>
      </c>
    </row>
    <row r="11" spans="1:15" ht="11.25" customHeight="1">
      <c r="A11" s="52" t="s">
        <v>68</v>
      </c>
      <c r="B11" s="41"/>
      <c r="C11" s="49">
        <v>427000</v>
      </c>
      <c r="D11" s="41"/>
      <c r="E11" s="49">
        <v>260000</v>
      </c>
      <c r="F11" s="41"/>
      <c r="G11" s="49">
        <v>201000</v>
      </c>
      <c r="H11" s="78"/>
      <c r="I11" s="49">
        <v>208000</v>
      </c>
      <c r="J11" s="41"/>
      <c r="K11" s="49">
        <v>210000</v>
      </c>
      <c r="L11" s="41"/>
      <c r="M11" s="49">
        <v>210000</v>
      </c>
      <c r="N11" s="41"/>
      <c r="O11" s="49">
        <v>210000</v>
      </c>
    </row>
    <row r="12" spans="1:15" ht="11.25" customHeight="1">
      <c r="A12" s="52" t="s">
        <v>69</v>
      </c>
      <c r="B12" s="41"/>
      <c r="C12" s="49">
        <v>49900</v>
      </c>
      <c r="D12" s="41"/>
      <c r="E12" s="49">
        <v>56600</v>
      </c>
      <c r="F12" s="41"/>
      <c r="G12" s="49">
        <v>64000</v>
      </c>
      <c r="H12" s="41"/>
      <c r="I12" s="49">
        <v>68000</v>
      </c>
      <c r="J12" s="41"/>
      <c r="K12" s="49">
        <v>65000</v>
      </c>
      <c r="L12" s="41"/>
      <c r="M12" s="49">
        <v>65000</v>
      </c>
      <c r="N12" s="41"/>
      <c r="O12" s="49">
        <v>65000</v>
      </c>
    </row>
    <row r="13" spans="1:15" ht="11.25" customHeight="1">
      <c r="A13" s="52" t="s">
        <v>71</v>
      </c>
      <c r="B13" s="41"/>
      <c r="C13" s="49">
        <v>15500</v>
      </c>
      <c r="D13" s="41"/>
      <c r="E13" s="49">
        <v>352</v>
      </c>
      <c r="F13" s="41"/>
      <c r="G13" s="49">
        <v>14</v>
      </c>
      <c r="H13" s="41"/>
      <c r="I13" s="49">
        <v>10</v>
      </c>
      <c r="J13" s="41"/>
      <c r="K13" s="49">
        <v>10</v>
      </c>
      <c r="L13" s="41"/>
      <c r="M13" s="49">
        <v>10</v>
      </c>
      <c r="N13" s="41"/>
      <c r="O13" s="49">
        <v>10</v>
      </c>
    </row>
    <row r="14" spans="1:15" ht="11.25" customHeight="1">
      <c r="A14" s="52" t="s">
        <v>62</v>
      </c>
      <c r="B14" s="41"/>
      <c r="C14" s="49">
        <v>358</v>
      </c>
      <c r="D14" s="41"/>
      <c r="E14" s="49">
        <v>343</v>
      </c>
      <c r="F14" s="41"/>
      <c r="G14" s="49">
        <v>330</v>
      </c>
      <c r="H14" s="41"/>
      <c r="I14" s="49">
        <v>300</v>
      </c>
      <c r="J14" s="41"/>
      <c r="K14" s="49">
        <v>250</v>
      </c>
      <c r="L14" s="41"/>
      <c r="M14" s="49">
        <v>220</v>
      </c>
      <c r="N14" s="41"/>
      <c r="O14" s="49">
        <v>200</v>
      </c>
    </row>
    <row r="15" spans="1:15" ht="11.25" customHeight="1">
      <c r="A15" s="52" t="s">
        <v>75</v>
      </c>
      <c r="B15" s="41"/>
      <c r="C15" s="49">
        <v>35900</v>
      </c>
      <c r="D15" s="41"/>
      <c r="E15" s="49">
        <v>23300</v>
      </c>
      <c r="F15" s="41"/>
      <c r="G15" s="49">
        <v>23500</v>
      </c>
      <c r="H15" s="41"/>
      <c r="I15" s="49">
        <v>17300</v>
      </c>
      <c r="J15" s="41"/>
      <c r="K15" s="49">
        <v>16000</v>
      </c>
      <c r="L15" s="41"/>
      <c r="M15" s="49">
        <v>15000</v>
      </c>
      <c r="N15" s="41"/>
      <c r="O15" s="49">
        <v>14000</v>
      </c>
    </row>
    <row r="16" spans="1:15" ht="11.25" customHeight="1">
      <c r="A16" s="52" t="s">
        <v>76</v>
      </c>
      <c r="B16" s="41"/>
      <c r="C16" s="49">
        <v>11</v>
      </c>
      <c r="D16" s="41"/>
      <c r="E16" s="49" t="s">
        <v>78</v>
      </c>
      <c r="F16" s="41"/>
      <c r="G16" s="49" t="s">
        <v>78</v>
      </c>
      <c r="H16" s="41"/>
      <c r="I16" s="49" t="s">
        <v>78</v>
      </c>
      <c r="J16" s="41"/>
      <c r="K16" s="49" t="s">
        <v>78</v>
      </c>
      <c r="L16" s="41"/>
      <c r="M16" s="49" t="s">
        <v>78</v>
      </c>
      <c r="N16" s="41"/>
      <c r="O16" s="49" t="s">
        <v>78</v>
      </c>
    </row>
    <row r="17" spans="1:15" ht="11.25" customHeight="1">
      <c r="A17" s="52" t="s">
        <v>77</v>
      </c>
      <c r="B17" s="41"/>
      <c r="C17" s="49">
        <v>94400</v>
      </c>
      <c r="D17" s="41"/>
      <c r="E17" s="49">
        <v>53000</v>
      </c>
      <c r="F17" s="41"/>
      <c r="G17" s="49">
        <v>32000</v>
      </c>
      <c r="H17" s="41"/>
      <c r="I17" s="49">
        <v>27200</v>
      </c>
      <c r="J17" s="41"/>
      <c r="K17" s="49">
        <v>27000</v>
      </c>
      <c r="L17" s="41"/>
      <c r="M17" s="49">
        <v>25000</v>
      </c>
      <c r="N17" s="41"/>
      <c r="O17" s="49">
        <v>25000</v>
      </c>
    </row>
    <row r="18" spans="1:15" ht="11.25" customHeight="1">
      <c r="A18" s="53" t="s">
        <v>33</v>
      </c>
      <c r="B18" s="41"/>
      <c r="C18" s="54">
        <f>ROUND(SUM(C9:C17),3-LEN(INT(SUM(C9:C17))))</f>
        <v>638000</v>
      </c>
      <c r="D18" s="54"/>
      <c r="E18" s="54">
        <f>ROUND(SUM(E9:E17),3-LEN(INT(SUM(E9:E17))))</f>
        <v>402000</v>
      </c>
      <c r="F18" s="54"/>
      <c r="G18" s="54">
        <f>ROUND(SUM(G9:G17),3-LEN(INT(SUM(G9:G17))))</f>
        <v>326000</v>
      </c>
      <c r="H18" s="54"/>
      <c r="I18" s="54">
        <f>ROUND(SUM(I9:I17),3-LEN(INT(SUM(I9:I17))))</f>
        <v>322000</v>
      </c>
      <c r="J18" s="54"/>
      <c r="K18" s="54">
        <f>ROUND(SUM(K9:K17),2-LEN(INT(SUM(K9:K17))))</f>
        <v>320000</v>
      </c>
      <c r="L18" s="54"/>
      <c r="M18" s="54">
        <f>ROUND(SUM(M9:M17),2-LEN(INT(SUM(M9:M17))))</f>
        <v>320000</v>
      </c>
      <c r="N18" s="54"/>
      <c r="O18" s="54">
        <f>ROUND(SUM(O9:O17),2-LEN(INT(SUM(O9:O17))))</f>
        <v>320000</v>
      </c>
    </row>
    <row r="19" spans="1:15" ht="11.25" customHeight="1">
      <c r="A19" s="51" t="s">
        <v>81</v>
      </c>
      <c r="B19" s="41"/>
      <c r="C19" s="49"/>
      <c r="D19" s="50"/>
      <c r="E19" s="49"/>
      <c r="F19" s="50"/>
      <c r="G19" s="49"/>
      <c r="H19" s="50"/>
      <c r="I19" s="42"/>
      <c r="J19" s="41"/>
      <c r="K19" s="42"/>
      <c r="L19" s="43"/>
      <c r="M19" s="42"/>
      <c r="N19" s="41"/>
      <c r="O19" s="42"/>
    </row>
    <row r="20" spans="1:15" ht="11.25" customHeight="1">
      <c r="A20" s="52" t="s">
        <v>48</v>
      </c>
      <c r="B20" s="41"/>
      <c r="C20" s="49">
        <v>2070</v>
      </c>
      <c r="D20" s="50"/>
      <c r="E20" s="49">
        <v>81</v>
      </c>
      <c r="F20" s="50"/>
      <c r="G20" s="49">
        <v>21</v>
      </c>
      <c r="H20" s="41"/>
      <c r="I20" s="49">
        <v>18</v>
      </c>
      <c r="J20" s="41"/>
      <c r="K20" s="49">
        <v>20</v>
      </c>
      <c r="L20" s="41"/>
      <c r="M20" s="49">
        <v>20</v>
      </c>
      <c r="N20" s="41"/>
      <c r="O20" s="49">
        <v>20</v>
      </c>
    </row>
    <row r="21" spans="1:15" ht="11.25" customHeight="1">
      <c r="A21" s="52" t="s">
        <v>57</v>
      </c>
      <c r="B21" s="41"/>
      <c r="C21" s="49">
        <v>18200</v>
      </c>
      <c r="D21" s="50"/>
      <c r="E21" s="49">
        <v>1810</v>
      </c>
      <c r="F21" s="50"/>
      <c r="G21" s="49">
        <v>7440</v>
      </c>
      <c r="H21" s="78"/>
      <c r="I21" s="49">
        <v>9000</v>
      </c>
      <c r="J21" s="41"/>
      <c r="K21" s="49">
        <v>10000</v>
      </c>
      <c r="L21" s="41"/>
      <c r="M21" s="49">
        <v>10000</v>
      </c>
      <c r="N21" s="41"/>
      <c r="O21" s="49">
        <v>10000</v>
      </c>
    </row>
    <row r="22" spans="1:15" ht="11.25" customHeight="1">
      <c r="A22" s="52" t="s">
        <v>49</v>
      </c>
      <c r="B22" s="41"/>
      <c r="C22" s="49">
        <v>31700</v>
      </c>
      <c r="D22" s="50"/>
      <c r="E22" s="49">
        <v>30800</v>
      </c>
      <c r="F22" s="50"/>
      <c r="G22" s="49">
        <v>27100</v>
      </c>
      <c r="H22" s="50"/>
      <c r="I22" s="49">
        <v>26600</v>
      </c>
      <c r="J22" s="42"/>
      <c r="K22" s="49">
        <v>27000</v>
      </c>
      <c r="L22" s="50"/>
      <c r="M22" s="49">
        <v>27000</v>
      </c>
      <c r="N22" s="42"/>
      <c r="O22" s="49">
        <v>27000</v>
      </c>
    </row>
    <row r="23" spans="1:15" ht="11.25" customHeight="1">
      <c r="A23" s="52" t="s">
        <v>50</v>
      </c>
      <c r="B23" s="41"/>
      <c r="C23" s="49">
        <v>155</v>
      </c>
      <c r="D23" s="50"/>
      <c r="E23" s="49">
        <v>75</v>
      </c>
      <c r="F23" s="50"/>
      <c r="G23" s="49" t="s">
        <v>78</v>
      </c>
      <c r="H23" s="50"/>
      <c r="I23" s="49" t="s">
        <v>78</v>
      </c>
      <c r="J23" s="42"/>
      <c r="K23" s="49" t="s">
        <v>78</v>
      </c>
      <c r="L23" s="50"/>
      <c r="M23" s="49" t="s">
        <v>78</v>
      </c>
      <c r="N23" s="42"/>
      <c r="O23" s="49" t="s">
        <v>78</v>
      </c>
    </row>
    <row r="24" spans="1:15" ht="11.25" customHeight="1">
      <c r="A24" s="52" t="s">
        <v>51</v>
      </c>
      <c r="B24" s="41"/>
      <c r="C24" s="49">
        <v>124000</v>
      </c>
      <c r="D24" s="50"/>
      <c r="E24" s="49">
        <v>80100</v>
      </c>
      <c r="F24" s="50"/>
      <c r="G24" s="49">
        <v>68100</v>
      </c>
      <c r="H24" s="50"/>
      <c r="I24" s="49">
        <v>63000</v>
      </c>
      <c r="J24" s="42"/>
      <c r="K24" s="49">
        <v>65000</v>
      </c>
      <c r="L24" s="50"/>
      <c r="M24" s="49">
        <v>65000</v>
      </c>
      <c r="N24" s="42"/>
      <c r="O24" s="49">
        <v>65000</v>
      </c>
    </row>
    <row r="25" spans="1:15" ht="11.25" customHeight="1">
      <c r="A25" s="52" t="s">
        <v>52</v>
      </c>
      <c r="B25" s="41"/>
      <c r="C25" s="49">
        <v>17600</v>
      </c>
      <c r="D25" s="50"/>
      <c r="E25" s="49">
        <v>14500</v>
      </c>
      <c r="F25" s="50"/>
      <c r="G25" s="49">
        <v>14300</v>
      </c>
      <c r="H25" s="50"/>
      <c r="I25" s="49">
        <v>13400</v>
      </c>
      <c r="J25" s="42"/>
      <c r="K25" s="49">
        <v>14000</v>
      </c>
      <c r="L25" s="50"/>
      <c r="M25" s="49">
        <v>14000</v>
      </c>
      <c r="N25" s="42"/>
      <c r="O25" s="49">
        <v>14000</v>
      </c>
    </row>
    <row r="26" spans="1:15" ht="11.25" customHeight="1">
      <c r="A26" s="52" t="s">
        <v>53</v>
      </c>
      <c r="B26" s="41"/>
      <c r="C26" s="49">
        <v>6640</v>
      </c>
      <c r="D26" s="50"/>
      <c r="E26" s="49">
        <v>7990</v>
      </c>
      <c r="F26" s="50"/>
      <c r="G26" s="49">
        <v>7520</v>
      </c>
      <c r="H26" s="50"/>
      <c r="I26" s="49">
        <v>8500</v>
      </c>
      <c r="J26" s="42"/>
      <c r="K26" s="49">
        <v>8000</v>
      </c>
      <c r="L26" s="50"/>
      <c r="M26" s="49">
        <v>8000</v>
      </c>
      <c r="N26" s="42"/>
      <c r="O26" s="49">
        <v>8000</v>
      </c>
    </row>
    <row r="27" spans="1:15" ht="11.25" customHeight="1">
      <c r="A27" s="52" t="s">
        <v>54</v>
      </c>
      <c r="B27" s="41"/>
      <c r="C27" s="49">
        <v>205000</v>
      </c>
      <c r="D27" s="50"/>
      <c r="E27" s="49">
        <v>201000</v>
      </c>
      <c r="F27" s="50"/>
      <c r="G27" s="49">
        <v>163000</v>
      </c>
      <c r="H27" s="50"/>
      <c r="I27" s="49">
        <v>162000</v>
      </c>
      <c r="J27" s="41"/>
      <c r="K27" s="49">
        <v>170000</v>
      </c>
      <c r="L27" s="50"/>
      <c r="M27" s="49">
        <v>170000</v>
      </c>
      <c r="N27" s="41"/>
      <c r="O27" s="49">
        <v>170000</v>
      </c>
    </row>
    <row r="28" spans="1:15" ht="11.25" customHeight="1">
      <c r="A28" s="52" t="s">
        <v>55</v>
      </c>
      <c r="B28" s="41"/>
      <c r="C28" s="49">
        <v>38200</v>
      </c>
      <c r="D28" s="50"/>
      <c r="E28" s="49">
        <v>41100</v>
      </c>
      <c r="F28" s="50"/>
      <c r="G28" s="49">
        <v>29300</v>
      </c>
      <c r="H28" s="50"/>
      <c r="I28" s="49">
        <v>31600</v>
      </c>
      <c r="J28" s="41"/>
      <c r="K28" s="49">
        <v>35000</v>
      </c>
      <c r="L28" s="50"/>
      <c r="M28" s="49">
        <v>35000</v>
      </c>
      <c r="N28" s="41"/>
      <c r="O28" s="49">
        <v>35000</v>
      </c>
    </row>
    <row r="29" spans="1:15" ht="11.25" customHeight="1">
      <c r="A29" s="52" t="s">
        <v>56</v>
      </c>
      <c r="B29" s="41"/>
      <c r="C29" s="49">
        <v>44700</v>
      </c>
      <c r="D29" s="50"/>
      <c r="E29" s="49">
        <v>40600</v>
      </c>
      <c r="F29" s="50"/>
      <c r="G29" s="49">
        <v>32300</v>
      </c>
      <c r="H29" s="50"/>
      <c r="I29" s="49">
        <v>35700</v>
      </c>
      <c r="J29" s="41"/>
      <c r="K29" s="49">
        <v>40000</v>
      </c>
      <c r="L29" s="50"/>
      <c r="M29" s="49">
        <v>40000</v>
      </c>
      <c r="N29" s="41"/>
      <c r="O29" s="49">
        <v>40000</v>
      </c>
    </row>
    <row r="30" spans="1:15" ht="11.25" customHeight="1">
      <c r="A30" s="52" t="s">
        <v>58</v>
      </c>
      <c r="B30" s="41"/>
      <c r="C30" s="49">
        <v>4770</v>
      </c>
      <c r="D30" s="50"/>
      <c r="E30" s="49">
        <v>4140</v>
      </c>
      <c r="F30" s="50"/>
      <c r="G30" s="49">
        <v>3590</v>
      </c>
      <c r="H30" s="50"/>
      <c r="I30" s="49">
        <v>2950</v>
      </c>
      <c r="J30" s="41"/>
      <c r="K30" s="49">
        <v>3500</v>
      </c>
      <c r="L30" s="50"/>
      <c r="M30" s="49">
        <v>3500</v>
      </c>
      <c r="N30" s="41"/>
      <c r="O30" s="49">
        <v>3500</v>
      </c>
    </row>
    <row r="31" spans="1:15" ht="11.25" customHeight="1">
      <c r="A31" s="52" t="s">
        <v>59</v>
      </c>
      <c r="B31" s="41"/>
      <c r="C31" s="49">
        <v>5580</v>
      </c>
      <c r="D31" s="50"/>
      <c r="E31" s="49">
        <v>4880</v>
      </c>
      <c r="F31" s="50"/>
      <c r="G31" s="49">
        <v>4480</v>
      </c>
      <c r="H31" s="50"/>
      <c r="I31" s="49">
        <v>4810</v>
      </c>
      <c r="J31" s="41"/>
      <c r="K31" s="49">
        <v>4500</v>
      </c>
      <c r="L31" s="50"/>
      <c r="M31" s="49">
        <v>4500</v>
      </c>
      <c r="N31" s="41"/>
      <c r="O31" s="49">
        <v>4500</v>
      </c>
    </row>
    <row r="32" spans="1:15" ht="11.25" customHeight="1">
      <c r="A32" s="53" t="s">
        <v>33</v>
      </c>
      <c r="B32" s="57"/>
      <c r="C32" s="54">
        <f>ROUND(SUM(C20:C31),3-LEN(INT(SUM(C20:C31))))</f>
        <v>499000</v>
      </c>
      <c r="D32" s="54"/>
      <c r="E32" s="54">
        <f>ROUND(SUM(E20:E31),3-LEN(INT(SUM(E20:E31))))</f>
        <v>427000</v>
      </c>
      <c r="F32" s="54"/>
      <c r="G32" s="54">
        <f>ROUND(SUM(G20:G31),3-LEN(INT(SUM(G20:G31))))</f>
        <v>357000</v>
      </c>
      <c r="H32" s="54"/>
      <c r="I32" s="54">
        <f>ROUND(SUM(I20:I31),3-LEN(INT(SUM(I20:I31))))</f>
        <v>358000</v>
      </c>
      <c r="J32" s="54"/>
      <c r="K32" s="54">
        <f>ROUND(SUM(K20:K31),2-LEN(INT(SUM(K20:K31))))</f>
        <v>380000</v>
      </c>
      <c r="L32" s="54"/>
      <c r="M32" s="54">
        <f>ROUND(SUM(M20:M31),2-LEN(INT(SUM(M20:M31))))</f>
        <v>380000</v>
      </c>
      <c r="N32" s="54"/>
      <c r="O32" s="54">
        <f>ROUND(SUM(O20:O31),2-LEN(INT(SUM(O20:O31))))</f>
        <v>380000</v>
      </c>
    </row>
    <row r="33" spans="1:15" ht="11.25" customHeight="1">
      <c r="A33" s="48" t="s">
        <v>35</v>
      </c>
      <c r="B33" s="41"/>
      <c r="C33" s="42"/>
      <c r="D33" s="41"/>
      <c r="E33" s="42"/>
      <c r="F33" s="41"/>
      <c r="G33" s="42"/>
      <c r="H33" s="41"/>
      <c r="I33" s="42"/>
      <c r="J33" s="41"/>
      <c r="K33" s="42"/>
      <c r="L33" s="43"/>
      <c r="M33" s="42"/>
      <c r="N33" s="41"/>
      <c r="O33" s="42"/>
    </row>
    <row r="34" spans="1:15" ht="11.25" customHeight="1">
      <c r="A34" s="51" t="s">
        <v>39</v>
      </c>
      <c r="B34" s="41"/>
      <c r="C34" s="49">
        <v>800</v>
      </c>
      <c r="D34" s="41"/>
      <c r="E34" s="49">
        <v>40</v>
      </c>
      <c r="F34" s="41"/>
      <c r="G34" s="49">
        <v>7</v>
      </c>
      <c r="H34" s="78"/>
      <c r="I34" s="49">
        <v>8</v>
      </c>
      <c r="J34" s="41"/>
      <c r="K34" s="49">
        <v>10</v>
      </c>
      <c r="L34" s="41"/>
      <c r="M34" s="49">
        <v>10</v>
      </c>
      <c r="N34" s="41"/>
      <c r="O34" s="49">
        <v>10</v>
      </c>
    </row>
    <row r="35" spans="1:15" ht="11.25" customHeight="1">
      <c r="A35" s="51" t="s">
        <v>40</v>
      </c>
      <c r="B35" s="41"/>
      <c r="C35" s="49">
        <v>131000</v>
      </c>
      <c r="D35" s="41"/>
      <c r="E35" s="49">
        <v>113000</v>
      </c>
      <c r="F35" s="41"/>
      <c r="G35" s="49">
        <v>74900</v>
      </c>
      <c r="H35" s="41"/>
      <c r="I35" s="49">
        <v>86900</v>
      </c>
      <c r="J35" s="41"/>
      <c r="K35" s="49">
        <v>90000</v>
      </c>
      <c r="L35" s="41"/>
      <c r="M35" s="49">
        <v>95000</v>
      </c>
      <c r="N35" s="41"/>
      <c r="O35" s="49">
        <v>100000</v>
      </c>
    </row>
    <row r="36" spans="1:15" ht="11.25" customHeight="1">
      <c r="A36" s="51" t="s">
        <v>41</v>
      </c>
      <c r="B36" s="41"/>
      <c r="C36" s="49">
        <v>3400</v>
      </c>
      <c r="D36" s="41"/>
      <c r="E36" s="49">
        <v>500</v>
      </c>
      <c r="F36" s="41"/>
      <c r="G36" s="49">
        <v>425</v>
      </c>
      <c r="H36" s="41"/>
      <c r="I36" s="49">
        <v>455</v>
      </c>
      <c r="J36" s="41"/>
      <c r="K36" s="49">
        <v>500</v>
      </c>
      <c r="L36" s="41"/>
      <c r="M36" s="49">
        <v>500</v>
      </c>
      <c r="N36" s="41"/>
      <c r="O36" s="49">
        <v>500</v>
      </c>
    </row>
    <row r="37" spans="1:15" ht="11.25" customHeight="1">
      <c r="A37" s="51" t="s">
        <v>44</v>
      </c>
      <c r="B37" s="41"/>
      <c r="C37" s="49">
        <v>395000</v>
      </c>
      <c r="D37" s="41"/>
      <c r="E37" s="49">
        <v>263000</v>
      </c>
      <c r="F37" s="41"/>
      <c r="G37" s="49">
        <v>274000</v>
      </c>
      <c r="H37" s="78"/>
      <c r="I37" s="49">
        <v>283000</v>
      </c>
      <c r="J37" s="41"/>
      <c r="K37" s="49">
        <v>310000</v>
      </c>
      <c r="L37" s="41"/>
      <c r="M37" s="49">
        <v>320000</v>
      </c>
      <c r="N37" s="41"/>
      <c r="O37" s="49">
        <v>330000</v>
      </c>
    </row>
    <row r="38" spans="1:15" ht="11.25" customHeight="1">
      <c r="A38" s="51" t="s">
        <v>45</v>
      </c>
      <c r="B38" s="41"/>
      <c r="C38" s="49">
        <v>300</v>
      </c>
      <c r="D38" s="41"/>
      <c r="E38" s="49">
        <v>100</v>
      </c>
      <c r="F38" s="41"/>
      <c r="G38" s="49">
        <v>21</v>
      </c>
      <c r="H38" s="41"/>
      <c r="I38" s="49">
        <v>92</v>
      </c>
      <c r="J38" s="41"/>
      <c r="K38" s="49">
        <v>100</v>
      </c>
      <c r="L38" s="41"/>
      <c r="M38" s="49">
        <v>100</v>
      </c>
      <c r="N38" s="41"/>
      <c r="O38" s="49">
        <v>100</v>
      </c>
    </row>
    <row r="39" spans="1:15" ht="11.25" customHeight="1">
      <c r="A39" s="51" t="s">
        <v>46</v>
      </c>
      <c r="B39" s="41"/>
      <c r="C39" s="49">
        <v>136000</v>
      </c>
      <c r="D39" s="41"/>
      <c r="E39" s="49">
        <v>83800</v>
      </c>
      <c r="F39" s="41"/>
      <c r="G39" s="49">
        <v>81900</v>
      </c>
      <c r="H39" s="41"/>
      <c r="I39" s="49">
        <v>83400</v>
      </c>
      <c r="J39" s="41"/>
      <c r="K39" s="49">
        <v>85000</v>
      </c>
      <c r="L39" s="41"/>
      <c r="M39" s="49">
        <v>85000</v>
      </c>
      <c r="N39" s="41"/>
      <c r="O39" s="49">
        <v>80000</v>
      </c>
    </row>
    <row r="40" spans="1:15" ht="11.25" customHeight="1">
      <c r="A40" s="51" t="s">
        <v>47</v>
      </c>
      <c r="B40" s="41"/>
      <c r="C40" s="49">
        <v>3200</v>
      </c>
      <c r="D40" s="41"/>
      <c r="E40" s="49">
        <v>3200</v>
      </c>
      <c r="F40" s="41"/>
      <c r="G40" s="49">
        <v>2560</v>
      </c>
      <c r="H40" s="41"/>
      <c r="I40" s="49">
        <v>2700</v>
      </c>
      <c r="J40" s="41"/>
      <c r="K40" s="49">
        <v>3500</v>
      </c>
      <c r="L40" s="41"/>
      <c r="M40" s="49">
        <v>4000</v>
      </c>
      <c r="N40" s="41"/>
      <c r="O40" s="49">
        <v>4500</v>
      </c>
    </row>
    <row r="41" spans="1:15" ht="11.25" customHeight="1">
      <c r="A41" s="52" t="s">
        <v>33</v>
      </c>
      <c r="B41" s="41"/>
      <c r="C41" s="54">
        <f>ROUND(SUM(C34:C40),3-LEN(INT(SUM(C34:C40))))</f>
        <v>670000</v>
      </c>
      <c r="D41" s="54"/>
      <c r="E41" s="54">
        <f>ROUND(SUM(E34:E40),3-LEN(INT(SUM(E34:E40))))</f>
        <v>464000</v>
      </c>
      <c r="F41" s="54"/>
      <c r="G41" s="54">
        <f>ROUND(SUM(G34:G40),3-LEN(INT(SUM(G34:G40))))</f>
        <v>434000</v>
      </c>
      <c r="H41" s="54"/>
      <c r="I41" s="54">
        <f>ROUND(SUM(I34:I40),3-LEN(INT(SUM(I34:I40))))</f>
        <v>457000</v>
      </c>
      <c r="J41" s="54"/>
      <c r="K41" s="54">
        <f>ROUND(SUM(K34:K40),2-LEN(INT(SUM(K34:K40))))</f>
        <v>490000</v>
      </c>
      <c r="L41" s="54"/>
      <c r="M41" s="54">
        <f>ROUND(SUM(M34:M40),2-LEN(INT(SUM(M34:M40))))</f>
        <v>500000</v>
      </c>
      <c r="N41" s="54"/>
      <c r="O41" s="54">
        <f>ROUND(SUM(O34:O40),2-LEN(INT(SUM(O34:O40))))</f>
        <v>520000</v>
      </c>
    </row>
    <row r="42" spans="1:15" ht="11.25" customHeight="1">
      <c r="A42" s="51" t="s">
        <v>83</v>
      </c>
      <c r="B42" s="44"/>
      <c r="C42" s="46">
        <f>ROUND(SUM(C18,C32,C41),3-LEN(INT(SUM(C18,C32,C41))))</f>
        <v>1810000</v>
      </c>
      <c r="D42" s="46"/>
      <c r="E42" s="46">
        <f>ROUND(SUM(E18,E32,E41),3-LEN(INT(SUM(E18,E32,E41))))</f>
        <v>1290000</v>
      </c>
      <c r="F42" s="46"/>
      <c r="G42" s="46">
        <f>ROUND(SUM(G18,G32,G41),3-LEN(INT(SUM(G18,G32,G41))))</f>
        <v>1120000</v>
      </c>
      <c r="H42" s="46"/>
      <c r="I42" s="46">
        <f>ROUND(SUM(I18,I32,I41),3-LEN(INT(SUM(I18,I32,I41))))</f>
        <v>1140000</v>
      </c>
      <c r="J42" s="46"/>
      <c r="K42" s="46">
        <f>ROUND(SUM(K18,K32,K41),2-LEN(INT(SUM(K18,K32,K41))))</f>
        <v>1200000</v>
      </c>
      <c r="L42" s="46"/>
      <c r="M42" s="46">
        <f>ROUND(SUM(M18,M32,M41),2-LEN(INT(SUM(M18,M32,M41))))</f>
        <v>1200000</v>
      </c>
      <c r="N42" s="46"/>
      <c r="O42" s="46">
        <f>ROUND(SUM(O18,O32,O41),2-LEN(INT(SUM(O18,O32,O41))))</f>
        <v>1200000</v>
      </c>
    </row>
    <row r="43" spans="1:15" ht="12" customHeight="1">
      <c r="A43" s="199" t="s">
        <v>218</v>
      </c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</row>
    <row r="44" spans="1:15" ht="12" customHeight="1">
      <c r="A44" s="164" t="s">
        <v>225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</row>
    <row r="45" spans="1:15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1:15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</sheetData>
  <mergeCells count="7">
    <mergeCell ref="A5:O5"/>
    <mergeCell ref="A43:O43"/>
    <mergeCell ref="A44:O44"/>
    <mergeCell ref="A1:O1"/>
    <mergeCell ref="A2:O2"/>
    <mergeCell ref="A4:O4"/>
    <mergeCell ref="A3:O3"/>
  </mergeCells>
  <printOptions/>
  <pageMargins left="0.5" right="0.5" top="0.5" bottom="0.75" header="0.5" footer="0.5"/>
  <pageSetup horizontalDpi="1200" verticalDpi="12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A1" sqref="A1:I1"/>
    </sheetView>
  </sheetViews>
  <sheetFormatPr defaultColWidth="9.140625" defaultRowHeight="12.75"/>
  <cols>
    <col min="1" max="1" width="18.7109375" style="0" customWidth="1"/>
    <col min="2" max="2" width="1.7109375" style="0" customWidth="1"/>
    <col min="3" max="3" width="8.7109375" style="0" customWidth="1"/>
    <col min="4" max="4" width="1.7109375" style="0" customWidth="1"/>
    <col min="5" max="5" width="8.7109375" style="0" customWidth="1"/>
    <col min="6" max="6" width="1.7109375" style="0" customWidth="1"/>
    <col min="7" max="7" width="8.7109375" style="0" customWidth="1"/>
    <col min="8" max="8" width="1.7109375" style="0" customWidth="1"/>
    <col min="9" max="9" width="8.7109375" style="0" customWidth="1"/>
    <col min="10" max="10" width="1.7109375" style="0" customWidth="1"/>
    <col min="11" max="11" width="8.7109375" style="0" customWidth="1"/>
    <col min="12" max="12" width="1.7109375" style="0" customWidth="1"/>
    <col min="13" max="13" width="8.7109375" style="0" customWidth="1"/>
    <col min="14" max="14" width="1.7109375" style="0" customWidth="1"/>
    <col min="15" max="15" width="8.7109375" style="0" customWidth="1"/>
  </cols>
  <sheetData>
    <row r="1" spans="1:15" ht="11.25" customHeight="1">
      <c r="A1" s="167" t="s">
        <v>117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1:15" ht="11.25" customHeight="1">
      <c r="A2" s="167" t="s">
        <v>189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1:15" ht="11.25" customHeigh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</row>
    <row r="4" spans="1:15" ht="11.25" customHeight="1">
      <c r="A4" s="167" t="s">
        <v>124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5" spans="1:15" ht="11.25" customHeight="1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</row>
    <row r="6" spans="1:15" ht="11.25" customHeight="1">
      <c r="A6" s="65" t="s">
        <v>201</v>
      </c>
      <c r="B6" s="44"/>
      <c r="C6" s="46" t="s">
        <v>84</v>
      </c>
      <c r="D6" s="44"/>
      <c r="E6" s="46" t="s">
        <v>85</v>
      </c>
      <c r="F6" s="44"/>
      <c r="G6" s="46" t="s">
        <v>86</v>
      </c>
      <c r="H6" s="44"/>
      <c r="I6" s="46" t="s">
        <v>209</v>
      </c>
      <c r="J6" s="44"/>
      <c r="K6" s="46" t="s">
        <v>215</v>
      </c>
      <c r="L6" s="47"/>
      <c r="M6" s="46" t="s">
        <v>216</v>
      </c>
      <c r="N6" s="44"/>
      <c r="O6" s="46" t="s">
        <v>217</v>
      </c>
    </row>
    <row r="7" spans="1:15" ht="11.25" customHeight="1">
      <c r="A7" s="48" t="s">
        <v>82</v>
      </c>
      <c r="B7" s="41"/>
      <c r="C7" s="49"/>
      <c r="D7" s="50"/>
      <c r="E7" s="49"/>
      <c r="F7" s="50"/>
      <c r="G7" s="49"/>
      <c r="H7" s="50"/>
      <c r="I7" s="42"/>
      <c r="J7" s="41"/>
      <c r="K7" s="42"/>
      <c r="L7" s="43"/>
      <c r="M7" s="42"/>
      <c r="N7" s="41"/>
      <c r="O7" s="42"/>
    </row>
    <row r="8" spans="1:15" ht="11.25" customHeight="1">
      <c r="A8" s="51" t="s">
        <v>60</v>
      </c>
      <c r="B8" s="41"/>
      <c r="C8" s="49"/>
      <c r="D8" s="50"/>
      <c r="E8" s="49"/>
      <c r="F8" s="50"/>
      <c r="G8" s="49"/>
      <c r="H8" s="50"/>
      <c r="I8" s="42"/>
      <c r="J8" s="41"/>
      <c r="K8" s="42"/>
      <c r="L8" s="43"/>
      <c r="M8" s="42"/>
      <c r="N8" s="41"/>
      <c r="O8" s="42"/>
    </row>
    <row r="9" spans="1:15" ht="11.25" customHeight="1">
      <c r="A9" s="52" t="s">
        <v>64</v>
      </c>
      <c r="B9" s="41"/>
      <c r="C9" s="49">
        <v>1080</v>
      </c>
      <c r="D9" s="41"/>
      <c r="E9" s="49">
        <v>1000</v>
      </c>
      <c r="F9" s="41"/>
      <c r="G9" s="49">
        <v>1200</v>
      </c>
      <c r="H9" s="41"/>
      <c r="I9" s="49">
        <v>1200</v>
      </c>
      <c r="J9" s="41"/>
      <c r="K9" s="49">
        <v>1200</v>
      </c>
      <c r="L9" s="41"/>
      <c r="M9" s="49">
        <v>1100</v>
      </c>
      <c r="N9" s="41"/>
      <c r="O9" s="49">
        <v>1000</v>
      </c>
    </row>
    <row r="10" spans="1:15" ht="11.25" customHeight="1">
      <c r="A10" s="52" t="s">
        <v>66</v>
      </c>
      <c r="B10" s="41"/>
      <c r="C10" s="49" t="s">
        <v>78</v>
      </c>
      <c r="D10" s="41"/>
      <c r="E10" s="49">
        <v>6320</v>
      </c>
      <c r="F10" s="41"/>
      <c r="G10" s="49">
        <v>7100</v>
      </c>
      <c r="H10" s="41"/>
      <c r="I10" s="49">
        <v>7300</v>
      </c>
      <c r="J10" s="41"/>
      <c r="K10" s="49">
        <v>7600</v>
      </c>
      <c r="L10" s="41"/>
      <c r="M10" s="49">
        <v>7800</v>
      </c>
      <c r="N10" s="41"/>
      <c r="O10" s="49">
        <v>8000</v>
      </c>
    </row>
    <row r="11" spans="1:15" ht="11.25" customHeight="1">
      <c r="A11" s="52" t="s">
        <v>79</v>
      </c>
      <c r="B11" s="41"/>
      <c r="C11" s="49">
        <v>3030</v>
      </c>
      <c r="D11" s="41"/>
      <c r="E11" s="49">
        <v>2830</v>
      </c>
      <c r="F11" s="41"/>
      <c r="G11" s="49">
        <v>1870</v>
      </c>
      <c r="H11" s="41"/>
      <c r="I11" s="49">
        <v>1330</v>
      </c>
      <c r="J11" s="41"/>
      <c r="K11" s="49">
        <v>1300</v>
      </c>
      <c r="L11" s="41"/>
      <c r="M11" s="49">
        <v>1200</v>
      </c>
      <c r="N11" s="41"/>
      <c r="O11" s="49">
        <v>1200</v>
      </c>
    </row>
    <row r="12" spans="1:15" ht="11.25" customHeight="1">
      <c r="A12" s="52" t="s">
        <v>68</v>
      </c>
      <c r="B12" s="41"/>
      <c r="C12" s="49">
        <v>23700</v>
      </c>
      <c r="D12" s="41"/>
      <c r="E12" s="49">
        <v>19000</v>
      </c>
      <c r="F12" s="41"/>
      <c r="G12" s="49">
        <v>20400</v>
      </c>
      <c r="H12" s="78"/>
      <c r="I12" s="49">
        <v>19300</v>
      </c>
      <c r="J12" s="41"/>
      <c r="K12" s="49">
        <v>19000</v>
      </c>
      <c r="L12" s="41"/>
      <c r="M12" s="49">
        <v>18000</v>
      </c>
      <c r="N12" s="41"/>
      <c r="O12" s="49">
        <v>17000</v>
      </c>
    </row>
    <row r="13" spans="1:15" ht="11.25" customHeight="1">
      <c r="A13" s="52" t="s">
        <v>69</v>
      </c>
      <c r="B13" s="41"/>
      <c r="C13" s="49">
        <v>36</v>
      </c>
      <c r="D13" s="78"/>
      <c r="E13" s="49">
        <v>36</v>
      </c>
      <c r="F13" s="78"/>
      <c r="G13" s="49">
        <v>36</v>
      </c>
      <c r="H13" s="78"/>
      <c r="I13" s="49">
        <v>30</v>
      </c>
      <c r="J13" s="41"/>
      <c r="K13" s="49">
        <v>30</v>
      </c>
      <c r="L13" s="41"/>
      <c r="M13" s="49">
        <v>30</v>
      </c>
      <c r="N13" s="41"/>
      <c r="O13" s="49">
        <v>25</v>
      </c>
    </row>
    <row r="14" spans="1:15" ht="11.25" customHeight="1">
      <c r="A14" s="52" t="s">
        <v>70</v>
      </c>
      <c r="B14" s="41"/>
      <c r="C14" s="49">
        <v>57</v>
      </c>
      <c r="D14" s="41"/>
      <c r="E14" s="49">
        <v>2830</v>
      </c>
      <c r="F14" s="41"/>
      <c r="G14" s="49">
        <v>2500</v>
      </c>
      <c r="H14" s="41"/>
      <c r="I14" s="49">
        <v>2500</v>
      </c>
      <c r="J14" s="41"/>
      <c r="K14" s="49">
        <v>2500</v>
      </c>
      <c r="L14" s="41"/>
      <c r="M14" s="49">
        <v>2500</v>
      </c>
      <c r="N14" s="41"/>
      <c r="O14" s="49">
        <v>2500</v>
      </c>
    </row>
    <row r="15" spans="1:15" ht="11.25" customHeight="1">
      <c r="A15" s="52" t="s">
        <v>71</v>
      </c>
      <c r="B15" s="41"/>
      <c r="C15" s="49">
        <v>17300</v>
      </c>
      <c r="D15" s="41"/>
      <c r="E15" s="49">
        <v>20400</v>
      </c>
      <c r="F15" s="41"/>
      <c r="G15" s="49">
        <v>18500</v>
      </c>
      <c r="H15" s="41"/>
      <c r="I15" s="49">
        <v>12600</v>
      </c>
      <c r="J15" s="41"/>
      <c r="K15" s="49">
        <v>12000</v>
      </c>
      <c r="L15" s="41"/>
      <c r="M15" s="49">
        <v>12000</v>
      </c>
      <c r="N15" s="41"/>
      <c r="O15" s="49">
        <v>12000</v>
      </c>
    </row>
    <row r="16" spans="1:15" ht="11.25" customHeight="1">
      <c r="A16" s="52" t="s">
        <v>73</v>
      </c>
      <c r="B16" s="41"/>
      <c r="C16" s="49">
        <v>74100</v>
      </c>
      <c r="D16" s="41"/>
      <c r="E16" s="49">
        <v>78400</v>
      </c>
      <c r="F16" s="41"/>
      <c r="G16" s="49">
        <v>68200</v>
      </c>
      <c r="H16" s="41"/>
      <c r="I16" s="49">
        <v>74000</v>
      </c>
      <c r="J16" s="41"/>
      <c r="K16" s="49">
        <v>74000</v>
      </c>
      <c r="L16" s="41"/>
      <c r="M16" s="49">
        <v>72000</v>
      </c>
      <c r="N16" s="41"/>
      <c r="O16" s="49">
        <v>70000</v>
      </c>
    </row>
    <row r="17" spans="1:15" ht="11.25" customHeight="1">
      <c r="A17" s="52" t="s">
        <v>62</v>
      </c>
      <c r="B17" s="41"/>
      <c r="C17" s="49">
        <v>27900</v>
      </c>
      <c r="D17" s="41"/>
      <c r="E17" s="49">
        <v>27800</v>
      </c>
      <c r="F17" s="41"/>
      <c r="G17" s="49">
        <v>49700</v>
      </c>
      <c r="H17" s="78"/>
      <c r="I17" s="49">
        <v>78500</v>
      </c>
      <c r="J17" s="41"/>
      <c r="K17" s="49">
        <v>86000</v>
      </c>
      <c r="L17" s="41"/>
      <c r="M17" s="49">
        <v>90000</v>
      </c>
      <c r="N17" s="41"/>
      <c r="O17" s="49">
        <v>95000</v>
      </c>
    </row>
    <row r="18" spans="1:15" ht="11.25" customHeight="1">
      <c r="A18" s="52" t="s">
        <v>75</v>
      </c>
      <c r="B18" s="41"/>
      <c r="C18" s="49">
        <v>1550</v>
      </c>
      <c r="D18" s="41"/>
      <c r="E18" s="49">
        <v>422</v>
      </c>
      <c r="F18" s="41"/>
      <c r="G18" s="49">
        <v>179</v>
      </c>
      <c r="H18" s="41"/>
      <c r="I18" s="49">
        <v>550</v>
      </c>
      <c r="J18" s="41"/>
      <c r="K18" s="49">
        <v>500</v>
      </c>
      <c r="L18" s="41"/>
      <c r="M18" s="49">
        <v>500</v>
      </c>
      <c r="N18" s="41"/>
      <c r="O18" s="49">
        <v>500</v>
      </c>
    </row>
    <row r="19" spans="1:15" ht="11.25" customHeight="1">
      <c r="A19" s="52" t="s">
        <v>77</v>
      </c>
      <c r="B19" s="41"/>
      <c r="C19" s="49">
        <v>50600</v>
      </c>
      <c r="D19" s="41"/>
      <c r="E19" s="49">
        <v>75500</v>
      </c>
      <c r="F19" s="41"/>
      <c r="G19" s="49">
        <v>95900</v>
      </c>
      <c r="H19" s="41"/>
      <c r="I19" s="49">
        <v>100000</v>
      </c>
      <c r="J19" s="41"/>
      <c r="K19" s="49">
        <v>90000</v>
      </c>
      <c r="L19" s="41"/>
      <c r="M19" s="49">
        <v>90000</v>
      </c>
      <c r="N19" s="41"/>
      <c r="O19" s="49">
        <v>80000</v>
      </c>
    </row>
    <row r="20" spans="1:15" ht="11.25" customHeight="1">
      <c r="A20" s="53" t="s">
        <v>33</v>
      </c>
      <c r="B20" s="41"/>
      <c r="C20" s="54">
        <f>ROUND(SUM(C9:C19),3-LEN(INT(SUM(C9:C19))))</f>
        <v>199000</v>
      </c>
      <c r="D20" s="54"/>
      <c r="E20" s="54">
        <f>ROUND(SUM(E9:E19),3-LEN(INT(SUM(E9:E19))))</f>
        <v>235000</v>
      </c>
      <c r="F20" s="54"/>
      <c r="G20" s="54">
        <f>ROUND(SUM(G9:G19),3-LEN(INT(SUM(G9:G19))))</f>
        <v>266000</v>
      </c>
      <c r="H20" s="54"/>
      <c r="I20" s="54">
        <f>ROUND(SUM(I9:I19),3-LEN(INT(SUM(I9:I19))))</f>
        <v>297000</v>
      </c>
      <c r="J20" s="54"/>
      <c r="K20" s="54">
        <f>ROUND(SUM(K9:K19),2-LEN(INT(SUM(K9:K19))))</f>
        <v>290000</v>
      </c>
      <c r="L20" s="54"/>
      <c r="M20" s="54">
        <f>ROUND(SUM(M9:M19),2-LEN(INT(SUM(M9:M19))))</f>
        <v>300000</v>
      </c>
      <c r="N20" s="54"/>
      <c r="O20" s="54">
        <f>ROUND(SUM(O9:O19),2-LEN(INT(SUM(O9:O19))))</f>
        <v>290000</v>
      </c>
    </row>
    <row r="21" spans="1:15" ht="11.25" customHeight="1">
      <c r="A21" s="51" t="s">
        <v>81</v>
      </c>
      <c r="B21" s="41"/>
      <c r="C21" s="49"/>
      <c r="D21" s="50"/>
      <c r="E21" s="49"/>
      <c r="F21" s="50"/>
      <c r="G21" s="49"/>
      <c r="H21" s="50"/>
      <c r="I21" s="42"/>
      <c r="J21" s="41"/>
      <c r="K21" s="42"/>
      <c r="L21" s="43"/>
      <c r="M21" s="42"/>
      <c r="N21" s="41"/>
      <c r="O21" s="42"/>
    </row>
    <row r="22" spans="1:15" ht="11.25" customHeight="1">
      <c r="A22" s="52" t="s">
        <v>48</v>
      </c>
      <c r="B22" s="41"/>
      <c r="C22" s="49">
        <v>243</v>
      </c>
      <c r="D22" s="50"/>
      <c r="E22" s="49">
        <v>28</v>
      </c>
      <c r="F22" s="50"/>
      <c r="G22" s="49">
        <v>11</v>
      </c>
      <c r="H22" s="41"/>
      <c r="I22" s="49">
        <v>12</v>
      </c>
      <c r="J22" s="41"/>
      <c r="K22" s="49">
        <v>12</v>
      </c>
      <c r="L22" s="41"/>
      <c r="M22" s="49">
        <v>15</v>
      </c>
      <c r="N22" s="41"/>
      <c r="O22" s="49">
        <v>15</v>
      </c>
    </row>
    <row r="23" spans="1:15" ht="11.25" customHeight="1">
      <c r="A23" s="52" t="s">
        <v>49</v>
      </c>
      <c r="B23" s="41"/>
      <c r="C23" s="49">
        <v>14</v>
      </c>
      <c r="D23" s="50"/>
      <c r="E23" s="49">
        <v>60</v>
      </c>
      <c r="F23" s="50"/>
      <c r="G23" s="49">
        <v>15</v>
      </c>
      <c r="H23" s="50"/>
      <c r="I23" s="49">
        <v>333</v>
      </c>
      <c r="J23" s="42"/>
      <c r="K23" s="49">
        <v>500</v>
      </c>
      <c r="L23" s="50"/>
      <c r="M23" s="49">
        <v>500</v>
      </c>
      <c r="N23" s="42"/>
      <c r="O23" s="49">
        <v>500</v>
      </c>
    </row>
    <row r="24" spans="1:15" ht="11.25" customHeight="1">
      <c r="A24" s="52" t="s">
        <v>50</v>
      </c>
      <c r="B24" s="41"/>
      <c r="C24" s="49">
        <v>2</v>
      </c>
      <c r="D24" s="50"/>
      <c r="E24" s="49">
        <v>2</v>
      </c>
      <c r="F24" s="50"/>
      <c r="G24" s="49">
        <v>2</v>
      </c>
      <c r="H24" s="50"/>
      <c r="I24" s="49">
        <v>2</v>
      </c>
      <c r="J24" s="42"/>
      <c r="K24" s="49">
        <v>2</v>
      </c>
      <c r="L24" s="50"/>
      <c r="M24" s="49">
        <v>2</v>
      </c>
      <c r="N24" s="42"/>
      <c r="O24" s="49">
        <v>2</v>
      </c>
    </row>
    <row r="25" spans="1:15" ht="11.25" customHeight="1">
      <c r="A25" s="52" t="s">
        <v>51</v>
      </c>
      <c r="B25" s="41"/>
      <c r="C25" s="49">
        <v>125</v>
      </c>
      <c r="D25" s="50"/>
      <c r="E25" s="49">
        <v>165</v>
      </c>
      <c r="F25" s="50"/>
      <c r="G25" s="49">
        <v>118</v>
      </c>
      <c r="H25" s="50"/>
      <c r="I25" s="49">
        <v>175</v>
      </c>
      <c r="J25" s="42"/>
      <c r="K25" s="49">
        <v>150</v>
      </c>
      <c r="L25" s="50"/>
      <c r="M25" s="49">
        <v>150</v>
      </c>
      <c r="N25" s="42"/>
      <c r="O25" s="49">
        <v>150</v>
      </c>
    </row>
    <row r="26" spans="1:15" ht="11.25" customHeight="1">
      <c r="A26" s="52" t="s">
        <v>52</v>
      </c>
      <c r="B26" s="41"/>
      <c r="C26" s="49">
        <v>5</v>
      </c>
      <c r="D26" s="50"/>
      <c r="E26" s="49">
        <v>5</v>
      </c>
      <c r="F26" s="50"/>
      <c r="G26" s="49">
        <v>3</v>
      </c>
      <c r="H26" s="50"/>
      <c r="I26" s="49">
        <v>3</v>
      </c>
      <c r="J26" s="42"/>
      <c r="K26" s="49">
        <v>3</v>
      </c>
      <c r="L26" s="50"/>
      <c r="M26" s="49">
        <v>3</v>
      </c>
      <c r="N26" s="42"/>
      <c r="O26" s="49">
        <v>3</v>
      </c>
    </row>
    <row r="27" spans="1:15" ht="11.25" customHeight="1">
      <c r="A27" s="52" t="s">
        <v>54</v>
      </c>
      <c r="B27" s="41"/>
      <c r="C27" s="49">
        <v>3870</v>
      </c>
      <c r="D27" s="50"/>
      <c r="E27" s="49">
        <v>4800</v>
      </c>
      <c r="F27" s="50"/>
      <c r="G27" s="49">
        <v>4960</v>
      </c>
      <c r="H27" s="50"/>
      <c r="I27" s="49">
        <v>5400</v>
      </c>
      <c r="J27" s="41"/>
      <c r="K27" s="49">
        <v>5300</v>
      </c>
      <c r="L27" s="50"/>
      <c r="M27" s="49">
        <v>5300</v>
      </c>
      <c r="N27" s="41"/>
      <c r="O27" s="49">
        <v>5300</v>
      </c>
    </row>
    <row r="28" spans="1:15" ht="11.25" customHeight="1">
      <c r="A28" s="52" t="s">
        <v>55</v>
      </c>
      <c r="B28" s="41"/>
      <c r="C28" s="49">
        <v>28300</v>
      </c>
      <c r="D28" s="50"/>
      <c r="E28" s="49">
        <v>19000</v>
      </c>
      <c r="F28" s="50"/>
      <c r="G28" s="49">
        <v>14600</v>
      </c>
      <c r="H28" s="50"/>
      <c r="I28" s="49">
        <v>13300</v>
      </c>
      <c r="J28" s="41"/>
      <c r="K28" s="49">
        <v>14000</v>
      </c>
      <c r="L28" s="50"/>
      <c r="M28" s="49">
        <v>14000</v>
      </c>
      <c r="N28" s="41"/>
      <c r="O28" s="49">
        <v>14000</v>
      </c>
    </row>
    <row r="29" spans="1:15" ht="11.25" customHeight="1">
      <c r="A29" s="52" t="s">
        <v>56</v>
      </c>
      <c r="B29" s="41"/>
      <c r="C29" s="49">
        <v>646</v>
      </c>
      <c r="D29" s="50"/>
      <c r="E29" s="49">
        <v>906</v>
      </c>
      <c r="F29" s="50"/>
      <c r="G29" s="49">
        <v>729</v>
      </c>
      <c r="H29" s="78"/>
      <c r="I29" s="49">
        <v>300</v>
      </c>
      <c r="J29" s="41"/>
      <c r="K29" s="49">
        <v>110</v>
      </c>
      <c r="L29" s="50"/>
      <c r="M29" s="49">
        <v>110</v>
      </c>
      <c r="N29" s="41"/>
      <c r="O29" s="49">
        <v>110</v>
      </c>
    </row>
    <row r="30" spans="1:15" ht="11.25" customHeight="1">
      <c r="A30" s="52" t="s">
        <v>58</v>
      </c>
      <c r="B30" s="41"/>
      <c r="C30" s="49">
        <v>981</v>
      </c>
      <c r="D30" s="50"/>
      <c r="E30" s="49">
        <v>345</v>
      </c>
      <c r="F30" s="50"/>
      <c r="G30" s="49">
        <v>202</v>
      </c>
      <c r="H30" s="50"/>
      <c r="I30" s="49">
        <v>200</v>
      </c>
      <c r="J30" s="78" t="s">
        <v>367</v>
      </c>
      <c r="K30" s="49">
        <v>220</v>
      </c>
      <c r="L30" s="50"/>
      <c r="M30" s="49">
        <v>220</v>
      </c>
      <c r="N30" s="41"/>
      <c r="O30" s="49">
        <v>220</v>
      </c>
    </row>
    <row r="31" spans="1:15" ht="11.25" customHeight="1">
      <c r="A31" s="52" t="s">
        <v>59</v>
      </c>
      <c r="B31" s="41"/>
      <c r="C31" s="49">
        <v>24</v>
      </c>
      <c r="D31" s="50"/>
      <c r="E31" s="49">
        <v>18</v>
      </c>
      <c r="F31" s="50"/>
      <c r="G31" s="49">
        <v>7</v>
      </c>
      <c r="H31" s="50"/>
      <c r="I31" s="49">
        <v>5</v>
      </c>
      <c r="J31" s="41"/>
      <c r="K31" s="49">
        <v>5</v>
      </c>
      <c r="L31" s="50"/>
      <c r="M31" s="49">
        <v>5</v>
      </c>
      <c r="N31" s="41"/>
      <c r="O31" s="49">
        <v>5</v>
      </c>
    </row>
    <row r="32" spans="1:15" ht="11.25" customHeight="1">
      <c r="A32" s="53" t="s">
        <v>33</v>
      </c>
      <c r="B32" s="57"/>
      <c r="C32" s="54">
        <f>ROUND(SUM(C22:C31),3-LEN(INT(SUM(C22:C31))))</f>
        <v>34200</v>
      </c>
      <c r="D32" s="54"/>
      <c r="E32" s="54">
        <f>ROUND(SUM(E22:E31),3-LEN(INT(SUM(E22:E31))))</f>
        <v>25300</v>
      </c>
      <c r="F32" s="54"/>
      <c r="G32" s="54">
        <f>ROUND(SUM(G22:G31),3-LEN(INT(SUM(G22:G31))))</f>
        <v>20600</v>
      </c>
      <c r="H32" s="54"/>
      <c r="I32" s="54">
        <f>ROUND(SUM(I22:I31),3-LEN(INT(SUM(I22:I31))))</f>
        <v>19700</v>
      </c>
      <c r="J32" s="54"/>
      <c r="K32" s="54">
        <f>ROUND(SUM(K22:K31),2-LEN(INT(SUM(K22:K31))))</f>
        <v>20000</v>
      </c>
      <c r="L32" s="54"/>
      <c r="M32" s="54">
        <f>ROUND(SUM(M22:M31),2-LEN(INT(SUM(M22:M31))))</f>
        <v>20000</v>
      </c>
      <c r="N32" s="54"/>
      <c r="O32" s="54">
        <f>ROUND(SUM(O22:O31),2-LEN(INT(SUM(O22:O31))))</f>
        <v>20000</v>
      </c>
    </row>
    <row r="33" spans="1:15" ht="11.25" customHeight="1">
      <c r="A33" s="48" t="s">
        <v>35</v>
      </c>
      <c r="B33" s="41"/>
      <c r="C33" s="42"/>
      <c r="D33" s="41"/>
      <c r="E33" s="42"/>
      <c r="F33" s="41"/>
      <c r="G33" s="42"/>
      <c r="H33" s="41"/>
      <c r="I33" s="42"/>
      <c r="J33" s="41"/>
      <c r="K33" s="42"/>
      <c r="L33" s="43"/>
      <c r="M33" s="42"/>
      <c r="N33" s="41"/>
      <c r="O33" s="42"/>
    </row>
    <row r="34" spans="1:15" ht="11.25" customHeight="1">
      <c r="A34" s="51" t="s">
        <v>37</v>
      </c>
      <c r="B34" s="41"/>
      <c r="C34" s="49">
        <v>9900</v>
      </c>
      <c r="D34" s="41"/>
      <c r="E34" s="49">
        <v>6600</v>
      </c>
      <c r="F34" s="41"/>
      <c r="G34" s="49">
        <v>5640</v>
      </c>
      <c r="H34" s="41"/>
      <c r="I34" s="49">
        <v>5000</v>
      </c>
      <c r="J34" s="41"/>
      <c r="K34" s="49">
        <v>7000</v>
      </c>
      <c r="L34" s="41"/>
      <c r="M34" s="49">
        <v>8000</v>
      </c>
      <c r="N34" s="41"/>
      <c r="O34" s="49">
        <v>9000</v>
      </c>
    </row>
    <row r="35" spans="1:15" ht="11.25" customHeight="1">
      <c r="A35" s="51" t="s">
        <v>38</v>
      </c>
      <c r="B35" s="41"/>
      <c r="C35" s="49">
        <v>300</v>
      </c>
      <c r="D35" s="41"/>
      <c r="E35" s="49">
        <v>300</v>
      </c>
      <c r="F35" s="41"/>
      <c r="G35" s="49">
        <v>257</v>
      </c>
      <c r="H35" s="41"/>
      <c r="I35" s="49">
        <v>250</v>
      </c>
      <c r="J35" s="41"/>
      <c r="K35" s="49">
        <v>200</v>
      </c>
      <c r="L35" s="41"/>
      <c r="M35" s="49">
        <v>200</v>
      </c>
      <c r="N35" s="41"/>
      <c r="O35" s="49">
        <v>200</v>
      </c>
    </row>
    <row r="36" spans="1:15" ht="11.25" customHeight="1">
      <c r="A36" s="51" t="s">
        <v>39</v>
      </c>
      <c r="B36" s="41"/>
      <c r="C36" s="49">
        <v>40</v>
      </c>
      <c r="D36" s="41"/>
      <c r="E36" s="49">
        <v>3</v>
      </c>
      <c r="F36" s="41"/>
      <c r="G36" s="49">
        <v>80</v>
      </c>
      <c r="H36" s="78"/>
      <c r="I36" s="49">
        <v>6</v>
      </c>
      <c r="J36" s="41"/>
      <c r="K36" s="49">
        <v>15</v>
      </c>
      <c r="L36" s="41"/>
      <c r="M36" s="49">
        <v>15</v>
      </c>
      <c r="N36" s="41"/>
      <c r="O36" s="49">
        <v>15</v>
      </c>
    </row>
    <row r="37" spans="1:15" ht="11.25" customHeight="1">
      <c r="A37" s="51" t="s">
        <v>40</v>
      </c>
      <c r="B37" s="41"/>
      <c r="C37" s="49">
        <v>7100</v>
      </c>
      <c r="D37" s="41"/>
      <c r="E37" s="49">
        <v>5900</v>
      </c>
      <c r="F37" s="41"/>
      <c r="G37" s="49">
        <v>11500</v>
      </c>
      <c r="H37" s="41"/>
      <c r="I37" s="49">
        <v>14400</v>
      </c>
      <c r="J37" s="41"/>
      <c r="K37" s="49">
        <v>25000</v>
      </c>
      <c r="L37" s="41"/>
      <c r="M37" s="49">
        <v>35000</v>
      </c>
      <c r="N37" s="41"/>
      <c r="O37" s="49">
        <v>45000</v>
      </c>
    </row>
    <row r="38" spans="1:15" ht="11.25" customHeight="1">
      <c r="A38" s="51" t="s">
        <v>41</v>
      </c>
      <c r="B38" s="41"/>
      <c r="C38" s="49">
        <v>100</v>
      </c>
      <c r="D38" s="41"/>
      <c r="E38" s="49">
        <v>40</v>
      </c>
      <c r="F38" s="41"/>
      <c r="G38" s="49">
        <v>32</v>
      </c>
      <c r="H38" s="41"/>
      <c r="I38" s="49">
        <v>29</v>
      </c>
      <c r="J38" s="41"/>
      <c r="K38" s="49">
        <v>30</v>
      </c>
      <c r="L38" s="41"/>
      <c r="M38" s="49">
        <v>30</v>
      </c>
      <c r="N38" s="41"/>
      <c r="O38" s="49">
        <v>30</v>
      </c>
    </row>
    <row r="39" spans="1:15" ht="11.25" customHeight="1">
      <c r="A39" s="51" t="s">
        <v>44</v>
      </c>
      <c r="B39" s="41"/>
      <c r="C39" s="49">
        <v>641000</v>
      </c>
      <c r="D39" s="41"/>
      <c r="E39" s="49">
        <v>595000</v>
      </c>
      <c r="F39" s="41"/>
      <c r="G39" s="49">
        <v>584000</v>
      </c>
      <c r="H39" s="41"/>
      <c r="I39" s="49">
        <v>634000</v>
      </c>
      <c r="J39" s="41"/>
      <c r="K39" s="49">
        <v>640000</v>
      </c>
      <c r="L39" s="41"/>
      <c r="M39" s="49">
        <v>640000</v>
      </c>
      <c r="N39" s="41"/>
      <c r="O39" s="49">
        <v>640000</v>
      </c>
    </row>
    <row r="40" spans="1:15" ht="11.25" customHeight="1">
      <c r="A40" s="51" t="s">
        <v>45</v>
      </c>
      <c r="B40" s="41"/>
      <c r="C40" s="49">
        <v>100</v>
      </c>
      <c r="D40" s="41"/>
      <c r="E40" s="49">
        <v>40</v>
      </c>
      <c r="F40" s="41"/>
      <c r="G40" s="49">
        <v>40</v>
      </c>
      <c r="H40" s="41"/>
      <c r="I40" s="49">
        <v>36</v>
      </c>
      <c r="J40" s="41"/>
      <c r="K40" s="49">
        <v>200</v>
      </c>
      <c r="L40" s="41"/>
      <c r="M40" s="49">
        <v>300</v>
      </c>
      <c r="N40" s="41"/>
      <c r="O40" s="49">
        <v>500</v>
      </c>
    </row>
    <row r="41" spans="1:15" ht="11.25" customHeight="1">
      <c r="A41" s="51" t="s">
        <v>125</v>
      </c>
      <c r="B41" s="41"/>
      <c r="C41" s="49">
        <v>84000</v>
      </c>
      <c r="D41" s="41"/>
      <c r="E41" s="49">
        <v>32300</v>
      </c>
      <c r="F41" s="41"/>
      <c r="G41" s="49">
        <v>47000</v>
      </c>
      <c r="H41" s="41"/>
      <c r="I41" s="49">
        <v>58600</v>
      </c>
      <c r="J41" s="41"/>
      <c r="K41" s="49">
        <v>70000</v>
      </c>
      <c r="L41" s="41"/>
      <c r="M41" s="49">
        <v>80000</v>
      </c>
      <c r="N41" s="41"/>
      <c r="O41" s="49">
        <v>90000</v>
      </c>
    </row>
    <row r="42" spans="1:15" ht="11.25" customHeight="1">
      <c r="A42" s="51" t="s">
        <v>46</v>
      </c>
      <c r="B42" s="41"/>
      <c r="C42" s="49">
        <v>24</v>
      </c>
      <c r="D42" s="41"/>
      <c r="E42" s="49">
        <v>18</v>
      </c>
      <c r="F42" s="41"/>
      <c r="G42" s="49">
        <v>18</v>
      </c>
      <c r="H42" s="41"/>
      <c r="I42" s="49">
        <v>19</v>
      </c>
      <c r="J42" s="41"/>
      <c r="K42" s="49">
        <v>20</v>
      </c>
      <c r="L42" s="41"/>
      <c r="M42" s="49">
        <v>20</v>
      </c>
      <c r="N42" s="41"/>
      <c r="O42" s="49">
        <v>20</v>
      </c>
    </row>
    <row r="43" spans="1:15" ht="11.25" customHeight="1">
      <c r="A43" s="51" t="s">
        <v>47</v>
      </c>
      <c r="B43" s="41"/>
      <c r="C43" s="49">
        <v>42000</v>
      </c>
      <c r="D43" s="41"/>
      <c r="E43" s="49">
        <v>48600</v>
      </c>
      <c r="F43" s="41"/>
      <c r="G43" s="49">
        <v>55600</v>
      </c>
      <c r="H43" s="41"/>
      <c r="I43" s="49">
        <v>59900</v>
      </c>
      <c r="J43" s="41"/>
      <c r="K43" s="49">
        <v>61000</v>
      </c>
      <c r="L43" s="41"/>
      <c r="M43" s="49">
        <v>62000</v>
      </c>
      <c r="N43" s="41"/>
      <c r="O43" s="49">
        <v>65000</v>
      </c>
    </row>
    <row r="44" spans="1:15" ht="11.25" customHeight="1">
      <c r="A44" s="52" t="s">
        <v>33</v>
      </c>
      <c r="B44" s="41"/>
      <c r="C44" s="54">
        <f>ROUND(SUM(C34:C43),3-LEN(INT(SUM(C34:C43))))</f>
        <v>785000</v>
      </c>
      <c r="D44" s="54"/>
      <c r="E44" s="54">
        <f>ROUND(SUM(E34:E43),3-LEN(INT(SUM(E34:E43))))</f>
        <v>689000</v>
      </c>
      <c r="F44" s="54"/>
      <c r="G44" s="54">
        <f>ROUND(SUM(G34:G43),3-LEN(INT(SUM(G34:G43))))</f>
        <v>704000</v>
      </c>
      <c r="H44" s="54"/>
      <c r="I44" s="54">
        <f>ROUND(SUM(I34:I43),3-LEN(INT(SUM(I34:I43))))</f>
        <v>772000</v>
      </c>
      <c r="J44" s="54"/>
      <c r="K44" s="54">
        <f>ROUND(SUM(K34:K43),2-LEN(INT(SUM(K34:K43))))</f>
        <v>800000</v>
      </c>
      <c r="L44" s="54"/>
      <c r="M44" s="54">
        <f>ROUND(SUM(M34:M43),2-LEN(INT(SUM(M34:M43))))</f>
        <v>830000</v>
      </c>
      <c r="N44" s="54"/>
      <c r="O44" s="54">
        <f>ROUND(SUM(O34:O43),2-LEN(INT(SUM(O34:O43))))</f>
        <v>850000</v>
      </c>
    </row>
    <row r="45" spans="1:15" ht="11.25" customHeight="1">
      <c r="A45" s="51" t="s">
        <v>83</v>
      </c>
      <c r="B45" s="44"/>
      <c r="C45" s="46">
        <f>ROUND(SUM(C20,C32,C44),3-LEN(INT(SUM(C20,C32,C44))))</f>
        <v>1020000</v>
      </c>
      <c r="D45" s="46"/>
      <c r="E45" s="46">
        <f>ROUND(SUM(E20,E32,E44),3-LEN(INT(SUM(E20,E32,E44))))</f>
        <v>949000</v>
      </c>
      <c r="F45" s="46"/>
      <c r="G45" s="46">
        <f>ROUND(SUM(G20,G32,G44),3-LEN(INT(SUM(G20,G32,G44))))</f>
        <v>991000</v>
      </c>
      <c r="H45" s="46"/>
      <c r="I45" s="46">
        <f>ROUND(SUM(I20,I32,I44),3-LEN(INT(SUM(I20,I32,I44))))</f>
        <v>1090000</v>
      </c>
      <c r="J45" s="46"/>
      <c r="K45" s="46">
        <f>ROUND(SUM(K20,K32,K44),2-LEN(INT(SUM(K20,K32,K44))))</f>
        <v>1100000</v>
      </c>
      <c r="L45" s="46"/>
      <c r="M45" s="46">
        <f>ROUND(SUM(M20,M32,M44),2-LEN(INT(SUM(M20,M32,M44))))</f>
        <v>1200000</v>
      </c>
      <c r="N45" s="46"/>
      <c r="O45" s="46">
        <f>ROUND(SUM(O20,O32,O44),2-LEN(INT(SUM(O20,O32,O44))))</f>
        <v>1200000</v>
      </c>
    </row>
    <row r="46" spans="1:15" ht="12" customHeight="1">
      <c r="A46" s="199" t="s">
        <v>218</v>
      </c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</row>
    <row r="47" spans="1:15" ht="12" customHeight="1">
      <c r="A47" s="164" t="s">
        <v>368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</row>
    <row r="48" spans="1:15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1:15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1:15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4" spans="1:15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</sheetData>
  <mergeCells count="7">
    <mergeCell ref="A5:O5"/>
    <mergeCell ref="A46:O46"/>
    <mergeCell ref="A47:O47"/>
    <mergeCell ref="A1:O1"/>
    <mergeCell ref="A2:O2"/>
    <mergeCell ref="A4:O4"/>
    <mergeCell ref="A3:O3"/>
  </mergeCells>
  <printOptions/>
  <pageMargins left="0.5" right="0.5" top="0.5" bottom="0.75" header="0.5" footer="0.5"/>
  <pageSetup horizontalDpi="1200" verticalDpi="12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A1" sqref="A1:I1"/>
    </sheetView>
  </sheetViews>
  <sheetFormatPr defaultColWidth="9.140625" defaultRowHeight="12.75"/>
  <cols>
    <col min="1" max="1" width="18.7109375" style="0" customWidth="1"/>
    <col min="2" max="2" width="1.7109375" style="0" customWidth="1"/>
    <col min="3" max="3" width="8.7109375" style="0" customWidth="1"/>
    <col min="4" max="4" width="1.7109375" style="0" customWidth="1"/>
    <col min="5" max="5" width="8.7109375" style="0" customWidth="1"/>
    <col min="6" max="6" width="1.7109375" style="0" customWidth="1"/>
    <col min="7" max="7" width="8.7109375" style="0" customWidth="1"/>
    <col min="8" max="8" width="1.7109375" style="0" customWidth="1"/>
    <col min="9" max="9" width="8.7109375" style="0" customWidth="1"/>
    <col min="10" max="10" width="1.7109375" style="0" customWidth="1"/>
    <col min="11" max="11" width="8.7109375" style="0" customWidth="1"/>
    <col min="12" max="12" width="1.7109375" style="0" customWidth="1"/>
    <col min="13" max="13" width="8.7109375" style="0" customWidth="1"/>
    <col min="14" max="14" width="1.7109375" style="0" customWidth="1"/>
    <col min="15" max="15" width="8.7109375" style="0" customWidth="1"/>
  </cols>
  <sheetData>
    <row r="1" spans="1:15" ht="11.25" customHeight="1">
      <c r="A1" s="167" t="s">
        <v>118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1:15" ht="11.25" customHeight="1">
      <c r="A2" s="167" t="s">
        <v>187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1:15" ht="11.25" customHeigh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</row>
    <row r="4" spans="1:15" ht="11.25" customHeight="1">
      <c r="A4" s="167" t="s">
        <v>126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5" spans="1:15" ht="11.25" customHeight="1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</row>
    <row r="6" spans="1:15" ht="11.25" customHeight="1">
      <c r="A6" s="65" t="s">
        <v>201</v>
      </c>
      <c r="B6" s="44"/>
      <c r="C6" s="46" t="s">
        <v>84</v>
      </c>
      <c r="D6" s="44"/>
      <c r="E6" s="46" t="s">
        <v>85</v>
      </c>
      <c r="F6" s="44"/>
      <c r="G6" s="46" t="s">
        <v>86</v>
      </c>
      <c r="H6" s="44"/>
      <c r="I6" s="46" t="s">
        <v>209</v>
      </c>
      <c r="J6" s="44"/>
      <c r="K6" s="46" t="s">
        <v>215</v>
      </c>
      <c r="L6" s="47"/>
      <c r="M6" s="46" t="s">
        <v>216</v>
      </c>
      <c r="N6" s="44"/>
      <c r="O6" s="46" t="s">
        <v>217</v>
      </c>
    </row>
    <row r="7" spans="1:15" ht="11.25" customHeight="1">
      <c r="A7" s="48" t="s">
        <v>82</v>
      </c>
      <c r="B7" s="41"/>
      <c r="C7" s="49"/>
      <c r="D7" s="50"/>
      <c r="E7" s="49"/>
      <c r="F7" s="50"/>
      <c r="G7" s="49"/>
      <c r="H7" s="50"/>
      <c r="I7" s="42"/>
      <c r="J7" s="41"/>
      <c r="K7" s="42"/>
      <c r="L7" s="43"/>
      <c r="M7" s="42"/>
      <c r="N7" s="41"/>
      <c r="O7" s="42"/>
    </row>
    <row r="8" spans="1:15" ht="11.25" customHeight="1">
      <c r="A8" s="51" t="s">
        <v>60</v>
      </c>
      <c r="B8" s="41"/>
      <c r="C8" s="49"/>
      <c r="D8" s="50"/>
      <c r="E8" s="49"/>
      <c r="F8" s="50"/>
      <c r="G8" s="49"/>
      <c r="H8" s="50"/>
      <c r="I8" s="42"/>
      <c r="J8" s="41"/>
      <c r="K8" s="42"/>
      <c r="L8" s="43"/>
      <c r="M8" s="42"/>
      <c r="N8" s="41"/>
      <c r="O8" s="42"/>
    </row>
    <row r="9" spans="1:15" ht="11.25" customHeight="1">
      <c r="A9" s="52" t="s">
        <v>64</v>
      </c>
      <c r="B9" s="41"/>
      <c r="C9" s="49">
        <v>8010</v>
      </c>
      <c r="D9" s="41"/>
      <c r="E9" s="49">
        <v>7210</v>
      </c>
      <c r="F9" s="41"/>
      <c r="G9" s="49">
        <v>7020</v>
      </c>
      <c r="H9" s="41"/>
      <c r="I9" s="49">
        <v>7000</v>
      </c>
      <c r="J9" s="41"/>
      <c r="K9" s="49">
        <v>7000</v>
      </c>
      <c r="L9" s="41"/>
      <c r="M9" s="49">
        <v>7000</v>
      </c>
      <c r="N9" s="41"/>
      <c r="O9" s="49">
        <v>7000</v>
      </c>
    </row>
    <row r="10" spans="1:15" ht="11.25" customHeight="1">
      <c r="A10" s="52" t="s">
        <v>66</v>
      </c>
      <c r="B10" s="41"/>
      <c r="C10" s="49">
        <v>45400</v>
      </c>
      <c r="D10" s="41"/>
      <c r="E10" s="49">
        <v>67900</v>
      </c>
      <c r="F10" s="41"/>
      <c r="G10" s="49">
        <v>87900</v>
      </c>
      <c r="H10" s="41"/>
      <c r="I10" s="49">
        <v>135000</v>
      </c>
      <c r="J10" s="41"/>
      <c r="K10" s="49">
        <v>140000</v>
      </c>
      <c r="L10" s="41"/>
      <c r="M10" s="49">
        <v>140000</v>
      </c>
      <c r="N10" s="41"/>
      <c r="O10" s="49">
        <v>150000</v>
      </c>
    </row>
    <row r="11" spans="1:15" ht="11.25" customHeight="1">
      <c r="A11" s="52" t="s">
        <v>79</v>
      </c>
      <c r="B11" s="41"/>
      <c r="C11" s="49">
        <v>22000</v>
      </c>
      <c r="D11" s="41"/>
      <c r="E11" s="49">
        <v>18300</v>
      </c>
      <c r="F11" s="41"/>
      <c r="G11" s="49">
        <v>11600</v>
      </c>
      <c r="H11" s="41"/>
      <c r="I11" s="49">
        <v>8550</v>
      </c>
      <c r="J11" s="41"/>
      <c r="K11" s="49">
        <v>9000</v>
      </c>
      <c r="L11" s="41"/>
      <c r="M11" s="49">
        <v>9000</v>
      </c>
      <c r="N11" s="41"/>
      <c r="O11" s="49">
        <v>8000</v>
      </c>
    </row>
    <row r="12" spans="1:15" ht="11.25" customHeight="1">
      <c r="A12" s="52" t="s">
        <v>68</v>
      </c>
      <c r="B12" s="41"/>
      <c r="C12" s="49">
        <v>26000</v>
      </c>
      <c r="D12" s="41"/>
      <c r="E12" s="49">
        <v>21600</v>
      </c>
      <c r="F12" s="41"/>
      <c r="G12" s="49">
        <v>22500</v>
      </c>
      <c r="H12" s="78"/>
      <c r="I12" s="49">
        <v>25400</v>
      </c>
      <c r="J12" s="41"/>
      <c r="K12" s="49">
        <v>25000</v>
      </c>
      <c r="L12" s="41"/>
      <c r="M12" s="49">
        <v>24000</v>
      </c>
      <c r="N12" s="41"/>
      <c r="O12" s="49">
        <v>23000</v>
      </c>
    </row>
    <row r="13" spans="1:15" ht="11.25" customHeight="1">
      <c r="A13" s="52" t="s">
        <v>69</v>
      </c>
      <c r="B13" s="41"/>
      <c r="C13" s="49">
        <v>5900</v>
      </c>
      <c r="D13" s="41"/>
      <c r="E13" s="49">
        <v>3400</v>
      </c>
      <c r="F13" s="41"/>
      <c r="G13" s="49">
        <v>2090</v>
      </c>
      <c r="H13" s="41"/>
      <c r="I13" s="49">
        <v>1100</v>
      </c>
      <c r="J13" s="41"/>
      <c r="K13" s="49">
        <v>1000</v>
      </c>
      <c r="L13" s="41"/>
      <c r="M13" s="49">
        <v>1000</v>
      </c>
      <c r="N13" s="41"/>
      <c r="O13" s="49">
        <v>1000</v>
      </c>
    </row>
    <row r="14" spans="1:15" ht="11.25" customHeight="1">
      <c r="A14" s="52" t="s">
        <v>71</v>
      </c>
      <c r="B14" s="41"/>
      <c r="C14" s="49">
        <v>31600</v>
      </c>
      <c r="D14" s="41"/>
      <c r="E14" s="49">
        <v>35500</v>
      </c>
      <c r="F14" s="41"/>
      <c r="G14" s="49">
        <v>29200</v>
      </c>
      <c r="H14" s="41"/>
      <c r="I14" s="49">
        <v>30000</v>
      </c>
      <c r="J14" s="41"/>
      <c r="K14" s="49">
        <v>28000</v>
      </c>
      <c r="L14" s="41"/>
      <c r="M14" s="49">
        <v>26000</v>
      </c>
      <c r="N14" s="41"/>
      <c r="O14" s="49">
        <v>24000</v>
      </c>
    </row>
    <row r="15" spans="1:15" ht="11.25" customHeight="1">
      <c r="A15" s="52" t="s">
        <v>73</v>
      </c>
      <c r="B15" s="41"/>
      <c r="C15" s="49" t="s">
        <v>78</v>
      </c>
      <c r="D15" s="41"/>
      <c r="E15" s="49">
        <v>24500</v>
      </c>
      <c r="F15" s="41"/>
      <c r="G15" s="49">
        <v>17600</v>
      </c>
      <c r="H15" s="41"/>
      <c r="I15" s="49">
        <v>17000</v>
      </c>
      <c r="J15" s="41"/>
      <c r="K15" s="49">
        <v>17000</v>
      </c>
      <c r="L15" s="41"/>
      <c r="M15" s="49">
        <v>17000</v>
      </c>
      <c r="N15" s="41"/>
      <c r="O15" s="49">
        <v>17000</v>
      </c>
    </row>
    <row r="16" spans="1:15" ht="11.25" customHeight="1">
      <c r="A16" s="52" t="s">
        <v>62</v>
      </c>
      <c r="B16" s="41"/>
      <c r="C16" s="49">
        <v>609000</v>
      </c>
      <c r="D16" s="41"/>
      <c r="E16" s="49">
        <v>979000</v>
      </c>
      <c r="F16" s="41"/>
      <c r="G16" s="49">
        <v>1140000</v>
      </c>
      <c r="H16" s="41"/>
      <c r="I16" s="49">
        <v>1020000</v>
      </c>
      <c r="J16" s="41"/>
      <c r="K16" s="49">
        <v>1200000</v>
      </c>
      <c r="L16" s="41"/>
      <c r="M16" s="49">
        <v>1200000</v>
      </c>
      <c r="N16" s="41"/>
      <c r="O16" s="49">
        <v>1200000</v>
      </c>
    </row>
    <row r="17" spans="1:15" ht="11.25" customHeight="1">
      <c r="A17" s="52" t="s">
        <v>75</v>
      </c>
      <c r="B17" s="41"/>
      <c r="C17" s="49">
        <v>7590</v>
      </c>
      <c r="D17" s="41"/>
      <c r="E17" s="49">
        <v>4750</v>
      </c>
      <c r="F17" s="41"/>
      <c r="G17" s="49">
        <v>1650</v>
      </c>
      <c r="H17" s="41"/>
      <c r="I17" s="49">
        <v>2400</v>
      </c>
      <c r="J17" s="41"/>
      <c r="K17" s="49">
        <v>2600</v>
      </c>
      <c r="L17" s="41"/>
      <c r="M17" s="49">
        <v>2600</v>
      </c>
      <c r="N17" s="41"/>
      <c r="O17" s="49">
        <v>2500</v>
      </c>
    </row>
    <row r="18" spans="1:15" ht="11.25" customHeight="1">
      <c r="A18" s="52" t="s">
        <v>77</v>
      </c>
      <c r="B18" s="41"/>
      <c r="C18" s="49">
        <v>687000</v>
      </c>
      <c r="D18" s="41"/>
      <c r="E18" s="49">
        <v>914000</v>
      </c>
      <c r="F18" s="41"/>
      <c r="G18" s="49">
        <v>884000</v>
      </c>
      <c r="H18" s="41"/>
      <c r="I18" s="49">
        <v>812000</v>
      </c>
      <c r="J18" s="41"/>
      <c r="K18" s="49">
        <v>800000</v>
      </c>
      <c r="L18" s="41"/>
      <c r="M18" s="49">
        <v>800000</v>
      </c>
      <c r="N18" s="41"/>
      <c r="O18" s="49">
        <v>750000</v>
      </c>
    </row>
    <row r="19" spans="1:15" ht="11.25" customHeight="1">
      <c r="A19" s="53" t="s">
        <v>33</v>
      </c>
      <c r="B19" s="41"/>
      <c r="C19" s="54">
        <f>ROUND(SUM(C9:C18),3-LEN(INT(SUM(C9:C18))))</f>
        <v>1440000</v>
      </c>
      <c r="D19" s="54"/>
      <c r="E19" s="54">
        <f>ROUND(SUM(E9:E18),3-LEN(INT(SUM(E9:E18))))</f>
        <v>2080000</v>
      </c>
      <c r="F19" s="54"/>
      <c r="G19" s="54">
        <f>ROUND(SUM(G9:G18),3-LEN(INT(SUM(G9:G18))))</f>
        <v>2200000</v>
      </c>
      <c r="H19" s="54"/>
      <c r="I19" s="54">
        <f>ROUND(SUM(I9:I18),3-LEN(INT(SUM(I9:I18))))</f>
        <v>2060000</v>
      </c>
      <c r="J19" s="54"/>
      <c r="K19" s="54">
        <f>ROUND(SUM(K9:K18),2-LEN(INT(SUM(K9:K18))))</f>
        <v>2200000</v>
      </c>
      <c r="L19" s="54"/>
      <c r="M19" s="54">
        <f>ROUND(SUM(M9:M18),2-LEN(INT(SUM(M9:M18))))</f>
        <v>2200000</v>
      </c>
      <c r="N19" s="54"/>
      <c r="O19" s="54">
        <f>ROUND(SUM(O9:O18),2-LEN(INT(SUM(O9:O18))))</f>
        <v>2200000</v>
      </c>
    </row>
    <row r="20" spans="1:15" ht="11.25" customHeight="1">
      <c r="A20" s="51" t="s">
        <v>81</v>
      </c>
      <c r="B20" s="41"/>
      <c r="C20" s="49"/>
      <c r="D20" s="50"/>
      <c r="E20" s="49"/>
      <c r="F20" s="50"/>
      <c r="G20" s="49"/>
      <c r="H20" s="50"/>
      <c r="I20" s="42"/>
      <c r="J20" s="41"/>
      <c r="K20" s="42"/>
      <c r="L20" s="43"/>
      <c r="M20" s="42"/>
      <c r="N20" s="41"/>
      <c r="O20" s="42"/>
    </row>
    <row r="21" spans="1:15" ht="11.25" customHeight="1">
      <c r="A21" s="52" t="s">
        <v>48</v>
      </c>
      <c r="B21" s="41"/>
      <c r="C21" s="49">
        <v>7050</v>
      </c>
      <c r="D21" s="50"/>
      <c r="E21" s="49">
        <v>3440</v>
      </c>
      <c r="F21" s="50"/>
      <c r="G21" s="49">
        <v>2100</v>
      </c>
      <c r="H21" s="41"/>
      <c r="I21" s="49">
        <v>2600</v>
      </c>
      <c r="J21" s="41"/>
      <c r="K21" s="49">
        <v>2300</v>
      </c>
      <c r="L21" s="41"/>
      <c r="M21" s="49">
        <v>2500</v>
      </c>
      <c r="N21" s="41"/>
      <c r="O21" s="49">
        <v>2500</v>
      </c>
    </row>
    <row r="22" spans="1:15" ht="11.25" customHeight="1">
      <c r="A22" s="52" t="s">
        <v>49</v>
      </c>
      <c r="B22" s="41"/>
      <c r="C22" s="49">
        <v>440</v>
      </c>
      <c r="D22" s="50"/>
      <c r="E22" s="49">
        <v>345</v>
      </c>
      <c r="F22" s="50"/>
      <c r="G22" s="49">
        <v>299</v>
      </c>
      <c r="H22" s="50"/>
      <c r="I22" s="49">
        <v>220</v>
      </c>
      <c r="J22" s="42"/>
      <c r="K22" s="49">
        <v>250</v>
      </c>
      <c r="L22" s="50"/>
      <c r="M22" s="49">
        <v>250</v>
      </c>
      <c r="N22" s="42"/>
      <c r="O22" s="49">
        <v>250</v>
      </c>
    </row>
    <row r="23" spans="1:15" ht="11.25" customHeight="1">
      <c r="A23" s="52" t="s">
        <v>50</v>
      </c>
      <c r="B23" s="41"/>
      <c r="C23" s="49">
        <v>15400</v>
      </c>
      <c r="D23" s="50"/>
      <c r="E23" s="49">
        <v>11100</v>
      </c>
      <c r="F23" s="50"/>
      <c r="G23" s="49">
        <v>8990</v>
      </c>
      <c r="H23" s="50"/>
      <c r="I23" s="49">
        <v>7400</v>
      </c>
      <c r="J23" s="42"/>
      <c r="K23" s="49">
        <v>7500</v>
      </c>
      <c r="L23" s="50"/>
      <c r="M23" s="49">
        <v>8000</v>
      </c>
      <c r="N23" s="42"/>
      <c r="O23" s="49">
        <v>8000</v>
      </c>
    </row>
    <row r="24" spans="1:15" ht="11.25" customHeight="1">
      <c r="A24" s="52" t="s">
        <v>51</v>
      </c>
      <c r="B24" s="41"/>
      <c r="C24" s="49">
        <v>319</v>
      </c>
      <c r="D24" s="50"/>
      <c r="E24" s="49">
        <v>1010</v>
      </c>
      <c r="F24" s="50"/>
      <c r="G24" s="49">
        <v>1140</v>
      </c>
      <c r="H24" s="50"/>
      <c r="I24" s="49">
        <v>1880</v>
      </c>
      <c r="J24" s="42"/>
      <c r="K24" s="49">
        <v>1700</v>
      </c>
      <c r="L24" s="50"/>
      <c r="M24" s="49">
        <v>1700</v>
      </c>
      <c r="N24" s="42"/>
      <c r="O24" s="49">
        <v>1700</v>
      </c>
    </row>
    <row r="25" spans="1:15" ht="11.25" customHeight="1">
      <c r="A25" s="52" t="s">
        <v>52</v>
      </c>
      <c r="B25" s="41"/>
      <c r="C25" s="49">
        <v>13200</v>
      </c>
      <c r="D25" s="50"/>
      <c r="E25" s="49">
        <v>11200</v>
      </c>
      <c r="F25" s="50"/>
      <c r="G25" s="49">
        <v>8610</v>
      </c>
      <c r="H25" s="50"/>
      <c r="I25" s="49">
        <v>8400</v>
      </c>
      <c r="J25" s="42"/>
      <c r="K25" s="49">
        <v>9000</v>
      </c>
      <c r="L25" s="50"/>
      <c r="M25" s="49">
        <v>9000</v>
      </c>
      <c r="N25" s="42"/>
      <c r="O25" s="49">
        <v>9000</v>
      </c>
    </row>
    <row r="26" spans="1:15" ht="11.25" customHeight="1">
      <c r="A26" s="52" t="s">
        <v>54</v>
      </c>
      <c r="B26" s="41"/>
      <c r="C26" s="49">
        <v>1210</v>
      </c>
      <c r="D26" s="50"/>
      <c r="E26" s="49">
        <v>2170</v>
      </c>
      <c r="F26" s="50"/>
      <c r="G26" s="49">
        <v>4850</v>
      </c>
      <c r="H26" s="50"/>
      <c r="I26" s="49">
        <v>6600</v>
      </c>
      <c r="J26" s="41"/>
      <c r="K26" s="49">
        <v>6000</v>
      </c>
      <c r="L26" s="50"/>
      <c r="M26" s="49">
        <v>6000</v>
      </c>
      <c r="N26" s="41"/>
      <c r="O26" s="49">
        <v>6000</v>
      </c>
    </row>
    <row r="27" spans="1:15" ht="11.25" customHeight="1">
      <c r="A27" s="52" t="s">
        <v>55</v>
      </c>
      <c r="B27" s="41"/>
      <c r="C27" s="49">
        <v>61700</v>
      </c>
      <c r="D27" s="50"/>
      <c r="E27" s="49">
        <v>52900</v>
      </c>
      <c r="F27" s="50"/>
      <c r="G27" s="49">
        <v>45300</v>
      </c>
      <c r="H27" s="50"/>
      <c r="I27" s="49">
        <v>41000</v>
      </c>
      <c r="J27" s="41"/>
      <c r="K27" s="49">
        <v>45000</v>
      </c>
      <c r="L27" s="50"/>
      <c r="M27" s="49">
        <v>45000</v>
      </c>
      <c r="N27" s="41"/>
      <c r="O27" s="49">
        <v>45000</v>
      </c>
    </row>
    <row r="28" spans="1:15" ht="11.25" customHeight="1">
      <c r="A28" s="52" t="s">
        <v>56</v>
      </c>
      <c r="B28" s="41"/>
      <c r="C28" s="49">
        <v>7890</v>
      </c>
      <c r="D28" s="50"/>
      <c r="E28" s="49">
        <v>7910</v>
      </c>
      <c r="F28" s="50"/>
      <c r="G28" s="49">
        <v>5960</v>
      </c>
      <c r="H28" s="50"/>
      <c r="I28" s="49">
        <v>4800</v>
      </c>
      <c r="J28" s="41"/>
      <c r="K28" s="49">
        <v>5000</v>
      </c>
      <c r="L28" s="50"/>
      <c r="M28" s="49">
        <v>5000</v>
      </c>
      <c r="N28" s="41"/>
      <c r="O28" s="49">
        <v>5000</v>
      </c>
    </row>
    <row r="29" spans="1:15" ht="11.25" customHeight="1">
      <c r="A29" s="52" t="s">
        <v>58</v>
      </c>
      <c r="B29" s="41"/>
      <c r="C29" s="49">
        <v>495</v>
      </c>
      <c r="D29" s="50"/>
      <c r="E29" s="49">
        <v>509</v>
      </c>
      <c r="F29" s="50"/>
      <c r="G29" s="49">
        <v>400</v>
      </c>
      <c r="H29" s="50"/>
      <c r="I29" s="49">
        <v>350</v>
      </c>
      <c r="J29" s="41"/>
      <c r="K29" s="49">
        <v>350</v>
      </c>
      <c r="L29" s="50"/>
      <c r="M29" s="49">
        <v>350</v>
      </c>
      <c r="N29" s="41"/>
      <c r="O29" s="49">
        <v>350</v>
      </c>
    </row>
    <row r="30" spans="1:15" ht="11.25" customHeight="1">
      <c r="A30" s="52" t="s">
        <v>59</v>
      </c>
      <c r="B30" s="41"/>
      <c r="C30" s="49">
        <v>18900</v>
      </c>
      <c r="D30" s="50"/>
      <c r="E30" s="49">
        <v>13800</v>
      </c>
      <c r="F30" s="50"/>
      <c r="G30" s="49">
        <v>4440</v>
      </c>
      <c r="H30" s="50"/>
      <c r="I30" s="49">
        <v>2500</v>
      </c>
      <c r="J30" s="41"/>
      <c r="K30" s="49">
        <v>2500</v>
      </c>
      <c r="L30" s="50"/>
      <c r="M30" s="49">
        <v>2500</v>
      </c>
      <c r="N30" s="41"/>
      <c r="O30" s="49">
        <v>2500</v>
      </c>
    </row>
    <row r="31" spans="1:15" ht="11.25" customHeight="1">
      <c r="A31" s="53" t="s">
        <v>33</v>
      </c>
      <c r="B31" s="57"/>
      <c r="C31" s="54">
        <f>ROUND(SUM(C21:C30),3-LEN(INT(SUM(C21:C30))))</f>
        <v>127000</v>
      </c>
      <c r="D31" s="54"/>
      <c r="E31" s="54">
        <f>ROUND(SUM(E21:E30),3-LEN(INT(SUM(E21:E30))))</f>
        <v>104000</v>
      </c>
      <c r="F31" s="54"/>
      <c r="G31" s="54">
        <f>ROUND(SUM(G21:G30),3-LEN(INT(SUM(G21:G30))))</f>
        <v>82100</v>
      </c>
      <c r="H31" s="54"/>
      <c r="I31" s="54">
        <f>ROUND(SUM(I21:I30),3-LEN(INT(SUM(I21:I30))))</f>
        <v>75800</v>
      </c>
      <c r="J31" s="54"/>
      <c r="K31" s="54">
        <f>ROUND(SUM(K21:K30),2-LEN(INT(SUM(K21:K30))))</f>
        <v>80000</v>
      </c>
      <c r="L31" s="54"/>
      <c r="M31" s="54">
        <f>ROUND(SUM(M21:M30),2-LEN(INT(SUM(M21:M30))))</f>
        <v>80000</v>
      </c>
      <c r="N31" s="54"/>
      <c r="O31" s="54">
        <f>ROUND(SUM(O21:O30),2-LEN(INT(SUM(O21:O30))))</f>
        <v>80000</v>
      </c>
    </row>
    <row r="32" spans="1:15" ht="11.25" customHeight="1">
      <c r="A32" s="48" t="s">
        <v>35</v>
      </c>
      <c r="B32" s="41"/>
      <c r="C32" s="42"/>
      <c r="D32" s="41"/>
      <c r="E32" s="42"/>
      <c r="F32" s="41"/>
      <c r="G32" s="42"/>
      <c r="H32" s="41"/>
      <c r="I32" s="42"/>
      <c r="J32" s="41"/>
      <c r="K32" s="42"/>
      <c r="L32" s="43"/>
      <c r="M32" s="42"/>
      <c r="N32" s="41"/>
      <c r="O32" s="42"/>
    </row>
    <row r="33" spans="1:15" ht="11.25" customHeight="1">
      <c r="A33" s="51" t="s">
        <v>37</v>
      </c>
      <c r="B33" s="41"/>
      <c r="C33" s="49">
        <v>91900</v>
      </c>
      <c r="D33" s="41"/>
      <c r="E33" s="49">
        <v>67600</v>
      </c>
      <c r="F33" s="41"/>
      <c r="G33" s="49">
        <v>104000</v>
      </c>
      <c r="H33" s="41"/>
      <c r="I33" s="49">
        <v>110000</v>
      </c>
      <c r="J33" s="41"/>
      <c r="K33" s="49">
        <v>200000</v>
      </c>
      <c r="L33" s="41"/>
      <c r="M33" s="49">
        <v>350000</v>
      </c>
      <c r="N33" s="41"/>
      <c r="O33" s="49">
        <v>400000</v>
      </c>
    </row>
    <row r="34" spans="1:15" ht="11.25" customHeight="1">
      <c r="A34" s="51" t="s">
        <v>38</v>
      </c>
      <c r="B34" s="41"/>
      <c r="C34" s="49">
        <v>15400</v>
      </c>
      <c r="D34" s="41"/>
      <c r="E34" s="49">
        <v>14000</v>
      </c>
      <c r="F34" s="41"/>
      <c r="G34" s="49">
        <v>13600</v>
      </c>
      <c r="H34" s="41"/>
      <c r="I34" s="49">
        <v>13000</v>
      </c>
      <c r="J34" s="41"/>
      <c r="K34" s="49">
        <v>13000</v>
      </c>
      <c r="L34" s="41"/>
      <c r="M34" s="49">
        <v>13000</v>
      </c>
      <c r="N34" s="41"/>
      <c r="O34" s="49">
        <v>13000</v>
      </c>
    </row>
    <row r="35" spans="1:15" ht="11.25" customHeight="1">
      <c r="A35" s="51" t="s">
        <v>39</v>
      </c>
      <c r="B35" s="41"/>
      <c r="C35" s="49">
        <v>1470</v>
      </c>
      <c r="D35" s="41"/>
      <c r="E35" s="49">
        <v>294</v>
      </c>
      <c r="F35" s="41"/>
      <c r="G35" s="49">
        <v>805</v>
      </c>
      <c r="H35" s="41"/>
      <c r="I35" s="49">
        <v>720</v>
      </c>
      <c r="J35" s="41"/>
      <c r="K35" s="49">
        <v>700</v>
      </c>
      <c r="L35" s="41"/>
      <c r="M35" s="49">
        <v>700</v>
      </c>
      <c r="N35" s="41"/>
      <c r="O35" s="49">
        <v>700</v>
      </c>
    </row>
    <row r="36" spans="1:15" ht="11.25" customHeight="1">
      <c r="A36" s="51" t="s">
        <v>40</v>
      </c>
      <c r="B36" s="41"/>
      <c r="C36" s="49">
        <v>190000</v>
      </c>
      <c r="D36" s="41"/>
      <c r="E36" s="49">
        <v>151000</v>
      </c>
      <c r="F36" s="41"/>
      <c r="G36" s="49">
        <v>260000</v>
      </c>
      <c r="H36" s="41"/>
      <c r="I36" s="49">
        <v>373000</v>
      </c>
      <c r="J36" s="41"/>
      <c r="K36" s="49">
        <v>500000</v>
      </c>
      <c r="L36" s="41"/>
      <c r="M36" s="49">
        <v>700000</v>
      </c>
      <c r="N36" s="41"/>
      <c r="O36" s="49">
        <v>800000</v>
      </c>
    </row>
    <row r="37" spans="1:15" ht="11.25" customHeight="1">
      <c r="A37" s="51" t="s">
        <v>41</v>
      </c>
      <c r="B37" s="41"/>
      <c r="C37" s="49">
        <v>1200</v>
      </c>
      <c r="D37" s="41"/>
      <c r="E37" s="49">
        <v>650</v>
      </c>
      <c r="F37" s="41"/>
      <c r="G37" s="49">
        <v>567</v>
      </c>
      <c r="H37" s="41"/>
      <c r="I37" s="49">
        <v>540</v>
      </c>
      <c r="J37" s="41"/>
      <c r="K37" s="49">
        <v>500</v>
      </c>
      <c r="L37" s="41"/>
      <c r="M37" s="49">
        <v>500</v>
      </c>
      <c r="N37" s="41"/>
      <c r="O37" s="49">
        <v>500</v>
      </c>
    </row>
    <row r="38" spans="1:15" ht="11.25" customHeight="1">
      <c r="A38" s="51" t="s">
        <v>127</v>
      </c>
      <c r="B38" s="41"/>
      <c r="C38" s="49" t="s">
        <v>78</v>
      </c>
      <c r="D38" s="41"/>
      <c r="E38" s="49">
        <v>734</v>
      </c>
      <c r="F38" s="41"/>
      <c r="G38" s="49">
        <v>2340</v>
      </c>
      <c r="H38" s="78"/>
      <c r="I38" s="49">
        <v>2200</v>
      </c>
      <c r="J38" s="41"/>
      <c r="K38" s="49">
        <v>2200</v>
      </c>
      <c r="L38" s="41"/>
      <c r="M38" s="49">
        <v>2100</v>
      </c>
      <c r="N38" s="41"/>
      <c r="O38" s="49">
        <v>2000</v>
      </c>
    </row>
    <row r="39" spans="1:15" ht="11.25" customHeight="1">
      <c r="A39" s="51" t="s">
        <v>44</v>
      </c>
      <c r="B39" s="41"/>
      <c r="C39" s="49">
        <v>3790000</v>
      </c>
      <c r="D39" s="41"/>
      <c r="E39" s="49">
        <v>2260000</v>
      </c>
      <c r="F39" s="41"/>
      <c r="G39" s="49">
        <v>2390000</v>
      </c>
      <c r="H39" s="41"/>
      <c r="I39" s="49">
        <v>3300000</v>
      </c>
      <c r="J39" s="41"/>
      <c r="K39" s="49">
        <v>3400000</v>
      </c>
      <c r="L39" s="41"/>
      <c r="M39" s="49">
        <v>3400000</v>
      </c>
      <c r="N39" s="41"/>
      <c r="O39" s="49">
        <v>3500000</v>
      </c>
    </row>
    <row r="40" spans="1:15" ht="11.25" customHeight="1">
      <c r="A40" s="51" t="s">
        <v>45</v>
      </c>
      <c r="B40" s="41"/>
      <c r="C40" s="49">
        <v>1470</v>
      </c>
      <c r="D40" s="41"/>
      <c r="E40" s="49">
        <v>220</v>
      </c>
      <c r="F40" s="41"/>
      <c r="G40" s="49">
        <v>147</v>
      </c>
      <c r="H40" s="41"/>
      <c r="I40" s="49">
        <v>140</v>
      </c>
      <c r="J40" s="41"/>
      <c r="K40" s="49">
        <v>2000</v>
      </c>
      <c r="L40" s="41"/>
      <c r="M40" s="49">
        <v>3500</v>
      </c>
      <c r="N40" s="41"/>
      <c r="O40" s="49">
        <v>5000</v>
      </c>
    </row>
    <row r="41" spans="1:15" ht="11.25" customHeight="1">
      <c r="A41" s="51" t="s">
        <v>125</v>
      </c>
      <c r="B41" s="41"/>
      <c r="C41" s="49">
        <v>41900</v>
      </c>
      <c r="D41" s="41"/>
      <c r="E41" s="49">
        <v>33100</v>
      </c>
      <c r="F41" s="41"/>
      <c r="G41" s="49">
        <v>54000</v>
      </c>
      <c r="H41" s="41"/>
      <c r="I41" s="49">
        <v>74000</v>
      </c>
      <c r="J41" s="41"/>
      <c r="K41" s="49">
        <v>80000</v>
      </c>
      <c r="L41" s="41"/>
      <c r="M41" s="49">
        <v>90000</v>
      </c>
      <c r="N41" s="41"/>
      <c r="O41" s="49">
        <v>95000</v>
      </c>
    </row>
    <row r="42" spans="1:15" ht="11.25" customHeight="1">
      <c r="A42" s="51" t="s">
        <v>46</v>
      </c>
      <c r="B42" s="41"/>
      <c r="C42" s="49">
        <v>39700</v>
      </c>
      <c r="D42" s="41"/>
      <c r="E42" s="49">
        <v>30100</v>
      </c>
      <c r="F42" s="41"/>
      <c r="G42" s="49">
        <v>27200</v>
      </c>
      <c r="H42" s="41"/>
      <c r="I42" s="49">
        <v>30700</v>
      </c>
      <c r="J42" s="41"/>
      <c r="K42" s="49">
        <v>32000</v>
      </c>
      <c r="L42" s="41"/>
      <c r="M42" s="49">
        <v>32000</v>
      </c>
      <c r="N42" s="41"/>
      <c r="O42" s="49">
        <v>33000</v>
      </c>
    </row>
    <row r="43" spans="1:15" ht="11.25" customHeight="1">
      <c r="A43" s="51" t="s">
        <v>47</v>
      </c>
      <c r="B43" s="41"/>
      <c r="C43" s="49">
        <v>19800</v>
      </c>
      <c r="D43" s="41"/>
      <c r="E43" s="49">
        <v>55900</v>
      </c>
      <c r="F43" s="41"/>
      <c r="G43" s="49">
        <v>34200</v>
      </c>
      <c r="H43" s="41"/>
      <c r="I43" s="49">
        <v>48000</v>
      </c>
      <c r="J43" s="41"/>
      <c r="K43" s="49">
        <v>55000</v>
      </c>
      <c r="L43" s="41"/>
      <c r="M43" s="49">
        <v>60000</v>
      </c>
      <c r="N43" s="41"/>
      <c r="O43" s="49">
        <v>65000</v>
      </c>
    </row>
    <row r="44" spans="1:15" ht="11.25" customHeight="1">
      <c r="A44" s="52" t="s">
        <v>33</v>
      </c>
      <c r="B44" s="41"/>
      <c r="C44" s="54">
        <f>ROUND(SUM(C33:C43),3-LEN(INT(SUM(C33:C43))))</f>
        <v>4190000</v>
      </c>
      <c r="D44" s="56"/>
      <c r="E44" s="54">
        <f>ROUND(SUM(E33:E43),3-LEN(INT(SUM(E33:E43))))</f>
        <v>2610000</v>
      </c>
      <c r="F44" s="56"/>
      <c r="G44" s="54">
        <f>ROUND(SUM(G33:G43),3-LEN(INT(SUM(G33:G43))))</f>
        <v>2890000</v>
      </c>
      <c r="H44" s="56"/>
      <c r="I44" s="54">
        <f>ROUND(SUM(I33:I43),3-LEN(INT(SUM(I33:I43))))</f>
        <v>3950000</v>
      </c>
      <c r="J44" s="55"/>
      <c r="K44" s="54">
        <f>ROUND(SUM(K33:K43),2-LEN(INT(SUM(K33:K43))))</f>
        <v>4300000</v>
      </c>
      <c r="L44" s="56"/>
      <c r="M44" s="54">
        <f>ROUND(SUM(M33:M43),2-LEN(INT(SUM(M33:M43))))</f>
        <v>4700000</v>
      </c>
      <c r="N44" s="56"/>
      <c r="O44" s="54">
        <f>ROUND(SUM(O33:O43),2-LEN(INT(SUM(O33:O43))))</f>
        <v>4900000</v>
      </c>
    </row>
    <row r="45" spans="1:15" ht="11.25" customHeight="1">
      <c r="A45" s="51" t="s">
        <v>83</v>
      </c>
      <c r="B45" s="44"/>
      <c r="C45" s="46">
        <f>ROUND(SUM(C19,C31,C44),3-LEN(INT(SUM(C19,C31,C44))))</f>
        <v>5760000</v>
      </c>
      <c r="D45" s="46"/>
      <c r="E45" s="46">
        <f>ROUND(SUM(E19,E31,E44),3-LEN(INT(SUM(E19,E31,E44))))</f>
        <v>4790000</v>
      </c>
      <c r="F45" s="46"/>
      <c r="G45" s="46">
        <f>ROUND(SUM(G19,G31,G44),3-LEN(INT(SUM(G19,G31,G44))))</f>
        <v>5170000</v>
      </c>
      <c r="H45" s="46"/>
      <c r="I45" s="46">
        <f>ROUND(SUM(I19,I31,I44),3-LEN(INT(SUM(I19,I31,I44))))</f>
        <v>6090000</v>
      </c>
      <c r="J45" s="46"/>
      <c r="K45" s="46">
        <f>ROUND(SUM(K19,K31,K44),2-LEN(INT(SUM(K19,K31,K44))))</f>
        <v>6600000</v>
      </c>
      <c r="L45" s="46"/>
      <c r="M45" s="46">
        <f>ROUND(SUM(M19,M31,M44),2-LEN(INT(SUM(M19,M31,M44))))</f>
        <v>7000000</v>
      </c>
      <c r="N45" s="46"/>
      <c r="O45" s="46">
        <f>ROUND(SUM(O19,O31,O44),2-LEN(INT(SUM(O19,O31,O44))))</f>
        <v>7200000</v>
      </c>
    </row>
    <row r="46" spans="1:15" ht="12" customHeight="1">
      <c r="A46" s="199" t="s">
        <v>218</v>
      </c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</row>
    <row r="47" spans="1:15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1:15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1:15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4" spans="1:15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</sheetData>
  <mergeCells count="6">
    <mergeCell ref="A5:O5"/>
    <mergeCell ref="A46:O46"/>
    <mergeCell ref="A1:O1"/>
    <mergeCell ref="A2:O2"/>
    <mergeCell ref="A4:O4"/>
    <mergeCell ref="A3:O3"/>
  </mergeCells>
  <printOptions/>
  <pageMargins left="0.5" right="0.5" top="0.5" bottom="0.75" header="0.5" footer="0.5"/>
  <pageSetup horizontalDpi="1200" verticalDpi="12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1">
      <selection activeCell="A1" sqref="A1:I1"/>
    </sheetView>
  </sheetViews>
  <sheetFormatPr defaultColWidth="9.140625" defaultRowHeight="12.75"/>
  <cols>
    <col min="1" max="1" width="18.7109375" style="0" customWidth="1"/>
    <col min="2" max="2" width="1.7109375" style="0" customWidth="1"/>
    <col min="3" max="3" width="8.7109375" style="8" customWidth="1"/>
    <col min="4" max="4" width="1.7109375" style="0" customWidth="1"/>
    <col min="5" max="5" width="8.7109375" style="8" customWidth="1"/>
    <col min="6" max="6" width="1.7109375" style="0" customWidth="1"/>
    <col min="7" max="7" width="8.7109375" style="8" customWidth="1"/>
    <col min="8" max="8" width="1.7109375" style="0" customWidth="1"/>
    <col min="9" max="9" width="8.7109375" style="8" customWidth="1"/>
    <col min="10" max="10" width="1.7109375" style="0" customWidth="1"/>
    <col min="11" max="11" width="8.7109375" style="8" customWidth="1"/>
    <col min="12" max="12" width="1.7109375" style="0" customWidth="1"/>
    <col min="13" max="13" width="8.7109375" style="8" customWidth="1"/>
    <col min="14" max="14" width="1.7109375" style="0" customWidth="1"/>
    <col min="15" max="15" width="8.7109375" style="8" customWidth="1"/>
  </cols>
  <sheetData>
    <row r="1" spans="1:15" s="1" customFormat="1" ht="11.25" customHeight="1">
      <c r="A1" s="167" t="s">
        <v>119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1:15" s="1" customFormat="1" ht="11.25" customHeight="1">
      <c r="A2" s="167" t="s">
        <v>128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1:15" s="1" customFormat="1" ht="11.25" customHeigh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</row>
    <row r="4" spans="1:15" s="1" customFormat="1" ht="11.25" customHeight="1">
      <c r="A4" s="167" t="s">
        <v>498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5" spans="1:15" ht="11.25" customHeight="1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</row>
    <row r="6" spans="1:15" ht="11.25" customHeight="1">
      <c r="A6" s="65" t="s">
        <v>201</v>
      </c>
      <c r="B6" s="44"/>
      <c r="C6" s="46" t="s">
        <v>84</v>
      </c>
      <c r="D6" s="44"/>
      <c r="E6" s="46" t="s">
        <v>85</v>
      </c>
      <c r="F6" s="44"/>
      <c r="G6" s="46" t="s">
        <v>86</v>
      </c>
      <c r="H6" s="44"/>
      <c r="I6" s="46" t="s">
        <v>209</v>
      </c>
      <c r="J6" s="44"/>
      <c r="K6" s="46" t="s">
        <v>215</v>
      </c>
      <c r="L6" s="47"/>
      <c r="M6" s="46" t="s">
        <v>216</v>
      </c>
      <c r="N6" s="44"/>
      <c r="O6" s="46" t="s">
        <v>217</v>
      </c>
    </row>
    <row r="7" spans="1:15" ht="11.25" customHeight="1">
      <c r="A7" s="48" t="s">
        <v>82</v>
      </c>
      <c r="B7" s="41"/>
      <c r="C7" s="49"/>
      <c r="D7" s="50"/>
      <c r="E7" s="49"/>
      <c r="F7" s="50"/>
      <c r="G7" s="49"/>
      <c r="H7" s="50"/>
      <c r="I7" s="42"/>
      <c r="J7" s="41"/>
      <c r="K7" s="42"/>
      <c r="L7" s="43"/>
      <c r="M7" s="42"/>
      <c r="N7" s="41"/>
      <c r="O7" s="42"/>
    </row>
    <row r="8" spans="1:15" ht="11.25" customHeight="1">
      <c r="A8" s="51" t="s">
        <v>60</v>
      </c>
      <c r="B8" s="41"/>
      <c r="C8" s="49"/>
      <c r="D8" s="50"/>
      <c r="E8" s="49"/>
      <c r="F8" s="50"/>
      <c r="G8" s="49"/>
      <c r="H8" s="50"/>
      <c r="I8" s="42"/>
      <c r="J8" s="41"/>
      <c r="K8" s="42"/>
      <c r="L8" s="43"/>
      <c r="M8" s="42"/>
      <c r="N8" s="41"/>
      <c r="O8" s="42"/>
    </row>
    <row r="9" spans="1:15" ht="11.25" customHeight="1">
      <c r="A9" s="52" t="s">
        <v>79</v>
      </c>
      <c r="B9" s="41"/>
      <c r="C9" s="49">
        <v>2780</v>
      </c>
      <c r="D9" s="41"/>
      <c r="E9" s="49">
        <v>712</v>
      </c>
      <c r="F9" s="41"/>
      <c r="G9" s="49">
        <v>318</v>
      </c>
      <c r="H9" s="41"/>
      <c r="I9" s="49" t="s">
        <v>78</v>
      </c>
      <c r="J9" s="41"/>
      <c r="K9" s="49" t="s">
        <v>78</v>
      </c>
      <c r="L9" s="50"/>
      <c r="M9" s="49" t="s">
        <v>78</v>
      </c>
      <c r="N9" s="41"/>
      <c r="O9" s="49" t="s">
        <v>78</v>
      </c>
    </row>
    <row r="10" spans="1:15" ht="11.25" customHeight="1">
      <c r="A10" s="52" t="s">
        <v>68</v>
      </c>
      <c r="B10" s="41"/>
      <c r="C10" s="49">
        <v>2530</v>
      </c>
      <c r="D10" s="78"/>
      <c r="E10" s="49">
        <v>297</v>
      </c>
      <c r="F10" s="78"/>
      <c r="G10" s="49">
        <v>237</v>
      </c>
      <c r="H10" s="78"/>
      <c r="I10" s="49">
        <v>65</v>
      </c>
      <c r="J10" s="41"/>
      <c r="K10" s="49">
        <v>50</v>
      </c>
      <c r="L10" s="50"/>
      <c r="M10" s="49">
        <v>40</v>
      </c>
      <c r="N10" s="41"/>
      <c r="O10" s="49">
        <v>30</v>
      </c>
    </row>
    <row r="11" spans="1:15" ht="11.25" customHeight="1">
      <c r="A11" s="52" t="s">
        <v>74</v>
      </c>
      <c r="B11" s="41"/>
      <c r="C11" s="49">
        <v>76</v>
      </c>
      <c r="D11" s="41"/>
      <c r="E11" s="49">
        <v>22</v>
      </c>
      <c r="F11" s="41"/>
      <c r="G11" s="49">
        <v>13</v>
      </c>
      <c r="H11" s="41"/>
      <c r="I11" s="49" t="s">
        <v>78</v>
      </c>
      <c r="J11" s="41"/>
      <c r="K11" s="49" t="s">
        <v>78</v>
      </c>
      <c r="L11" s="50"/>
      <c r="M11" s="49" t="s">
        <v>78</v>
      </c>
      <c r="N11" s="41"/>
      <c r="O11" s="49" t="s">
        <v>78</v>
      </c>
    </row>
    <row r="12" spans="1:15" ht="11.25" customHeight="1">
      <c r="A12" s="52" t="s">
        <v>75</v>
      </c>
      <c r="B12" s="41"/>
      <c r="C12" s="49">
        <v>193</v>
      </c>
      <c r="D12" s="41"/>
      <c r="E12" s="49">
        <v>356</v>
      </c>
      <c r="F12" s="41"/>
      <c r="G12" s="49">
        <v>294</v>
      </c>
      <c r="H12" s="78"/>
      <c r="I12" s="49">
        <v>170</v>
      </c>
      <c r="J12" s="41"/>
      <c r="K12" s="49">
        <v>85</v>
      </c>
      <c r="L12" s="89"/>
      <c r="M12" s="49">
        <v>85</v>
      </c>
      <c r="N12" s="41"/>
      <c r="O12" s="49">
        <v>80</v>
      </c>
    </row>
    <row r="13" spans="1:15" ht="11.25" customHeight="1">
      <c r="A13" s="53" t="s">
        <v>33</v>
      </c>
      <c r="B13" s="41"/>
      <c r="C13" s="54">
        <f>ROUND(SUM(C9:C12),3-LEN(INT(SUM(C9:C12))))</f>
        <v>5580</v>
      </c>
      <c r="D13" s="54"/>
      <c r="E13" s="54">
        <f>ROUND(SUM(E9:E12),3-LEN(INT(SUM(E9:E12))))</f>
        <v>1390</v>
      </c>
      <c r="F13" s="54"/>
      <c r="G13" s="54">
        <f>ROUND(SUM(G9:G12),3-LEN(INT(SUM(G9:G12))))</f>
        <v>862</v>
      </c>
      <c r="H13" s="54"/>
      <c r="I13" s="54">
        <f>ROUND(SUM(I9:I12),3-LEN(INT(SUM(I9:I12))))</f>
        <v>235</v>
      </c>
      <c r="J13" s="54"/>
      <c r="K13" s="54">
        <f>ROUND(SUM(K9:K12),2-LEN(INT(SUM(K9:K12))))</f>
        <v>140</v>
      </c>
      <c r="L13" s="54"/>
      <c r="M13" s="54">
        <f>ROUND(SUM(M9:M12),2-LEN(INT(SUM(M9:M12))))</f>
        <v>130</v>
      </c>
      <c r="N13" s="54"/>
      <c r="O13" s="54">
        <f>ROUND(SUM(O9:O12),2-LEN(INT(SUM(O9:O12))))</f>
        <v>110</v>
      </c>
    </row>
    <row r="14" spans="1:15" ht="11.25" customHeight="1">
      <c r="A14" s="51" t="s">
        <v>81</v>
      </c>
      <c r="B14" s="41"/>
      <c r="C14" s="49"/>
      <c r="D14" s="50"/>
      <c r="E14" s="49"/>
      <c r="F14" s="50"/>
      <c r="G14" s="49"/>
      <c r="H14" s="50"/>
      <c r="I14" s="42"/>
      <c r="J14" s="41"/>
      <c r="K14" s="42"/>
      <c r="L14" s="43"/>
      <c r="M14" s="42"/>
      <c r="N14" s="41"/>
      <c r="O14" s="42"/>
    </row>
    <row r="15" spans="1:15" ht="11.25" customHeight="1">
      <c r="A15" s="52" t="s">
        <v>49</v>
      </c>
      <c r="B15" s="41"/>
      <c r="C15" s="49">
        <v>700</v>
      </c>
      <c r="D15" s="50"/>
      <c r="E15" s="49">
        <v>600</v>
      </c>
      <c r="F15" s="50"/>
      <c r="G15" s="49">
        <v>600</v>
      </c>
      <c r="H15" s="50"/>
      <c r="I15" s="49">
        <v>600</v>
      </c>
      <c r="J15" s="42"/>
      <c r="K15" s="49">
        <v>600</v>
      </c>
      <c r="L15" s="50"/>
      <c r="M15" s="49">
        <v>600</v>
      </c>
      <c r="N15" s="42"/>
      <c r="O15" s="49">
        <v>600</v>
      </c>
    </row>
    <row r="16" spans="1:15" ht="11.25" customHeight="1">
      <c r="A16" s="52" t="s">
        <v>51</v>
      </c>
      <c r="B16" s="41"/>
      <c r="C16" s="49">
        <v>2540</v>
      </c>
      <c r="D16" s="50"/>
      <c r="E16" s="49">
        <v>611</v>
      </c>
      <c r="F16" s="50"/>
      <c r="G16" s="49">
        <v>498</v>
      </c>
      <c r="H16" s="50"/>
      <c r="I16" s="49">
        <v>435</v>
      </c>
      <c r="J16" s="41"/>
      <c r="K16" s="49">
        <v>450</v>
      </c>
      <c r="L16" s="50"/>
      <c r="M16" s="49">
        <v>450</v>
      </c>
      <c r="N16" s="41"/>
      <c r="O16" s="49">
        <v>450</v>
      </c>
    </row>
    <row r="17" spans="1:15" ht="11.25" customHeight="1">
      <c r="A17" s="52" t="s">
        <v>52</v>
      </c>
      <c r="B17" s="41"/>
      <c r="C17" s="49" t="s">
        <v>78</v>
      </c>
      <c r="D17" s="50"/>
      <c r="E17" s="49">
        <v>277</v>
      </c>
      <c r="F17" s="50"/>
      <c r="G17" s="49" t="s">
        <v>78</v>
      </c>
      <c r="H17" s="50"/>
      <c r="I17" s="49" t="s">
        <v>78</v>
      </c>
      <c r="J17" s="50"/>
      <c r="K17" s="49" t="s">
        <v>78</v>
      </c>
      <c r="L17" s="41"/>
      <c r="M17" s="49" t="s">
        <v>78</v>
      </c>
      <c r="N17" s="50"/>
      <c r="O17" s="49" t="s">
        <v>78</v>
      </c>
    </row>
    <row r="18" spans="1:15" ht="11.25" customHeight="1">
      <c r="A18" s="52" t="s">
        <v>58</v>
      </c>
      <c r="B18" s="41"/>
      <c r="C18" s="49">
        <v>34</v>
      </c>
      <c r="D18" s="50"/>
      <c r="E18" s="49" t="s">
        <v>78</v>
      </c>
      <c r="F18" s="50"/>
      <c r="G18" s="49" t="s">
        <v>78</v>
      </c>
      <c r="H18" s="50"/>
      <c r="I18" s="49" t="s">
        <v>78</v>
      </c>
      <c r="J18" s="50"/>
      <c r="K18" s="49" t="s">
        <v>78</v>
      </c>
      <c r="L18" s="41"/>
      <c r="M18" s="49" t="s">
        <v>78</v>
      </c>
      <c r="N18" s="50"/>
      <c r="O18" s="49" t="s">
        <v>78</v>
      </c>
    </row>
    <row r="19" spans="1:15" ht="11.25" customHeight="1">
      <c r="A19" s="53" t="s">
        <v>33</v>
      </c>
      <c r="B19" s="57"/>
      <c r="C19" s="54">
        <f>ROUND(SUM(C15:C18),3-LEN(INT(SUM(C15:C18))))</f>
        <v>3270</v>
      </c>
      <c r="D19" s="54"/>
      <c r="E19" s="54">
        <f>ROUND(SUM(E15:E18),3-LEN(INT(SUM(E15:E18))))</f>
        <v>1490</v>
      </c>
      <c r="F19" s="54"/>
      <c r="G19" s="54">
        <f>ROUND(SUM(G15:G18),3-LEN(INT(SUM(G15:G18))))</f>
        <v>1100</v>
      </c>
      <c r="H19" s="54"/>
      <c r="I19" s="54">
        <f>ROUND(SUM(I15:I18),3-LEN(INT(SUM(I15:I18))))</f>
        <v>1040</v>
      </c>
      <c r="J19" s="54"/>
      <c r="K19" s="54">
        <f>ROUND(SUM(K15:K18),2-LEN(INT(SUM(K15:K18))))</f>
        <v>1100</v>
      </c>
      <c r="L19" s="54"/>
      <c r="M19" s="54">
        <f>ROUND(SUM(M15:M18),2-LEN(INT(SUM(M15:M18))))</f>
        <v>1100</v>
      </c>
      <c r="N19" s="54"/>
      <c r="O19" s="54">
        <f>ROUND(SUM(O15:O18),2-LEN(INT(SUM(O15:O18))))</f>
        <v>1100</v>
      </c>
    </row>
    <row r="20" spans="1:15" ht="11.25" customHeight="1">
      <c r="A20" s="48" t="s">
        <v>35</v>
      </c>
      <c r="B20" s="41"/>
      <c r="C20" s="42"/>
      <c r="D20" s="41"/>
      <c r="E20" s="42"/>
      <c r="F20" s="41"/>
      <c r="G20" s="42"/>
      <c r="H20" s="41"/>
      <c r="I20" s="42"/>
      <c r="J20" s="41"/>
      <c r="K20" s="42"/>
      <c r="L20" s="43"/>
      <c r="M20" s="42"/>
      <c r="N20" s="41"/>
      <c r="O20" s="42"/>
    </row>
    <row r="21" spans="1:15" ht="11.25" customHeight="1">
      <c r="A21" s="51" t="s">
        <v>40</v>
      </c>
      <c r="B21" s="41"/>
      <c r="C21" s="49">
        <v>3000</v>
      </c>
      <c r="D21" s="41"/>
      <c r="E21" s="49">
        <v>1630</v>
      </c>
      <c r="F21" s="41"/>
      <c r="G21" s="49">
        <v>1740</v>
      </c>
      <c r="H21" s="41"/>
      <c r="I21" s="49">
        <v>3320</v>
      </c>
      <c r="J21" s="41"/>
      <c r="K21" s="49">
        <v>7000</v>
      </c>
      <c r="L21" s="41"/>
      <c r="M21" s="49">
        <v>10000</v>
      </c>
      <c r="N21" s="41"/>
      <c r="O21" s="49">
        <v>13000</v>
      </c>
    </row>
    <row r="22" spans="1:15" ht="11.25" customHeight="1">
      <c r="A22" s="51" t="s">
        <v>44</v>
      </c>
      <c r="B22" s="41"/>
      <c r="C22" s="49">
        <v>4000</v>
      </c>
      <c r="D22" s="41"/>
      <c r="E22" s="49">
        <v>2250</v>
      </c>
      <c r="F22" s="41"/>
      <c r="G22" s="49">
        <v>2500</v>
      </c>
      <c r="H22" s="41"/>
      <c r="I22" s="49">
        <v>3300</v>
      </c>
      <c r="J22" s="41"/>
      <c r="K22" s="49">
        <v>3700</v>
      </c>
      <c r="L22" s="41"/>
      <c r="M22" s="49">
        <v>4000</v>
      </c>
      <c r="N22" s="41"/>
      <c r="O22" s="49">
        <v>4300</v>
      </c>
    </row>
    <row r="23" spans="1:15" ht="11.25" customHeight="1">
      <c r="A23" s="51" t="s">
        <v>46</v>
      </c>
      <c r="B23" s="41"/>
      <c r="C23" s="49">
        <v>1000</v>
      </c>
      <c r="D23" s="41"/>
      <c r="E23" s="49">
        <v>500</v>
      </c>
      <c r="F23" s="41"/>
      <c r="G23" s="49">
        <v>600</v>
      </c>
      <c r="H23" s="41"/>
      <c r="I23" s="49">
        <v>900</v>
      </c>
      <c r="J23" s="41"/>
      <c r="K23" s="49">
        <v>1000</v>
      </c>
      <c r="L23" s="41"/>
      <c r="M23" s="49">
        <v>1000</v>
      </c>
      <c r="N23" s="41"/>
      <c r="O23" s="49">
        <v>1000</v>
      </c>
    </row>
    <row r="24" spans="1:15" ht="11.25" customHeight="1">
      <c r="A24" s="51" t="s">
        <v>47</v>
      </c>
      <c r="B24" s="41"/>
      <c r="C24" s="46">
        <v>3000</v>
      </c>
      <c r="D24" s="58"/>
      <c r="E24" s="46">
        <v>1800</v>
      </c>
      <c r="F24" s="58"/>
      <c r="G24" s="46">
        <v>2350</v>
      </c>
      <c r="H24" s="58"/>
      <c r="I24" s="46">
        <v>2020</v>
      </c>
      <c r="J24" s="58"/>
      <c r="K24" s="46">
        <v>2300</v>
      </c>
      <c r="L24" s="58"/>
      <c r="M24" s="46">
        <v>2500</v>
      </c>
      <c r="N24" s="58"/>
      <c r="O24" s="46">
        <v>3000</v>
      </c>
    </row>
    <row r="25" spans="1:15" ht="11.25" customHeight="1">
      <c r="A25" s="52" t="s">
        <v>33</v>
      </c>
      <c r="B25" s="41"/>
      <c r="C25" s="54">
        <f>ROUND(SUM(C21:C24),3-LEN(INT(SUM(C21:C24))))</f>
        <v>11000</v>
      </c>
      <c r="D25" s="54"/>
      <c r="E25" s="54">
        <f>ROUND(SUM(E21:E24),3-LEN(INT(SUM(E21:E24))))</f>
        <v>6180</v>
      </c>
      <c r="F25" s="54"/>
      <c r="G25" s="54">
        <f>ROUND(SUM(G21:G24),3-LEN(INT(SUM(G21:G24))))</f>
        <v>7190</v>
      </c>
      <c r="H25" s="54"/>
      <c r="I25" s="54">
        <f>ROUND(SUM(I21:I24),3-LEN(INT(SUM(I21:I24))))</f>
        <v>9540</v>
      </c>
      <c r="J25" s="54"/>
      <c r="K25" s="54">
        <f>ROUND(SUM(K21:K24),2-LEN(INT(SUM(K21:K24))))</f>
        <v>14000</v>
      </c>
      <c r="L25" s="54"/>
      <c r="M25" s="54">
        <f>ROUND(SUM(M21:M24),2-LEN(INT(SUM(M21:M24))))</f>
        <v>18000</v>
      </c>
      <c r="N25" s="54"/>
      <c r="O25" s="54">
        <f>ROUND(SUM(O21:O24),2-LEN(INT(SUM(O21:O24))))</f>
        <v>21000</v>
      </c>
    </row>
    <row r="26" spans="1:15" ht="11.25" customHeight="1">
      <c r="A26" s="51" t="s">
        <v>83</v>
      </c>
      <c r="B26" s="44"/>
      <c r="C26" s="46">
        <f>ROUND(SUM(C13,C19,C25),3-LEN(INT(SUM(C13,C19,C25))))</f>
        <v>19900</v>
      </c>
      <c r="D26" s="46"/>
      <c r="E26" s="46">
        <f>ROUND(SUM(E13,E19,E25),3-LEN(INT(SUM(E13,E19,E25))))</f>
        <v>9060</v>
      </c>
      <c r="F26" s="46"/>
      <c r="G26" s="46">
        <f>ROUND(SUM(G13,G19,G25),3-LEN(INT(SUM(G13,G19,G25))))</f>
        <v>9150</v>
      </c>
      <c r="H26" s="46"/>
      <c r="I26" s="46">
        <f>ROUND(SUM(I13,I19,I25),3-LEN(INT(SUM(I13,I19,I25))))</f>
        <v>10800</v>
      </c>
      <c r="J26" s="46"/>
      <c r="K26" s="46">
        <f>ROUND(SUM(K13,K19,K25),2-LEN(INT(SUM(K13,K19,K25))))</f>
        <v>15000</v>
      </c>
      <c r="L26" s="46"/>
      <c r="M26" s="46">
        <f>ROUND(SUM(M13,M19,M25),2-LEN(INT(SUM(M13,M19,M25))))</f>
        <v>19000</v>
      </c>
      <c r="N26" s="46"/>
      <c r="O26" s="46">
        <f>ROUND(SUM(O13,O19,O25),2-LEN(INT(SUM(O13,O19,O25))))</f>
        <v>22000</v>
      </c>
    </row>
    <row r="27" spans="1:15" ht="12" customHeight="1">
      <c r="A27" s="199" t="s">
        <v>218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</row>
    <row r="28" spans="1:15" ht="11.25" customHeight="1">
      <c r="A28" s="61"/>
      <c r="B28" s="57"/>
      <c r="C28" s="40"/>
      <c r="D28" s="57"/>
      <c r="E28" s="40"/>
      <c r="F28" s="57"/>
      <c r="G28" s="40"/>
      <c r="H28" s="57"/>
      <c r="I28" s="40"/>
      <c r="J28" s="57"/>
      <c r="K28" s="40"/>
      <c r="L28" s="57"/>
      <c r="M28" s="40"/>
      <c r="N28" s="57"/>
      <c r="O28" s="40"/>
    </row>
    <row r="29" spans="1:15" ht="11.25" customHeight="1">
      <c r="A29" s="61"/>
      <c r="B29" s="57"/>
      <c r="C29" s="40"/>
      <c r="D29" s="57"/>
      <c r="E29" s="40"/>
      <c r="F29" s="57"/>
      <c r="G29" s="40"/>
      <c r="H29" s="57"/>
      <c r="I29" s="40"/>
      <c r="J29" s="57"/>
      <c r="K29" s="40"/>
      <c r="L29" s="57"/>
      <c r="M29" s="40"/>
      <c r="N29" s="57"/>
      <c r="O29" s="40"/>
    </row>
    <row r="30" spans="1:15" ht="11.25" customHeight="1">
      <c r="A30" s="61"/>
      <c r="B30" s="57"/>
      <c r="C30" s="40"/>
      <c r="D30" s="57"/>
      <c r="E30" s="40"/>
      <c r="F30" s="57"/>
      <c r="G30" s="40"/>
      <c r="H30" s="57"/>
      <c r="I30" s="40"/>
      <c r="J30" s="57"/>
      <c r="K30" s="40"/>
      <c r="L30" s="57"/>
      <c r="M30" s="40"/>
      <c r="N30" s="57"/>
      <c r="O30" s="40"/>
    </row>
    <row r="31" spans="1:15" ht="11.25" customHeight="1">
      <c r="A31" s="61"/>
      <c r="B31" s="57"/>
      <c r="C31" s="40"/>
      <c r="D31" s="57"/>
      <c r="E31" s="40"/>
      <c r="F31" s="57"/>
      <c r="G31" s="40"/>
      <c r="H31" s="57"/>
      <c r="I31" s="40"/>
      <c r="J31" s="57"/>
      <c r="K31" s="40"/>
      <c r="L31" s="57"/>
      <c r="M31" s="40"/>
      <c r="N31" s="57"/>
      <c r="O31" s="40"/>
    </row>
    <row r="32" spans="1:15" ht="11.25" customHeight="1">
      <c r="A32" s="61"/>
      <c r="B32" s="57"/>
      <c r="C32" s="40"/>
      <c r="D32" s="57"/>
      <c r="E32" s="40"/>
      <c r="F32" s="57"/>
      <c r="G32" s="40"/>
      <c r="H32" s="57"/>
      <c r="I32" s="40"/>
      <c r="J32" s="57"/>
      <c r="K32" s="40"/>
      <c r="L32" s="57"/>
      <c r="M32" s="40"/>
      <c r="N32" s="57"/>
      <c r="O32" s="40"/>
    </row>
    <row r="33" spans="1:15" ht="11.25" customHeight="1">
      <c r="A33" s="61"/>
      <c r="B33" s="57"/>
      <c r="C33" s="40"/>
      <c r="D33" s="57"/>
      <c r="E33" s="40"/>
      <c r="F33" s="57"/>
      <c r="G33" s="40"/>
      <c r="H33" s="57"/>
      <c r="I33" s="40"/>
      <c r="J33" s="57"/>
      <c r="K33" s="40"/>
      <c r="L33" s="57"/>
      <c r="M33" s="40"/>
      <c r="N33" s="57"/>
      <c r="O33" s="40"/>
    </row>
    <row r="34" spans="1:15" ht="11.25" customHeight="1">
      <c r="A34" s="61"/>
      <c r="B34" s="57"/>
      <c r="C34" s="40"/>
      <c r="D34" s="57"/>
      <c r="E34" s="40"/>
      <c r="F34" s="57"/>
      <c r="G34" s="40"/>
      <c r="H34" s="57"/>
      <c r="I34" s="40"/>
      <c r="J34" s="57"/>
      <c r="K34" s="40"/>
      <c r="L34" s="57"/>
      <c r="M34" s="40"/>
      <c r="N34" s="57"/>
      <c r="O34" s="40"/>
    </row>
    <row r="35" spans="1:15" ht="11.25" customHeight="1">
      <c r="A35" s="61"/>
      <c r="B35" s="57"/>
      <c r="C35" s="40"/>
      <c r="D35" s="57"/>
      <c r="E35" s="40"/>
      <c r="F35" s="57"/>
      <c r="G35" s="40"/>
      <c r="H35" s="57"/>
      <c r="I35" s="40"/>
      <c r="J35" s="57"/>
      <c r="K35" s="40"/>
      <c r="L35" s="57"/>
      <c r="M35" s="40"/>
      <c r="N35" s="57"/>
      <c r="O35" s="40"/>
    </row>
    <row r="36" spans="1:15" ht="11.25" customHeight="1">
      <c r="A36" s="61"/>
      <c r="B36" s="57"/>
      <c r="C36" s="40"/>
      <c r="D36" s="57"/>
      <c r="E36" s="40"/>
      <c r="F36" s="57"/>
      <c r="G36" s="40"/>
      <c r="H36" s="57"/>
      <c r="I36" s="40"/>
      <c r="J36" s="57"/>
      <c r="K36" s="40"/>
      <c r="L36" s="57"/>
      <c r="M36" s="40"/>
      <c r="N36" s="57"/>
      <c r="O36" s="40"/>
    </row>
    <row r="37" spans="1:15" ht="11.25" customHeight="1">
      <c r="A37" s="7"/>
      <c r="B37" s="4"/>
      <c r="C37" s="5"/>
      <c r="D37" s="4"/>
      <c r="E37" s="5"/>
      <c r="F37" s="4"/>
      <c r="G37" s="5"/>
      <c r="H37" s="4"/>
      <c r="I37" s="5"/>
      <c r="J37" s="4"/>
      <c r="K37" s="5"/>
      <c r="L37" s="4"/>
      <c r="M37" s="5"/>
      <c r="N37" s="4"/>
      <c r="O37" s="5"/>
    </row>
    <row r="38" spans="1:15" ht="11.25" customHeight="1">
      <c r="A38" s="7"/>
      <c r="B38" s="4"/>
      <c r="C38" s="5"/>
      <c r="D38" s="4"/>
      <c r="E38" s="5"/>
      <c r="F38" s="4"/>
      <c r="G38" s="5"/>
      <c r="H38" s="4"/>
      <c r="I38" s="5"/>
      <c r="J38" s="4"/>
      <c r="K38" s="5"/>
      <c r="L38" s="4"/>
      <c r="M38" s="5"/>
      <c r="N38" s="4"/>
      <c r="O38" s="5"/>
    </row>
    <row r="39" spans="1:15" ht="11.25" customHeight="1">
      <c r="A39" s="7"/>
      <c r="B39" s="4"/>
      <c r="C39" s="5"/>
      <c r="D39" s="4"/>
      <c r="E39" s="5"/>
      <c r="F39" s="4"/>
      <c r="G39" s="5"/>
      <c r="H39" s="4"/>
      <c r="I39" s="5"/>
      <c r="J39" s="4"/>
      <c r="K39" s="5"/>
      <c r="L39" s="4"/>
      <c r="M39" s="5"/>
      <c r="N39" s="4"/>
      <c r="O39" s="5"/>
    </row>
    <row r="40" spans="1:15" ht="11.25" customHeight="1">
      <c r="A40" s="7"/>
      <c r="B40" s="4"/>
      <c r="C40" s="5"/>
      <c r="D40" s="4"/>
      <c r="E40" s="5"/>
      <c r="F40" s="4"/>
      <c r="G40" s="5"/>
      <c r="H40" s="4"/>
      <c r="I40" s="5"/>
      <c r="J40" s="4"/>
      <c r="K40" s="5"/>
      <c r="L40" s="4"/>
      <c r="M40" s="5"/>
      <c r="N40" s="4"/>
      <c r="O40" s="5"/>
    </row>
    <row r="41" spans="1:15" ht="11.25" customHeight="1">
      <c r="A41" s="7"/>
      <c r="B41" s="4"/>
      <c r="C41" s="5"/>
      <c r="D41" s="4"/>
      <c r="E41" s="5"/>
      <c r="F41" s="4"/>
      <c r="G41" s="5"/>
      <c r="H41" s="4"/>
      <c r="I41" s="5"/>
      <c r="J41" s="4"/>
      <c r="K41" s="5"/>
      <c r="L41" s="4"/>
      <c r="M41" s="5"/>
      <c r="N41" s="4"/>
      <c r="O41" s="5"/>
    </row>
    <row r="42" spans="1:15" ht="11.25" customHeight="1">
      <c r="A42" s="7"/>
      <c r="B42" s="4"/>
      <c r="C42" s="5"/>
      <c r="D42" s="4"/>
      <c r="E42" s="5"/>
      <c r="F42" s="4"/>
      <c r="G42" s="5"/>
      <c r="H42" s="4"/>
      <c r="I42" s="5"/>
      <c r="J42" s="4"/>
      <c r="K42" s="5"/>
      <c r="L42" s="4"/>
      <c r="M42" s="5"/>
      <c r="N42" s="4"/>
      <c r="O42" s="5"/>
    </row>
    <row r="43" spans="1:15" ht="11.25" customHeight="1">
      <c r="A43" s="7"/>
      <c r="B43" s="4"/>
      <c r="C43" s="5"/>
      <c r="D43" s="4"/>
      <c r="E43" s="5"/>
      <c r="F43" s="4"/>
      <c r="G43" s="5"/>
      <c r="H43" s="4"/>
      <c r="I43" s="5"/>
      <c r="J43" s="4"/>
      <c r="K43" s="5"/>
      <c r="L43" s="4"/>
      <c r="M43" s="5"/>
      <c r="N43" s="4"/>
      <c r="O43" s="5"/>
    </row>
    <row r="44" spans="1:15" ht="11.25" customHeight="1">
      <c r="A44" s="6"/>
      <c r="B44" s="2"/>
      <c r="C44" s="3"/>
      <c r="D44" s="2"/>
      <c r="E44" s="3"/>
      <c r="F44" s="2"/>
      <c r="G44" s="3"/>
      <c r="H44" s="2"/>
      <c r="I44" s="3"/>
      <c r="J44" s="2"/>
      <c r="K44" s="3"/>
      <c r="L44" s="2"/>
      <c r="M44" s="3"/>
      <c r="N44" s="2"/>
      <c r="O44" s="3"/>
    </row>
    <row r="45" spans="1:15" ht="11.25" customHeight="1">
      <c r="A45" s="6"/>
      <c r="B45" s="2"/>
      <c r="C45" s="3"/>
      <c r="D45" s="2"/>
      <c r="E45" s="3"/>
      <c r="F45" s="2"/>
      <c r="G45" s="3"/>
      <c r="H45" s="2"/>
      <c r="I45" s="3"/>
      <c r="J45" s="2"/>
      <c r="K45" s="3"/>
      <c r="L45" s="2"/>
      <c r="M45" s="3"/>
      <c r="N45" s="2"/>
      <c r="O45" s="3"/>
    </row>
    <row r="46" spans="1:15" ht="11.25" customHeight="1">
      <c r="A46" s="6"/>
      <c r="B46" s="2"/>
      <c r="C46" s="3"/>
      <c r="D46" s="2"/>
      <c r="E46" s="3"/>
      <c r="F46" s="2"/>
      <c r="G46" s="3"/>
      <c r="H46" s="2"/>
      <c r="I46" s="3"/>
      <c r="J46" s="2"/>
      <c r="K46" s="3"/>
      <c r="L46" s="2"/>
      <c r="M46" s="3"/>
      <c r="N46" s="2"/>
      <c r="O46" s="3"/>
    </row>
    <row r="47" spans="1:15" ht="11.25" customHeight="1">
      <c r="A47" s="6"/>
      <c r="B47" s="2"/>
      <c r="C47" s="3"/>
      <c r="D47" s="2"/>
      <c r="E47" s="3"/>
      <c r="F47" s="2"/>
      <c r="G47" s="3"/>
      <c r="H47" s="2"/>
      <c r="I47" s="3"/>
      <c r="J47" s="2"/>
      <c r="K47" s="3"/>
      <c r="L47" s="2"/>
      <c r="M47" s="3"/>
      <c r="N47" s="2"/>
      <c r="O47" s="3"/>
    </row>
    <row r="48" spans="1:15" ht="11.25" customHeight="1">
      <c r="A48" s="2"/>
      <c r="B48" s="2"/>
      <c r="C48" s="3"/>
      <c r="D48" s="2"/>
      <c r="E48" s="3"/>
      <c r="F48" s="2"/>
      <c r="G48" s="3"/>
      <c r="H48" s="2"/>
      <c r="I48" s="3"/>
      <c r="J48" s="2"/>
      <c r="K48" s="3"/>
      <c r="L48" s="2"/>
      <c r="M48" s="3"/>
      <c r="N48" s="2"/>
      <c r="O48" s="3"/>
    </row>
    <row r="49" spans="1:15" ht="11.25" customHeight="1">
      <c r="A49" s="2"/>
      <c r="B49" s="2"/>
      <c r="C49" s="3"/>
      <c r="D49" s="2"/>
      <c r="E49" s="3"/>
      <c r="F49" s="2"/>
      <c r="G49" s="3"/>
      <c r="H49" s="2"/>
      <c r="I49" s="3"/>
      <c r="J49" s="2"/>
      <c r="K49" s="3"/>
      <c r="L49" s="2"/>
      <c r="M49" s="3"/>
      <c r="N49" s="2"/>
      <c r="O49" s="3"/>
    </row>
    <row r="50" spans="1:15" ht="11.25" customHeight="1">
      <c r="A50" s="2"/>
      <c r="B50" s="2"/>
      <c r="C50" s="3"/>
      <c r="D50" s="2"/>
      <c r="E50" s="3"/>
      <c r="F50" s="2"/>
      <c r="G50" s="3"/>
      <c r="H50" s="2"/>
      <c r="I50" s="3"/>
      <c r="J50" s="2"/>
      <c r="K50" s="3"/>
      <c r="L50" s="2"/>
      <c r="M50" s="3"/>
      <c r="N50" s="2"/>
      <c r="O50" s="3"/>
    </row>
  </sheetData>
  <mergeCells count="6">
    <mergeCell ref="A5:O5"/>
    <mergeCell ref="A27:O27"/>
    <mergeCell ref="A1:O1"/>
    <mergeCell ref="A2:O2"/>
    <mergeCell ref="A4:O4"/>
    <mergeCell ref="A3:O3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workbookViewId="0" topLeftCell="A1">
      <selection activeCell="A1" sqref="A1:I1"/>
    </sheetView>
  </sheetViews>
  <sheetFormatPr defaultColWidth="9.140625" defaultRowHeight="12.75"/>
  <cols>
    <col min="1" max="1" width="19.7109375" style="0" customWidth="1"/>
    <col min="2" max="2" width="4.7109375" style="0" customWidth="1"/>
    <col min="3" max="3" width="11.28125" style="0" customWidth="1"/>
    <col min="4" max="4" width="4.7109375" style="0" customWidth="1"/>
    <col min="5" max="5" width="7.7109375" style="0" customWidth="1"/>
    <col min="6" max="6" width="4.57421875" style="0" customWidth="1"/>
    <col min="7" max="7" width="12.7109375" style="0" customWidth="1"/>
  </cols>
  <sheetData>
    <row r="1" spans="1:7" ht="11.25" customHeight="1">
      <c r="A1" s="179" t="s">
        <v>136</v>
      </c>
      <c r="B1" s="179"/>
      <c r="C1" s="179"/>
      <c r="D1" s="179"/>
      <c r="E1" s="179"/>
      <c r="F1" s="179"/>
      <c r="G1" s="179"/>
    </row>
    <row r="2" spans="1:7" ht="11.25" customHeight="1">
      <c r="A2" s="179" t="s">
        <v>355</v>
      </c>
      <c r="B2" s="179"/>
      <c r="C2" s="179"/>
      <c r="D2" s="179"/>
      <c r="E2" s="179"/>
      <c r="F2" s="179"/>
      <c r="G2" s="179"/>
    </row>
    <row r="3" spans="1:7" ht="11.25" customHeight="1">
      <c r="A3" s="182"/>
      <c r="B3" s="182"/>
      <c r="C3" s="182"/>
      <c r="D3" s="182"/>
      <c r="E3" s="182"/>
      <c r="F3" s="182"/>
      <c r="G3" s="182"/>
    </row>
    <row r="4" spans="1:7" ht="11.25" customHeight="1">
      <c r="A4" s="26"/>
      <c r="B4" s="26"/>
      <c r="C4" s="27" t="s">
        <v>142</v>
      </c>
      <c r="D4" s="28"/>
      <c r="E4" s="28"/>
      <c r="F4" s="26"/>
      <c r="G4" s="27" t="s">
        <v>203</v>
      </c>
    </row>
    <row r="5" spans="1:7" ht="11.25" customHeight="1">
      <c r="A5" s="29"/>
      <c r="B5" s="29"/>
      <c r="C5" s="30" t="s">
        <v>141</v>
      </c>
      <c r="D5" s="31"/>
      <c r="E5" s="32" t="s">
        <v>137</v>
      </c>
      <c r="F5" s="29"/>
      <c r="G5" s="32" t="s">
        <v>202</v>
      </c>
    </row>
    <row r="6" spans="1:7" ht="11.25" customHeight="1">
      <c r="A6" s="15" t="s">
        <v>201</v>
      </c>
      <c r="B6" s="10"/>
      <c r="C6" s="16" t="s">
        <v>138</v>
      </c>
      <c r="D6" s="16"/>
      <c r="E6" s="33" t="s">
        <v>139</v>
      </c>
      <c r="F6" s="10"/>
      <c r="G6" s="33" t="s">
        <v>140</v>
      </c>
    </row>
    <row r="7" spans="1:7" ht="11.25" customHeight="1">
      <c r="A7" s="17" t="s">
        <v>60</v>
      </c>
      <c r="B7" s="12"/>
      <c r="C7" s="18"/>
      <c r="D7" s="18"/>
      <c r="E7" s="18"/>
      <c r="F7" s="12"/>
      <c r="G7" s="18"/>
    </row>
    <row r="8" spans="1:7" ht="11.25" customHeight="1">
      <c r="A8" s="19" t="s">
        <v>64</v>
      </c>
      <c r="B8" s="42"/>
      <c r="C8" s="42">
        <v>254095</v>
      </c>
      <c r="D8" s="42"/>
      <c r="E8" s="42">
        <v>31254.057</v>
      </c>
      <c r="F8" s="96"/>
      <c r="G8" s="96">
        <v>2.4</v>
      </c>
    </row>
    <row r="9" spans="1:7" ht="11.25" customHeight="1">
      <c r="A9" s="19" t="s">
        <v>65</v>
      </c>
      <c r="B9" s="42"/>
      <c r="C9" s="42">
        <v>309011</v>
      </c>
      <c r="D9" s="42"/>
      <c r="E9" s="42">
        <v>29706.852</v>
      </c>
      <c r="F9" s="96"/>
      <c r="G9" s="96">
        <v>2.7</v>
      </c>
    </row>
    <row r="10" spans="1:7" ht="11.25" customHeight="1">
      <c r="A10" s="19" t="s">
        <v>102</v>
      </c>
      <c r="B10" s="42"/>
      <c r="C10" s="42">
        <v>178477</v>
      </c>
      <c r="D10" s="42"/>
      <c r="E10" s="42">
        <v>33088.745</v>
      </c>
      <c r="F10" s="96"/>
      <c r="G10" s="96">
        <v>2.4</v>
      </c>
    </row>
    <row r="11" spans="1:7" ht="11.25" customHeight="1">
      <c r="A11" s="19" t="s">
        <v>67</v>
      </c>
      <c r="B11" s="42"/>
      <c r="C11" s="42">
        <v>152955</v>
      </c>
      <c r="D11" s="42"/>
      <c r="E11" s="42">
        <v>29305.274</v>
      </c>
      <c r="F11" s="96"/>
      <c r="G11" s="96">
        <v>3.6</v>
      </c>
    </row>
    <row r="12" spans="1:7" ht="11.25" customHeight="1">
      <c r="A12" s="19" t="s">
        <v>79</v>
      </c>
      <c r="B12" s="42"/>
      <c r="C12" s="42">
        <v>1724647</v>
      </c>
      <c r="D12" s="42"/>
      <c r="E12" s="42">
        <v>27737.519</v>
      </c>
      <c r="F12" s="96"/>
      <c r="G12" s="96">
        <v>2</v>
      </c>
    </row>
    <row r="13" spans="1:7" ht="11.25" customHeight="1">
      <c r="A13" s="19" t="s">
        <v>68</v>
      </c>
      <c r="B13" s="42"/>
      <c r="C13" s="42">
        <v>2391569</v>
      </c>
      <c r="D13" s="42"/>
      <c r="E13" s="42">
        <v>28988.368</v>
      </c>
      <c r="F13" s="96"/>
      <c r="G13" s="96">
        <v>1.6</v>
      </c>
    </row>
    <row r="14" spans="1:7" ht="11.25" customHeight="1">
      <c r="A14" s="19" t="s">
        <v>69</v>
      </c>
      <c r="B14" s="42"/>
      <c r="C14" s="42">
        <v>223500</v>
      </c>
      <c r="D14" s="42"/>
      <c r="E14" s="42">
        <v>20362.082</v>
      </c>
      <c r="F14" s="96"/>
      <c r="G14" s="96">
        <v>4.2</v>
      </c>
    </row>
    <row r="15" spans="1:7" ht="11.25" customHeight="1">
      <c r="A15" s="19" t="s">
        <v>61</v>
      </c>
      <c r="B15" s="42"/>
      <c r="C15" s="42">
        <v>9756</v>
      </c>
      <c r="D15" s="42"/>
      <c r="E15" s="42">
        <v>33269.106</v>
      </c>
      <c r="F15" s="96"/>
      <c r="G15" s="96">
        <v>5.2</v>
      </c>
    </row>
    <row r="16" spans="1:7" ht="11.25" customHeight="1">
      <c r="A16" s="19" t="s">
        <v>70</v>
      </c>
      <c r="B16" s="42"/>
      <c r="C16" s="42">
        <v>152301</v>
      </c>
      <c r="D16" s="42"/>
      <c r="E16" s="42">
        <v>37662.861</v>
      </c>
      <c r="F16" s="96"/>
      <c r="G16" s="96">
        <v>4.5</v>
      </c>
    </row>
    <row r="17" spans="1:7" ht="11.25" customHeight="1">
      <c r="A17" s="19" t="s">
        <v>71</v>
      </c>
      <c r="B17" s="42"/>
      <c r="C17" s="42">
        <v>1620454</v>
      </c>
      <c r="D17" s="42"/>
      <c r="E17" s="42">
        <v>27983.788</v>
      </c>
      <c r="F17" s="96"/>
      <c r="G17" s="96">
        <v>1.2</v>
      </c>
    </row>
    <row r="18" spans="1:7" ht="11.25" customHeight="1">
      <c r="A18" s="19" t="s">
        <v>72</v>
      </c>
      <c r="B18" s="42"/>
      <c r="C18" s="42">
        <v>28910</v>
      </c>
      <c r="D18" s="42"/>
      <c r="E18" s="42">
        <v>63608.55</v>
      </c>
      <c r="F18" s="96"/>
      <c r="G18" s="96">
        <v>4.4</v>
      </c>
    </row>
    <row r="19" spans="1:7" ht="11.25" customHeight="1">
      <c r="A19" s="19" t="s">
        <v>132</v>
      </c>
      <c r="B19" s="42"/>
      <c r="C19" s="42">
        <v>7574</v>
      </c>
      <c r="D19" s="42"/>
      <c r="E19" s="42">
        <v>19301.866</v>
      </c>
      <c r="F19" s="96"/>
      <c r="G19" s="96">
        <v>1</v>
      </c>
    </row>
    <row r="20" spans="1:7" ht="11.25" customHeight="1">
      <c r="A20" s="19" t="s">
        <v>73</v>
      </c>
      <c r="B20" s="42"/>
      <c r="C20" s="42">
        <v>477414</v>
      </c>
      <c r="D20" s="42"/>
      <c r="E20" s="42">
        <v>29331.839</v>
      </c>
      <c r="F20" s="96"/>
      <c r="G20" s="96">
        <v>1.7</v>
      </c>
    </row>
    <row r="21" spans="1:7" ht="11.25" customHeight="1">
      <c r="A21" s="19" t="s">
        <v>62</v>
      </c>
      <c r="B21" s="42"/>
      <c r="C21" s="42">
        <v>183765</v>
      </c>
      <c r="D21" s="42"/>
      <c r="E21" s="42">
        <v>40005.432</v>
      </c>
      <c r="F21" s="96"/>
      <c r="G21" s="96">
        <v>2.9</v>
      </c>
    </row>
    <row r="22" spans="1:7" ht="11.25" customHeight="1">
      <c r="A22" s="19" t="s">
        <v>74</v>
      </c>
      <c r="B22" s="42"/>
      <c r="C22" s="42">
        <v>194439</v>
      </c>
      <c r="D22" s="42"/>
      <c r="E22" s="42">
        <v>18502.979</v>
      </c>
      <c r="F22" s="96"/>
      <c r="G22" s="96">
        <v>1</v>
      </c>
    </row>
    <row r="23" spans="1:7" ht="11.25" customHeight="1">
      <c r="A23" s="19" t="s">
        <v>75</v>
      </c>
      <c r="B23" s="42"/>
      <c r="C23" s="42">
        <v>971724</v>
      </c>
      <c r="D23" s="42"/>
      <c r="E23" s="42">
        <v>23627.12</v>
      </c>
      <c r="F23" s="96"/>
      <c r="G23" s="96">
        <v>3.1</v>
      </c>
    </row>
    <row r="24" spans="1:7" ht="11.25" customHeight="1">
      <c r="A24" s="19" t="s">
        <v>76</v>
      </c>
      <c r="B24" s="42"/>
      <c r="C24" s="42">
        <v>254206</v>
      </c>
      <c r="D24" s="42"/>
      <c r="E24" s="42">
        <v>28205.334</v>
      </c>
      <c r="F24" s="96"/>
      <c r="G24" s="96">
        <v>3.6</v>
      </c>
    </row>
    <row r="25" spans="1:7" ht="11.25" customHeight="1">
      <c r="A25" s="19" t="s">
        <v>63</v>
      </c>
      <c r="B25" s="42"/>
      <c r="C25" s="42">
        <v>230101</v>
      </c>
      <c r="D25" s="42"/>
      <c r="E25" s="42">
        <v>31689.861</v>
      </c>
      <c r="F25" s="96"/>
      <c r="G25" s="96">
        <v>1.7</v>
      </c>
    </row>
    <row r="26" spans="1:7" ht="11.25" customHeight="1">
      <c r="A26" s="19" t="s">
        <v>77</v>
      </c>
      <c r="B26" s="42"/>
      <c r="C26" s="42">
        <v>1736377</v>
      </c>
      <c r="D26" s="45"/>
      <c r="E26" s="45">
        <v>28937.628</v>
      </c>
      <c r="F26" s="97"/>
      <c r="G26" s="97">
        <v>3.2</v>
      </c>
    </row>
    <row r="27" spans="1:7" ht="11.25" customHeight="1">
      <c r="A27" s="20" t="s">
        <v>33</v>
      </c>
      <c r="B27" s="42"/>
      <c r="C27" s="95">
        <f>SUM(C8:C26)</f>
        <v>11101275</v>
      </c>
      <c r="D27" s="95"/>
      <c r="E27" s="60" t="s">
        <v>97</v>
      </c>
      <c r="F27" s="98"/>
      <c r="G27" s="99" t="s">
        <v>97</v>
      </c>
    </row>
    <row r="28" spans="1:7" ht="11.25" customHeight="1">
      <c r="A28" s="23" t="s">
        <v>81</v>
      </c>
      <c r="B28" s="12"/>
      <c r="C28" s="18"/>
      <c r="D28" s="18"/>
      <c r="E28" s="18"/>
      <c r="F28" s="12"/>
      <c r="G28" s="18"/>
    </row>
    <row r="29" spans="1:7" ht="11.25" customHeight="1">
      <c r="A29" s="24" t="s">
        <v>48</v>
      </c>
      <c r="B29" s="12"/>
      <c r="C29" s="18">
        <v>17402</v>
      </c>
      <c r="D29" s="18"/>
      <c r="E29" s="18">
        <v>4936.685</v>
      </c>
      <c r="F29" s="12"/>
      <c r="G29" s="34">
        <v>5.9</v>
      </c>
    </row>
    <row r="30" spans="1:7" ht="11.25" customHeight="1">
      <c r="A30" s="24" t="s">
        <v>57</v>
      </c>
      <c r="B30" s="12"/>
      <c r="C30" s="18">
        <v>21402</v>
      </c>
      <c r="D30" s="18"/>
      <c r="E30" s="18">
        <v>5503.576</v>
      </c>
      <c r="F30" s="12"/>
      <c r="G30" s="34">
        <v>5.7</v>
      </c>
    </row>
    <row r="31" spans="1:7" ht="11.25" customHeight="1">
      <c r="A31" s="24" t="s">
        <v>49</v>
      </c>
      <c r="B31" s="12"/>
      <c r="C31" s="18">
        <v>66113</v>
      </c>
      <c r="D31" s="18"/>
      <c r="E31" s="18">
        <v>8499.784</v>
      </c>
      <c r="F31" s="12"/>
      <c r="G31" s="34">
        <v>5.6</v>
      </c>
    </row>
    <row r="32" spans="1:7" ht="11.25" customHeight="1">
      <c r="A32" s="24" t="s">
        <v>50</v>
      </c>
      <c r="B32" s="12"/>
      <c r="C32" s="18">
        <v>52056</v>
      </c>
      <c r="D32" s="18"/>
      <c r="E32" s="18">
        <v>11568.014</v>
      </c>
      <c r="F32" s="12"/>
      <c r="G32" s="34">
        <v>3.8</v>
      </c>
    </row>
    <row r="33" spans="1:7" ht="11.25" customHeight="1">
      <c r="A33" s="24" t="s">
        <v>134</v>
      </c>
      <c r="B33" s="12"/>
      <c r="C33" s="18">
        <v>187498</v>
      </c>
      <c r="D33" s="18"/>
      <c r="E33" s="18">
        <v>18369.717</v>
      </c>
      <c r="F33" s="12"/>
      <c r="G33" s="34">
        <v>4.4</v>
      </c>
    </row>
    <row r="34" spans="1:7" ht="11.25" customHeight="1">
      <c r="A34" s="24" t="s">
        <v>135</v>
      </c>
      <c r="B34" s="12"/>
      <c r="C34" s="18">
        <v>20559</v>
      </c>
      <c r="D34" s="18"/>
      <c r="E34" s="18">
        <v>15217.346</v>
      </c>
      <c r="F34" s="12"/>
      <c r="G34" s="34">
        <v>7.8</v>
      </c>
    </row>
    <row r="35" spans="1:7" ht="11.25" customHeight="1">
      <c r="A35" s="24" t="s">
        <v>52</v>
      </c>
      <c r="B35" s="12"/>
      <c r="C35" s="18">
        <v>152485</v>
      </c>
      <c r="D35" s="18"/>
      <c r="E35" s="18">
        <v>15546.134</v>
      </c>
      <c r="F35" s="12"/>
      <c r="G35" s="34">
        <v>4.2</v>
      </c>
    </row>
    <row r="36" spans="1:7" ht="11.25" customHeight="1">
      <c r="A36" s="24" t="s">
        <v>42</v>
      </c>
      <c r="B36" s="12"/>
      <c r="C36" s="18">
        <v>27785</v>
      </c>
      <c r="D36" s="18"/>
      <c r="E36" s="18">
        <v>11980.29</v>
      </c>
      <c r="F36" s="12"/>
      <c r="G36" s="34">
        <v>8.5</v>
      </c>
    </row>
    <row r="37" spans="1:7" ht="11.25" customHeight="1">
      <c r="A37" s="24" t="s">
        <v>127</v>
      </c>
      <c r="B37" s="12"/>
      <c r="C37" s="18">
        <v>44727</v>
      </c>
      <c r="D37" s="18"/>
      <c r="E37" s="18">
        <v>12979.854</v>
      </c>
      <c r="F37" s="12"/>
      <c r="G37" s="34">
        <v>6.7</v>
      </c>
    </row>
    <row r="38" spans="1:7" ht="11.25" customHeight="1">
      <c r="A38" s="24" t="s">
        <v>53</v>
      </c>
      <c r="B38" s="12"/>
      <c r="C38" s="18">
        <v>14914</v>
      </c>
      <c r="D38" s="18"/>
      <c r="E38" s="18">
        <v>7237.47</v>
      </c>
      <c r="F38" s="12"/>
      <c r="G38" s="34">
        <v>2.4</v>
      </c>
    </row>
    <row r="39" spans="1:7" ht="11.25" customHeight="1">
      <c r="A39" s="24" t="s">
        <v>54</v>
      </c>
      <c r="B39" s="12"/>
      <c r="C39" s="18">
        <v>475427</v>
      </c>
      <c r="D39" s="18"/>
      <c r="E39" s="18">
        <v>12451.598</v>
      </c>
      <c r="F39" s="12"/>
      <c r="G39" s="34">
        <v>5.4</v>
      </c>
    </row>
    <row r="40" spans="1:7" ht="11.25" customHeight="1">
      <c r="A40" s="24" t="s">
        <v>55</v>
      </c>
      <c r="B40" s="12"/>
      <c r="C40" s="18">
        <v>169966</v>
      </c>
      <c r="D40" s="18"/>
      <c r="E40" s="18">
        <v>7641.483</v>
      </c>
      <c r="F40" s="12"/>
      <c r="G40" s="34">
        <v>8.3</v>
      </c>
    </row>
    <row r="41" spans="1:7" ht="11.25" customHeight="1">
      <c r="A41" s="24" t="s">
        <v>56</v>
      </c>
      <c r="B41" s="12"/>
      <c r="C41" s="18">
        <v>40524</v>
      </c>
      <c r="D41" s="18"/>
      <c r="E41" s="14">
        <v>4857.802</v>
      </c>
      <c r="F41" s="12"/>
      <c r="G41" s="34">
        <v>7.2</v>
      </c>
    </row>
    <row r="42" spans="1:7" ht="11.25" customHeight="1">
      <c r="A42" s="24" t="s">
        <v>58</v>
      </c>
      <c r="B42" s="12"/>
      <c r="C42" s="18">
        <v>81428</v>
      </c>
      <c r="D42" s="18"/>
      <c r="E42" s="18">
        <v>15065.772</v>
      </c>
      <c r="F42" s="12"/>
      <c r="G42" s="34">
        <v>5.5</v>
      </c>
    </row>
    <row r="43" spans="1:7" ht="11.25" customHeight="1">
      <c r="A43" s="24" t="s">
        <v>59</v>
      </c>
      <c r="B43" s="12"/>
      <c r="C43" s="18">
        <v>40490</v>
      </c>
      <c r="D43" s="18"/>
      <c r="E43" s="18">
        <v>20306.034</v>
      </c>
      <c r="F43" s="12"/>
      <c r="G43" s="34">
        <v>4.6</v>
      </c>
    </row>
    <row r="44" spans="1:7" ht="11.25" customHeight="1">
      <c r="A44" s="20" t="s">
        <v>33</v>
      </c>
      <c r="B44" s="12"/>
      <c r="C44" s="21">
        <f>SUM(C29:C43)</f>
        <v>1412776</v>
      </c>
      <c r="D44" s="21"/>
      <c r="E44" s="35" t="s">
        <v>97</v>
      </c>
      <c r="F44" s="22"/>
      <c r="G44" s="36" t="s">
        <v>97</v>
      </c>
    </row>
    <row r="45" spans="1:7" ht="11.25" customHeight="1">
      <c r="A45" s="23" t="s">
        <v>35</v>
      </c>
      <c r="B45" s="12"/>
      <c r="C45" s="18"/>
      <c r="D45" s="18"/>
      <c r="E45" s="18"/>
      <c r="F45" s="12"/>
      <c r="G45" s="18"/>
    </row>
    <row r="46" spans="1:7" ht="11.25" customHeight="1">
      <c r="A46" s="24" t="s">
        <v>36</v>
      </c>
      <c r="B46" s="12"/>
      <c r="C46" s="18">
        <v>12347</v>
      </c>
      <c r="D46" s="18"/>
      <c r="E46" s="18">
        <v>3805.574</v>
      </c>
      <c r="F46" s="12"/>
      <c r="G46" s="34">
        <v>10.1</v>
      </c>
    </row>
    <row r="47" spans="1:7" ht="11.25" customHeight="1">
      <c r="A47" s="24" t="s">
        <v>37</v>
      </c>
      <c r="B47" s="12"/>
      <c r="C47" s="18">
        <v>33098</v>
      </c>
      <c r="D47" s="18"/>
      <c r="E47" s="18">
        <v>3967.664</v>
      </c>
      <c r="F47" s="12"/>
      <c r="G47" s="34">
        <v>10.2</v>
      </c>
    </row>
    <row r="48" spans="1:7" ht="11.25" customHeight="1">
      <c r="A48" s="24" t="s">
        <v>38</v>
      </c>
      <c r="B48" s="12"/>
      <c r="C48" s="18">
        <v>65133</v>
      </c>
      <c r="D48" s="18"/>
      <c r="E48" s="18">
        <v>6646.173</v>
      </c>
      <c r="F48" s="12"/>
      <c r="G48" s="34">
        <v>11</v>
      </c>
    </row>
    <row r="49" spans="1:7" ht="11.25" customHeight="1">
      <c r="A49" s="24" t="s">
        <v>39</v>
      </c>
      <c r="B49" s="12"/>
      <c r="C49" s="18">
        <v>14268</v>
      </c>
      <c r="D49" s="18"/>
      <c r="E49" s="18">
        <v>2773.59</v>
      </c>
      <c r="F49" s="12"/>
      <c r="G49" s="34">
        <v>6.2</v>
      </c>
    </row>
    <row r="50" spans="1:7" ht="11.25" customHeight="1">
      <c r="A50" s="24" t="s">
        <v>40</v>
      </c>
      <c r="B50" s="12"/>
      <c r="C50" s="18">
        <v>111347</v>
      </c>
      <c r="D50" s="18"/>
      <c r="E50" s="18">
        <v>7418.214</v>
      </c>
      <c r="F50" s="12"/>
      <c r="G50" s="34">
        <v>9.4</v>
      </c>
    </row>
    <row r="51" spans="1:7" ht="11.25" customHeight="1">
      <c r="A51" s="24" t="s">
        <v>41</v>
      </c>
      <c r="B51" s="12"/>
      <c r="C51" s="18">
        <v>9870</v>
      </c>
      <c r="D51" s="18"/>
      <c r="E51" s="18">
        <v>1933.502</v>
      </c>
      <c r="F51" s="12"/>
      <c r="G51" s="34">
        <v>7.1</v>
      </c>
    </row>
    <row r="52" spans="1:7" ht="11.25" customHeight="1">
      <c r="A52" s="24" t="s">
        <v>43</v>
      </c>
      <c r="B52" s="12"/>
      <c r="C52" s="18">
        <v>7642</v>
      </c>
      <c r="D52" s="18"/>
      <c r="E52" s="18">
        <v>2118.849</v>
      </c>
      <c r="F52" s="12"/>
      <c r="G52" s="34">
        <v>7.3</v>
      </c>
    </row>
    <row r="53" spans="1:7" ht="11.25" customHeight="1">
      <c r="A53" s="24" t="s">
        <v>44</v>
      </c>
      <c r="B53" s="12"/>
      <c r="C53" s="18">
        <v>1449170</v>
      </c>
      <c r="D53" s="18"/>
      <c r="E53" s="18">
        <v>10179.447</v>
      </c>
      <c r="F53" s="12"/>
      <c r="G53" s="34">
        <v>7.2</v>
      </c>
    </row>
    <row r="54" spans="1:7" ht="11.25" customHeight="1">
      <c r="A54" s="24" t="s">
        <v>45</v>
      </c>
      <c r="B54" s="12"/>
      <c r="C54" s="18">
        <v>7859</v>
      </c>
      <c r="D54" s="18"/>
      <c r="E54" s="18">
        <v>1246.432</v>
      </c>
      <c r="F54" s="12"/>
      <c r="G54" s="34">
        <v>10.6</v>
      </c>
    </row>
    <row r="55" spans="1:7" ht="11.25" customHeight="1">
      <c r="A55" s="24" t="s">
        <v>125</v>
      </c>
      <c r="B55" s="12"/>
      <c r="C55" s="18">
        <v>35931</v>
      </c>
      <c r="D55" s="18"/>
      <c r="E55" s="18">
        <v>7266.345</v>
      </c>
      <c r="F55" s="12"/>
      <c r="G55" s="34">
        <v>17.2</v>
      </c>
    </row>
    <row r="56" spans="1:7" ht="11.25" customHeight="1">
      <c r="A56" s="24" t="s">
        <v>46</v>
      </c>
      <c r="B56" s="12"/>
      <c r="C56" s="18">
        <v>312128</v>
      </c>
      <c r="D56" s="18"/>
      <c r="E56" s="18">
        <v>6554.289</v>
      </c>
      <c r="F56" s="12"/>
      <c r="G56" s="34">
        <v>12.1</v>
      </c>
    </row>
    <row r="57" spans="1:7" ht="11.25" customHeight="1">
      <c r="A57" s="24" t="s">
        <v>47</v>
      </c>
      <c r="B57" s="12"/>
      <c r="C57" s="18">
        <v>45758</v>
      </c>
      <c r="D57" s="18"/>
      <c r="E57" s="18">
        <v>1766.427</v>
      </c>
      <c r="F57" s="12"/>
      <c r="G57" s="34">
        <v>7.1</v>
      </c>
    </row>
    <row r="58" spans="1:7" ht="11.25" customHeight="1">
      <c r="A58" s="20" t="s">
        <v>33</v>
      </c>
      <c r="B58" s="12"/>
      <c r="C58" s="21">
        <f>SUM(C46:C57)</f>
        <v>2104551</v>
      </c>
      <c r="D58" s="21"/>
      <c r="E58" s="35" t="s">
        <v>97</v>
      </c>
      <c r="F58" s="22"/>
      <c r="G58" s="36" t="s">
        <v>97</v>
      </c>
    </row>
    <row r="59" spans="1:7" ht="11.25" customHeight="1">
      <c r="A59" s="25" t="s">
        <v>83</v>
      </c>
      <c r="B59" s="10"/>
      <c r="C59" s="11">
        <f>SUM(C27,C44,C58)</f>
        <v>14618602</v>
      </c>
      <c r="D59" s="11"/>
      <c r="E59" s="37" t="s">
        <v>97</v>
      </c>
      <c r="F59" s="10"/>
      <c r="G59" s="38" t="s">
        <v>97</v>
      </c>
    </row>
    <row r="60" spans="1:7" ht="12" customHeight="1">
      <c r="A60" s="183" t="s">
        <v>364</v>
      </c>
      <c r="B60" s="183"/>
      <c r="C60" s="183"/>
      <c r="D60" s="183"/>
      <c r="E60" s="183"/>
      <c r="F60" s="183"/>
      <c r="G60" s="183"/>
    </row>
    <row r="61" spans="1:7" ht="12" customHeight="1">
      <c r="A61" s="184" t="s">
        <v>356</v>
      </c>
      <c r="B61" s="184"/>
      <c r="C61" s="184"/>
      <c r="D61" s="184"/>
      <c r="E61" s="184"/>
      <c r="F61" s="184"/>
      <c r="G61" s="184"/>
    </row>
    <row r="62" spans="1:7" ht="12.75">
      <c r="A62" s="12"/>
      <c r="B62" s="12"/>
      <c r="C62" s="12"/>
      <c r="D62" s="12"/>
      <c r="E62" s="12"/>
      <c r="F62" s="12"/>
      <c r="G62" s="12"/>
    </row>
    <row r="63" spans="1:7" ht="12.75">
      <c r="A63" s="12"/>
      <c r="B63" s="12"/>
      <c r="C63" s="12"/>
      <c r="D63" s="12"/>
      <c r="E63" s="12"/>
      <c r="F63" s="12"/>
      <c r="G63" s="12"/>
    </row>
    <row r="64" spans="1:7" ht="12.75">
      <c r="A64" s="12"/>
      <c r="B64" s="12"/>
      <c r="C64" s="12"/>
      <c r="D64" s="12"/>
      <c r="E64" s="12"/>
      <c r="F64" s="12"/>
      <c r="G64" s="12"/>
    </row>
    <row r="65" spans="1:7" ht="12.75">
      <c r="A65" s="12"/>
      <c r="B65" s="12"/>
      <c r="C65" s="12"/>
      <c r="D65" s="12"/>
      <c r="E65" s="12"/>
      <c r="F65" s="12"/>
      <c r="G65" s="12"/>
    </row>
    <row r="66" spans="1:7" ht="12.75">
      <c r="A66" s="12"/>
      <c r="B66" s="12"/>
      <c r="C66" s="12"/>
      <c r="D66" s="12"/>
      <c r="E66" s="12"/>
      <c r="F66" s="12"/>
      <c r="G66" s="12"/>
    </row>
    <row r="67" spans="1:7" ht="12.75">
      <c r="A67" s="12"/>
      <c r="B67" s="12"/>
      <c r="C67" s="12"/>
      <c r="D67" s="12"/>
      <c r="E67" s="12"/>
      <c r="F67" s="12"/>
      <c r="G67" s="12"/>
    </row>
    <row r="68" spans="1:7" ht="12.75">
      <c r="A68" s="12"/>
      <c r="B68" s="12"/>
      <c r="C68" s="12"/>
      <c r="D68" s="12"/>
      <c r="E68" s="12"/>
      <c r="F68" s="12"/>
      <c r="G68" s="12"/>
    </row>
  </sheetData>
  <mergeCells count="5">
    <mergeCell ref="A1:G1"/>
    <mergeCell ref="A2:G2"/>
    <mergeCell ref="A60:G60"/>
    <mergeCell ref="A61:G61"/>
    <mergeCell ref="A3:G3"/>
  </mergeCells>
  <printOptions/>
  <pageMargins left="0.5" right="0.5" top="0.5" bottom="0.7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2"/>
  <sheetViews>
    <sheetView workbookViewId="0" topLeftCell="A1">
      <selection activeCell="A1" sqref="A1:H1"/>
    </sheetView>
  </sheetViews>
  <sheetFormatPr defaultColWidth="9.140625" defaultRowHeight="12.75"/>
  <cols>
    <col min="1" max="1" width="13.28125" style="0" customWidth="1"/>
    <col min="2" max="2" width="0.85546875" style="0" customWidth="1"/>
    <col min="3" max="3" width="21.8515625" style="0" customWidth="1"/>
    <col min="4" max="4" width="0.85546875" style="0" customWidth="1"/>
    <col min="5" max="5" width="15.7109375" style="0" customWidth="1"/>
    <col min="6" max="6" width="28.00390625" style="0" customWidth="1"/>
    <col min="7" max="8" width="6.7109375" style="0" customWidth="1"/>
  </cols>
  <sheetData>
    <row r="1" spans="1:8" ht="11.25" customHeight="1">
      <c r="A1" s="186" t="s">
        <v>143</v>
      </c>
      <c r="B1" s="186"/>
      <c r="C1" s="186"/>
      <c r="D1" s="186"/>
      <c r="E1" s="186"/>
      <c r="F1" s="186"/>
      <c r="G1" s="186"/>
      <c r="H1" s="186"/>
    </row>
    <row r="2" spans="1:8" ht="11.25" customHeight="1">
      <c r="A2" s="186" t="s">
        <v>486</v>
      </c>
      <c r="B2" s="186"/>
      <c r="C2" s="186"/>
      <c r="D2" s="186"/>
      <c r="E2" s="186"/>
      <c r="F2" s="186"/>
      <c r="G2" s="186"/>
      <c r="H2" s="186"/>
    </row>
    <row r="3" spans="1:8" ht="11.25" customHeight="1">
      <c r="A3" s="189"/>
      <c r="B3" s="189"/>
      <c r="C3" s="189"/>
      <c r="D3" s="189"/>
      <c r="E3" s="189"/>
      <c r="F3" s="189"/>
      <c r="G3" s="189"/>
      <c r="H3" s="189"/>
    </row>
    <row r="4" spans="1:8" ht="11.25" customHeight="1">
      <c r="A4" s="100" t="s">
        <v>144</v>
      </c>
      <c r="B4" s="100" t="s">
        <v>30</v>
      </c>
      <c r="C4" s="100"/>
      <c r="D4" s="100"/>
      <c r="E4" s="100" t="s">
        <v>212</v>
      </c>
      <c r="F4" s="100" t="s">
        <v>145</v>
      </c>
      <c r="G4" s="100" t="s">
        <v>213</v>
      </c>
      <c r="H4" s="100" t="s">
        <v>214</v>
      </c>
    </row>
    <row r="5" spans="1:8" ht="11.25" customHeight="1">
      <c r="A5" s="101" t="s">
        <v>36</v>
      </c>
      <c r="B5" s="101" t="s">
        <v>0</v>
      </c>
      <c r="C5" s="102"/>
      <c r="D5" s="102"/>
      <c r="E5" s="101" t="s">
        <v>146</v>
      </c>
      <c r="F5" s="101" t="s">
        <v>7</v>
      </c>
      <c r="G5" s="101" t="s">
        <v>226</v>
      </c>
      <c r="H5" s="101" t="s">
        <v>227</v>
      </c>
    </row>
    <row r="6" spans="1:8" ht="11.25" customHeight="1">
      <c r="A6" s="103" t="s">
        <v>49</v>
      </c>
      <c r="B6" s="103" t="s">
        <v>228</v>
      </c>
      <c r="C6" s="100"/>
      <c r="D6" s="100"/>
      <c r="E6" s="103" t="s">
        <v>330</v>
      </c>
      <c r="F6" s="103" t="s">
        <v>229</v>
      </c>
      <c r="G6" s="103" t="s">
        <v>226</v>
      </c>
      <c r="H6" s="103" t="s">
        <v>227</v>
      </c>
    </row>
    <row r="7" spans="1:8" ht="11.25" customHeight="1">
      <c r="A7" s="108" t="s">
        <v>487</v>
      </c>
      <c r="B7" s="108" t="s">
        <v>230</v>
      </c>
      <c r="C7" s="109"/>
      <c r="D7" s="110"/>
      <c r="E7" s="108" t="s">
        <v>330</v>
      </c>
      <c r="F7" s="108" t="s">
        <v>231</v>
      </c>
      <c r="G7" s="101" t="s">
        <v>232</v>
      </c>
      <c r="H7" s="101" t="s">
        <v>233</v>
      </c>
    </row>
    <row r="8" spans="1:8" ht="11.25" customHeight="1">
      <c r="A8" s="103" t="s">
        <v>487</v>
      </c>
      <c r="B8" s="103" t="s">
        <v>234</v>
      </c>
      <c r="C8" s="100"/>
      <c r="D8" s="107"/>
      <c r="E8" s="103" t="s">
        <v>330</v>
      </c>
      <c r="F8" s="103" t="s">
        <v>488</v>
      </c>
      <c r="G8" s="103" t="s">
        <v>232</v>
      </c>
      <c r="H8" s="103" t="s">
        <v>235</v>
      </c>
    </row>
    <row r="9" spans="1:8" ht="11.25" customHeight="1">
      <c r="A9" s="108" t="s">
        <v>487</v>
      </c>
      <c r="B9" s="108" t="s">
        <v>148</v>
      </c>
      <c r="C9" s="109"/>
      <c r="D9" s="110"/>
      <c r="E9" s="108" t="s">
        <v>146</v>
      </c>
      <c r="F9" s="108" t="s">
        <v>149</v>
      </c>
      <c r="G9" s="101" t="s">
        <v>232</v>
      </c>
      <c r="H9" s="101" t="s">
        <v>233</v>
      </c>
    </row>
    <row r="10" spans="1:8" ht="11.25" customHeight="1">
      <c r="A10" s="103" t="s">
        <v>67</v>
      </c>
      <c r="B10" s="103" t="s">
        <v>236</v>
      </c>
      <c r="C10" s="100"/>
      <c r="D10" s="107"/>
      <c r="E10" s="103" t="s">
        <v>331</v>
      </c>
      <c r="F10" s="103" t="s">
        <v>29</v>
      </c>
      <c r="G10" s="103" t="s">
        <v>232</v>
      </c>
      <c r="H10" s="103" t="s">
        <v>233</v>
      </c>
    </row>
    <row r="11" spans="1:8" ht="11.25" customHeight="1">
      <c r="A11" s="103" t="s">
        <v>487</v>
      </c>
      <c r="B11" s="108" t="s">
        <v>1</v>
      </c>
      <c r="C11" s="109"/>
      <c r="D11" s="110"/>
      <c r="E11" s="108" t="s">
        <v>146</v>
      </c>
      <c r="F11" s="108" t="s">
        <v>178</v>
      </c>
      <c r="G11" s="101" t="s">
        <v>232</v>
      </c>
      <c r="H11" s="101" t="s">
        <v>233</v>
      </c>
    </row>
    <row r="12" spans="1:8" ht="11.25" customHeight="1">
      <c r="A12" s="103" t="s">
        <v>487</v>
      </c>
      <c r="B12" s="103" t="s">
        <v>2</v>
      </c>
      <c r="C12" s="100"/>
      <c r="D12" s="107"/>
      <c r="E12" s="103" t="s">
        <v>146</v>
      </c>
      <c r="F12" s="103" t="s">
        <v>8</v>
      </c>
      <c r="G12" s="103" t="s">
        <v>232</v>
      </c>
      <c r="H12" s="103" t="s">
        <v>233</v>
      </c>
    </row>
    <row r="13" spans="1:8" ht="11.25" customHeight="1">
      <c r="A13" s="103" t="s">
        <v>487</v>
      </c>
      <c r="B13" s="108" t="s">
        <v>237</v>
      </c>
      <c r="C13" s="109"/>
      <c r="D13" s="110"/>
      <c r="E13" s="108" t="s">
        <v>146</v>
      </c>
      <c r="F13" s="108" t="s">
        <v>178</v>
      </c>
      <c r="G13" s="101" t="s">
        <v>238</v>
      </c>
      <c r="H13" s="101" t="s">
        <v>227</v>
      </c>
    </row>
    <row r="14" spans="1:8" ht="11.25" customHeight="1">
      <c r="A14" s="103" t="s">
        <v>487</v>
      </c>
      <c r="B14" s="103" t="s">
        <v>239</v>
      </c>
      <c r="C14" s="100"/>
      <c r="D14" s="100"/>
      <c r="E14" s="103" t="s">
        <v>146</v>
      </c>
      <c r="F14" s="103" t="s">
        <v>156</v>
      </c>
      <c r="G14" s="103" t="s">
        <v>232</v>
      </c>
      <c r="H14" s="103" t="s">
        <v>235</v>
      </c>
    </row>
    <row r="15" spans="1:8" ht="11.25" customHeight="1">
      <c r="A15" s="103" t="s">
        <v>487</v>
      </c>
      <c r="B15" s="103" t="s">
        <v>240</v>
      </c>
      <c r="C15" s="100"/>
      <c r="D15" s="107"/>
      <c r="E15" s="103" t="s">
        <v>332</v>
      </c>
      <c r="F15" s="103" t="s">
        <v>241</v>
      </c>
      <c r="G15" s="103" t="s">
        <v>232</v>
      </c>
      <c r="H15" s="103" t="s">
        <v>233</v>
      </c>
    </row>
    <row r="16" spans="1:8" ht="11.25" customHeight="1">
      <c r="A16" s="103" t="s">
        <v>487</v>
      </c>
      <c r="B16" s="108" t="s">
        <v>152</v>
      </c>
      <c r="C16" s="109"/>
      <c r="D16" s="110"/>
      <c r="E16" s="108" t="s">
        <v>146</v>
      </c>
      <c r="F16" s="108" t="s">
        <v>150</v>
      </c>
      <c r="G16" s="101" t="s">
        <v>232</v>
      </c>
      <c r="H16" s="101" t="s">
        <v>233</v>
      </c>
    </row>
    <row r="17" spans="1:8" ht="11.25" customHeight="1">
      <c r="A17" s="103" t="s">
        <v>487</v>
      </c>
      <c r="B17" s="103" t="s">
        <v>242</v>
      </c>
      <c r="C17" s="100"/>
      <c r="D17" s="107"/>
      <c r="E17" s="103" t="s">
        <v>151</v>
      </c>
      <c r="F17" s="103" t="s">
        <v>243</v>
      </c>
      <c r="G17" s="103" t="s">
        <v>232</v>
      </c>
      <c r="H17" s="103" t="s">
        <v>235</v>
      </c>
    </row>
    <row r="18" spans="1:8" ht="11.25" customHeight="1">
      <c r="A18" s="103" t="s">
        <v>487</v>
      </c>
      <c r="B18" s="108" t="s">
        <v>244</v>
      </c>
      <c r="C18" s="109"/>
      <c r="D18" s="110"/>
      <c r="E18" s="108" t="s">
        <v>333</v>
      </c>
      <c r="F18" s="108" t="s">
        <v>150</v>
      </c>
      <c r="G18" s="101" t="s">
        <v>232</v>
      </c>
      <c r="H18" s="101" t="s">
        <v>233</v>
      </c>
    </row>
    <row r="19" spans="1:8" ht="11.25" customHeight="1">
      <c r="A19" s="103" t="s">
        <v>487</v>
      </c>
      <c r="B19" s="103" t="s">
        <v>245</v>
      </c>
      <c r="C19" s="100"/>
      <c r="D19" s="107"/>
      <c r="E19" s="103" t="s">
        <v>151</v>
      </c>
      <c r="F19" s="103" t="s">
        <v>155</v>
      </c>
      <c r="G19" s="103" t="s">
        <v>232</v>
      </c>
      <c r="H19" s="103" t="s">
        <v>235</v>
      </c>
    </row>
    <row r="20" spans="1:8" ht="11.25" customHeight="1">
      <c r="A20" s="103" t="s">
        <v>487</v>
      </c>
      <c r="B20" s="108" t="s">
        <v>154</v>
      </c>
      <c r="C20" s="109"/>
      <c r="D20" s="110"/>
      <c r="E20" s="108" t="s">
        <v>151</v>
      </c>
      <c r="F20" s="108" t="s">
        <v>488</v>
      </c>
      <c r="G20" s="101" t="s">
        <v>232</v>
      </c>
      <c r="H20" s="101" t="s">
        <v>233</v>
      </c>
    </row>
    <row r="21" spans="1:8" ht="11.25" customHeight="1">
      <c r="A21" s="103" t="s">
        <v>487</v>
      </c>
      <c r="B21" s="103" t="s">
        <v>236</v>
      </c>
      <c r="C21" s="100"/>
      <c r="D21" s="107"/>
      <c r="E21" s="103" t="s">
        <v>331</v>
      </c>
      <c r="F21" s="103" t="s">
        <v>29</v>
      </c>
      <c r="G21" s="103" t="s">
        <v>232</v>
      </c>
      <c r="H21" s="103" t="s">
        <v>233</v>
      </c>
    </row>
    <row r="22" spans="1:8" ht="11.25" customHeight="1">
      <c r="A22" s="108" t="s">
        <v>487</v>
      </c>
      <c r="B22" s="108" t="s">
        <v>157</v>
      </c>
      <c r="C22" s="109"/>
      <c r="D22" s="110"/>
      <c r="E22" s="108" t="s">
        <v>146</v>
      </c>
      <c r="F22" s="108" t="s">
        <v>158</v>
      </c>
      <c r="G22" s="101" t="s">
        <v>226</v>
      </c>
      <c r="H22" s="101" t="s">
        <v>227</v>
      </c>
    </row>
    <row r="23" spans="1:8" ht="11.25" customHeight="1">
      <c r="A23" s="103" t="s">
        <v>69</v>
      </c>
      <c r="B23" s="103" t="s">
        <v>246</v>
      </c>
      <c r="C23" s="100"/>
      <c r="D23" s="107"/>
      <c r="E23" s="103" t="s">
        <v>330</v>
      </c>
      <c r="F23" s="103" t="s">
        <v>247</v>
      </c>
      <c r="G23" s="103" t="s">
        <v>226</v>
      </c>
      <c r="H23" s="103" t="s">
        <v>227</v>
      </c>
    </row>
    <row r="24" spans="1:8" ht="11.25" customHeight="1">
      <c r="A24" s="108" t="s">
        <v>159</v>
      </c>
      <c r="B24" s="108" t="s">
        <v>3</v>
      </c>
      <c r="C24" s="109"/>
      <c r="D24" s="110"/>
      <c r="E24" s="108" t="s">
        <v>334</v>
      </c>
      <c r="F24" s="108" t="s">
        <v>9</v>
      </c>
      <c r="G24" s="101" t="s">
        <v>232</v>
      </c>
      <c r="H24" s="101" t="s">
        <v>233</v>
      </c>
    </row>
    <row r="25" spans="1:8" ht="11.25" customHeight="1">
      <c r="A25" s="103" t="s">
        <v>487</v>
      </c>
      <c r="B25" s="103" t="s">
        <v>248</v>
      </c>
      <c r="C25" s="100"/>
      <c r="D25" s="100"/>
      <c r="E25" s="103" t="s">
        <v>151</v>
      </c>
      <c r="F25" s="103" t="s">
        <v>249</v>
      </c>
      <c r="G25" s="103" t="s">
        <v>232</v>
      </c>
      <c r="H25" s="103" t="s">
        <v>235</v>
      </c>
    </row>
    <row r="26" spans="1:8" ht="11.25" customHeight="1">
      <c r="A26" s="103" t="s">
        <v>487</v>
      </c>
      <c r="B26" s="103" t="s">
        <v>160</v>
      </c>
      <c r="C26" s="100"/>
      <c r="D26" s="100"/>
      <c r="E26" s="103" t="s">
        <v>146</v>
      </c>
      <c r="F26" s="103" t="s">
        <v>161</v>
      </c>
      <c r="G26" s="103" t="s">
        <v>250</v>
      </c>
      <c r="H26" s="103" t="s">
        <v>227</v>
      </c>
    </row>
    <row r="27" spans="1:8" ht="11.25" customHeight="1">
      <c r="A27" s="103" t="s">
        <v>487</v>
      </c>
      <c r="B27" s="103" t="s">
        <v>4</v>
      </c>
      <c r="C27" s="100"/>
      <c r="D27" s="100"/>
      <c r="E27" s="103" t="s">
        <v>329</v>
      </c>
      <c r="F27" s="103" t="s">
        <v>488</v>
      </c>
      <c r="G27" s="103" t="s">
        <v>226</v>
      </c>
      <c r="H27" s="103" t="s">
        <v>227</v>
      </c>
    </row>
    <row r="28" spans="1:8" ht="11.25" customHeight="1">
      <c r="A28" s="103" t="s">
        <v>487</v>
      </c>
      <c r="B28" s="103" t="s">
        <v>251</v>
      </c>
      <c r="C28" s="100"/>
      <c r="D28" s="100"/>
      <c r="E28" s="103" t="s">
        <v>335</v>
      </c>
      <c r="F28" s="103" t="s">
        <v>252</v>
      </c>
      <c r="G28" s="103" t="s">
        <v>232</v>
      </c>
      <c r="H28" s="103" t="s">
        <v>235</v>
      </c>
    </row>
    <row r="29" spans="1:8" ht="11.25" customHeight="1">
      <c r="A29" s="103" t="s">
        <v>52</v>
      </c>
      <c r="B29" s="103" t="s">
        <v>253</v>
      </c>
      <c r="C29" s="100"/>
      <c r="D29" s="100"/>
      <c r="E29" s="103" t="s">
        <v>146</v>
      </c>
      <c r="F29" s="103" t="s">
        <v>254</v>
      </c>
      <c r="G29" s="103" t="s">
        <v>232</v>
      </c>
      <c r="H29" s="103" t="s">
        <v>235</v>
      </c>
    </row>
    <row r="30" spans="1:8" ht="11.25" customHeight="1">
      <c r="A30" s="103" t="s">
        <v>70</v>
      </c>
      <c r="B30" s="103" t="s">
        <v>5</v>
      </c>
      <c r="C30" s="100"/>
      <c r="D30" s="100"/>
      <c r="E30" s="103" t="s">
        <v>146</v>
      </c>
      <c r="F30" s="103" t="s">
        <v>10</v>
      </c>
      <c r="G30" s="103" t="s">
        <v>232</v>
      </c>
      <c r="H30" s="103" t="s">
        <v>233</v>
      </c>
    </row>
    <row r="31" spans="1:8" ht="11.25" customHeight="1">
      <c r="A31" s="103" t="s">
        <v>487</v>
      </c>
      <c r="B31" s="103" t="s">
        <v>255</v>
      </c>
      <c r="C31" s="100"/>
      <c r="D31" s="100"/>
      <c r="E31" s="103" t="s">
        <v>146</v>
      </c>
      <c r="F31" s="103" t="s">
        <v>153</v>
      </c>
      <c r="G31" s="103" t="s">
        <v>232</v>
      </c>
      <c r="H31" s="103" t="s">
        <v>233</v>
      </c>
    </row>
    <row r="32" spans="1:8" ht="11.25" customHeight="1">
      <c r="A32" s="103" t="s">
        <v>487</v>
      </c>
      <c r="B32" s="100" t="s">
        <v>256</v>
      </c>
      <c r="C32" s="111"/>
      <c r="D32" s="107"/>
      <c r="E32" s="103" t="s">
        <v>336</v>
      </c>
      <c r="F32" s="103" t="s">
        <v>162</v>
      </c>
      <c r="G32" s="103" t="s">
        <v>232</v>
      </c>
      <c r="H32" s="103" t="s">
        <v>233</v>
      </c>
    </row>
    <row r="33" spans="1:8" ht="11.25" customHeight="1">
      <c r="A33" s="103" t="s">
        <v>487</v>
      </c>
      <c r="B33" s="103" t="s">
        <v>6</v>
      </c>
      <c r="C33" s="100"/>
      <c r="D33" s="107"/>
      <c r="E33" s="103" t="s">
        <v>146</v>
      </c>
      <c r="F33" s="103" t="s">
        <v>10</v>
      </c>
      <c r="G33" s="103" t="s">
        <v>232</v>
      </c>
      <c r="H33" s="103" t="s">
        <v>233</v>
      </c>
    </row>
    <row r="34" spans="1:8" ht="11.25" customHeight="1">
      <c r="A34" s="103" t="s">
        <v>62</v>
      </c>
      <c r="B34" s="103" t="s">
        <v>257</v>
      </c>
      <c r="C34" s="100"/>
      <c r="D34" s="107"/>
      <c r="E34" s="103" t="s">
        <v>337</v>
      </c>
      <c r="F34" s="103" t="s">
        <v>32</v>
      </c>
      <c r="G34" s="103" t="s">
        <v>232</v>
      </c>
      <c r="H34" s="103" t="s">
        <v>233</v>
      </c>
    </row>
    <row r="35" spans="1:8" ht="11.25" customHeight="1">
      <c r="A35" s="103" t="s">
        <v>487</v>
      </c>
      <c r="B35" s="103" t="s">
        <v>258</v>
      </c>
      <c r="C35" s="100"/>
      <c r="D35" s="107"/>
      <c r="E35" s="103" t="s">
        <v>338</v>
      </c>
      <c r="F35" s="103" t="s">
        <v>259</v>
      </c>
      <c r="G35" s="103" t="s">
        <v>232</v>
      </c>
      <c r="H35" s="103" t="s">
        <v>235</v>
      </c>
    </row>
    <row r="36" spans="1:8" ht="11.25" customHeight="1">
      <c r="A36" s="103" t="s">
        <v>487</v>
      </c>
      <c r="B36" s="103" t="s">
        <v>260</v>
      </c>
      <c r="C36" s="100"/>
      <c r="D36" s="107"/>
      <c r="E36" s="103" t="s">
        <v>339</v>
      </c>
      <c r="F36" s="103" t="s">
        <v>32</v>
      </c>
      <c r="G36" s="103" t="s">
        <v>232</v>
      </c>
      <c r="H36" s="103" t="s">
        <v>233</v>
      </c>
    </row>
    <row r="37" spans="1:8" ht="11.25" customHeight="1">
      <c r="A37" s="103" t="s">
        <v>74</v>
      </c>
      <c r="B37" s="103" t="s">
        <v>261</v>
      </c>
      <c r="C37" s="100"/>
      <c r="D37" s="107"/>
      <c r="E37" s="103" t="s">
        <v>340</v>
      </c>
      <c r="F37" s="103" t="s">
        <v>262</v>
      </c>
      <c r="G37" s="103" t="s">
        <v>226</v>
      </c>
      <c r="H37" s="103" t="s">
        <v>227</v>
      </c>
    </row>
    <row r="38" spans="1:8" ht="11.25" customHeight="1">
      <c r="A38" s="103" t="s">
        <v>487</v>
      </c>
      <c r="B38" s="103" t="s">
        <v>164</v>
      </c>
      <c r="C38" s="100"/>
      <c r="D38" s="107"/>
      <c r="E38" s="103" t="s">
        <v>330</v>
      </c>
      <c r="F38" s="103" t="s">
        <v>165</v>
      </c>
      <c r="G38" s="103" t="s">
        <v>232</v>
      </c>
      <c r="H38" s="103" t="s">
        <v>233</v>
      </c>
    </row>
    <row r="39" spans="1:8" ht="11.25" customHeight="1">
      <c r="A39" s="103" t="s">
        <v>487</v>
      </c>
      <c r="B39" s="103" t="s">
        <v>263</v>
      </c>
      <c r="C39" s="100"/>
      <c r="D39" s="107"/>
      <c r="E39" s="103" t="s">
        <v>146</v>
      </c>
      <c r="F39" s="103" t="s">
        <v>17</v>
      </c>
      <c r="G39" s="103" t="s">
        <v>232</v>
      </c>
      <c r="H39" s="103" t="s">
        <v>233</v>
      </c>
    </row>
    <row r="40" spans="1:8" ht="11.25" customHeight="1">
      <c r="A40" s="103" t="s">
        <v>55</v>
      </c>
      <c r="B40" s="103" t="s">
        <v>264</v>
      </c>
      <c r="C40" s="100"/>
      <c r="D40" s="107"/>
      <c r="E40" s="103" t="s">
        <v>146</v>
      </c>
      <c r="F40" s="103" t="s">
        <v>254</v>
      </c>
      <c r="G40" s="103" t="s">
        <v>232</v>
      </c>
      <c r="H40" s="103" t="s">
        <v>235</v>
      </c>
    </row>
    <row r="41" spans="1:8" ht="11.25" customHeight="1">
      <c r="A41" s="103" t="s">
        <v>487</v>
      </c>
      <c r="B41" s="103" t="s">
        <v>167</v>
      </c>
      <c r="C41" s="100"/>
      <c r="D41" s="107"/>
      <c r="E41" s="103" t="s">
        <v>330</v>
      </c>
      <c r="F41" s="103" t="s">
        <v>168</v>
      </c>
      <c r="G41" s="103" t="s">
        <v>232</v>
      </c>
      <c r="H41" s="103" t="s">
        <v>233</v>
      </c>
    </row>
    <row r="42" spans="1:8" ht="11.25" customHeight="1">
      <c r="A42" s="103" t="s">
        <v>487</v>
      </c>
      <c r="B42" s="103" t="s">
        <v>169</v>
      </c>
      <c r="C42" s="100"/>
      <c r="D42" s="107"/>
      <c r="E42" s="103" t="s">
        <v>330</v>
      </c>
      <c r="F42" s="103" t="s">
        <v>166</v>
      </c>
      <c r="G42" s="103" t="s">
        <v>232</v>
      </c>
      <c r="H42" s="103" t="s">
        <v>233</v>
      </c>
    </row>
    <row r="43" spans="1:8" ht="11.25" customHeight="1">
      <c r="A43" s="103" t="s">
        <v>487</v>
      </c>
      <c r="B43" s="103" t="s">
        <v>170</v>
      </c>
      <c r="C43" s="100"/>
      <c r="D43" s="107"/>
      <c r="E43" s="103" t="s">
        <v>330</v>
      </c>
      <c r="F43" s="103" t="s">
        <v>488</v>
      </c>
      <c r="G43" s="103" t="s">
        <v>238</v>
      </c>
      <c r="H43" s="103" t="s">
        <v>227</v>
      </c>
    </row>
    <row r="44" spans="1:8" ht="11.25" customHeight="1">
      <c r="A44" s="103" t="s">
        <v>487</v>
      </c>
      <c r="B44" s="103" t="s">
        <v>265</v>
      </c>
      <c r="C44" s="100"/>
      <c r="D44" s="107"/>
      <c r="E44" s="103" t="s">
        <v>146</v>
      </c>
      <c r="F44" s="103" t="s">
        <v>254</v>
      </c>
      <c r="G44" s="103" t="s">
        <v>232</v>
      </c>
      <c r="H44" s="103" t="s">
        <v>235</v>
      </c>
    </row>
    <row r="45" spans="1:8" ht="11.25" customHeight="1">
      <c r="A45" s="103" t="s">
        <v>487</v>
      </c>
      <c r="B45" s="103" t="s">
        <v>11</v>
      </c>
      <c r="C45" s="100"/>
      <c r="D45" s="100"/>
      <c r="E45" s="103" t="s">
        <v>341</v>
      </c>
      <c r="F45" s="103" t="s">
        <v>166</v>
      </c>
      <c r="G45" s="103" t="s">
        <v>232</v>
      </c>
      <c r="H45" s="103" t="s">
        <v>233</v>
      </c>
    </row>
    <row r="46" spans="1:8" ht="11.25" customHeight="1">
      <c r="A46" s="103" t="s">
        <v>206</v>
      </c>
      <c r="B46" s="103" t="s">
        <v>12</v>
      </c>
      <c r="C46" s="100"/>
      <c r="D46" s="107"/>
      <c r="E46" s="103" t="s">
        <v>146</v>
      </c>
      <c r="F46" s="103" t="s">
        <v>266</v>
      </c>
      <c r="G46" s="103" t="s">
        <v>250</v>
      </c>
      <c r="H46" s="103" t="s">
        <v>227</v>
      </c>
    </row>
    <row r="47" spans="1:8" ht="11.25" customHeight="1">
      <c r="A47" s="103" t="s">
        <v>487</v>
      </c>
      <c r="B47" s="103" t="s">
        <v>163</v>
      </c>
      <c r="C47" s="100"/>
      <c r="D47" s="107"/>
      <c r="E47" s="103" t="s">
        <v>146</v>
      </c>
      <c r="F47" s="103" t="s">
        <v>267</v>
      </c>
      <c r="G47" s="103" t="s">
        <v>250</v>
      </c>
      <c r="H47" s="103" t="s">
        <v>227</v>
      </c>
    </row>
    <row r="48" spans="1:8" ht="11.25" customHeight="1">
      <c r="A48" s="103" t="s">
        <v>205</v>
      </c>
      <c r="B48" s="103" t="s">
        <v>268</v>
      </c>
      <c r="C48" s="100"/>
      <c r="D48" s="107"/>
      <c r="E48" s="103" t="s">
        <v>342</v>
      </c>
      <c r="F48" s="103" t="s">
        <v>269</v>
      </c>
      <c r="G48" s="103" t="s">
        <v>232</v>
      </c>
      <c r="H48" s="103" t="s">
        <v>235</v>
      </c>
    </row>
    <row r="49" spans="1:8" ht="11.25" customHeight="1">
      <c r="A49" s="103" t="s">
        <v>270</v>
      </c>
      <c r="B49" s="103" t="s">
        <v>271</v>
      </c>
      <c r="C49" s="100"/>
      <c r="D49" s="100"/>
      <c r="E49" s="103" t="s">
        <v>207</v>
      </c>
      <c r="F49" s="103" t="s">
        <v>272</v>
      </c>
      <c r="G49" s="103" t="s">
        <v>232</v>
      </c>
      <c r="H49" s="103" t="s">
        <v>235</v>
      </c>
    </row>
    <row r="50" spans="1:8" ht="11.25" customHeight="1">
      <c r="A50" s="103" t="s">
        <v>487</v>
      </c>
      <c r="B50" s="103" t="s">
        <v>273</v>
      </c>
      <c r="C50" s="100"/>
      <c r="D50" s="107"/>
      <c r="E50" s="103" t="s">
        <v>146</v>
      </c>
      <c r="F50" s="103" t="s">
        <v>274</v>
      </c>
      <c r="G50" s="103" t="s">
        <v>232</v>
      </c>
      <c r="H50" s="103" t="s">
        <v>235</v>
      </c>
    </row>
    <row r="51" spans="1:8" ht="11.25" customHeight="1">
      <c r="A51" s="103" t="s">
        <v>58</v>
      </c>
      <c r="B51" s="103" t="s">
        <v>13</v>
      </c>
      <c r="C51" s="100"/>
      <c r="D51" s="107"/>
      <c r="E51" s="103" t="s">
        <v>146</v>
      </c>
      <c r="F51" s="103" t="s">
        <v>10</v>
      </c>
      <c r="G51" s="103" t="s">
        <v>226</v>
      </c>
      <c r="H51" s="103" t="s">
        <v>227</v>
      </c>
    </row>
    <row r="52" spans="1:8" ht="11.25" customHeight="1">
      <c r="A52" s="103" t="s">
        <v>487</v>
      </c>
      <c r="B52" s="103" t="s">
        <v>14</v>
      </c>
      <c r="C52" s="100"/>
      <c r="D52" s="107"/>
      <c r="E52" s="103" t="s">
        <v>146</v>
      </c>
      <c r="F52" s="103" t="s">
        <v>488</v>
      </c>
      <c r="G52" s="103" t="s">
        <v>226</v>
      </c>
      <c r="H52" s="103" t="s">
        <v>227</v>
      </c>
    </row>
    <row r="53" spans="1:8" ht="11.25" customHeight="1">
      <c r="A53" s="103" t="s">
        <v>75</v>
      </c>
      <c r="B53" s="103" t="s">
        <v>171</v>
      </c>
      <c r="C53" s="100"/>
      <c r="D53" s="107"/>
      <c r="E53" s="103" t="s">
        <v>332</v>
      </c>
      <c r="F53" s="103" t="s">
        <v>172</v>
      </c>
      <c r="G53" s="103" t="s">
        <v>250</v>
      </c>
      <c r="H53" s="103" t="s">
        <v>227</v>
      </c>
    </row>
    <row r="54" spans="1:8" ht="11.25" customHeight="1">
      <c r="A54" s="103" t="s">
        <v>487</v>
      </c>
      <c r="B54" s="103" t="s">
        <v>275</v>
      </c>
      <c r="C54" s="100"/>
      <c r="D54" s="107"/>
      <c r="E54" s="103" t="s">
        <v>342</v>
      </c>
      <c r="F54" s="103" t="s">
        <v>276</v>
      </c>
      <c r="G54" s="103" t="s">
        <v>238</v>
      </c>
      <c r="H54" s="103" t="s">
        <v>227</v>
      </c>
    </row>
    <row r="55" spans="1:8" ht="11.25" customHeight="1">
      <c r="A55" s="103" t="s">
        <v>487</v>
      </c>
      <c r="B55" s="103" t="s">
        <v>277</v>
      </c>
      <c r="C55" s="100"/>
      <c r="D55" s="107"/>
      <c r="E55" s="103" t="s">
        <v>489</v>
      </c>
      <c r="F55" s="103" t="s">
        <v>18</v>
      </c>
      <c r="G55" s="103" t="s">
        <v>232</v>
      </c>
      <c r="H55" s="103" t="s">
        <v>233</v>
      </c>
    </row>
    <row r="56" spans="1:8" ht="11.25" customHeight="1">
      <c r="A56" s="103" t="s">
        <v>487</v>
      </c>
      <c r="B56" s="103" t="s">
        <v>173</v>
      </c>
      <c r="C56" s="100"/>
      <c r="D56" s="107"/>
      <c r="E56" s="103" t="s">
        <v>343</v>
      </c>
      <c r="F56" s="103" t="s">
        <v>174</v>
      </c>
      <c r="G56" s="103" t="s">
        <v>232</v>
      </c>
      <c r="H56" s="103" t="s">
        <v>233</v>
      </c>
    </row>
    <row r="57" spans="1:8" ht="11.25" customHeight="1">
      <c r="A57" s="104" t="s">
        <v>487</v>
      </c>
      <c r="B57" s="104" t="s">
        <v>278</v>
      </c>
      <c r="C57" s="105"/>
      <c r="D57" s="106"/>
      <c r="E57" s="104" t="s">
        <v>332</v>
      </c>
      <c r="F57" s="104" t="s">
        <v>172</v>
      </c>
      <c r="G57" s="101" t="s">
        <v>232</v>
      </c>
      <c r="H57" s="101" t="s">
        <v>235</v>
      </c>
    </row>
    <row r="58" spans="1:8" ht="11.25" customHeight="1">
      <c r="A58" s="103" t="s">
        <v>487</v>
      </c>
      <c r="B58" s="103" t="s">
        <v>15</v>
      </c>
      <c r="C58" s="100"/>
      <c r="D58" s="107"/>
      <c r="E58" s="103" t="s">
        <v>146</v>
      </c>
      <c r="F58" s="103" t="s">
        <v>31</v>
      </c>
      <c r="G58" s="103" t="s">
        <v>232</v>
      </c>
      <c r="H58" s="103" t="s">
        <v>233</v>
      </c>
    </row>
    <row r="59" spans="1:8" ht="11.25" customHeight="1">
      <c r="A59" s="103" t="s">
        <v>487</v>
      </c>
      <c r="B59" s="103" t="s">
        <v>279</v>
      </c>
      <c r="C59" s="100"/>
      <c r="D59" s="107"/>
      <c r="E59" s="103" t="s">
        <v>146</v>
      </c>
      <c r="F59" s="103" t="s">
        <v>172</v>
      </c>
      <c r="G59" s="103" t="s">
        <v>226</v>
      </c>
      <c r="H59" s="103" t="s">
        <v>227</v>
      </c>
    </row>
    <row r="60" spans="1:8" ht="11.25" customHeight="1">
      <c r="A60" s="103" t="s">
        <v>487</v>
      </c>
      <c r="B60" s="103" t="s">
        <v>280</v>
      </c>
      <c r="C60" s="100"/>
      <c r="D60" s="107"/>
      <c r="E60" s="103" t="s">
        <v>146</v>
      </c>
      <c r="F60" s="103" t="s">
        <v>31</v>
      </c>
      <c r="G60" s="103" t="s">
        <v>232</v>
      </c>
      <c r="H60" s="103" t="s">
        <v>233</v>
      </c>
    </row>
    <row r="61" spans="1:8" ht="11.25" customHeight="1">
      <c r="A61" s="103" t="s">
        <v>76</v>
      </c>
      <c r="B61" s="103" t="s">
        <v>16</v>
      </c>
      <c r="C61" s="100"/>
      <c r="D61" s="100"/>
      <c r="E61" s="103" t="s">
        <v>344</v>
      </c>
      <c r="F61" s="103" t="s">
        <v>156</v>
      </c>
      <c r="G61" s="103" t="s">
        <v>232</v>
      </c>
      <c r="H61" s="103" t="s">
        <v>233</v>
      </c>
    </row>
    <row r="62" spans="1:8" ht="11.25" customHeight="1">
      <c r="A62" s="103" t="s">
        <v>487</v>
      </c>
      <c r="B62" s="103" t="s">
        <v>281</v>
      </c>
      <c r="C62" s="100"/>
      <c r="D62" s="100"/>
      <c r="E62" s="103" t="s">
        <v>344</v>
      </c>
      <c r="F62" s="103" t="s">
        <v>282</v>
      </c>
      <c r="G62" s="103" t="s">
        <v>232</v>
      </c>
      <c r="H62" s="103" t="s">
        <v>235</v>
      </c>
    </row>
    <row r="63" spans="1:8" ht="11.25" customHeight="1">
      <c r="A63" s="103" t="s">
        <v>487</v>
      </c>
      <c r="B63" s="103" t="s">
        <v>283</v>
      </c>
      <c r="C63" s="111"/>
      <c r="D63" s="111"/>
      <c r="E63" s="103" t="s">
        <v>345</v>
      </c>
      <c r="F63" s="103" t="s">
        <v>284</v>
      </c>
      <c r="G63" s="103" t="s">
        <v>232</v>
      </c>
      <c r="H63" s="103" t="s">
        <v>233</v>
      </c>
    </row>
    <row r="64" spans="1:8" ht="11.25" customHeight="1">
      <c r="A64" s="190" t="s">
        <v>34</v>
      </c>
      <c r="B64" s="190"/>
      <c r="C64" s="190"/>
      <c r="D64" s="190"/>
      <c r="E64" s="190"/>
      <c r="F64" s="190"/>
      <c r="G64" s="190"/>
      <c r="H64" s="190"/>
    </row>
    <row r="65" spans="1:8" ht="11.25" customHeight="1">
      <c r="A65" s="190"/>
      <c r="B65" s="190"/>
      <c r="C65" s="190"/>
      <c r="D65" s="190"/>
      <c r="E65" s="190"/>
      <c r="F65" s="190"/>
      <c r="G65" s="190"/>
      <c r="H65" s="190"/>
    </row>
    <row r="66" spans="1:8" ht="11.25" customHeight="1">
      <c r="A66" s="186" t="s">
        <v>208</v>
      </c>
      <c r="B66" s="186"/>
      <c r="C66" s="186"/>
      <c r="D66" s="186"/>
      <c r="E66" s="186"/>
      <c r="F66" s="186"/>
      <c r="G66" s="186"/>
      <c r="H66" s="186"/>
    </row>
    <row r="67" spans="1:8" ht="11.25" customHeight="1">
      <c r="A67" s="186" t="s">
        <v>486</v>
      </c>
      <c r="B67" s="186"/>
      <c r="C67" s="186"/>
      <c r="D67" s="186"/>
      <c r="E67" s="186"/>
      <c r="F67" s="186"/>
      <c r="G67" s="186"/>
      <c r="H67" s="186"/>
    </row>
    <row r="68" spans="1:8" ht="11.25" customHeight="1">
      <c r="A68" s="188"/>
      <c r="B68" s="188"/>
      <c r="C68" s="188"/>
      <c r="D68" s="188"/>
      <c r="E68" s="188"/>
      <c r="F68" s="188"/>
      <c r="G68" s="188"/>
      <c r="H68" s="188"/>
    </row>
    <row r="69" spans="1:8" ht="11.25" customHeight="1">
      <c r="A69" s="100" t="s">
        <v>144</v>
      </c>
      <c r="B69" s="100" t="s">
        <v>30</v>
      </c>
      <c r="C69" s="100"/>
      <c r="D69" s="100"/>
      <c r="E69" s="100" t="s">
        <v>212</v>
      </c>
      <c r="F69" s="100" t="s">
        <v>145</v>
      </c>
      <c r="G69" s="100" t="s">
        <v>213</v>
      </c>
      <c r="H69" s="100" t="s">
        <v>214</v>
      </c>
    </row>
    <row r="70" spans="1:8" ht="11.25" customHeight="1">
      <c r="A70" s="103" t="s">
        <v>490</v>
      </c>
      <c r="B70" s="103" t="s">
        <v>285</v>
      </c>
      <c r="C70" s="100"/>
      <c r="D70" s="100"/>
      <c r="E70" s="103" t="s">
        <v>345</v>
      </c>
      <c r="F70" s="103" t="s">
        <v>284</v>
      </c>
      <c r="G70" s="103" t="s">
        <v>250</v>
      </c>
      <c r="H70" s="103" t="s">
        <v>227</v>
      </c>
    </row>
    <row r="71" spans="1:8" ht="11.25" customHeight="1">
      <c r="A71" s="103" t="s">
        <v>487</v>
      </c>
      <c r="B71" s="103" t="s">
        <v>175</v>
      </c>
      <c r="C71" s="100"/>
      <c r="D71" s="107"/>
      <c r="E71" s="103" t="s">
        <v>346</v>
      </c>
      <c r="F71" s="103" t="s">
        <v>243</v>
      </c>
      <c r="G71" s="103" t="s">
        <v>232</v>
      </c>
      <c r="H71" s="103" t="s">
        <v>233</v>
      </c>
    </row>
    <row r="72" spans="1:8" ht="11.25" customHeight="1">
      <c r="A72" s="103" t="s">
        <v>487</v>
      </c>
      <c r="B72" s="103" t="s">
        <v>286</v>
      </c>
      <c r="C72" s="100"/>
      <c r="D72" s="100"/>
      <c r="E72" s="103" t="s">
        <v>146</v>
      </c>
      <c r="F72" s="103" t="s">
        <v>176</v>
      </c>
      <c r="G72" s="103" t="s">
        <v>232</v>
      </c>
      <c r="H72" s="103" t="s">
        <v>233</v>
      </c>
    </row>
    <row r="73" spans="1:8" ht="11.25" customHeight="1">
      <c r="A73" s="103" t="s">
        <v>487</v>
      </c>
      <c r="B73" s="103" t="s">
        <v>19</v>
      </c>
      <c r="C73" s="100"/>
      <c r="D73" s="107"/>
      <c r="E73" s="103" t="s">
        <v>146</v>
      </c>
      <c r="F73" s="103" t="s">
        <v>25</v>
      </c>
      <c r="G73" s="103" t="s">
        <v>232</v>
      </c>
      <c r="H73" s="103" t="s">
        <v>233</v>
      </c>
    </row>
    <row r="74" spans="1:8" ht="11.25" customHeight="1">
      <c r="A74" s="103" t="s">
        <v>487</v>
      </c>
      <c r="B74" s="103" t="s">
        <v>287</v>
      </c>
      <c r="C74" s="100"/>
      <c r="D74" s="100"/>
      <c r="E74" s="103" t="s">
        <v>146</v>
      </c>
      <c r="F74" s="103" t="s">
        <v>178</v>
      </c>
      <c r="G74" s="103" t="s">
        <v>232</v>
      </c>
      <c r="H74" s="103" t="s">
        <v>233</v>
      </c>
    </row>
    <row r="75" spans="1:8" ht="11.25" customHeight="1">
      <c r="A75" s="103" t="s">
        <v>487</v>
      </c>
      <c r="B75" s="103" t="s">
        <v>288</v>
      </c>
      <c r="C75" s="100"/>
      <c r="D75" s="100"/>
      <c r="E75" s="103" t="s">
        <v>333</v>
      </c>
      <c r="F75" s="103" t="s">
        <v>25</v>
      </c>
      <c r="G75" s="103" t="s">
        <v>232</v>
      </c>
      <c r="H75" s="103" t="s">
        <v>235</v>
      </c>
    </row>
    <row r="76" spans="1:8" ht="11.25" customHeight="1">
      <c r="A76" s="103" t="s">
        <v>487</v>
      </c>
      <c r="B76" s="103" t="s">
        <v>239</v>
      </c>
      <c r="C76" s="100"/>
      <c r="D76" s="100"/>
      <c r="E76" s="103" t="s">
        <v>146</v>
      </c>
      <c r="F76" s="103" t="s">
        <v>156</v>
      </c>
      <c r="G76" s="103" t="s">
        <v>232</v>
      </c>
      <c r="H76" s="103" t="s">
        <v>235</v>
      </c>
    </row>
    <row r="77" spans="1:8" ht="11.25" customHeight="1">
      <c r="A77" s="103" t="s">
        <v>487</v>
      </c>
      <c r="B77" s="103" t="s">
        <v>289</v>
      </c>
      <c r="C77" s="100"/>
      <c r="D77" s="100"/>
      <c r="E77" s="103" t="s">
        <v>345</v>
      </c>
      <c r="F77" s="103" t="s">
        <v>290</v>
      </c>
      <c r="G77" s="103" t="s">
        <v>232</v>
      </c>
      <c r="H77" s="103" t="s">
        <v>235</v>
      </c>
    </row>
    <row r="78" spans="1:8" ht="11.25" customHeight="1">
      <c r="A78" s="103" t="s">
        <v>487</v>
      </c>
      <c r="B78" s="103" t="s">
        <v>291</v>
      </c>
      <c r="C78" s="100"/>
      <c r="D78" s="100"/>
      <c r="E78" s="103" t="s">
        <v>333</v>
      </c>
      <c r="F78" s="103" t="s">
        <v>282</v>
      </c>
      <c r="G78" s="103" t="s">
        <v>232</v>
      </c>
      <c r="H78" s="103" t="s">
        <v>233</v>
      </c>
    </row>
    <row r="79" spans="1:8" ht="11.25" customHeight="1">
      <c r="A79" s="103" t="s">
        <v>487</v>
      </c>
      <c r="B79" s="103" t="s">
        <v>20</v>
      </c>
      <c r="C79" s="100"/>
      <c r="D79" s="107"/>
      <c r="E79" s="103" t="s">
        <v>207</v>
      </c>
      <c r="F79" s="103" t="s">
        <v>156</v>
      </c>
      <c r="G79" s="103" t="s">
        <v>232</v>
      </c>
      <c r="H79" s="103" t="s">
        <v>233</v>
      </c>
    </row>
    <row r="80" spans="1:8" ht="11.25" customHeight="1">
      <c r="A80" s="103" t="s">
        <v>487</v>
      </c>
      <c r="B80" s="103" t="s">
        <v>292</v>
      </c>
      <c r="C80" s="100"/>
      <c r="D80" s="107"/>
      <c r="E80" s="103" t="s">
        <v>347</v>
      </c>
      <c r="F80" s="103" t="s">
        <v>293</v>
      </c>
      <c r="G80" s="103" t="s">
        <v>232</v>
      </c>
      <c r="H80" s="103" t="s">
        <v>233</v>
      </c>
    </row>
    <row r="81" spans="1:8" ht="11.25" customHeight="1">
      <c r="A81" s="103" t="s">
        <v>487</v>
      </c>
      <c r="B81" s="103" t="s">
        <v>21</v>
      </c>
      <c r="C81" s="100"/>
      <c r="D81" s="107"/>
      <c r="E81" s="103" t="s">
        <v>333</v>
      </c>
      <c r="F81" s="103" t="s">
        <v>26</v>
      </c>
      <c r="G81" s="103" t="s">
        <v>232</v>
      </c>
      <c r="H81" s="103" t="s">
        <v>233</v>
      </c>
    </row>
    <row r="82" spans="1:8" ht="11.25" customHeight="1">
      <c r="A82" s="103" t="s">
        <v>487</v>
      </c>
      <c r="B82" s="103" t="s">
        <v>177</v>
      </c>
      <c r="C82" s="100"/>
      <c r="D82" s="107"/>
      <c r="E82" s="103" t="s">
        <v>337</v>
      </c>
      <c r="F82" s="103" t="s">
        <v>282</v>
      </c>
      <c r="G82" s="103" t="s">
        <v>232</v>
      </c>
      <c r="H82" s="103" t="s">
        <v>233</v>
      </c>
    </row>
    <row r="83" spans="1:8" ht="11.25" customHeight="1">
      <c r="A83" s="103" t="s">
        <v>487</v>
      </c>
      <c r="B83" s="103" t="s">
        <v>294</v>
      </c>
      <c r="C83" s="100"/>
      <c r="D83" s="107"/>
      <c r="E83" s="103" t="s">
        <v>146</v>
      </c>
      <c r="F83" s="103" t="s">
        <v>178</v>
      </c>
      <c r="G83" s="103" t="s">
        <v>238</v>
      </c>
      <c r="H83" s="103" t="s">
        <v>227</v>
      </c>
    </row>
    <row r="84" spans="1:8" ht="11.25" customHeight="1">
      <c r="A84" s="103" t="s">
        <v>487</v>
      </c>
      <c r="B84" s="103" t="s">
        <v>295</v>
      </c>
      <c r="C84" s="100"/>
      <c r="D84" s="107"/>
      <c r="E84" s="103" t="s">
        <v>146</v>
      </c>
      <c r="F84" s="103" t="s">
        <v>296</v>
      </c>
      <c r="G84" s="103" t="s">
        <v>232</v>
      </c>
      <c r="H84" s="103" t="s">
        <v>235</v>
      </c>
    </row>
    <row r="85" spans="1:8" ht="11.25" customHeight="1">
      <c r="A85" s="103" t="s">
        <v>40</v>
      </c>
      <c r="B85" s="103" t="s">
        <v>297</v>
      </c>
      <c r="C85" s="100"/>
      <c r="D85" s="107"/>
      <c r="E85" s="103" t="s">
        <v>341</v>
      </c>
      <c r="F85" s="103" t="s">
        <v>298</v>
      </c>
      <c r="G85" s="103" t="s">
        <v>232</v>
      </c>
      <c r="H85" s="103" t="s">
        <v>235</v>
      </c>
    </row>
    <row r="86" spans="1:8" ht="11.25" customHeight="1">
      <c r="A86" s="103" t="s">
        <v>487</v>
      </c>
      <c r="B86" s="103" t="s">
        <v>299</v>
      </c>
      <c r="C86" s="100"/>
      <c r="D86" s="107"/>
      <c r="E86" s="103" t="s">
        <v>330</v>
      </c>
      <c r="F86" s="103" t="s">
        <v>300</v>
      </c>
      <c r="G86" s="103" t="s">
        <v>232</v>
      </c>
      <c r="H86" s="103" t="s">
        <v>235</v>
      </c>
    </row>
    <row r="87" spans="1:8" ht="11.25" customHeight="1">
      <c r="A87" s="103" t="s">
        <v>487</v>
      </c>
      <c r="B87" s="103" t="s">
        <v>22</v>
      </c>
      <c r="C87" s="100"/>
      <c r="D87" s="107"/>
      <c r="E87" s="103" t="s">
        <v>348</v>
      </c>
      <c r="F87" s="103" t="s">
        <v>298</v>
      </c>
      <c r="G87" s="103" t="s">
        <v>232</v>
      </c>
      <c r="H87" s="103" t="s">
        <v>233</v>
      </c>
    </row>
    <row r="88" spans="1:8" ht="11.25" customHeight="1">
      <c r="A88" s="103" t="s">
        <v>487</v>
      </c>
      <c r="B88" s="103" t="s">
        <v>301</v>
      </c>
      <c r="C88" s="100"/>
      <c r="D88" s="107"/>
      <c r="E88" s="103" t="s">
        <v>146</v>
      </c>
      <c r="F88" s="103" t="s">
        <v>179</v>
      </c>
      <c r="G88" s="103" t="s">
        <v>226</v>
      </c>
      <c r="H88" s="103" t="s">
        <v>227</v>
      </c>
    </row>
    <row r="89" spans="1:8" ht="11.25" customHeight="1">
      <c r="A89" s="103" t="s">
        <v>487</v>
      </c>
      <c r="B89" s="103" t="s">
        <v>23</v>
      </c>
      <c r="C89" s="100"/>
      <c r="D89" s="107"/>
      <c r="E89" s="103" t="s">
        <v>341</v>
      </c>
      <c r="F89" s="103" t="s">
        <v>147</v>
      </c>
      <c r="G89" s="103" t="s">
        <v>226</v>
      </c>
      <c r="H89" s="103" t="s">
        <v>227</v>
      </c>
    </row>
    <row r="90" spans="1:8" ht="11.25" customHeight="1">
      <c r="A90" s="103" t="s">
        <v>487</v>
      </c>
      <c r="B90" s="103" t="s">
        <v>302</v>
      </c>
      <c r="C90" s="100"/>
      <c r="D90" s="107"/>
      <c r="E90" s="103" t="s">
        <v>303</v>
      </c>
      <c r="F90" s="103" t="s">
        <v>304</v>
      </c>
      <c r="G90" s="103" t="s">
        <v>232</v>
      </c>
      <c r="H90" s="103" t="s">
        <v>233</v>
      </c>
    </row>
    <row r="91" spans="1:8" ht="11.25" customHeight="1">
      <c r="A91" s="103" t="s">
        <v>487</v>
      </c>
      <c r="B91" s="103" t="s">
        <v>305</v>
      </c>
      <c r="C91" s="100"/>
      <c r="D91" s="107"/>
      <c r="E91" s="103" t="s">
        <v>306</v>
      </c>
      <c r="F91" s="103" t="s">
        <v>307</v>
      </c>
      <c r="G91" s="103" t="s">
        <v>232</v>
      </c>
      <c r="H91" s="103" t="s">
        <v>235</v>
      </c>
    </row>
    <row r="92" spans="1:8" ht="11.25" customHeight="1">
      <c r="A92" s="103" t="s">
        <v>41</v>
      </c>
      <c r="B92" s="103" t="s">
        <v>308</v>
      </c>
      <c r="C92" s="100"/>
      <c r="D92" s="107"/>
      <c r="E92" s="103" t="s">
        <v>146</v>
      </c>
      <c r="F92" s="103" t="s">
        <v>309</v>
      </c>
      <c r="G92" s="103" t="s">
        <v>232</v>
      </c>
      <c r="H92" s="103" t="s">
        <v>235</v>
      </c>
    </row>
    <row r="93" spans="1:8" ht="11.25" customHeight="1">
      <c r="A93" s="103" t="s">
        <v>487</v>
      </c>
      <c r="B93" s="103" t="s">
        <v>310</v>
      </c>
      <c r="C93" s="100"/>
      <c r="D93" s="107"/>
      <c r="E93" s="103" t="s">
        <v>146</v>
      </c>
      <c r="F93" s="103" t="s">
        <v>274</v>
      </c>
      <c r="G93" s="103" t="s">
        <v>232</v>
      </c>
      <c r="H93" s="103" t="s">
        <v>235</v>
      </c>
    </row>
    <row r="94" spans="1:8" ht="11.25" customHeight="1">
      <c r="A94" s="103" t="s">
        <v>487</v>
      </c>
      <c r="B94" s="103" t="s">
        <v>311</v>
      </c>
      <c r="C94" s="100"/>
      <c r="D94" s="100"/>
      <c r="E94" s="103" t="s">
        <v>333</v>
      </c>
      <c r="F94" s="103" t="s">
        <v>488</v>
      </c>
      <c r="G94" s="103" t="s">
        <v>226</v>
      </c>
      <c r="H94" s="103" t="s">
        <v>227</v>
      </c>
    </row>
    <row r="95" spans="1:8" ht="11.25" customHeight="1">
      <c r="A95" s="103" t="s">
        <v>44</v>
      </c>
      <c r="B95" s="103" t="s">
        <v>312</v>
      </c>
      <c r="C95" s="100"/>
      <c r="D95" s="107"/>
      <c r="E95" s="103" t="s">
        <v>146</v>
      </c>
      <c r="F95" s="103" t="s">
        <v>313</v>
      </c>
      <c r="G95" s="103" t="s">
        <v>238</v>
      </c>
      <c r="H95" s="103" t="s">
        <v>227</v>
      </c>
    </row>
    <row r="96" spans="1:8" ht="11.25" customHeight="1">
      <c r="A96" s="103" t="s">
        <v>487</v>
      </c>
      <c r="B96" s="103" t="s">
        <v>180</v>
      </c>
      <c r="C96" s="100"/>
      <c r="D96" s="107"/>
      <c r="E96" s="103" t="s">
        <v>330</v>
      </c>
      <c r="F96" s="103" t="s">
        <v>181</v>
      </c>
      <c r="G96" s="103" t="s">
        <v>226</v>
      </c>
      <c r="H96" s="103" t="s">
        <v>227</v>
      </c>
    </row>
    <row r="97" spans="1:8" ht="11.25" customHeight="1">
      <c r="A97" s="103" t="s">
        <v>487</v>
      </c>
      <c r="B97" s="103" t="s">
        <v>314</v>
      </c>
      <c r="C97" s="100"/>
      <c r="D97" s="107"/>
      <c r="E97" s="103" t="s">
        <v>146</v>
      </c>
      <c r="F97" s="103" t="s">
        <v>313</v>
      </c>
      <c r="G97" s="103" t="s">
        <v>232</v>
      </c>
      <c r="H97" s="103" t="s">
        <v>235</v>
      </c>
    </row>
    <row r="98" spans="1:8" ht="11.25" customHeight="1">
      <c r="A98" s="103" t="s">
        <v>487</v>
      </c>
      <c r="B98" s="103" t="s">
        <v>182</v>
      </c>
      <c r="C98" s="100"/>
      <c r="D98" s="107"/>
      <c r="E98" s="103" t="s">
        <v>349</v>
      </c>
      <c r="F98" s="103" t="s">
        <v>183</v>
      </c>
      <c r="G98" s="103" t="s">
        <v>232</v>
      </c>
      <c r="H98" s="103" t="s">
        <v>233</v>
      </c>
    </row>
    <row r="99" spans="1:8" ht="11.25" customHeight="1">
      <c r="A99" s="103" t="s">
        <v>487</v>
      </c>
      <c r="B99" s="103" t="s">
        <v>184</v>
      </c>
      <c r="C99" s="100"/>
      <c r="D99" s="107"/>
      <c r="E99" s="103" t="s">
        <v>330</v>
      </c>
      <c r="F99" s="103" t="s">
        <v>488</v>
      </c>
      <c r="G99" s="103" t="s">
        <v>226</v>
      </c>
      <c r="H99" s="103" t="s">
        <v>227</v>
      </c>
    </row>
    <row r="100" spans="1:8" ht="11.25" customHeight="1">
      <c r="A100" s="103" t="s">
        <v>487</v>
      </c>
      <c r="B100" s="103" t="s">
        <v>315</v>
      </c>
      <c r="C100" s="100"/>
      <c r="D100" s="100"/>
      <c r="E100" s="103" t="s">
        <v>146</v>
      </c>
      <c r="F100" s="103" t="s">
        <v>316</v>
      </c>
      <c r="G100" s="103" t="s">
        <v>226</v>
      </c>
      <c r="H100" s="103" t="s">
        <v>227</v>
      </c>
    </row>
    <row r="101" spans="1:8" ht="11.25" customHeight="1">
      <c r="A101" s="103" t="s">
        <v>487</v>
      </c>
      <c r="B101" s="103" t="s">
        <v>317</v>
      </c>
      <c r="C101" s="100"/>
      <c r="D101" s="100"/>
      <c r="E101" s="103" t="s">
        <v>146</v>
      </c>
      <c r="F101" s="103" t="s">
        <v>318</v>
      </c>
      <c r="G101" s="103" t="s">
        <v>238</v>
      </c>
      <c r="H101" s="103" t="s">
        <v>227</v>
      </c>
    </row>
    <row r="102" spans="1:8" ht="11.25" customHeight="1">
      <c r="A102" s="103" t="s">
        <v>487</v>
      </c>
      <c r="B102" s="103" t="s">
        <v>24</v>
      </c>
      <c r="C102" s="100"/>
      <c r="D102" s="107"/>
      <c r="E102" s="103" t="s">
        <v>146</v>
      </c>
      <c r="F102" s="103" t="s">
        <v>27</v>
      </c>
      <c r="G102" s="103" t="s">
        <v>232</v>
      </c>
      <c r="H102" s="103" t="s">
        <v>233</v>
      </c>
    </row>
    <row r="103" spans="1:8" ht="11.25" customHeight="1">
      <c r="A103" s="103" t="s">
        <v>487</v>
      </c>
      <c r="B103" s="103" t="s">
        <v>319</v>
      </c>
      <c r="C103" s="100"/>
      <c r="D103" s="107"/>
      <c r="E103" s="103" t="s">
        <v>146</v>
      </c>
      <c r="F103" s="103" t="s">
        <v>318</v>
      </c>
      <c r="G103" s="103" t="s">
        <v>232</v>
      </c>
      <c r="H103" s="103" t="s">
        <v>235</v>
      </c>
    </row>
    <row r="104" spans="1:8" ht="11.25" customHeight="1">
      <c r="A104" s="103" t="s">
        <v>45</v>
      </c>
      <c r="B104" s="103" t="s">
        <v>320</v>
      </c>
      <c r="C104" s="100"/>
      <c r="D104" s="107"/>
      <c r="E104" s="103" t="s">
        <v>350</v>
      </c>
      <c r="F104" s="103" t="s">
        <v>321</v>
      </c>
      <c r="G104" s="103" t="s">
        <v>232</v>
      </c>
      <c r="H104" s="103" t="s">
        <v>235</v>
      </c>
    </row>
    <row r="105" spans="1:8" ht="11.25" customHeight="1">
      <c r="A105" s="103" t="s">
        <v>487</v>
      </c>
      <c r="B105" s="103" t="s">
        <v>322</v>
      </c>
      <c r="C105" s="100"/>
      <c r="D105" s="107"/>
      <c r="E105" s="103" t="s">
        <v>146</v>
      </c>
      <c r="F105" s="103" t="s">
        <v>323</v>
      </c>
      <c r="G105" s="103" t="s">
        <v>232</v>
      </c>
      <c r="H105" s="103" t="s">
        <v>235</v>
      </c>
    </row>
    <row r="106" spans="1:8" ht="11.25" customHeight="1">
      <c r="A106" s="103" t="s">
        <v>487</v>
      </c>
      <c r="B106" s="103" t="s">
        <v>324</v>
      </c>
      <c r="C106" s="100"/>
      <c r="D106" s="107"/>
      <c r="E106" s="103" t="s">
        <v>146</v>
      </c>
      <c r="F106" s="103" t="s">
        <v>488</v>
      </c>
      <c r="G106" s="103" t="s">
        <v>250</v>
      </c>
      <c r="H106" s="103" t="s">
        <v>227</v>
      </c>
    </row>
    <row r="107" spans="1:8" ht="11.25" customHeight="1">
      <c r="A107" s="103" t="s">
        <v>46</v>
      </c>
      <c r="B107" s="103" t="s">
        <v>28</v>
      </c>
      <c r="C107" s="100"/>
      <c r="D107" s="107"/>
      <c r="E107" s="103" t="s">
        <v>146</v>
      </c>
      <c r="F107" s="103" t="s">
        <v>325</v>
      </c>
      <c r="G107" s="103" t="s">
        <v>232</v>
      </c>
      <c r="H107" s="103" t="s">
        <v>233</v>
      </c>
    </row>
    <row r="108" spans="1:8" ht="11.25" customHeight="1">
      <c r="A108" s="103" t="s">
        <v>47</v>
      </c>
      <c r="B108" s="103" t="s">
        <v>185</v>
      </c>
      <c r="C108" s="100"/>
      <c r="D108" s="107"/>
      <c r="E108" s="103" t="s">
        <v>146</v>
      </c>
      <c r="F108" s="103" t="s">
        <v>326</v>
      </c>
      <c r="G108" s="103" t="s">
        <v>250</v>
      </c>
      <c r="H108" s="103" t="s">
        <v>227</v>
      </c>
    </row>
    <row r="109" spans="1:8" ht="11.25" customHeight="1">
      <c r="A109" s="103" t="s">
        <v>487</v>
      </c>
      <c r="B109" s="103" t="s">
        <v>327</v>
      </c>
      <c r="C109" s="100"/>
      <c r="D109" s="107"/>
      <c r="E109" s="103" t="s">
        <v>328</v>
      </c>
      <c r="F109" s="103" t="s">
        <v>321</v>
      </c>
      <c r="G109" s="103" t="s">
        <v>226</v>
      </c>
      <c r="H109" s="103" t="s">
        <v>227</v>
      </c>
    </row>
    <row r="110" spans="1:8" ht="12" customHeight="1">
      <c r="A110" s="185" t="s">
        <v>500</v>
      </c>
      <c r="B110" s="185"/>
      <c r="C110" s="185"/>
      <c r="D110" s="185"/>
      <c r="E110" s="185"/>
      <c r="F110" s="185"/>
      <c r="G110" s="185"/>
      <c r="H110" s="185"/>
    </row>
    <row r="111" spans="1:8" ht="12" customHeight="1">
      <c r="A111" s="187" t="s">
        <v>499</v>
      </c>
      <c r="B111" s="187"/>
      <c r="C111" s="187"/>
      <c r="D111" s="187"/>
      <c r="E111" s="187"/>
      <c r="F111" s="187"/>
      <c r="G111" s="187"/>
      <c r="H111" s="187"/>
    </row>
    <row r="112" spans="1:8" ht="12" customHeight="1">
      <c r="A112" s="185" t="s">
        <v>351</v>
      </c>
      <c r="B112" s="185"/>
      <c r="C112" s="185"/>
      <c r="D112" s="185"/>
      <c r="E112" s="185"/>
      <c r="F112" s="185"/>
      <c r="G112" s="185"/>
      <c r="H112" s="185"/>
    </row>
    <row r="113" spans="1:8" ht="12" customHeight="1">
      <c r="A113" s="185" t="s">
        <v>501</v>
      </c>
      <c r="B113" s="185"/>
      <c r="C113" s="185"/>
      <c r="D113" s="185"/>
      <c r="E113" s="185"/>
      <c r="F113" s="185"/>
      <c r="G113" s="185"/>
      <c r="H113" s="185"/>
    </row>
    <row r="114" spans="1:8" ht="12.75">
      <c r="A114" s="86"/>
      <c r="B114" s="85"/>
      <c r="C114" s="85"/>
      <c r="D114" s="85"/>
      <c r="E114" s="85"/>
      <c r="F114" s="85"/>
      <c r="G114" s="85"/>
      <c r="H114" s="85"/>
    </row>
    <row r="115" spans="1:8" ht="12.75">
      <c r="A115" s="86"/>
      <c r="B115" s="85"/>
      <c r="C115" s="85"/>
      <c r="D115" s="85"/>
      <c r="E115" s="85"/>
      <c r="F115" s="85"/>
      <c r="G115" s="85"/>
      <c r="H115" s="85"/>
    </row>
    <row r="116" spans="1:8" ht="12.75">
      <c r="A116" s="39"/>
      <c r="B116" s="39"/>
      <c r="C116" s="39"/>
      <c r="D116" s="39"/>
      <c r="E116" s="39"/>
      <c r="F116" s="39"/>
      <c r="G116" s="39"/>
      <c r="H116" s="39"/>
    </row>
    <row r="117" spans="1:8" ht="12.75">
      <c r="A117" s="39"/>
      <c r="B117" s="39"/>
      <c r="C117" s="39"/>
      <c r="D117" s="39"/>
      <c r="E117" s="39"/>
      <c r="F117" s="39"/>
      <c r="G117" s="39"/>
      <c r="H117" s="39"/>
    </row>
    <row r="118" spans="1:8" ht="12.75">
      <c r="A118" s="39"/>
      <c r="B118" s="39"/>
      <c r="C118" s="39"/>
      <c r="D118" s="39"/>
      <c r="E118" s="39"/>
      <c r="F118" s="39"/>
      <c r="G118" s="39"/>
      <c r="H118" s="39"/>
    </row>
    <row r="119" spans="1:8" ht="12.75">
      <c r="A119" s="9"/>
      <c r="B119" s="9"/>
      <c r="C119" s="9"/>
      <c r="D119" s="9"/>
      <c r="E119" s="9"/>
      <c r="F119" s="9"/>
      <c r="G119" s="9"/>
      <c r="H119" s="9"/>
    </row>
    <row r="120" spans="1:8" ht="12.75">
      <c r="A120" s="9"/>
      <c r="B120" s="9"/>
      <c r="C120" s="9"/>
      <c r="D120" s="9"/>
      <c r="E120" s="9"/>
      <c r="F120" s="9"/>
      <c r="G120" s="9"/>
      <c r="H120" s="9"/>
    </row>
    <row r="121" spans="1:8" ht="12.75">
      <c r="A121" s="9"/>
      <c r="B121" s="9"/>
      <c r="C121" s="9"/>
      <c r="D121" s="9"/>
      <c r="E121" s="9"/>
      <c r="F121" s="9"/>
      <c r="G121" s="9"/>
      <c r="H121" s="9"/>
    </row>
    <row r="122" spans="1:8" ht="12.75">
      <c r="A122" s="9"/>
      <c r="B122" s="9"/>
      <c r="C122" s="9"/>
      <c r="D122" s="9"/>
      <c r="E122" s="9"/>
      <c r="F122" s="9"/>
      <c r="G122" s="9"/>
      <c r="H122" s="9"/>
    </row>
  </sheetData>
  <mergeCells count="12">
    <mergeCell ref="A1:H1"/>
    <mergeCell ref="A2:H2"/>
    <mergeCell ref="A110:H110"/>
    <mergeCell ref="A3:H3"/>
    <mergeCell ref="A64:H64"/>
    <mergeCell ref="A65:H65"/>
    <mergeCell ref="A112:H112"/>
    <mergeCell ref="A113:H113"/>
    <mergeCell ref="A66:H66"/>
    <mergeCell ref="A67:H67"/>
    <mergeCell ref="A111:H111"/>
    <mergeCell ref="A68:H68"/>
  </mergeCells>
  <printOptions/>
  <pageMargins left="0.5" right="0.5" top="0.5" bottom="0.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580"/>
  <sheetViews>
    <sheetView workbookViewId="0" topLeftCell="A1">
      <selection activeCell="A1" sqref="A1:Z1"/>
    </sheetView>
  </sheetViews>
  <sheetFormatPr defaultColWidth="9.140625" defaultRowHeight="12.75"/>
  <cols>
    <col min="1" max="1" width="18.28125" style="0" customWidth="1"/>
    <col min="2" max="2" width="0.42578125" style="0" customWidth="1"/>
    <col min="3" max="3" width="7.57421875" style="0" customWidth="1"/>
    <col min="4" max="4" width="0.9921875" style="0" customWidth="1"/>
    <col min="5" max="5" width="6.7109375" style="0" customWidth="1"/>
    <col min="6" max="6" width="0.42578125" style="0" customWidth="1"/>
    <col min="7" max="7" width="8.140625" style="0" customWidth="1"/>
    <col min="8" max="8" width="6.7109375" style="0" customWidth="1"/>
    <col min="9" max="9" width="0.42578125" style="0" customWidth="1"/>
    <col min="10" max="10" width="9.28125" style="0" customWidth="1"/>
    <col min="11" max="11" width="7.57421875" style="0" customWidth="1"/>
    <col min="12" max="12" width="0.42578125" style="0" customWidth="1"/>
    <col min="13" max="13" width="8.421875" style="0" customWidth="1"/>
    <col min="14" max="14" width="6.7109375" style="0" customWidth="1"/>
    <col min="15" max="15" width="0.42578125" style="0" customWidth="1"/>
    <col min="16" max="16" width="8.140625" style="0" customWidth="1"/>
    <col min="17" max="17" width="6.7109375" style="0" customWidth="1"/>
    <col min="18" max="18" width="0.42578125" style="0" customWidth="1"/>
    <col min="19" max="19" width="8.57421875" style="0" customWidth="1"/>
    <col min="20" max="20" width="6.7109375" style="0" customWidth="1"/>
    <col min="21" max="21" width="0.42578125" style="0" customWidth="1"/>
    <col min="22" max="22" width="7.57421875" style="0" customWidth="1"/>
    <col min="23" max="23" width="6.57421875" style="0" customWidth="1"/>
    <col min="24" max="24" width="0.42578125" style="0" customWidth="1"/>
    <col min="25" max="25" width="7.57421875" style="0" customWidth="1"/>
    <col min="26" max="26" width="6.7109375" style="0" customWidth="1"/>
  </cols>
  <sheetData>
    <row r="1" spans="1:26" ht="11.25" customHeight="1">
      <c r="A1" s="167" t="s">
        <v>369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</row>
    <row r="2" spans="1:26" ht="11.25" customHeight="1">
      <c r="A2" s="167" t="s">
        <v>467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</row>
    <row r="3" spans="1:26" ht="11.25" customHeight="1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</row>
    <row r="4" spans="1:26" ht="11.25" customHeight="1">
      <c r="A4" s="167" t="s">
        <v>370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</row>
    <row r="5" spans="1:26" ht="11.25" customHeight="1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</row>
    <row r="6" spans="1:26" ht="11.25" customHeight="1">
      <c r="A6" s="41"/>
      <c r="B6" s="41"/>
      <c r="C6" s="196" t="s">
        <v>371</v>
      </c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</row>
    <row r="7" spans="1:26" ht="11.25" customHeight="1">
      <c r="A7" s="57"/>
      <c r="B7" s="57"/>
      <c r="C7" s="196" t="s">
        <v>372</v>
      </c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41"/>
      <c r="P7" s="198" t="s">
        <v>373</v>
      </c>
      <c r="Q7" s="198"/>
      <c r="R7" s="118"/>
      <c r="S7" s="118"/>
      <c r="T7" s="118"/>
      <c r="U7" s="118"/>
      <c r="V7" s="118"/>
      <c r="W7" s="118"/>
      <c r="X7" s="118"/>
      <c r="Y7" s="118"/>
      <c r="Z7" s="118"/>
    </row>
    <row r="8" spans="1:26" ht="11.25" customHeight="1">
      <c r="A8" s="57"/>
      <c r="B8" s="57"/>
      <c r="C8" s="42"/>
      <c r="D8" s="42"/>
      <c r="E8" s="43"/>
      <c r="F8" s="41"/>
      <c r="G8" s="42"/>
      <c r="H8" s="43"/>
      <c r="I8" s="41"/>
      <c r="J8" s="196" t="s">
        <v>374</v>
      </c>
      <c r="K8" s="196"/>
      <c r="L8" s="196"/>
      <c r="M8" s="196"/>
      <c r="N8" s="196"/>
      <c r="O8" s="41"/>
      <c r="P8" s="195" t="s">
        <v>375</v>
      </c>
      <c r="Q8" s="195"/>
      <c r="R8" s="118"/>
      <c r="S8" s="118"/>
      <c r="T8" s="118"/>
      <c r="U8" s="118"/>
      <c r="V8" s="196" t="s">
        <v>376</v>
      </c>
      <c r="W8" s="196"/>
      <c r="X8" s="196"/>
      <c r="Y8" s="196"/>
      <c r="Z8" s="196"/>
    </row>
    <row r="9" spans="1:26" ht="11.25" customHeight="1">
      <c r="A9" s="57"/>
      <c r="B9" s="57"/>
      <c r="C9" s="195" t="s">
        <v>377</v>
      </c>
      <c r="D9" s="195"/>
      <c r="E9" s="195"/>
      <c r="F9" s="41"/>
      <c r="G9" s="195" t="s">
        <v>378</v>
      </c>
      <c r="H9" s="195"/>
      <c r="I9" s="41"/>
      <c r="J9" s="195" t="s">
        <v>468</v>
      </c>
      <c r="K9" s="195"/>
      <c r="L9" s="117"/>
      <c r="M9" s="195" t="s">
        <v>379</v>
      </c>
      <c r="N9" s="195"/>
      <c r="O9" s="41"/>
      <c r="P9" s="59" t="s">
        <v>380</v>
      </c>
      <c r="Q9" s="43"/>
      <c r="R9" s="118"/>
      <c r="S9" s="195" t="s">
        <v>381</v>
      </c>
      <c r="T9" s="195"/>
      <c r="U9" s="118"/>
      <c r="V9" s="195" t="s">
        <v>382</v>
      </c>
      <c r="W9" s="195"/>
      <c r="X9" s="41"/>
      <c r="Y9" s="195" t="s">
        <v>469</v>
      </c>
      <c r="Z9" s="195"/>
    </row>
    <row r="10" spans="1:26" ht="11.25" customHeight="1">
      <c r="A10" s="57"/>
      <c r="B10" s="57"/>
      <c r="C10" s="42"/>
      <c r="D10" s="42"/>
      <c r="E10" s="89" t="s">
        <v>383</v>
      </c>
      <c r="F10" s="41"/>
      <c r="G10" s="42"/>
      <c r="H10" s="89" t="s">
        <v>383</v>
      </c>
      <c r="I10" s="41"/>
      <c r="J10" s="42"/>
      <c r="K10" s="89" t="s">
        <v>383</v>
      </c>
      <c r="L10" s="59"/>
      <c r="M10" s="42"/>
      <c r="N10" s="89" t="s">
        <v>383</v>
      </c>
      <c r="O10" s="41"/>
      <c r="P10" s="49" t="s">
        <v>384</v>
      </c>
      <c r="Q10" s="89" t="s">
        <v>383</v>
      </c>
      <c r="R10" s="118"/>
      <c r="S10" s="59" t="s">
        <v>385</v>
      </c>
      <c r="T10" s="89" t="s">
        <v>383</v>
      </c>
      <c r="U10" s="118"/>
      <c r="V10" s="59" t="s">
        <v>374</v>
      </c>
      <c r="W10" s="89" t="s">
        <v>383</v>
      </c>
      <c r="X10" s="41"/>
      <c r="Y10" s="42"/>
      <c r="Z10" s="89" t="s">
        <v>383</v>
      </c>
    </row>
    <row r="11" spans="1:26" ht="11.25" customHeight="1">
      <c r="A11" s="65" t="s">
        <v>386</v>
      </c>
      <c r="B11" s="44"/>
      <c r="C11" s="119" t="s">
        <v>380</v>
      </c>
      <c r="D11" s="119"/>
      <c r="E11" s="47" t="s">
        <v>470</v>
      </c>
      <c r="F11" s="44"/>
      <c r="G11" s="119" t="s">
        <v>380</v>
      </c>
      <c r="H11" s="47" t="s">
        <v>470</v>
      </c>
      <c r="I11" s="44"/>
      <c r="J11" s="119" t="s">
        <v>380</v>
      </c>
      <c r="K11" s="47" t="s">
        <v>470</v>
      </c>
      <c r="L11" s="119"/>
      <c r="M11" s="119" t="s">
        <v>380</v>
      </c>
      <c r="N11" s="47" t="s">
        <v>470</v>
      </c>
      <c r="O11" s="44"/>
      <c r="P11" s="119" t="s">
        <v>387</v>
      </c>
      <c r="Q11" s="47" t="s">
        <v>470</v>
      </c>
      <c r="R11" s="47"/>
      <c r="S11" s="119" t="s">
        <v>388</v>
      </c>
      <c r="T11" s="47" t="s">
        <v>470</v>
      </c>
      <c r="U11" s="44"/>
      <c r="V11" s="119" t="s">
        <v>358</v>
      </c>
      <c r="W11" s="47" t="s">
        <v>470</v>
      </c>
      <c r="X11" s="44"/>
      <c r="Y11" s="119" t="s">
        <v>380</v>
      </c>
      <c r="Z11" s="47" t="s">
        <v>470</v>
      </c>
    </row>
    <row r="12" spans="1:26" ht="11.25" customHeight="1">
      <c r="A12" s="48" t="s">
        <v>35</v>
      </c>
      <c r="B12" s="41"/>
      <c r="C12" s="42"/>
      <c r="D12" s="42"/>
      <c r="E12" s="43"/>
      <c r="F12" s="41"/>
      <c r="G12" s="42"/>
      <c r="H12" s="43"/>
      <c r="I12" s="41"/>
      <c r="J12" s="42"/>
      <c r="K12" s="43"/>
      <c r="L12" s="41"/>
      <c r="M12" s="42"/>
      <c r="N12" s="43"/>
      <c r="O12" s="41"/>
      <c r="P12" s="42"/>
      <c r="Q12" s="43"/>
      <c r="R12" s="43"/>
      <c r="S12" s="43"/>
      <c r="T12" s="43"/>
      <c r="U12" s="41"/>
      <c r="V12" s="42"/>
      <c r="W12" s="43"/>
      <c r="X12" s="41"/>
      <c r="Y12" s="41"/>
      <c r="Z12" s="41"/>
    </row>
    <row r="13" spans="1:26" ht="11.25" customHeight="1">
      <c r="A13" s="51" t="s">
        <v>36</v>
      </c>
      <c r="B13" s="41"/>
      <c r="C13" s="49" t="s">
        <v>78</v>
      </c>
      <c r="D13" s="49"/>
      <c r="E13" s="50" t="s">
        <v>78</v>
      </c>
      <c r="F13" s="41"/>
      <c r="G13" s="49" t="s">
        <v>78</v>
      </c>
      <c r="H13" s="50" t="s">
        <v>78</v>
      </c>
      <c r="I13" s="41"/>
      <c r="J13" s="49" t="s">
        <v>78</v>
      </c>
      <c r="K13" s="50" t="s">
        <v>78</v>
      </c>
      <c r="L13" s="41"/>
      <c r="M13" s="40" t="s">
        <v>78</v>
      </c>
      <c r="N13" s="74" t="s">
        <v>78</v>
      </c>
      <c r="O13" s="41"/>
      <c r="P13" s="49" t="s">
        <v>78</v>
      </c>
      <c r="Q13" s="50" t="s">
        <v>78</v>
      </c>
      <c r="R13" s="50"/>
      <c r="S13" s="49" t="s">
        <v>78</v>
      </c>
      <c r="T13" s="50" t="s">
        <v>78</v>
      </c>
      <c r="U13" s="41"/>
      <c r="V13" s="49">
        <v>17.6</v>
      </c>
      <c r="W13" s="50">
        <v>-0.022222222222222143</v>
      </c>
      <c r="X13" s="41"/>
      <c r="Y13" s="49" t="s">
        <v>78</v>
      </c>
      <c r="Z13" s="50" t="s">
        <v>78</v>
      </c>
    </row>
    <row r="14" spans="1:26" ht="11.25" customHeight="1">
      <c r="A14" s="51" t="s">
        <v>37</v>
      </c>
      <c r="B14" s="41"/>
      <c r="C14" s="49">
        <v>232</v>
      </c>
      <c r="D14" s="49"/>
      <c r="E14" s="50">
        <v>0.28888888888888886</v>
      </c>
      <c r="F14" s="41"/>
      <c r="G14" s="49" t="s">
        <v>78</v>
      </c>
      <c r="H14" s="50" t="s">
        <v>78</v>
      </c>
      <c r="I14" s="41"/>
      <c r="J14" s="49">
        <v>29.537</v>
      </c>
      <c r="K14" s="50">
        <v>0.5910045785079449</v>
      </c>
      <c r="L14" s="41"/>
      <c r="M14" s="40" t="s">
        <v>78</v>
      </c>
      <c r="N14" s="74" t="s">
        <v>78</v>
      </c>
      <c r="O14" s="41"/>
      <c r="P14" s="49" t="s">
        <v>78</v>
      </c>
      <c r="Q14" s="50" t="s">
        <v>78</v>
      </c>
      <c r="R14" s="50"/>
      <c r="S14" s="49" t="s">
        <v>78</v>
      </c>
      <c r="T14" s="50" t="s">
        <v>78</v>
      </c>
      <c r="U14" s="41"/>
      <c r="V14" s="49" t="s">
        <v>78</v>
      </c>
      <c r="W14" s="50" t="s">
        <v>78</v>
      </c>
      <c r="X14" s="41"/>
      <c r="Y14" s="49" t="s">
        <v>78</v>
      </c>
      <c r="Z14" s="50" t="s">
        <v>78</v>
      </c>
    </row>
    <row r="15" spans="1:26" ht="11.25" customHeight="1">
      <c r="A15" s="51" t="s">
        <v>38</v>
      </c>
      <c r="B15" s="41"/>
      <c r="C15" s="49" t="s">
        <v>78</v>
      </c>
      <c r="D15" s="49"/>
      <c r="E15" s="50" t="s">
        <v>78</v>
      </c>
      <c r="F15" s="41"/>
      <c r="G15" s="49" t="s">
        <v>78</v>
      </c>
      <c r="H15" s="50" t="s">
        <v>78</v>
      </c>
      <c r="I15" s="41"/>
      <c r="J15" s="49" t="s">
        <v>78</v>
      </c>
      <c r="K15" s="50" t="s">
        <v>78</v>
      </c>
      <c r="L15" s="41"/>
      <c r="M15" s="40" t="s">
        <v>78</v>
      </c>
      <c r="N15" s="74" t="s">
        <v>78</v>
      </c>
      <c r="O15" s="41"/>
      <c r="P15" s="49" t="s">
        <v>78</v>
      </c>
      <c r="Q15" s="50" t="s">
        <v>78</v>
      </c>
      <c r="R15" s="50"/>
      <c r="S15" s="49" t="s">
        <v>78</v>
      </c>
      <c r="T15" s="50" t="s">
        <v>78</v>
      </c>
      <c r="U15" s="41"/>
      <c r="V15" s="49" t="s">
        <v>78</v>
      </c>
      <c r="W15" s="50" t="s">
        <v>78</v>
      </c>
      <c r="X15" s="41"/>
      <c r="Y15" s="49" t="s">
        <v>78</v>
      </c>
      <c r="Z15" s="50" t="s">
        <v>78</v>
      </c>
    </row>
    <row r="16" spans="1:26" ht="11.25" customHeight="1">
      <c r="A16" s="51" t="s">
        <v>135</v>
      </c>
      <c r="B16" s="41"/>
      <c r="C16" s="49" t="s">
        <v>78</v>
      </c>
      <c r="D16" s="49"/>
      <c r="E16" s="50" t="s">
        <v>78</v>
      </c>
      <c r="F16" s="41"/>
      <c r="G16" s="49" t="s">
        <v>78</v>
      </c>
      <c r="H16" s="50" t="s">
        <v>78</v>
      </c>
      <c r="I16" s="42"/>
      <c r="J16" s="49" t="s">
        <v>78</v>
      </c>
      <c r="K16" s="50" t="s">
        <v>78</v>
      </c>
      <c r="L16" s="41"/>
      <c r="M16" s="40" t="s">
        <v>78</v>
      </c>
      <c r="N16" s="74" t="s">
        <v>78</v>
      </c>
      <c r="O16" s="42"/>
      <c r="P16" s="49" t="s">
        <v>78</v>
      </c>
      <c r="Q16" s="50" t="s">
        <v>78</v>
      </c>
      <c r="R16" s="50"/>
      <c r="S16" s="49" t="s">
        <v>78</v>
      </c>
      <c r="T16" s="50" t="s">
        <v>78</v>
      </c>
      <c r="U16" s="41"/>
      <c r="V16" s="49" t="s">
        <v>78</v>
      </c>
      <c r="W16" s="50" t="s">
        <v>78</v>
      </c>
      <c r="X16" s="41"/>
      <c r="Y16" s="49" t="s">
        <v>78</v>
      </c>
      <c r="Z16" s="50" t="s">
        <v>78</v>
      </c>
    </row>
    <row r="17" spans="1:26" ht="11.25" customHeight="1">
      <c r="A17" s="51" t="s">
        <v>39</v>
      </c>
      <c r="B17" s="41"/>
      <c r="C17" s="49" t="s">
        <v>78</v>
      </c>
      <c r="D17" s="49"/>
      <c r="E17" s="50" t="s">
        <v>78</v>
      </c>
      <c r="F17" s="41"/>
      <c r="G17" s="49" t="s">
        <v>78</v>
      </c>
      <c r="H17" s="50" t="s">
        <v>78</v>
      </c>
      <c r="I17" s="41"/>
      <c r="J17" s="49" t="s">
        <v>78</v>
      </c>
      <c r="K17" s="50" t="s">
        <v>78</v>
      </c>
      <c r="L17" s="41"/>
      <c r="M17" s="40" t="s">
        <v>78</v>
      </c>
      <c r="N17" s="74" t="s">
        <v>78</v>
      </c>
      <c r="O17" s="41"/>
      <c r="P17" s="49" t="s">
        <v>78</v>
      </c>
      <c r="Q17" s="50" t="s">
        <v>78</v>
      </c>
      <c r="R17" s="50"/>
      <c r="S17" s="49" t="s">
        <v>78</v>
      </c>
      <c r="T17" s="50" t="s">
        <v>78</v>
      </c>
      <c r="U17" s="41"/>
      <c r="V17" s="49">
        <v>12</v>
      </c>
      <c r="W17" s="50" t="s">
        <v>78</v>
      </c>
      <c r="X17" s="41"/>
      <c r="Y17" s="49" t="s">
        <v>78</v>
      </c>
      <c r="Z17" s="50" t="s">
        <v>78</v>
      </c>
    </row>
    <row r="18" spans="1:26" ht="11.25" customHeight="1">
      <c r="A18" s="51" t="s">
        <v>40</v>
      </c>
      <c r="B18" s="41"/>
      <c r="C18" s="49">
        <v>1468</v>
      </c>
      <c r="D18" s="49"/>
      <c r="E18" s="50">
        <v>0.03453136011275546</v>
      </c>
      <c r="F18" s="41"/>
      <c r="G18" s="49">
        <v>4705.6</v>
      </c>
      <c r="H18" s="50">
        <v>-0.006649637964155284</v>
      </c>
      <c r="I18" s="41"/>
      <c r="J18" s="49" t="s">
        <v>78</v>
      </c>
      <c r="K18" s="50" t="s">
        <v>78</v>
      </c>
      <c r="L18" s="41"/>
      <c r="M18" s="40" t="s">
        <v>78</v>
      </c>
      <c r="N18" s="74" t="s">
        <v>78</v>
      </c>
      <c r="O18" s="41"/>
      <c r="P18" s="49" t="s">
        <v>78</v>
      </c>
      <c r="Q18" s="50" t="s">
        <v>78</v>
      </c>
      <c r="R18" s="50"/>
      <c r="S18" s="49">
        <v>3267</v>
      </c>
      <c r="T18" s="50">
        <v>0.11596925704526045</v>
      </c>
      <c r="U18" s="41"/>
      <c r="V18" s="49">
        <v>462</v>
      </c>
      <c r="W18" s="50">
        <v>-0.04742268041237113</v>
      </c>
      <c r="X18" s="41"/>
      <c r="Y18" s="49">
        <v>495.3</v>
      </c>
      <c r="Z18" s="50">
        <v>0.14414150117463345</v>
      </c>
    </row>
    <row r="19" spans="1:26" ht="11.25" customHeight="1">
      <c r="A19" s="51" t="s">
        <v>41</v>
      </c>
      <c r="B19" s="41"/>
      <c r="C19" s="49" t="s">
        <v>78</v>
      </c>
      <c r="D19" s="49"/>
      <c r="E19" s="50" t="s">
        <v>78</v>
      </c>
      <c r="F19" s="41"/>
      <c r="G19" s="49" t="s">
        <v>78</v>
      </c>
      <c r="H19" s="50" t="s">
        <v>78</v>
      </c>
      <c r="I19" s="41"/>
      <c r="J19" s="49" t="s">
        <v>78</v>
      </c>
      <c r="K19" s="50" t="s">
        <v>78</v>
      </c>
      <c r="L19" s="41"/>
      <c r="M19" s="40" t="s">
        <v>78</v>
      </c>
      <c r="N19" s="74" t="s">
        <v>78</v>
      </c>
      <c r="O19" s="41"/>
      <c r="P19" s="49">
        <v>20</v>
      </c>
      <c r="Q19" s="50">
        <v>-0.5</v>
      </c>
      <c r="R19" s="50"/>
      <c r="S19" s="49" t="s">
        <v>78</v>
      </c>
      <c r="T19" s="50" t="s">
        <v>78</v>
      </c>
      <c r="U19" s="41"/>
      <c r="V19" s="49" t="s">
        <v>78</v>
      </c>
      <c r="W19" s="50" t="s">
        <v>78</v>
      </c>
      <c r="X19" s="41"/>
      <c r="Y19" s="49" t="s">
        <v>78</v>
      </c>
      <c r="Z19" s="50" t="s">
        <v>78</v>
      </c>
    </row>
    <row r="20" spans="1:26" ht="11.25" customHeight="1">
      <c r="A20" s="51" t="s">
        <v>42</v>
      </c>
      <c r="B20" s="41"/>
      <c r="C20" s="49" t="s">
        <v>78</v>
      </c>
      <c r="D20" s="49"/>
      <c r="E20" s="50" t="s">
        <v>78</v>
      </c>
      <c r="F20" s="41"/>
      <c r="G20" s="49" t="s">
        <v>78</v>
      </c>
      <c r="H20" s="50" t="s">
        <v>78</v>
      </c>
      <c r="I20" s="42"/>
      <c r="J20" s="49" t="s">
        <v>78</v>
      </c>
      <c r="K20" s="50" t="s">
        <v>78</v>
      </c>
      <c r="L20" s="41"/>
      <c r="M20" s="40" t="s">
        <v>78</v>
      </c>
      <c r="N20" s="74" t="s">
        <v>78</v>
      </c>
      <c r="O20" s="42"/>
      <c r="P20" s="49" t="s">
        <v>78</v>
      </c>
      <c r="Q20" s="50" t="s">
        <v>78</v>
      </c>
      <c r="R20" s="50"/>
      <c r="S20" s="49" t="s">
        <v>78</v>
      </c>
      <c r="T20" s="50" t="s">
        <v>78</v>
      </c>
      <c r="U20" s="41"/>
      <c r="V20" s="49" t="s">
        <v>78</v>
      </c>
      <c r="W20" s="50" t="s">
        <v>78</v>
      </c>
      <c r="X20" s="41"/>
      <c r="Y20" s="49" t="s">
        <v>78</v>
      </c>
      <c r="Z20" s="50" t="s">
        <v>78</v>
      </c>
    </row>
    <row r="21" spans="1:26" ht="11.25" customHeight="1">
      <c r="A21" s="51" t="s">
        <v>127</v>
      </c>
      <c r="B21" s="41"/>
      <c r="C21" s="49" t="s">
        <v>78</v>
      </c>
      <c r="D21" s="49"/>
      <c r="E21" s="50" t="s">
        <v>78</v>
      </c>
      <c r="F21" s="41"/>
      <c r="G21" s="49" t="s">
        <v>78</v>
      </c>
      <c r="H21" s="50" t="s">
        <v>78</v>
      </c>
      <c r="I21" s="42"/>
      <c r="J21" s="49" t="s">
        <v>78</v>
      </c>
      <c r="K21" s="50" t="s">
        <v>78</v>
      </c>
      <c r="L21" s="41"/>
      <c r="M21" s="40" t="s">
        <v>78</v>
      </c>
      <c r="N21" s="74" t="s">
        <v>78</v>
      </c>
      <c r="O21" s="42"/>
      <c r="P21" s="49" t="s">
        <v>78</v>
      </c>
      <c r="Q21" s="50" t="s">
        <v>78</v>
      </c>
      <c r="R21" s="50"/>
      <c r="S21" s="49" t="s">
        <v>78</v>
      </c>
      <c r="T21" s="50" t="s">
        <v>78</v>
      </c>
      <c r="U21" s="41"/>
      <c r="V21" s="49" t="s">
        <v>78</v>
      </c>
      <c r="W21" s="50" t="s">
        <v>78</v>
      </c>
      <c r="X21" s="41"/>
      <c r="Y21" s="49" t="s">
        <v>78</v>
      </c>
      <c r="Z21" s="50" t="s">
        <v>78</v>
      </c>
    </row>
    <row r="22" spans="1:26" ht="11.25" customHeight="1">
      <c r="A22" s="51" t="s">
        <v>43</v>
      </c>
      <c r="B22" s="41"/>
      <c r="C22" s="49" t="s">
        <v>78</v>
      </c>
      <c r="D22" s="49"/>
      <c r="E22" s="50" t="s">
        <v>78</v>
      </c>
      <c r="F22" s="41"/>
      <c r="G22" s="49" t="s">
        <v>78</v>
      </c>
      <c r="H22" s="50" t="s">
        <v>78</v>
      </c>
      <c r="I22" s="41"/>
      <c r="J22" s="49" t="s">
        <v>78</v>
      </c>
      <c r="K22" s="50" t="s">
        <v>78</v>
      </c>
      <c r="L22" s="41"/>
      <c r="M22" s="40" t="s">
        <v>78</v>
      </c>
      <c r="N22" s="74" t="s">
        <v>78</v>
      </c>
      <c r="O22" s="41"/>
      <c r="P22" s="49" t="s">
        <v>78</v>
      </c>
      <c r="Q22" s="50" t="s">
        <v>78</v>
      </c>
      <c r="R22" s="50"/>
      <c r="S22" s="49" t="s">
        <v>78</v>
      </c>
      <c r="T22" s="50" t="s">
        <v>78</v>
      </c>
      <c r="U22" s="41"/>
      <c r="V22" s="49" t="s">
        <v>78</v>
      </c>
      <c r="W22" s="50" t="s">
        <v>78</v>
      </c>
      <c r="X22" s="41"/>
      <c r="Y22" s="49" t="s">
        <v>78</v>
      </c>
      <c r="Z22" s="50" t="s">
        <v>78</v>
      </c>
    </row>
    <row r="23" spans="1:26" ht="11.25" customHeight="1">
      <c r="A23" s="51" t="s">
        <v>44</v>
      </c>
      <c r="B23" s="41"/>
      <c r="C23" s="49">
        <v>3128</v>
      </c>
      <c r="D23" s="49"/>
      <c r="E23" s="50">
        <v>-0.031578947368421054</v>
      </c>
      <c r="F23" s="41"/>
      <c r="G23" s="49">
        <v>5500</v>
      </c>
      <c r="H23" s="50">
        <v>0.01065784638000735</v>
      </c>
      <c r="I23" s="41"/>
      <c r="J23" s="49">
        <v>3593</v>
      </c>
      <c r="K23" s="50">
        <v>0.03304804952880307</v>
      </c>
      <c r="L23" s="41"/>
      <c r="M23" s="40" t="s">
        <v>78</v>
      </c>
      <c r="N23" s="74" t="s">
        <v>78</v>
      </c>
      <c r="O23" s="41"/>
      <c r="P23" s="49" t="s">
        <v>80</v>
      </c>
      <c r="Q23" s="50" t="s">
        <v>80</v>
      </c>
      <c r="R23" s="50"/>
      <c r="S23" s="49">
        <v>320.2</v>
      </c>
      <c r="T23" s="50">
        <v>1.749559915847323</v>
      </c>
      <c r="U23" s="41"/>
      <c r="V23" s="49">
        <v>675</v>
      </c>
      <c r="W23" s="50" t="s">
        <v>78</v>
      </c>
      <c r="X23" s="41"/>
      <c r="Y23" s="49">
        <v>662</v>
      </c>
      <c r="Z23" s="50">
        <v>-0.011940298507462687</v>
      </c>
    </row>
    <row r="24" spans="1:26" ht="11.25" customHeight="1">
      <c r="A24" s="51" t="s">
        <v>45</v>
      </c>
      <c r="B24" s="41"/>
      <c r="C24" s="49" t="s">
        <v>78</v>
      </c>
      <c r="D24" s="49"/>
      <c r="E24" s="50" t="s">
        <v>78</v>
      </c>
      <c r="F24" s="41"/>
      <c r="G24" s="49" t="s">
        <v>78</v>
      </c>
      <c r="H24" s="50" t="s">
        <v>78</v>
      </c>
      <c r="I24" s="41"/>
      <c r="J24" s="49">
        <v>358.082</v>
      </c>
      <c r="K24" s="50">
        <v>0.12124874749498991</v>
      </c>
      <c r="L24" s="41"/>
      <c r="M24" s="40" t="s">
        <v>78</v>
      </c>
      <c r="N24" s="74" t="s">
        <v>78</v>
      </c>
      <c r="O24" s="41"/>
      <c r="P24" s="49">
        <v>2000</v>
      </c>
      <c r="Q24" s="50">
        <v>0.1111111111111111</v>
      </c>
      <c r="R24" s="50"/>
      <c r="S24" s="49" t="s">
        <v>78</v>
      </c>
      <c r="T24" s="50" t="s">
        <v>78</v>
      </c>
      <c r="U24" s="41"/>
      <c r="V24" s="49" t="s">
        <v>78</v>
      </c>
      <c r="W24" s="50" t="s">
        <v>78</v>
      </c>
      <c r="X24" s="41"/>
      <c r="Y24" s="49" t="s">
        <v>78</v>
      </c>
      <c r="Z24" s="50" t="s">
        <v>78</v>
      </c>
    </row>
    <row r="25" spans="1:26" ht="11.25" customHeight="1">
      <c r="A25" s="51" t="s">
        <v>125</v>
      </c>
      <c r="B25" s="41"/>
      <c r="C25" s="49" t="s">
        <v>78</v>
      </c>
      <c r="D25" s="49"/>
      <c r="E25" s="50" t="s">
        <v>78</v>
      </c>
      <c r="F25" s="41"/>
      <c r="G25" s="49" t="s">
        <v>78</v>
      </c>
      <c r="H25" s="50" t="s">
        <v>78</v>
      </c>
      <c r="I25" s="41"/>
      <c r="J25" s="49" t="s">
        <v>78</v>
      </c>
      <c r="K25" s="50" t="s">
        <v>78</v>
      </c>
      <c r="L25" s="41"/>
      <c r="M25" s="40" t="s">
        <v>78</v>
      </c>
      <c r="N25" s="74" t="s">
        <v>78</v>
      </c>
      <c r="O25" s="41"/>
      <c r="P25" s="49" t="s">
        <v>78</v>
      </c>
      <c r="Q25" s="50" t="s">
        <v>78</v>
      </c>
      <c r="R25" s="50"/>
      <c r="S25" s="49" t="s">
        <v>78</v>
      </c>
      <c r="T25" s="50" t="s">
        <v>78</v>
      </c>
      <c r="U25" s="41"/>
      <c r="V25" s="49" t="s">
        <v>78</v>
      </c>
      <c r="W25" s="50" t="s">
        <v>78</v>
      </c>
      <c r="X25" s="41"/>
      <c r="Y25" s="49" t="s">
        <v>78</v>
      </c>
      <c r="Z25" s="50" t="s">
        <v>78</v>
      </c>
    </row>
    <row r="26" spans="1:26" ht="11.25" customHeight="1">
      <c r="A26" s="51" t="s">
        <v>46</v>
      </c>
      <c r="B26" s="41"/>
      <c r="C26" s="49">
        <v>1562.17</v>
      </c>
      <c r="D26" s="49"/>
      <c r="E26" s="50">
        <v>0.08934137582371614</v>
      </c>
      <c r="F26" s="41"/>
      <c r="G26" s="49" t="s">
        <v>78</v>
      </c>
      <c r="H26" s="50" t="s">
        <v>78</v>
      </c>
      <c r="I26" s="41"/>
      <c r="J26" s="49">
        <v>113.151</v>
      </c>
      <c r="K26" s="50">
        <v>-0.004303062302006374</v>
      </c>
      <c r="L26" s="41"/>
      <c r="M26" s="40">
        <v>130</v>
      </c>
      <c r="N26" s="49" t="s">
        <v>78</v>
      </c>
      <c r="O26" s="41"/>
      <c r="P26" s="49" t="s">
        <v>78</v>
      </c>
      <c r="Q26" s="50" t="s">
        <v>78</v>
      </c>
      <c r="R26" s="50"/>
      <c r="S26" s="49" t="s">
        <v>78</v>
      </c>
      <c r="T26" s="50" t="s">
        <v>78</v>
      </c>
      <c r="U26" s="41"/>
      <c r="V26" s="49" t="s">
        <v>78</v>
      </c>
      <c r="W26" s="50" t="s">
        <v>78</v>
      </c>
      <c r="X26" s="41"/>
      <c r="Y26" s="49" t="s">
        <v>78</v>
      </c>
      <c r="Z26" s="50" t="s">
        <v>78</v>
      </c>
    </row>
    <row r="27" spans="1:26" ht="11.25" customHeight="1">
      <c r="A27" s="51" t="s">
        <v>47</v>
      </c>
      <c r="B27" s="41"/>
      <c r="C27" s="46" t="s">
        <v>78</v>
      </c>
      <c r="D27" s="46"/>
      <c r="E27" s="58" t="s">
        <v>78</v>
      </c>
      <c r="F27" s="58"/>
      <c r="G27" s="46" t="s">
        <v>78</v>
      </c>
      <c r="H27" s="58" t="s">
        <v>78</v>
      </c>
      <c r="I27" s="44"/>
      <c r="J27" s="46" t="s">
        <v>78</v>
      </c>
      <c r="K27" s="46" t="s">
        <v>78</v>
      </c>
      <c r="L27" s="44"/>
      <c r="M27" s="46">
        <v>3</v>
      </c>
      <c r="N27" s="46" t="s">
        <v>78</v>
      </c>
      <c r="O27" s="44"/>
      <c r="P27" s="46" t="s">
        <v>78</v>
      </c>
      <c r="Q27" s="58" t="s">
        <v>78</v>
      </c>
      <c r="R27" s="58"/>
      <c r="S27" s="46" t="s">
        <v>78</v>
      </c>
      <c r="T27" s="58" t="s">
        <v>78</v>
      </c>
      <c r="U27" s="44"/>
      <c r="V27" s="46">
        <v>80</v>
      </c>
      <c r="W27" s="58" t="s">
        <v>78</v>
      </c>
      <c r="X27" s="44"/>
      <c r="Y27" s="46">
        <v>75</v>
      </c>
      <c r="Z27" s="58" t="s">
        <v>78</v>
      </c>
    </row>
    <row r="28" spans="1:26" ht="11.25" customHeight="1">
      <c r="A28" s="52" t="s">
        <v>33</v>
      </c>
      <c r="B28" s="41"/>
      <c r="C28" s="49">
        <v>6390.17</v>
      </c>
      <c r="D28" s="49"/>
      <c r="E28" s="50">
        <v>0.02029682023934024</v>
      </c>
      <c r="F28" s="50"/>
      <c r="G28" s="49">
        <v>10200</v>
      </c>
      <c r="H28" s="50">
        <v>0.002603373579196589</v>
      </c>
      <c r="I28" s="41"/>
      <c r="J28" s="49">
        <v>4090</v>
      </c>
      <c r="K28" s="50">
        <v>0.04177195669201763</v>
      </c>
      <c r="L28" s="41"/>
      <c r="M28" s="49">
        <v>133</v>
      </c>
      <c r="N28" s="50" t="s">
        <v>78</v>
      </c>
      <c r="O28" s="41"/>
      <c r="P28" s="49">
        <v>2020</v>
      </c>
      <c r="Q28" s="50">
        <v>0.09782608695652174</v>
      </c>
      <c r="R28" s="50"/>
      <c r="S28" s="49">
        <v>3590</v>
      </c>
      <c r="T28" s="50">
        <v>0.17846683016010417</v>
      </c>
      <c r="U28" s="41"/>
      <c r="V28" s="49">
        <v>1250</v>
      </c>
      <c r="W28" s="50">
        <v>-0.018425196850393774</v>
      </c>
      <c r="X28" s="41"/>
      <c r="Y28" s="49">
        <v>1230</v>
      </c>
      <c r="Z28" s="50">
        <v>0.04618299840139357</v>
      </c>
    </row>
    <row r="29" spans="1:26" s="122" customFormat="1" ht="11.25" customHeight="1">
      <c r="A29" s="120" t="s">
        <v>389</v>
      </c>
      <c r="B29" s="43"/>
      <c r="C29" s="73">
        <v>0.10729495623019547</v>
      </c>
      <c r="D29" s="73"/>
      <c r="E29" s="73">
        <v>-0.01998103871793676</v>
      </c>
      <c r="F29" s="73"/>
      <c r="G29" s="73">
        <v>0.06943104538821923</v>
      </c>
      <c r="H29" s="73">
        <v>0.04752390462430312</v>
      </c>
      <c r="I29" s="121"/>
      <c r="J29" s="73">
        <v>0.13519886991965585</v>
      </c>
      <c r="K29" s="73">
        <v>-0.018091982813729486</v>
      </c>
      <c r="L29" s="121"/>
      <c r="M29" s="73">
        <v>0.02712910988166608</v>
      </c>
      <c r="N29" s="73">
        <v>0.02058283526939266</v>
      </c>
      <c r="O29" s="121"/>
      <c r="P29" s="73">
        <v>0.016577895592085286</v>
      </c>
      <c r="Q29" s="73">
        <v>0.013531091761114196</v>
      </c>
      <c r="R29" s="73"/>
      <c r="S29" s="73">
        <v>0.20313002116409606</v>
      </c>
      <c r="T29" s="73">
        <v>0.028886050805794396</v>
      </c>
      <c r="U29" s="121"/>
      <c r="V29" s="73">
        <v>0.08708578452758198</v>
      </c>
      <c r="W29" s="73">
        <v>-0.05786244008835431</v>
      </c>
      <c r="X29" s="121"/>
      <c r="Y29" s="73">
        <v>0.08553826495940907</v>
      </c>
      <c r="Z29" s="73">
        <v>0.015118161569146096</v>
      </c>
    </row>
    <row r="30" spans="1:26" ht="11.25" customHeight="1">
      <c r="A30" s="48" t="s">
        <v>81</v>
      </c>
      <c r="B30" s="41"/>
      <c r="C30" s="50"/>
      <c r="D30" s="50"/>
      <c r="E30" s="50"/>
      <c r="F30" s="50"/>
      <c r="G30" s="50"/>
      <c r="H30" s="50"/>
      <c r="I30" s="41"/>
      <c r="J30" s="42"/>
      <c r="K30" s="43"/>
      <c r="L30" s="41"/>
      <c r="M30" s="42"/>
      <c r="N30" s="43"/>
      <c r="O30" s="41"/>
      <c r="P30" s="42"/>
      <c r="Q30" s="43"/>
      <c r="R30" s="43"/>
      <c r="S30" s="43"/>
      <c r="T30" s="43"/>
      <c r="U30" s="41"/>
      <c r="V30" s="43"/>
      <c r="W30" s="43"/>
      <c r="X30" s="41"/>
      <c r="Y30" s="43"/>
      <c r="Z30" s="43"/>
    </row>
    <row r="31" spans="1:26" ht="11.25" customHeight="1">
      <c r="A31" s="51" t="s">
        <v>48</v>
      </c>
      <c r="B31" s="41"/>
      <c r="C31" s="49" t="s">
        <v>78</v>
      </c>
      <c r="D31" s="49"/>
      <c r="E31" s="50" t="s">
        <v>78</v>
      </c>
      <c r="F31" s="50"/>
      <c r="G31" s="49">
        <v>5</v>
      </c>
      <c r="H31" s="50" t="s">
        <v>78</v>
      </c>
      <c r="I31" s="41"/>
      <c r="J31" s="49" t="s">
        <v>78</v>
      </c>
      <c r="K31" s="50" t="s">
        <v>78</v>
      </c>
      <c r="L31" s="41"/>
      <c r="M31" s="49" t="s">
        <v>78</v>
      </c>
      <c r="N31" s="50" t="s">
        <v>78</v>
      </c>
      <c r="O31" s="41"/>
      <c r="P31" s="49" t="s">
        <v>78</v>
      </c>
      <c r="Q31" s="50" t="s">
        <v>78</v>
      </c>
      <c r="R31" s="50"/>
      <c r="S31" s="49">
        <v>290</v>
      </c>
      <c r="T31" s="50">
        <v>0.3181818181818182</v>
      </c>
      <c r="U31" s="41"/>
      <c r="V31" s="49" t="s">
        <v>78</v>
      </c>
      <c r="W31" s="50" t="s">
        <v>78</v>
      </c>
      <c r="X31" s="41"/>
      <c r="Y31" s="49" t="s">
        <v>78</v>
      </c>
      <c r="Z31" s="50" t="s">
        <v>78</v>
      </c>
    </row>
    <row r="32" spans="1:26" ht="11.25" customHeight="1">
      <c r="A32" s="51" t="s">
        <v>57</v>
      </c>
      <c r="B32" s="41"/>
      <c r="C32" s="49" t="s">
        <v>78</v>
      </c>
      <c r="D32" s="49"/>
      <c r="E32" s="50" t="s">
        <v>78</v>
      </c>
      <c r="F32" s="50"/>
      <c r="G32" s="49">
        <v>480</v>
      </c>
      <c r="H32" s="50">
        <v>-0.16230366492146597</v>
      </c>
      <c r="I32" s="41"/>
      <c r="J32" s="49">
        <v>121.294</v>
      </c>
      <c r="K32" s="50">
        <v>0.07814013848519592</v>
      </c>
      <c r="L32" s="41"/>
      <c r="M32" s="49" t="s">
        <v>78</v>
      </c>
      <c r="N32" s="50" t="s">
        <v>78</v>
      </c>
      <c r="O32" s="42"/>
      <c r="P32" s="49" t="s">
        <v>78</v>
      </c>
      <c r="Q32" s="50" t="s">
        <v>78</v>
      </c>
      <c r="R32" s="50"/>
      <c r="S32" s="49" t="s">
        <v>78</v>
      </c>
      <c r="T32" s="50" t="s">
        <v>78</v>
      </c>
      <c r="U32" s="41"/>
      <c r="V32" s="49" t="s">
        <v>78</v>
      </c>
      <c r="W32" s="50" t="s">
        <v>78</v>
      </c>
      <c r="X32" s="41"/>
      <c r="Y32" s="49" t="s">
        <v>78</v>
      </c>
      <c r="Z32" s="50" t="s">
        <v>78</v>
      </c>
    </row>
    <row r="33" spans="1:26" ht="11.25" customHeight="1">
      <c r="A33" s="51" t="s">
        <v>49</v>
      </c>
      <c r="B33" s="41"/>
      <c r="C33" s="49" t="s">
        <v>78</v>
      </c>
      <c r="D33" s="49"/>
      <c r="E33" s="50" t="s">
        <v>78</v>
      </c>
      <c r="F33" s="50"/>
      <c r="G33" s="49" t="s">
        <v>78</v>
      </c>
      <c r="H33" s="50" t="s">
        <v>78</v>
      </c>
      <c r="I33" s="42"/>
      <c r="J33" s="49" t="s">
        <v>78</v>
      </c>
      <c r="K33" s="50" t="s">
        <v>78</v>
      </c>
      <c r="L33" s="41"/>
      <c r="M33" s="49">
        <v>2</v>
      </c>
      <c r="N33" s="50" t="s">
        <v>78</v>
      </c>
      <c r="O33" s="42"/>
      <c r="P33" s="49" t="s">
        <v>78</v>
      </c>
      <c r="Q33" s="50" t="s">
        <v>78</v>
      </c>
      <c r="R33" s="50"/>
      <c r="S33" s="49" t="s">
        <v>78</v>
      </c>
      <c r="T33" s="50" t="s">
        <v>78</v>
      </c>
      <c r="U33" s="41"/>
      <c r="V33" s="49">
        <v>80</v>
      </c>
      <c r="W33" s="50">
        <v>-0.13043478260869565</v>
      </c>
      <c r="X33" s="41"/>
      <c r="Y33" s="49">
        <v>52.5</v>
      </c>
      <c r="Z33" s="50">
        <v>0.25</v>
      </c>
    </row>
    <row r="34" spans="1:26" ht="11.25" customHeight="1">
      <c r="A34" s="51" t="s">
        <v>50</v>
      </c>
      <c r="B34" s="41"/>
      <c r="C34" s="49" t="s">
        <v>78</v>
      </c>
      <c r="D34" s="49"/>
      <c r="E34" s="50" t="s">
        <v>78</v>
      </c>
      <c r="F34" s="50"/>
      <c r="G34" s="49" t="s">
        <v>78</v>
      </c>
      <c r="H34" s="50" t="s">
        <v>78</v>
      </c>
      <c r="I34" s="41"/>
      <c r="J34" s="49">
        <v>5.5</v>
      </c>
      <c r="K34" s="50">
        <v>3.5833333333333335</v>
      </c>
      <c r="L34" s="41"/>
      <c r="M34" s="49" t="s">
        <v>78</v>
      </c>
      <c r="N34" s="49" t="s">
        <v>78</v>
      </c>
      <c r="O34" s="42"/>
      <c r="P34" s="49" t="s">
        <v>78</v>
      </c>
      <c r="Q34" s="50" t="s">
        <v>78</v>
      </c>
      <c r="R34" s="50"/>
      <c r="S34" s="49" t="s">
        <v>78</v>
      </c>
      <c r="T34" s="50" t="s">
        <v>78</v>
      </c>
      <c r="U34" s="41"/>
      <c r="V34" s="49" t="s">
        <v>78</v>
      </c>
      <c r="W34" s="50" t="s">
        <v>78</v>
      </c>
      <c r="X34" s="41"/>
      <c r="Y34" s="49" t="s">
        <v>78</v>
      </c>
      <c r="Z34" s="50" t="s">
        <v>78</v>
      </c>
    </row>
    <row r="35" spans="1:26" ht="11.25" customHeight="1">
      <c r="A35" s="51" t="s">
        <v>51</v>
      </c>
      <c r="B35" s="41"/>
      <c r="C35" s="49" t="s">
        <v>78</v>
      </c>
      <c r="D35" s="49"/>
      <c r="E35" s="50" t="s">
        <v>78</v>
      </c>
      <c r="F35" s="50"/>
      <c r="G35" s="49" t="s">
        <v>78</v>
      </c>
      <c r="H35" s="50" t="s">
        <v>78</v>
      </c>
      <c r="I35" s="41"/>
      <c r="J35" s="49" t="s">
        <v>78</v>
      </c>
      <c r="K35" s="50" t="s">
        <v>78</v>
      </c>
      <c r="L35" s="41"/>
      <c r="M35" s="49">
        <v>15</v>
      </c>
      <c r="N35" s="50">
        <v>-0.25</v>
      </c>
      <c r="O35" s="41"/>
      <c r="P35" s="49" t="s">
        <v>78</v>
      </c>
      <c r="Q35" s="50" t="s">
        <v>78</v>
      </c>
      <c r="R35" s="50"/>
      <c r="S35" s="49" t="s">
        <v>78</v>
      </c>
      <c r="T35" s="50" t="s">
        <v>78</v>
      </c>
      <c r="U35" s="41"/>
      <c r="V35" s="49" t="s">
        <v>78</v>
      </c>
      <c r="W35" s="50" t="s">
        <v>78</v>
      </c>
      <c r="X35" s="41"/>
      <c r="Y35" s="49" t="s">
        <v>78</v>
      </c>
      <c r="Z35" s="50" t="s">
        <v>78</v>
      </c>
    </row>
    <row r="36" spans="1:26" ht="11.25" customHeight="1">
      <c r="A36" s="51" t="s">
        <v>52</v>
      </c>
      <c r="B36" s="41"/>
      <c r="C36" s="49">
        <v>300</v>
      </c>
      <c r="D36" s="49"/>
      <c r="E36" s="50" t="s">
        <v>78</v>
      </c>
      <c r="F36" s="50"/>
      <c r="G36" s="49">
        <v>647</v>
      </c>
      <c r="H36" s="50">
        <v>-0.028528528528528527</v>
      </c>
      <c r="I36" s="41"/>
      <c r="J36" s="49">
        <v>34.4</v>
      </c>
      <c r="K36" s="50">
        <v>0.0117647058823529</v>
      </c>
      <c r="L36" s="41"/>
      <c r="M36" s="49">
        <v>50</v>
      </c>
      <c r="N36" s="50" t="s">
        <v>78</v>
      </c>
      <c r="O36" s="41"/>
      <c r="P36" s="49" t="s">
        <v>78</v>
      </c>
      <c r="Q36" s="50" t="s">
        <v>78</v>
      </c>
      <c r="R36" s="50"/>
      <c r="S36" s="49" t="s">
        <v>78</v>
      </c>
      <c r="T36" s="50" t="s">
        <v>78</v>
      </c>
      <c r="U36" s="41"/>
      <c r="V36" s="49" t="s">
        <v>78</v>
      </c>
      <c r="W36" s="50" t="s">
        <v>78</v>
      </c>
      <c r="X36" s="41"/>
      <c r="Y36" s="49">
        <v>10</v>
      </c>
      <c r="Z36" s="50" t="s">
        <v>78</v>
      </c>
    </row>
    <row r="37" spans="1:26" ht="11.25" customHeight="1">
      <c r="A37" s="51" t="s">
        <v>53</v>
      </c>
      <c r="B37" s="41"/>
      <c r="C37" s="49" t="s">
        <v>78</v>
      </c>
      <c r="D37" s="49"/>
      <c r="E37" s="50" t="s">
        <v>78</v>
      </c>
      <c r="F37" s="50"/>
      <c r="G37" s="49" t="s">
        <v>78</v>
      </c>
      <c r="H37" s="50" t="s">
        <v>78</v>
      </c>
      <c r="I37" s="41"/>
      <c r="J37" s="49" t="s">
        <v>78</v>
      </c>
      <c r="K37" s="50" t="s">
        <v>78</v>
      </c>
      <c r="L37" s="41"/>
      <c r="M37" s="49">
        <v>3</v>
      </c>
      <c r="N37" s="50">
        <v>-0.25</v>
      </c>
      <c r="O37" s="41"/>
      <c r="P37" s="49" t="s">
        <v>78</v>
      </c>
      <c r="Q37" s="50" t="s">
        <v>78</v>
      </c>
      <c r="R37" s="50"/>
      <c r="S37" s="49" t="s">
        <v>78</v>
      </c>
      <c r="T37" s="50" t="s">
        <v>78</v>
      </c>
      <c r="U37" s="41"/>
      <c r="V37" s="49" t="s">
        <v>78</v>
      </c>
      <c r="W37" s="50">
        <v>-1</v>
      </c>
      <c r="X37" s="41"/>
      <c r="Y37" s="49" t="s">
        <v>78</v>
      </c>
      <c r="Z37" s="50" t="s">
        <v>78</v>
      </c>
    </row>
    <row r="38" spans="1:26" ht="11.25" customHeight="1">
      <c r="A38" s="51" t="s">
        <v>54</v>
      </c>
      <c r="B38" s="41"/>
      <c r="C38" s="49" t="s">
        <v>78</v>
      </c>
      <c r="D38" s="49"/>
      <c r="E38" s="50" t="s">
        <v>78</v>
      </c>
      <c r="F38" s="50"/>
      <c r="G38" s="49" t="s">
        <v>78</v>
      </c>
      <c r="H38" s="50" t="s">
        <v>78</v>
      </c>
      <c r="I38" s="41"/>
      <c r="J38" s="49">
        <v>45.807</v>
      </c>
      <c r="K38" s="50">
        <v>0.009609662559784883</v>
      </c>
      <c r="L38" s="41"/>
      <c r="M38" s="49">
        <v>6.5</v>
      </c>
      <c r="N38" s="50" t="s">
        <v>78</v>
      </c>
      <c r="O38" s="41"/>
      <c r="P38" s="49" t="s">
        <v>78</v>
      </c>
      <c r="Q38" s="50" t="s">
        <v>78</v>
      </c>
      <c r="R38" s="50"/>
      <c r="S38" s="49" t="s">
        <v>78</v>
      </c>
      <c r="T38" s="50" t="s">
        <v>78</v>
      </c>
      <c r="U38" s="41"/>
      <c r="V38" s="49">
        <v>526</v>
      </c>
      <c r="W38" s="50">
        <v>0.06262626262626263</v>
      </c>
      <c r="X38" s="41"/>
      <c r="Y38" s="49">
        <v>550.066</v>
      </c>
      <c r="Z38" s="50">
        <v>0.038612881786048846</v>
      </c>
    </row>
    <row r="39" spans="1:26" ht="11.25" customHeight="1">
      <c r="A39" s="51" t="s">
        <v>55</v>
      </c>
      <c r="B39" s="41"/>
      <c r="C39" s="49">
        <v>559.307</v>
      </c>
      <c r="D39" s="49"/>
      <c r="E39" s="50">
        <v>0.6803474216769017</v>
      </c>
      <c r="F39" s="50"/>
      <c r="G39" s="49" t="s">
        <v>78</v>
      </c>
      <c r="H39" s="50" t="s">
        <v>78</v>
      </c>
      <c r="I39" s="41"/>
      <c r="J39" s="49">
        <v>218.534</v>
      </c>
      <c r="K39" s="50">
        <v>0.1101887789315397</v>
      </c>
      <c r="L39" s="41"/>
      <c r="M39" s="49">
        <v>5.26</v>
      </c>
      <c r="N39" s="50">
        <v>-0.3335022807906742</v>
      </c>
      <c r="O39" s="41"/>
      <c r="P39" s="49" t="s">
        <v>78</v>
      </c>
      <c r="Q39" s="50" t="s">
        <v>78</v>
      </c>
      <c r="R39" s="50"/>
      <c r="S39" s="49" t="s">
        <v>78</v>
      </c>
      <c r="T39" s="50" t="s">
        <v>78</v>
      </c>
      <c r="U39" s="41"/>
      <c r="V39" s="49">
        <v>18.767</v>
      </c>
      <c r="W39" s="50">
        <v>-0.1976142631151396</v>
      </c>
      <c r="X39" s="41"/>
      <c r="Y39" s="49">
        <v>24.383</v>
      </c>
      <c r="Z39" s="50">
        <v>0.4566581038293804</v>
      </c>
    </row>
    <row r="40" spans="1:26" ht="11.25" customHeight="1">
      <c r="A40" s="51" t="s">
        <v>56</v>
      </c>
      <c r="B40" s="41"/>
      <c r="C40" s="49">
        <v>220</v>
      </c>
      <c r="D40" s="49"/>
      <c r="E40" s="50">
        <v>-0.08233537305152688</v>
      </c>
      <c r="F40" s="50"/>
      <c r="G40" s="49">
        <v>486</v>
      </c>
      <c r="H40" s="50">
        <v>-0.1</v>
      </c>
      <c r="I40" s="41"/>
      <c r="J40" s="49">
        <v>107</v>
      </c>
      <c r="K40" s="50">
        <v>-0.08346467484410333</v>
      </c>
      <c r="L40" s="41"/>
      <c r="M40" s="49" t="s">
        <v>78</v>
      </c>
      <c r="N40" s="50" t="s">
        <v>78</v>
      </c>
      <c r="O40" s="41"/>
      <c r="P40" s="49" t="s">
        <v>78</v>
      </c>
      <c r="Q40" s="50" t="s">
        <v>78</v>
      </c>
      <c r="R40" s="50"/>
      <c r="S40" s="49" t="s">
        <v>78</v>
      </c>
      <c r="T40" s="50" t="s">
        <v>78</v>
      </c>
      <c r="U40" s="41"/>
      <c r="V40" s="49">
        <v>24</v>
      </c>
      <c r="W40" s="50">
        <v>-0.09090909090909086</v>
      </c>
      <c r="X40" s="41"/>
      <c r="Y40" s="49">
        <v>12</v>
      </c>
      <c r="Z40" s="50">
        <v>0.3333333333333333</v>
      </c>
    </row>
    <row r="41" spans="1:26" ht="11.25" customHeight="1">
      <c r="A41" s="51" t="s">
        <v>58</v>
      </c>
      <c r="B41" s="41"/>
      <c r="C41" s="49">
        <v>156.893</v>
      </c>
      <c r="D41" s="49"/>
      <c r="E41" s="50">
        <v>0.18778247999454914</v>
      </c>
      <c r="F41" s="50"/>
      <c r="G41" s="49" t="s">
        <v>78</v>
      </c>
      <c r="H41" s="50" t="s">
        <v>78</v>
      </c>
      <c r="I41" s="41"/>
      <c r="J41" s="49">
        <v>175</v>
      </c>
      <c r="K41" s="50">
        <v>0.058745235646439645</v>
      </c>
      <c r="L41" s="41"/>
      <c r="M41" s="49" t="s">
        <v>78</v>
      </c>
      <c r="N41" s="50" t="s">
        <v>78</v>
      </c>
      <c r="O41" s="41"/>
      <c r="P41" s="49" t="s">
        <v>78</v>
      </c>
      <c r="Q41" s="50" t="s">
        <v>78</v>
      </c>
      <c r="R41" s="50"/>
      <c r="S41" s="49" t="s">
        <v>78</v>
      </c>
      <c r="T41" s="50" t="s">
        <v>78</v>
      </c>
      <c r="U41" s="41"/>
      <c r="V41" s="123" t="s">
        <v>390</v>
      </c>
      <c r="W41" s="50" t="s">
        <v>78</v>
      </c>
      <c r="X41" s="41"/>
      <c r="Y41" s="49" t="s">
        <v>78</v>
      </c>
      <c r="Z41" s="50">
        <v>-1</v>
      </c>
    </row>
    <row r="42" spans="1:26" ht="11.25" customHeight="1">
      <c r="A42" s="51" t="s">
        <v>59</v>
      </c>
      <c r="B42" s="41"/>
      <c r="C42" s="46" t="s">
        <v>78</v>
      </c>
      <c r="D42" s="46"/>
      <c r="E42" s="58" t="s">
        <v>78</v>
      </c>
      <c r="F42" s="58"/>
      <c r="G42" s="46" t="s">
        <v>78</v>
      </c>
      <c r="H42" s="58" t="s">
        <v>78</v>
      </c>
      <c r="I42" s="44"/>
      <c r="J42" s="46">
        <v>120.666</v>
      </c>
      <c r="K42" s="58">
        <v>0.09896174863387978</v>
      </c>
      <c r="L42" s="44"/>
      <c r="M42" s="46" t="s">
        <v>78</v>
      </c>
      <c r="N42" s="58" t="s">
        <v>78</v>
      </c>
      <c r="O42" s="44"/>
      <c r="P42" s="46" t="s">
        <v>78</v>
      </c>
      <c r="Q42" s="58" t="s">
        <v>78</v>
      </c>
      <c r="R42" s="58"/>
      <c r="S42" s="46" t="s">
        <v>78</v>
      </c>
      <c r="T42" s="58" t="s">
        <v>78</v>
      </c>
      <c r="U42" s="44"/>
      <c r="V42" s="46" t="s">
        <v>78</v>
      </c>
      <c r="W42" s="58" t="s">
        <v>78</v>
      </c>
      <c r="X42" s="44"/>
      <c r="Y42" s="46" t="s">
        <v>78</v>
      </c>
      <c r="Z42" s="58" t="s">
        <v>78</v>
      </c>
    </row>
    <row r="43" spans="1:26" ht="11.25" customHeight="1">
      <c r="A43" s="52" t="s">
        <v>33</v>
      </c>
      <c r="B43" s="41"/>
      <c r="C43" s="49">
        <v>1270</v>
      </c>
      <c r="D43" s="49"/>
      <c r="E43" s="50">
        <v>0.21786184549063137</v>
      </c>
      <c r="F43" s="50"/>
      <c r="G43" s="49">
        <v>1620</v>
      </c>
      <c r="H43" s="50">
        <v>-0.0930493273542601</v>
      </c>
      <c r="I43" s="57"/>
      <c r="J43" s="49">
        <v>828.201</v>
      </c>
      <c r="K43" s="50">
        <v>0.05941654130721773</v>
      </c>
      <c r="L43" s="57"/>
      <c r="M43" s="49">
        <v>81.76</v>
      </c>
      <c r="N43" s="124">
        <v>-0.09549517656429762</v>
      </c>
      <c r="O43" s="57"/>
      <c r="P43" s="49" t="s">
        <v>78</v>
      </c>
      <c r="Q43" s="50" t="s">
        <v>78</v>
      </c>
      <c r="R43" s="50"/>
      <c r="S43" s="49">
        <v>290</v>
      </c>
      <c r="T43" s="50">
        <v>0.3181818181818182</v>
      </c>
      <c r="U43" s="57"/>
      <c r="V43" s="49">
        <v>648.767</v>
      </c>
      <c r="W43" s="50">
        <v>0.01471949899586468</v>
      </c>
      <c r="X43" s="57"/>
      <c r="Y43" s="49">
        <v>648.9490000000001</v>
      </c>
      <c r="Z43" s="50">
        <v>0.05837675628511567</v>
      </c>
    </row>
    <row r="44" spans="1:26" s="122" customFormat="1" ht="11.25" customHeight="1">
      <c r="A44" s="120" t="s">
        <v>389</v>
      </c>
      <c r="B44" s="125"/>
      <c r="C44" s="73">
        <v>0.0212602909748369</v>
      </c>
      <c r="D44" s="73"/>
      <c r="E44" s="73">
        <v>0.16978478921732645</v>
      </c>
      <c r="F44" s="73"/>
      <c r="G44" s="73">
        <v>0.011007626346137288</v>
      </c>
      <c r="H44" s="73">
        <v>-0.05241440937914621</v>
      </c>
      <c r="I44" s="121"/>
      <c r="J44" s="73">
        <v>0.02735176604116228</v>
      </c>
      <c r="K44" s="73">
        <v>-0.001461319085171718</v>
      </c>
      <c r="L44" s="121"/>
      <c r="M44" s="73">
        <v>0.016677263337782095</v>
      </c>
      <c r="N44" s="73">
        <v>-0.07687790278314956</v>
      </c>
      <c r="O44" s="121"/>
      <c r="P44" s="72" t="s">
        <v>78</v>
      </c>
      <c r="Q44" s="73" t="s">
        <v>78</v>
      </c>
      <c r="R44" s="73"/>
      <c r="S44" s="73">
        <v>0.016421639757356117</v>
      </c>
      <c r="T44" s="73">
        <v>0.15086725433658071</v>
      </c>
      <c r="U44" s="121"/>
      <c r="V44" s="73">
        <v>0.04532198232841792</v>
      </c>
      <c r="W44" s="73">
        <v>-0.026049415988296905</v>
      </c>
      <c r="X44" s="121"/>
      <c r="Y44" s="73">
        <v>0.04504582610333812</v>
      </c>
      <c r="Z44" s="73">
        <v>0.0269498440801959</v>
      </c>
    </row>
    <row r="45" spans="1:26" ht="11.25" customHeight="1">
      <c r="A45" s="67" t="s">
        <v>60</v>
      </c>
      <c r="B45" s="41"/>
      <c r="C45" s="50"/>
      <c r="D45" s="50"/>
      <c r="E45" s="50"/>
      <c r="F45" s="50"/>
      <c r="G45" s="50"/>
      <c r="H45" s="50"/>
      <c r="I45" s="41"/>
      <c r="J45" s="42"/>
      <c r="K45" s="43"/>
      <c r="L45" s="41"/>
      <c r="M45" s="42"/>
      <c r="N45" s="43"/>
      <c r="O45" s="41"/>
      <c r="P45" s="42"/>
      <c r="Q45" s="43"/>
      <c r="R45" s="43"/>
      <c r="S45" s="43"/>
      <c r="T45" s="43"/>
      <c r="U45" s="41"/>
      <c r="V45" s="43"/>
      <c r="W45" s="43"/>
      <c r="X45" s="41"/>
      <c r="Y45" s="43"/>
      <c r="Z45" s="43"/>
    </row>
    <row r="46" spans="1:26" ht="11.25" customHeight="1">
      <c r="A46" s="126" t="s">
        <v>391</v>
      </c>
      <c r="B46" s="41"/>
      <c r="C46" s="50"/>
      <c r="D46" s="50"/>
      <c r="E46" s="50"/>
      <c r="F46" s="50"/>
      <c r="G46" s="50"/>
      <c r="H46" s="50"/>
      <c r="I46" s="41"/>
      <c r="J46" s="42"/>
      <c r="K46" s="43"/>
      <c r="L46" s="41"/>
      <c r="M46" s="42"/>
      <c r="N46" s="43"/>
      <c r="O46" s="41"/>
      <c r="P46" s="42"/>
      <c r="Q46" s="43"/>
      <c r="R46" s="43"/>
      <c r="S46" s="43"/>
      <c r="T46" s="43"/>
      <c r="U46" s="41"/>
      <c r="V46" s="43"/>
      <c r="W46" s="43"/>
      <c r="X46" s="41"/>
      <c r="Y46" s="43"/>
      <c r="Z46" s="43"/>
    </row>
    <row r="47" spans="1:26" ht="11.25" customHeight="1">
      <c r="A47" s="127" t="s">
        <v>392</v>
      </c>
      <c r="B47" s="41"/>
      <c r="C47" s="50"/>
      <c r="D47" s="50"/>
      <c r="E47" s="50"/>
      <c r="F47" s="50"/>
      <c r="G47" s="50"/>
      <c r="H47" s="50"/>
      <c r="I47" s="41"/>
      <c r="J47" s="42"/>
      <c r="K47" s="43"/>
      <c r="L47" s="41"/>
      <c r="M47" s="42"/>
      <c r="N47" s="43"/>
      <c r="O47" s="41"/>
      <c r="P47" s="42"/>
      <c r="Q47" s="43"/>
      <c r="R47" s="43"/>
      <c r="S47" s="43"/>
      <c r="T47" s="43"/>
      <c r="U47" s="41"/>
      <c r="V47" s="43"/>
      <c r="W47" s="43"/>
      <c r="X47" s="41"/>
      <c r="Y47" s="43"/>
      <c r="Z47" s="43"/>
    </row>
    <row r="48" spans="1:26" ht="11.25" customHeight="1">
      <c r="A48" s="53" t="s">
        <v>61</v>
      </c>
      <c r="B48" s="41"/>
      <c r="C48" s="50" t="s">
        <v>78</v>
      </c>
      <c r="D48" s="50"/>
      <c r="E48" s="50" t="s">
        <v>78</v>
      </c>
      <c r="F48" s="50"/>
      <c r="G48" s="50" t="s">
        <v>78</v>
      </c>
      <c r="H48" s="50" t="s">
        <v>78</v>
      </c>
      <c r="I48" s="41"/>
      <c r="J48" s="49">
        <v>270.6</v>
      </c>
      <c r="K48" s="50">
        <v>-0.05391892931312965</v>
      </c>
      <c r="L48" s="41"/>
      <c r="M48" s="49" t="s">
        <v>78</v>
      </c>
      <c r="N48" s="50" t="s">
        <v>78</v>
      </c>
      <c r="O48" s="41"/>
      <c r="P48" s="49" t="s">
        <v>78</v>
      </c>
      <c r="Q48" s="50" t="s">
        <v>78</v>
      </c>
      <c r="R48" s="50"/>
      <c r="S48" s="49" t="s">
        <v>78</v>
      </c>
      <c r="T48" s="50" t="s">
        <v>78</v>
      </c>
      <c r="U48" s="41"/>
      <c r="V48" s="49" t="s">
        <v>78</v>
      </c>
      <c r="W48" s="50" t="s">
        <v>78</v>
      </c>
      <c r="X48" s="41"/>
      <c r="Y48" s="49" t="s">
        <v>78</v>
      </c>
      <c r="Z48" s="50" t="s">
        <v>78</v>
      </c>
    </row>
    <row r="49" spans="1:26" ht="11.25" customHeight="1">
      <c r="A49" s="53" t="s">
        <v>62</v>
      </c>
      <c r="B49" s="41"/>
      <c r="C49" s="50" t="s">
        <v>78</v>
      </c>
      <c r="D49" s="50"/>
      <c r="E49" s="50" t="s">
        <v>78</v>
      </c>
      <c r="F49" s="50"/>
      <c r="G49" s="50" t="s">
        <v>78</v>
      </c>
      <c r="H49" s="50" t="s">
        <v>78</v>
      </c>
      <c r="I49" s="41"/>
      <c r="J49" s="49">
        <v>1321.7</v>
      </c>
      <c r="K49" s="50">
        <v>0.10843676618584364</v>
      </c>
      <c r="L49" s="41"/>
      <c r="M49" s="49">
        <v>348.7</v>
      </c>
      <c r="N49" s="50">
        <v>0.35786604361370705</v>
      </c>
      <c r="O49" s="41"/>
      <c r="P49" s="49" t="s">
        <v>78</v>
      </c>
      <c r="Q49" s="50" t="s">
        <v>78</v>
      </c>
      <c r="R49" s="50"/>
      <c r="S49" s="49" t="s">
        <v>78</v>
      </c>
      <c r="T49" s="50" t="s">
        <v>78</v>
      </c>
      <c r="U49" s="41"/>
      <c r="V49" s="49" t="s">
        <v>78</v>
      </c>
      <c r="W49" s="50" t="s">
        <v>78</v>
      </c>
      <c r="X49" s="41"/>
      <c r="Y49" s="49">
        <v>35.6</v>
      </c>
      <c r="Z49" s="50">
        <v>-0.008356545961002706</v>
      </c>
    </row>
    <row r="50" spans="1:26" ht="11.25" customHeight="1">
      <c r="A50" s="53" t="s">
        <v>63</v>
      </c>
      <c r="B50" s="41"/>
      <c r="C50" s="50" t="s">
        <v>78</v>
      </c>
      <c r="D50" s="50"/>
      <c r="E50" s="50" t="s">
        <v>78</v>
      </c>
      <c r="F50" s="50"/>
      <c r="G50" s="50" t="s">
        <v>78</v>
      </c>
      <c r="H50" s="50" t="s">
        <v>78</v>
      </c>
      <c r="I50" s="57"/>
      <c r="J50" s="49">
        <v>44.538</v>
      </c>
      <c r="K50" s="50">
        <v>0.022968441361569204</v>
      </c>
      <c r="L50" s="57"/>
      <c r="M50" s="49">
        <v>185</v>
      </c>
      <c r="N50" s="50">
        <v>-0.010324720483603524</v>
      </c>
      <c r="O50" s="41"/>
      <c r="P50" s="49" t="s">
        <v>78</v>
      </c>
      <c r="Q50" s="50" t="s">
        <v>78</v>
      </c>
      <c r="R50" s="50"/>
      <c r="S50" s="49" t="s">
        <v>78</v>
      </c>
      <c r="T50" s="50" t="s">
        <v>78</v>
      </c>
      <c r="U50" s="41"/>
      <c r="V50" s="49" t="s">
        <v>78</v>
      </c>
      <c r="W50" s="50" t="s">
        <v>78</v>
      </c>
      <c r="X50" s="41"/>
      <c r="Y50" s="49" t="s">
        <v>78</v>
      </c>
      <c r="Z50" s="50" t="s">
        <v>78</v>
      </c>
    </row>
    <row r="51" spans="1:26" ht="11.25" customHeight="1">
      <c r="A51" s="128" t="s">
        <v>33</v>
      </c>
      <c r="B51" s="44"/>
      <c r="C51" s="76" t="s">
        <v>78</v>
      </c>
      <c r="D51" s="76"/>
      <c r="E51" s="76" t="s">
        <v>78</v>
      </c>
      <c r="F51" s="76"/>
      <c r="G51" s="76" t="s">
        <v>78</v>
      </c>
      <c r="H51" s="76" t="s">
        <v>78</v>
      </c>
      <c r="I51" s="67"/>
      <c r="J51" s="75">
        <v>1640</v>
      </c>
      <c r="K51" s="76">
        <v>0.07548030171620815</v>
      </c>
      <c r="L51" s="67"/>
      <c r="M51" s="75">
        <v>533.7</v>
      </c>
      <c r="N51" s="76">
        <v>0.20275843418294914</v>
      </c>
      <c r="O51" s="67"/>
      <c r="P51" s="75" t="s">
        <v>78</v>
      </c>
      <c r="Q51" s="76" t="s">
        <v>78</v>
      </c>
      <c r="R51" s="76"/>
      <c r="S51" s="75" t="s">
        <v>78</v>
      </c>
      <c r="T51" s="76" t="s">
        <v>78</v>
      </c>
      <c r="U51" s="67"/>
      <c r="V51" s="75" t="s">
        <v>78</v>
      </c>
      <c r="W51" s="76" t="s">
        <v>78</v>
      </c>
      <c r="X51" s="67"/>
      <c r="Y51" s="75">
        <v>35.6</v>
      </c>
      <c r="Z51" s="76">
        <v>-0.008356545961002706</v>
      </c>
    </row>
    <row r="52" spans="1:26" ht="11.25" customHeight="1">
      <c r="A52" s="192" t="s">
        <v>34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</row>
    <row r="53" spans="1:26" ht="11.25" customHeight="1">
      <c r="A53" s="167" t="s">
        <v>393</v>
      </c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</row>
    <row r="54" spans="1:26" ht="11.25" customHeight="1">
      <c r="A54" s="167" t="s">
        <v>467</v>
      </c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</row>
    <row r="55" spans="1:26" ht="11.25" customHeight="1">
      <c r="A55" s="193"/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</row>
    <row r="56" spans="1:26" ht="11.25" customHeight="1">
      <c r="A56" s="167" t="s">
        <v>370</v>
      </c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</row>
    <row r="57" spans="1:26" ht="11.25" customHeight="1">
      <c r="A57" s="191"/>
      <c r="B57" s="191"/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</row>
    <row r="58" spans="1:26" ht="11.25" customHeight="1">
      <c r="A58" s="41"/>
      <c r="B58" s="41"/>
      <c r="C58" s="196" t="s">
        <v>371</v>
      </c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</row>
    <row r="59" spans="1:26" ht="11.25" customHeight="1">
      <c r="A59" s="57"/>
      <c r="B59" s="57"/>
      <c r="C59" s="196" t="s">
        <v>372</v>
      </c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41"/>
      <c r="P59" s="198" t="s">
        <v>373</v>
      </c>
      <c r="Q59" s="198"/>
      <c r="R59" s="118"/>
      <c r="S59" s="118"/>
      <c r="T59" s="118"/>
      <c r="U59" s="118"/>
      <c r="V59" s="118"/>
      <c r="W59" s="118"/>
      <c r="X59" s="118"/>
      <c r="Y59" s="118"/>
      <c r="Z59" s="118"/>
    </row>
    <row r="60" spans="1:26" ht="11.25" customHeight="1">
      <c r="A60" s="57"/>
      <c r="B60" s="57"/>
      <c r="C60" s="42"/>
      <c r="D60" s="42"/>
      <c r="E60" s="43"/>
      <c r="F60" s="41"/>
      <c r="G60" s="42"/>
      <c r="H60" s="43"/>
      <c r="I60" s="41"/>
      <c r="J60" s="196" t="s">
        <v>374</v>
      </c>
      <c r="K60" s="196"/>
      <c r="L60" s="196"/>
      <c r="M60" s="196"/>
      <c r="N60" s="196"/>
      <c r="O60" s="41"/>
      <c r="P60" s="195" t="s">
        <v>375</v>
      </c>
      <c r="Q60" s="195"/>
      <c r="R60" s="118"/>
      <c r="S60" s="118"/>
      <c r="T60" s="118"/>
      <c r="U60" s="118"/>
      <c r="V60" s="196" t="s">
        <v>376</v>
      </c>
      <c r="W60" s="196"/>
      <c r="X60" s="196"/>
      <c r="Y60" s="196"/>
      <c r="Z60" s="196"/>
    </row>
    <row r="61" spans="1:26" ht="11.25" customHeight="1">
      <c r="A61" s="57"/>
      <c r="B61" s="57"/>
      <c r="C61" s="195" t="s">
        <v>377</v>
      </c>
      <c r="D61" s="195"/>
      <c r="E61" s="195"/>
      <c r="F61" s="41"/>
      <c r="G61" s="195" t="s">
        <v>378</v>
      </c>
      <c r="H61" s="195"/>
      <c r="I61" s="41"/>
      <c r="J61" s="195" t="s">
        <v>468</v>
      </c>
      <c r="K61" s="195"/>
      <c r="L61" s="117"/>
      <c r="M61" s="195" t="s">
        <v>379</v>
      </c>
      <c r="N61" s="195"/>
      <c r="O61" s="41"/>
      <c r="P61" s="59" t="s">
        <v>380</v>
      </c>
      <c r="Q61" s="43"/>
      <c r="R61" s="118"/>
      <c r="S61" s="195" t="s">
        <v>381</v>
      </c>
      <c r="T61" s="195"/>
      <c r="U61" s="118"/>
      <c r="V61" s="195" t="s">
        <v>382</v>
      </c>
      <c r="W61" s="195"/>
      <c r="X61" s="41"/>
      <c r="Y61" s="195" t="s">
        <v>469</v>
      </c>
      <c r="Z61" s="195"/>
    </row>
    <row r="62" spans="1:26" ht="11.25" customHeight="1">
      <c r="A62" s="57"/>
      <c r="B62" s="57"/>
      <c r="C62" s="42"/>
      <c r="D62" s="42"/>
      <c r="E62" s="89" t="s">
        <v>383</v>
      </c>
      <c r="F62" s="41"/>
      <c r="G62" s="42"/>
      <c r="H62" s="89" t="s">
        <v>383</v>
      </c>
      <c r="I62" s="41"/>
      <c r="J62" s="42"/>
      <c r="K62" s="89" t="s">
        <v>383</v>
      </c>
      <c r="L62" s="59"/>
      <c r="M62" s="42"/>
      <c r="N62" s="89" t="s">
        <v>383</v>
      </c>
      <c r="O62" s="41"/>
      <c r="P62" s="49" t="s">
        <v>384</v>
      </c>
      <c r="Q62" s="89" t="s">
        <v>383</v>
      </c>
      <c r="R62" s="118"/>
      <c r="S62" s="59" t="s">
        <v>385</v>
      </c>
      <c r="T62" s="89" t="s">
        <v>383</v>
      </c>
      <c r="U62" s="118"/>
      <c r="V62" s="59" t="s">
        <v>374</v>
      </c>
      <c r="W62" s="89" t="s">
        <v>383</v>
      </c>
      <c r="X62" s="41"/>
      <c r="Y62" s="42"/>
      <c r="Z62" s="89" t="s">
        <v>383</v>
      </c>
    </row>
    <row r="63" spans="1:26" ht="11.25" customHeight="1">
      <c r="A63" s="65" t="s">
        <v>386</v>
      </c>
      <c r="B63" s="44"/>
      <c r="C63" s="119" t="s">
        <v>380</v>
      </c>
      <c r="D63" s="119"/>
      <c r="E63" s="47" t="s">
        <v>470</v>
      </c>
      <c r="F63" s="44"/>
      <c r="G63" s="119" t="s">
        <v>380</v>
      </c>
      <c r="H63" s="47" t="s">
        <v>470</v>
      </c>
      <c r="I63" s="44"/>
      <c r="J63" s="119" t="s">
        <v>380</v>
      </c>
      <c r="K63" s="47" t="s">
        <v>470</v>
      </c>
      <c r="L63" s="119"/>
      <c r="M63" s="119" t="s">
        <v>380</v>
      </c>
      <c r="N63" s="47" t="s">
        <v>470</v>
      </c>
      <c r="O63" s="44"/>
      <c r="P63" s="119" t="s">
        <v>387</v>
      </c>
      <c r="Q63" s="47" t="s">
        <v>470</v>
      </c>
      <c r="R63" s="47"/>
      <c r="S63" s="119" t="s">
        <v>388</v>
      </c>
      <c r="T63" s="47" t="s">
        <v>470</v>
      </c>
      <c r="U63" s="44"/>
      <c r="V63" s="119" t="s">
        <v>358</v>
      </c>
      <c r="W63" s="47" t="s">
        <v>470</v>
      </c>
      <c r="X63" s="44"/>
      <c r="Y63" s="119" t="s">
        <v>380</v>
      </c>
      <c r="Z63" s="47" t="s">
        <v>470</v>
      </c>
    </row>
    <row r="64" spans="1:26" ht="11.25" customHeight="1">
      <c r="A64" s="67" t="s">
        <v>394</v>
      </c>
      <c r="B64" s="57"/>
      <c r="C64" s="130"/>
      <c r="D64" s="130"/>
      <c r="E64" s="131"/>
      <c r="F64" s="57"/>
      <c r="G64" s="130"/>
      <c r="H64" s="131"/>
      <c r="I64" s="57"/>
      <c r="J64" s="130"/>
      <c r="K64" s="131"/>
      <c r="L64" s="57"/>
      <c r="M64" s="130"/>
      <c r="N64" s="131"/>
      <c r="O64" s="57"/>
      <c r="P64" s="130"/>
      <c r="Q64" s="131"/>
      <c r="R64" s="131"/>
      <c r="S64" s="131"/>
      <c r="T64" s="131"/>
      <c r="U64" s="57"/>
      <c r="V64" s="130"/>
      <c r="W64" s="131"/>
      <c r="X64" s="41"/>
      <c r="Y64" s="41"/>
      <c r="Z64" s="41"/>
    </row>
    <row r="65" spans="1:26" ht="11.25" customHeight="1">
      <c r="A65" s="71" t="s">
        <v>395</v>
      </c>
      <c r="B65" s="41"/>
      <c r="C65" s="42"/>
      <c r="D65" s="42"/>
      <c r="E65" s="43"/>
      <c r="F65" s="41"/>
      <c r="G65" s="42"/>
      <c r="H65" s="43"/>
      <c r="I65" s="41"/>
      <c r="J65" s="42"/>
      <c r="K65" s="43"/>
      <c r="L65" s="41"/>
      <c r="M65" s="42"/>
      <c r="N65" s="43"/>
      <c r="O65" s="41"/>
      <c r="P65" s="42"/>
      <c r="Q65" s="43"/>
      <c r="R65" s="43"/>
      <c r="S65" s="43"/>
      <c r="T65" s="43"/>
      <c r="U65" s="41"/>
      <c r="V65" s="42"/>
      <c r="W65" s="43"/>
      <c r="X65" s="41"/>
      <c r="Y65" s="41"/>
      <c r="Z65" s="41"/>
    </row>
    <row r="66" spans="1:26" ht="11.25" customHeight="1">
      <c r="A66" s="52" t="s">
        <v>64</v>
      </c>
      <c r="B66" s="41"/>
      <c r="C66" s="49" t="s">
        <v>78</v>
      </c>
      <c r="D66" s="49"/>
      <c r="E66" s="50" t="s">
        <v>78</v>
      </c>
      <c r="F66" s="41"/>
      <c r="G66" s="49" t="s">
        <v>78</v>
      </c>
      <c r="H66" s="50" t="s">
        <v>78</v>
      </c>
      <c r="I66" s="41"/>
      <c r="J66" s="49" t="s">
        <v>78</v>
      </c>
      <c r="K66" s="50" t="s">
        <v>78</v>
      </c>
      <c r="L66" s="41"/>
      <c r="M66" s="49">
        <v>160</v>
      </c>
      <c r="N66" s="50">
        <v>0.03225806451612903</v>
      </c>
      <c r="O66" s="41"/>
      <c r="P66" s="49" t="s">
        <v>78</v>
      </c>
      <c r="Q66" s="50" t="s">
        <v>78</v>
      </c>
      <c r="R66" s="50"/>
      <c r="S66" s="49" t="s">
        <v>78</v>
      </c>
      <c r="T66" s="50" t="s">
        <v>78</v>
      </c>
      <c r="U66" s="41"/>
      <c r="V66" s="49" t="s">
        <v>78</v>
      </c>
      <c r="W66" s="50" t="s">
        <v>78</v>
      </c>
      <c r="X66" s="41"/>
      <c r="Y66" s="49" t="s">
        <v>78</v>
      </c>
      <c r="Z66" s="50" t="s">
        <v>78</v>
      </c>
    </row>
    <row r="67" spans="1:26" ht="11.25" customHeight="1">
      <c r="A67" s="52" t="s">
        <v>65</v>
      </c>
      <c r="B67" s="41"/>
      <c r="C67" s="49" t="s">
        <v>78</v>
      </c>
      <c r="D67" s="49"/>
      <c r="E67" s="50" t="s">
        <v>78</v>
      </c>
      <c r="F67" s="41"/>
      <c r="G67" s="49" t="s">
        <v>78</v>
      </c>
      <c r="H67" s="50" t="s">
        <v>78</v>
      </c>
      <c r="I67" s="41"/>
      <c r="J67" s="49" t="s">
        <v>78</v>
      </c>
      <c r="K67" s="50" t="s">
        <v>78</v>
      </c>
      <c r="L67" s="41"/>
      <c r="M67" s="123" t="s">
        <v>390</v>
      </c>
      <c r="N67" s="50" t="s">
        <v>78</v>
      </c>
      <c r="O67" s="41"/>
      <c r="P67" s="49" t="s">
        <v>78</v>
      </c>
      <c r="Q67" s="50" t="s">
        <v>78</v>
      </c>
      <c r="R67" s="50"/>
      <c r="S67" s="49" t="s">
        <v>78</v>
      </c>
      <c r="T67" s="50" t="s">
        <v>78</v>
      </c>
      <c r="U67" s="41"/>
      <c r="V67" s="49" t="s">
        <v>78</v>
      </c>
      <c r="W67" s="50" t="s">
        <v>78</v>
      </c>
      <c r="X67" s="41"/>
      <c r="Y67" s="49">
        <v>423</v>
      </c>
      <c r="Z67" s="50">
        <v>-0.004705882352941176</v>
      </c>
    </row>
    <row r="68" spans="1:26" ht="11.25" customHeight="1">
      <c r="A68" s="52" t="s">
        <v>66</v>
      </c>
      <c r="B68" s="41"/>
      <c r="C68" s="49" t="s">
        <v>78</v>
      </c>
      <c r="D68" s="49"/>
      <c r="E68" s="50" t="s">
        <v>78</v>
      </c>
      <c r="F68" s="41"/>
      <c r="G68" s="49" t="s">
        <v>78</v>
      </c>
      <c r="H68" s="50" t="s">
        <v>78</v>
      </c>
      <c r="I68" s="41"/>
      <c r="J68" s="49" t="s">
        <v>78</v>
      </c>
      <c r="K68" s="50" t="s">
        <v>78</v>
      </c>
      <c r="L68" s="41"/>
      <c r="M68" s="49">
        <v>20</v>
      </c>
      <c r="N68" s="50">
        <v>0.1111111111111111</v>
      </c>
      <c r="O68" s="41"/>
      <c r="P68" s="49" t="s">
        <v>78</v>
      </c>
      <c r="Q68" s="50" t="s">
        <v>78</v>
      </c>
      <c r="R68" s="50"/>
      <c r="S68" s="49" t="s">
        <v>78</v>
      </c>
      <c r="T68" s="50" t="s">
        <v>78</v>
      </c>
      <c r="U68" s="41"/>
      <c r="V68" s="49" t="s">
        <v>78</v>
      </c>
      <c r="W68" s="50" t="s">
        <v>78</v>
      </c>
      <c r="X68" s="41"/>
      <c r="Y68" s="49" t="s">
        <v>78</v>
      </c>
      <c r="Z68" s="50" t="s">
        <v>78</v>
      </c>
    </row>
    <row r="69" spans="1:26" ht="11.25" customHeight="1">
      <c r="A69" s="52" t="s">
        <v>67</v>
      </c>
      <c r="B69" s="41"/>
      <c r="C69" s="49" t="s">
        <v>78</v>
      </c>
      <c r="D69" s="49"/>
      <c r="E69" s="50" t="s">
        <v>78</v>
      </c>
      <c r="F69" s="41"/>
      <c r="G69" s="49" t="s">
        <v>78</v>
      </c>
      <c r="H69" s="50" t="s">
        <v>78</v>
      </c>
      <c r="I69" s="41"/>
      <c r="J69" s="49" t="s">
        <v>78</v>
      </c>
      <c r="K69" s="50" t="s">
        <v>78</v>
      </c>
      <c r="L69" s="41"/>
      <c r="M69" s="49">
        <v>39.266</v>
      </c>
      <c r="N69" s="50">
        <v>0.20377693982035006</v>
      </c>
      <c r="O69" s="41"/>
      <c r="P69" s="49" t="s">
        <v>78</v>
      </c>
      <c r="Q69" s="50" t="s">
        <v>78</v>
      </c>
      <c r="R69" s="50"/>
      <c r="S69" s="49">
        <v>550</v>
      </c>
      <c r="T69" s="50">
        <v>0.0018214936247723133</v>
      </c>
      <c r="U69" s="41"/>
      <c r="V69" s="49">
        <v>15.5</v>
      </c>
      <c r="W69" s="50">
        <v>0.0402684563758389</v>
      </c>
      <c r="X69" s="41"/>
      <c r="Y69" s="49">
        <v>132.565</v>
      </c>
      <c r="Z69" s="50">
        <v>-0.019199467298017157</v>
      </c>
    </row>
    <row r="70" spans="1:26" ht="11.25" customHeight="1">
      <c r="A70" s="52" t="s">
        <v>79</v>
      </c>
      <c r="B70" s="41"/>
      <c r="C70" s="49">
        <v>500</v>
      </c>
      <c r="D70" s="49"/>
      <c r="E70" s="50" t="s">
        <v>78</v>
      </c>
      <c r="F70" s="41"/>
      <c r="G70" s="49">
        <v>168</v>
      </c>
      <c r="H70" s="50" t="s">
        <v>78</v>
      </c>
      <c r="I70" s="41"/>
      <c r="J70" s="49">
        <v>541</v>
      </c>
      <c r="K70" s="50">
        <v>0.2157303370786517</v>
      </c>
      <c r="L70" s="41"/>
      <c r="M70" s="49">
        <v>236</v>
      </c>
      <c r="N70" s="50">
        <v>-0.016666666666666666</v>
      </c>
      <c r="O70" s="41"/>
      <c r="P70" s="49">
        <v>500</v>
      </c>
      <c r="Q70" s="74" t="s">
        <v>78</v>
      </c>
      <c r="R70" s="50"/>
      <c r="S70" s="49" t="s">
        <v>78</v>
      </c>
      <c r="T70" s="50" t="s">
        <v>78</v>
      </c>
      <c r="U70" s="41"/>
      <c r="V70" s="49" t="s">
        <v>78</v>
      </c>
      <c r="W70" s="50" t="s">
        <v>78</v>
      </c>
      <c r="X70" s="41"/>
      <c r="Y70" s="49" t="s">
        <v>78</v>
      </c>
      <c r="Z70" s="50" t="s">
        <v>78</v>
      </c>
    </row>
    <row r="71" spans="1:26" ht="11.25" customHeight="1">
      <c r="A71" s="52" t="s">
        <v>68</v>
      </c>
      <c r="B71" s="41"/>
      <c r="C71" s="49">
        <v>0.835</v>
      </c>
      <c r="D71" s="49"/>
      <c r="E71" s="50">
        <v>0.006024096385542174</v>
      </c>
      <c r="F71" s="41"/>
      <c r="G71" s="49" t="s">
        <v>78</v>
      </c>
      <c r="H71" s="50" t="s">
        <v>78</v>
      </c>
      <c r="I71" s="41"/>
      <c r="J71" s="49">
        <v>667.839</v>
      </c>
      <c r="K71" s="50">
        <v>0.010662945884717376</v>
      </c>
      <c r="L71" s="41"/>
      <c r="M71" s="49">
        <v>703.756</v>
      </c>
      <c r="N71" s="50">
        <v>0.034349669672317854</v>
      </c>
      <c r="O71" s="41"/>
      <c r="P71" s="49" t="s">
        <v>78</v>
      </c>
      <c r="Q71" s="50" t="s">
        <v>78</v>
      </c>
      <c r="R71" s="50"/>
      <c r="S71" s="49" t="s">
        <v>78</v>
      </c>
      <c r="T71" s="50" t="s">
        <v>78</v>
      </c>
      <c r="U71" s="41"/>
      <c r="V71" s="49" t="s">
        <v>78</v>
      </c>
      <c r="W71" s="50" t="s">
        <v>78</v>
      </c>
      <c r="X71" s="41"/>
      <c r="Y71" s="49">
        <v>283.686</v>
      </c>
      <c r="Z71" s="50">
        <v>-0.010350493453757824</v>
      </c>
    </row>
    <row r="72" spans="1:26" ht="11.25" customHeight="1">
      <c r="A72" s="52" t="s">
        <v>69</v>
      </c>
      <c r="B72" s="41"/>
      <c r="C72" s="49">
        <v>760</v>
      </c>
      <c r="D72" s="49"/>
      <c r="E72" s="50">
        <v>0.0015814443858724902</v>
      </c>
      <c r="F72" s="41"/>
      <c r="G72" s="49">
        <v>2444</v>
      </c>
      <c r="H72" s="50">
        <v>0.0006911483872658784</v>
      </c>
      <c r="I72" s="41"/>
      <c r="J72" s="49">
        <v>167.3</v>
      </c>
      <c r="K72" s="50">
        <v>-0.0029619123107086876</v>
      </c>
      <c r="L72" s="41"/>
      <c r="M72" s="49">
        <v>3</v>
      </c>
      <c r="N72" s="50" t="s">
        <v>78</v>
      </c>
      <c r="O72" s="41"/>
      <c r="P72" s="49" t="s">
        <v>78</v>
      </c>
      <c r="Q72" s="50" t="s">
        <v>78</v>
      </c>
      <c r="R72" s="50"/>
      <c r="S72" s="49" t="s">
        <v>78</v>
      </c>
      <c r="T72" s="50" t="s">
        <v>78</v>
      </c>
      <c r="U72" s="41"/>
      <c r="V72" s="49" t="s">
        <v>78</v>
      </c>
      <c r="W72" s="50" t="s">
        <v>78</v>
      </c>
      <c r="X72" s="41"/>
      <c r="Y72" s="49" t="s">
        <v>78</v>
      </c>
      <c r="Z72" s="50" t="s">
        <v>78</v>
      </c>
    </row>
    <row r="73" spans="1:26" ht="11.25" customHeight="1">
      <c r="A73" s="52" t="s">
        <v>70</v>
      </c>
      <c r="B73" s="41"/>
      <c r="C73" s="49">
        <v>1200</v>
      </c>
      <c r="D73" s="49"/>
      <c r="E73" s="50" t="s">
        <v>78</v>
      </c>
      <c r="F73" s="41"/>
      <c r="G73" s="49" t="s">
        <v>78</v>
      </c>
      <c r="H73" s="50" t="s">
        <v>78</v>
      </c>
      <c r="I73" s="41"/>
      <c r="J73" s="49" t="s">
        <v>78</v>
      </c>
      <c r="K73" s="50" t="s">
        <v>78</v>
      </c>
      <c r="L73" s="41"/>
      <c r="M73" s="49" t="s">
        <v>78</v>
      </c>
      <c r="N73" s="50" t="s">
        <v>78</v>
      </c>
      <c r="O73" s="41"/>
      <c r="P73" s="49" t="s">
        <v>78</v>
      </c>
      <c r="Q73" s="50" t="s">
        <v>78</v>
      </c>
      <c r="R73" s="50"/>
      <c r="S73" s="49" t="s">
        <v>78</v>
      </c>
      <c r="T73" s="50" t="s">
        <v>78</v>
      </c>
      <c r="U73" s="42"/>
      <c r="V73" s="49" t="s">
        <v>78</v>
      </c>
      <c r="W73" s="50" t="s">
        <v>78</v>
      </c>
      <c r="X73" s="41"/>
      <c r="Y73" s="49" t="s">
        <v>78</v>
      </c>
      <c r="Z73" s="50" t="s">
        <v>78</v>
      </c>
    </row>
    <row r="74" spans="1:26" ht="11.25" customHeight="1">
      <c r="A74" s="52" t="s">
        <v>71</v>
      </c>
      <c r="B74" s="41"/>
      <c r="C74" s="49">
        <v>950</v>
      </c>
      <c r="D74" s="49"/>
      <c r="E74" s="50">
        <v>-0.02564102564102564</v>
      </c>
      <c r="F74" s="41"/>
      <c r="G74" s="49">
        <v>300</v>
      </c>
      <c r="H74" s="50" t="s">
        <v>78</v>
      </c>
      <c r="I74" s="41"/>
      <c r="J74" s="49">
        <v>195.4</v>
      </c>
      <c r="K74" s="50">
        <v>0.023036649214659716</v>
      </c>
      <c r="L74" s="41"/>
      <c r="M74" s="49">
        <v>619</v>
      </c>
      <c r="N74" s="50">
        <v>0.04208754208754209</v>
      </c>
      <c r="O74" s="41"/>
      <c r="P74" s="49" t="s">
        <v>78</v>
      </c>
      <c r="Q74" s="50" t="s">
        <v>78</v>
      </c>
      <c r="R74" s="50"/>
      <c r="S74" s="49" t="s">
        <v>78</v>
      </c>
      <c r="T74" s="50" t="s">
        <v>78</v>
      </c>
      <c r="U74" s="41"/>
      <c r="V74" s="49" t="s">
        <v>78</v>
      </c>
      <c r="W74" s="50" t="s">
        <v>78</v>
      </c>
      <c r="X74" s="41"/>
      <c r="Y74" s="49">
        <v>33.6</v>
      </c>
      <c r="Z74" s="50">
        <v>0.2584269662921349</v>
      </c>
    </row>
    <row r="75" spans="1:26" ht="11.25" customHeight="1">
      <c r="A75" s="52" t="s">
        <v>72</v>
      </c>
      <c r="B75" s="41"/>
      <c r="C75" s="49" t="s">
        <v>78</v>
      </c>
      <c r="D75" s="49"/>
      <c r="E75" s="50" t="s">
        <v>78</v>
      </c>
      <c r="F75" s="41"/>
      <c r="G75" s="49" t="s">
        <v>78</v>
      </c>
      <c r="H75" s="50" t="s">
        <v>78</v>
      </c>
      <c r="I75" s="41"/>
      <c r="J75" s="49" t="s">
        <v>78</v>
      </c>
      <c r="K75" s="50" t="s">
        <v>78</v>
      </c>
      <c r="L75" s="41"/>
      <c r="M75" s="49" t="s">
        <v>78</v>
      </c>
      <c r="N75" s="50" t="s">
        <v>78</v>
      </c>
      <c r="O75" s="41"/>
      <c r="P75" s="49" t="s">
        <v>78</v>
      </c>
      <c r="Q75" s="50" t="s">
        <v>78</v>
      </c>
      <c r="R75" s="50"/>
      <c r="S75" s="49" t="s">
        <v>78</v>
      </c>
      <c r="T75" s="50" t="s">
        <v>78</v>
      </c>
      <c r="U75" s="41"/>
      <c r="V75" s="49" t="s">
        <v>78</v>
      </c>
      <c r="W75" s="50" t="s">
        <v>78</v>
      </c>
      <c r="X75" s="41"/>
      <c r="Y75" s="49" t="s">
        <v>78</v>
      </c>
      <c r="Z75" s="50" t="s">
        <v>78</v>
      </c>
    </row>
    <row r="76" spans="1:26" ht="11.25" customHeight="1">
      <c r="A76" s="52" t="s">
        <v>132</v>
      </c>
      <c r="B76" s="41"/>
      <c r="C76" s="49" t="s">
        <v>78</v>
      </c>
      <c r="D76" s="49"/>
      <c r="E76" s="50" t="s">
        <v>78</v>
      </c>
      <c r="F76" s="41"/>
      <c r="G76" s="49" t="s">
        <v>78</v>
      </c>
      <c r="H76" s="50" t="s">
        <v>78</v>
      </c>
      <c r="I76" s="41"/>
      <c r="J76" s="49" t="s">
        <v>78</v>
      </c>
      <c r="K76" s="50" t="s">
        <v>78</v>
      </c>
      <c r="L76" s="41"/>
      <c r="M76" s="49" t="s">
        <v>78</v>
      </c>
      <c r="N76" s="50" t="s">
        <v>78</v>
      </c>
      <c r="O76" s="41"/>
      <c r="P76" s="49" t="s">
        <v>78</v>
      </c>
      <c r="Q76" s="50" t="s">
        <v>78</v>
      </c>
      <c r="R76" s="50"/>
      <c r="S76" s="49" t="s">
        <v>78</v>
      </c>
      <c r="T76" s="50" t="s">
        <v>78</v>
      </c>
      <c r="U76" s="41"/>
      <c r="V76" s="49" t="s">
        <v>78</v>
      </c>
      <c r="W76" s="50" t="s">
        <v>78</v>
      </c>
      <c r="X76" s="41"/>
      <c r="Y76" s="49" t="s">
        <v>78</v>
      </c>
      <c r="Z76" s="50" t="s">
        <v>78</v>
      </c>
    </row>
    <row r="77" spans="1:26" ht="11.25" customHeight="1">
      <c r="A77" s="52" t="s">
        <v>73</v>
      </c>
      <c r="B77" s="41"/>
      <c r="C77" s="49" t="s">
        <v>78</v>
      </c>
      <c r="D77" s="49"/>
      <c r="E77" s="50" t="s">
        <v>78</v>
      </c>
      <c r="F77" s="41"/>
      <c r="G77" s="49" t="s">
        <v>78</v>
      </c>
      <c r="H77" s="50" t="s">
        <v>78</v>
      </c>
      <c r="I77" s="41"/>
      <c r="J77" s="49">
        <v>326.3</v>
      </c>
      <c r="K77" s="50">
        <v>0.1741633681180282</v>
      </c>
      <c r="L77" s="41"/>
      <c r="M77" s="49">
        <v>50</v>
      </c>
      <c r="N77" s="50" t="s">
        <v>78</v>
      </c>
      <c r="O77" s="41"/>
      <c r="P77" s="49" t="s">
        <v>78</v>
      </c>
      <c r="Q77" s="50" t="s">
        <v>78</v>
      </c>
      <c r="R77" s="50"/>
      <c r="S77" s="49" t="s">
        <v>78</v>
      </c>
      <c r="T77" s="50" t="s">
        <v>78</v>
      </c>
      <c r="U77" s="41"/>
      <c r="V77" s="49" t="s">
        <v>78</v>
      </c>
      <c r="W77" s="50" t="s">
        <v>78</v>
      </c>
      <c r="X77" s="41"/>
      <c r="Y77" s="49" t="s">
        <v>78</v>
      </c>
      <c r="Z77" s="50" t="s">
        <v>78</v>
      </c>
    </row>
    <row r="78" spans="1:26" ht="11.25" customHeight="1">
      <c r="A78" s="52" t="s">
        <v>74</v>
      </c>
      <c r="B78" s="41"/>
      <c r="C78" s="49" t="s">
        <v>78</v>
      </c>
      <c r="D78" s="49"/>
      <c r="E78" s="50" t="s">
        <v>78</v>
      </c>
      <c r="F78" s="41"/>
      <c r="G78" s="49" t="s">
        <v>78</v>
      </c>
      <c r="H78" s="50" t="s">
        <v>78</v>
      </c>
      <c r="I78" s="41"/>
      <c r="J78" s="49" t="s">
        <v>78</v>
      </c>
      <c r="K78" s="50" t="s">
        <v>78</v>
      </c>
      <c r="L78" s="41"/>
      <c r="M78" s="49">
        <v>16</v>
      </c>
      <c r="N78" s="50">
        <v>-0.1111111111111111</v>
      </c>
      <c r="O78" s="41"/>
      <c r="P78" s="49" t="s">
        <v>78</v>
      </c>
      <c r="Q78" s="50" t="s">
        <v>78</v>
      </c>
      <c r="R78" s="50"/>
      <c r="S78" s="49" t="s">
        <v>78</v>
      </c>
      <c r="T78" s="50" t="s">
        <v>78</v>
      </c>
      <c r="U78" s="41"/>
      <c r="V78" s="49">
        <v>95.743</v>
      </c>
      <c r="W78" s="50">
        <v>0.23410371096015767</v>
      </c>
      <c r="X78" s="41"/>
      <c r="Y78" s="49" t="s">
        <v>78</v>
      </c>
      <c r="Z78" s="50" t="s">
        <v>78</v>
      </c>
    </row>
    <row r="79" spans="1:26" ht="11.25" customHeight="1">
      <c r="A79" s="52" t="s">
        <v>75</v>
      </c>
      <c r="B79" s="41"/>
      <c r="C79" s="49">
        <v>1000</v>
      </c>
      <c r="D79" s="49"/>
      <c r="E79" s="50" t="s">
        <v>78</v>
      </c>
      <c r="F79" s="41"/>
      <c r="G79" s="49" t="s">
        <v>78</v>
      </c>
      <c r="H79" s="50" t="s">
        <v>78</v>
      </c>
      <c r="I79" s="41"/>
      <c r="J79" s="49">
        <v>397.5</v>
      </c>
      <c r="K79" s="50">
        <v>0.02158828064764836</v>
      </c>
      <c r="L79" s="41"/>
      <c r="M79" s="49">
        <v>245</v>
      </c>
      <c r="N79" s="50" t="s">
        <v>78</v>
      </c>
      <c r="O79" s="41"/>
      <c r="P79" s="49" t="s">
        <v>78</v>
      </c>
      <c r="Q79" s="50" t="s">
        <v>78</v>
      </c>
      <c r="R79" s="50"/>
      <c r="S79" s="49" t="s">
        <v>78</v>
      </c>
      <c r="T79" s="50" t="s">
        <v>78</v>
      </c>
      <c r="U79" s="41"/>
      <c r="V79" s="49">
        <v>1.448</v>
      </c>
      <c r="W79" s="50">
        <v>1.2519440124416794</v>
      </c>
      <c r="X79" s="41"/>
      <c r="Y79" s="49">
        <v>208.241</v>
      </c>
      <c r="Z79" s="50">
        <v>-0.2463228374954759</v>
      </c>
    </row>
    <row r="80" spans="1:26" ht="11.25" customHeight="1">
      <c r="A80" s="52" t="s">
        <v>76</v>
      </c>
      <c r="B80" s="41"/>
      <c r="C80" s="49" t="s">
        <v>78</v>
      </c>
      <c r="D80" s="49"/>
      <c r="E80" s="50" t="s">
        <v>78</v>
      </c>
      <c r="F80" s="41"/>
      <c r="G80" s="49" t="s">
        <v>78</v>
      </c>
      <c r="H80" s="50" t="s">
        <v>78</v>
      </c>
      <c r="I80" s="41"/>
      <c r="J80" s="49">
        <v>101.4</v>
      </c>
      <c r="K80" s="50">
        <v>0.001976284584980265</v>
      </c>
      <c r="L80" s="41"/>
      <c r="M80" s="49">
        <v>29</v>
      </c>
      <c r="N80" s="50">
        <v>-0.03333333333333333</v>
      </c>
      <c r="O80" s="41"/>
      <c r="P80" s="49" t="s">
        <v>78</v>
      </c>
      <c r="Q80" s="50" t="s">
        <v>78</v>
      </c>
      <c r="R80" s="50"/>
      <c r="S80" s="49" t="s">
        <v>78</v>
      </c>
      <c r="T80" s="50" t="s">
        <v>78</v>
      </c>
      <c r="U80" s="41"/>
      <c r="V80" s="49">
        <v>85.5</v>
      </c>
      <c r="W80" s="50">
        <v>0.02888086642599285</v>
      </c>
      <c r="X80" s="41"/>
      <c r="Y80" s="49">
        <v>210</v>
      </c>
      <c r="Z80" s="50">
        <v>0.1111111111111111</v>
      </c>
    </row>
    <row r="81" spans="1:26" ht="11.25" customHeight="1">
      <c r="A81" s="52" t="s">
        <v>77</v>
      </c>
      <c r="B81" s="41"/>
      <c r="C81" s="49" t="s">
        <v>78</v>
      </c>
      <c r="D81" s="49"/>
      <c r="E81" s="50" t="s">
        <v>78</v>
      </c>
      <c r="F81" s="57"/>
      <c r="G81" s="40" t="s">
        <v>78</v>
      </c>
      <c r="H81" s="74" t="s">
        <v>78</v>
      </c>
      <c r="I81" s="57"/>
      <c r="J81" s="49">
        <v>359.631</v>
      </c>
      <c r="K81" s="50">
        <v>0.04925776372145128</v>
      </c>
      <c r="L81" s="57"/>
      <c r="M81" s="49">
        <v>205.4</v>
      </c>
      <c r="N81" s="50" t="s">
        <v>78</v>
      </c>
      <c r="O81" s="57"/>
      <c r="P81" s="40" t="s">
        <v>78</v>
      </c>
      <c r="Q81" s="74" t="s">
        <v>78</v>
      </c>
      <c r="R81" s="74"/>
      <c r="S81" s="40" t="s">
        <v>78</v>
      </c>
      <c r="T81" s="74" t="s">
        <v>78</v>
      </c>
      <c r="U81" s="57"/>
      <c r="V81" s="40" t="s">
        <v>78</v>
      </c>
      <c r="W81" s="74" t="s">
        <v>78</v>
      </c>
      <c r="X81" s="57"/>
      <c r="Y81" s="40" t="s">
        <v>78</v>
      </c>
      <c r="Z81" s="74" t="s">
        <v>78</v>
      </c>
    </row>
    <row r="82" spans="1:26" ht="11.25" customHeight="1">
      <c r="A82" s="53" t="s">
        <v>33</v>
      </c>
      <c r="B82" s="41"/>
      <c r="C82" s="54">
        <v>4410</v>
      </c>
      <c r="D82" s="54"/>
      <c r="E82" s="56">
        <v>-0.005365723859713228</v>
      </c>
      <c r="F82" s="55"/>
      <c r="G82" s="54">
        <v>2910</v>
      </c>
      <c r="H82" s="56">
        <v>0.0005800065422539239</v>
      </c>
      <c r="I82" s="55"/>
      <c r="J82" s="54">
        <v>2760</v>
      </c>
      <c r="K82" s="56">
        <v>0.07021135001696728</v>
      </c>
      <c r="L82" s="55"/>
      <c r="M82" s="54">
        <v>2330</v>
      </c>
      <c r="N82" s="56">
        <v>0.0242220230306894</v>
      </c>
      <c r="O82" s="55"/>
      <c r="P82" s="54">
        <v>500</v>
      </c>
      <c r="Q82" s="56" t="s">
        <v>78</v>
      </c>
      <c r="R82" s="56"/>
      <c r="S82" s="54">
        <v>550</v>
      </c>
      <c r="T82" s="56">
        <v>0.0018214936247723133</v>
      </c>
      <c r="U82" s="55"/>
      <c r="V82" s="54">
        <v>198.19099999999997</v>
      </c>
      <c r="W82" s="56">
        <v>0.12465384964590513</v>
      </c>
      <c r="X82" s="55"/>
      <c r="Y82" s="54">
        <v>1290</v>
      </c>
      <c r="Z82" s="56">
        <v>-0.03564426099836198</v>
      </c>
    </row>
    <row r="83" spans="1:26" ht="11.25" customHeight="1">
      <c r="A83" s="51" t="s">
        <v>396</v>
      </c>
      <c r="B83" s="41"/>
      <c r="C83" s="132">
        <v>4410</v>
      </c>
      <c r="D83" s="40"/>
      <c r="E83" s="50">
        <v>-0.005365723859713228</v>
      </c>
      <c r="F83" s="41"/>
      <c r="G83" s="132">
        <v>2910</v>
      </c>
      <c r="H83" s="50">
        <v>0.0005800065422539239</v>
      </c>
      <c r="I83" s="41"/>
      <c r="J83" s="49">
        <v>4390</v>
      </c>
      <c r="K83" s="50">
        <v>0.07216843058861798</v>
      </c>
      <c r="L83" s="41"/>
      <c r="M83" s="49">
        <v>2860.1220000000003</v>
      </c>
      <c r="N83" s="50">
        <v>0.0533999426915947</v>
      </c>
      <c r="O83" s="41"/>
      <c r="P83" s="49">
        <v>500</v>
      </c>
      <c r="Q83" s="74" t="s">
        <v>78</v>
      </c>
      <c r="R83" s="50"/>
      <c r="S83" s="49">
        <v>550</v>
      </c>
      <c r="T83" s="50">
        <v>0.0018214936247723133</v>
      </c>
      <c r="U83" s="41"/>
      <c r="V83" s="49">
        <v>198.19099999999997</v>
      </c>
      <c r="W83" s="50">
        <v>0.12465384964590513</v>
      </c>
      <c r="X83" s="41"/>
      <c r="Y83" s="49">
        <v>1330</v>
      </c>
      <c r="Z83" s="50">
        <v>-0.034931654825407325</v>
      </c>
    </row>
    <row r="84" spans="1:26" ht="11.25" customHeight="1">
      <c r="A84" s="133" t="s">
        <v>389</v>
      </c>
      <c r="B84" s="43"/>
      <c r="C84" s="50">
        <v>0.07406068199494133</v>
      </c>
      <c r="D84" s="50"/>
      <c r="E84" s="50">
        <v>-0.04463051258957933</v>
      </c>
      <c r="F84" s="125"/>
      <c r="G84" s="50">
        <v>0.019811006130996157</v>
      </c>
      <c r="H84" s="50">
        <v>0.0454098828736483</v>
      </c>
      <c r="I84" s="125"/>
      <c r="J84" s="50">
        <v>0.14508796461989598</v>
      </c>
      <c r="K84" s="50">
        <v>0.010557801067992612</v>
      </c>
      <c r="L84" s="125"/>
      <c r="M84" s="50">
        <v>0.5834027369396283</v>
      </c>
      <c r="N84" s="50">
        <v>0.07508190018480353</v>
      </c>
      <c r="O84" s="125"/>
      <c r="P84" s="50">
        <v>0.004103439502991408</v>
      </c>
      <c r="Q84" s="50">
        <v>-0.07678355997997519</v>
      </c>
      <c r="R84" s="74"/>
      <c r="S84" s="50">
        <v>0.031144489194985737</v>
      </c>
      <c r="T84" s="50">
        <v>-0.12533799525955508</v>
      </c>
      <c r="U84" s="125"/>
      <c r="V84" s="50">
        <v>0.013845354340851915</v>
      </c>
      <c r="W84" s="50">
        <v>0.0794680448710913</v>
      </c>
      <c r="X84" s="125"/>
      <c r="Y84" s="50">
        <v>0.09209034473385405</v>
      </c>
      <c r="Z84" s="50">
        <v>-0.0635879135493837</v>
      </c>
    </row>
    <row r="85" spans="1:26" ht="11.25" customHeight="1">
      <c r="A85" s="126" t="s">
        <v>397</v>
      </c>
      <c r="B85" s="41"/>
      <c r="C85" s="49">
        <v>12100</v>
      </c>
      <c r="D85" s="49"/>
      <c r="E85" s="50">
        <v>0.028101182113098474</v>
      </c>
      <c r="F85" s="41"/>
      <c r="G85" s="49">
        <v>14700</v>
      </c>
      <c r="H85" s="50">
        <v>-0.009265661436662945</v>
      </c>
      <c r="I85" s="41"/>
      <c r="J85" s="49">
        <v>9320</v>
      </c>
      <c r="K85" s="50">
        <v>0.05747693915861199</v>
      </c>
      <c r="L85" s="41"/>
      <c r="M85" s="49">
        <v>3080</v>
      </c>
      <c r="N85" s="50">
        <v>0.04640285639807192</v>
      </c>
      <c r="O85" s="41"/>
      <c r="P85" s="49">
        <v>2520</v>
      </c>
      <c r="Q85" s="50">
        <v>0.07692307692307693</v>
      </c>
      <c r="R85" s="50"/>
      <c r="S85" s="49">
        <v>4430</v>
      </c>
      <c r="T85" s="50">
        <v>0.1610942169524686</v>
      </c>
      <c r="U85" s="41"/>
      <c r="V85" s="49">
        <v>2090</v>
      </c>
      <c r="W85" s="134" t="s">
        <v>398</v>
      </c>
      <c r="X85" s="41"/>
      <c r="Y85" s="49">
        <v>3210</v>
      </c>
      <c r="Z85" s="50">
        <v>0.013321249908000099</v>
      </c>
    </row>
    <row r="86" spans="1:26" ht="11.25" customHeight="1">
      <c r="A86" s="127" t="s">
        <v>399</v>
      </c>
      <c r="B86" s="41"/>
      <c r="C86" s="49"/>
      <c r="D86" s="49"/>
      <c r="E86" s="50"/>
      <c r="F86" s="41"/>
      <c r="G86" s="49"/>
      <c r="H86" s="50"/>
      <c r="I86" s="41"/>
      <c r="J86" s="49"/>
      <c r="K86" s="50"/>
      <c r="L86" s="41"/>
      <c r="M86" s="49"/>
      <c r="N86" s="50"/>
      <c r="O86" s="41"/>
      <c r="P86" s="49"/>
      <c r="Q86" s="50"/>
      <c r="R86" s="50"/>
      <c r="S86" s="49"/>
      <c r="T86" s="50"/>
      <c r="U86" s="41"/>
      <c r="V86" s="49"/>
      <c r="W86" s="50"/>
      <c r="X86" s="41"/>
      <c r="Y86" s="59"/>
      <c r="Z86" s="89"/>
    </row>
    <row r="87" spans="1:26" ht="11.25" customHeight="1">
      <c r="A87" s="133" t="s">
        <v>389</v>
      </c>
      <c r="B87" s="43"/>
      <c r="C87" s="50">
        <v>0.2026159291999737</v>
      </c>
      <c r="D87" s="50"/>
      <c r="E87" s="50">
        <v>-0.012484766588816785</v>
      </c>
      <c r="F87" s="43"/>
      <c r="G87" s="50">
        <v>0.10024967786535267</v>
      </c>
      <c r="H87" s="50">
        <v>0.035123090671771745</v>
      </c>
      <c r="I87" s="43"/>
      <c r="J87" s="50">
        <v>0.3076386005807141</v>
      </c>
      <c r="K87" s="50">
        <v>-0.00328946476296008</v>
      </c>
      <c r="L87" s="43"/>
      <c r="M87" s="50">
        <v>0.6272091101590765</v>
      </c>
      <c r="N87" s="50">
        <v>0.06794079401673556</v>
      </c>
      <c r="O87" s="43"/>
      <c r="P87" s="50">
        <v>0.02068133509507669</v>
      </c>
      <c r="Q87" s="50">
        <v>-0.005766910747665712</v>
      </c>
      <c r="R87" s="50"/>
      <c r="S87" s="50">
        <v>0.2506961501164379</v>
      </c>
      <c r="T87" s="50">
        <v>0.013718513682197618</v>
      </c>
      <c r="U87" s="43"/>
      <c r="V87" s="50">
        <v>0.14625312119685183</v>
      </c>
      <c r="W87" s="50">
        <v>-0.03650589887775106</v>
      </c>
      <c r="X87" s="43"/>
      <c r="Y87" s="50">
        <v>0.22267443579660123</v>
      </c>
      <c r="Z87" s="50">
        <v>-0.01676780653350344</v>
      </c>
    </row>
    <row r="88" spans="1:26" ht="11.25" customHeight="1">
      <c r="A88" s="67" t="s">
        <v>471</v>
      </c>
      <c r="B88" s="41"/>
      <c r="C88" s="49">
        <v>5350</v>
      </c>
      <c r="D88" s="49"/>
      <c r="E88" s="50">
        <v>0.1014194610162518</v>
      </c>
      <c r="F88" s="41"/>
      <c r="G88" s="49" t="s">
        <v>80</v>
      </c>
      <c r="H88" s="49" t="s">
        <v>80</v>
      </c>
      <c r="I88" s="41"/>
      <c r="J88" s="49">
        <v>2520</v>
      </c>
      <c r="K88" s="50">
        <v>-0.06916141881414312</v>
      </c>
      <c r="L88" s="41"/>
      <c r="M88" s="49" t="s">
        <v>78</v>
      </c>
      <c r="N88" s="50" t="s">
        <v>78</v>
      </c>
      <c r="O88" s="41"/>
      <c r="P88" s="49" t="s">
        <v>78</v>
      </c>
      <c r="Q88" s="50" t="s">
        <v>78</v>
      </c>
      <c r="R88" s="50"/>
      <c r="S88" s="49" t="s">
        <v>78</v>
      </c>
      <c r="T88" s="50" t="s">
        <v>78</v>
      </c>
      <c r="U88" s="41"/>
      <c r="V88" s="49">
        <v>1160</v>
      </c>
      <c r="W88" s="50">
        <v>0.03942652329749104</v>
      </c>
      <c r="X88" s="41"/>
      <c r="Y88" s="49">
        <v>1260</v>
      </c>
      <c r="Z88" s="50">
        <v>0.001960893854748689</v>
      </c>
    </row>
    <row r="89" spans="1:26" ht="11.25" customHeight="1">
      <c r="A89" s="135" t="s">
        <v>389</v>
      </c>
      <c r="B89" s="43"/>
      <c r="C89" s="50">
        <v>0.08989701301475024</v>
      </c>
      <c r="D89" s="50"/>
      <c r="E89" s="50">
        <v>0.0579391552624751</v>
      </c>
      <c r="F89" s="43"/>
      <c r="G89" s="50" t="s">
        <v>80</v>
      </c>
      <c r="H89" s="50" t="s">
        <v>80</v>
      </c>
      <c r="I89" s="43"/>
      <c r="J89" s="50">
        <v>0.08310415551161034</v>
      </c>
      <c r="K89" s="50">
        <v>-0.12265073013201287</v>
      </c>
      <c r="L89" s="43"/>
      <c r="M89" s="50" t="s">
        <v>78</v>
      </c>
      <c r="N89" s="50" t="s">
        <v>78</v>
      </c>
      <c r="O89" s="43"/>
      <c r="P89" s="50" t="s">
        <v>78</v>
      </c>
      <c r="Q89" s="50" t="s">
        <v>78</v>
      </c>
      <c r="R89" s="74"/>
      <c r="S89" s="50" t="s">
        <v>78</v>
      </c>
      <c r="T89" s="50" t="s">
        <v>78</v>
      </c>
      <c r="U89" s="43"/>
      <c r="V89" s="50">
        <v>0.08103602603240422</v>
      </c>
      <c r="W89" s="50">
        <v>-0.0023350586988461785</v>
      </c>
      <c r="X89" s="43"/>
      <c r="Y89" s="50">
        <v>0.08714567354633194</v>
      </c>
      <c r="Z89" s="50">
        <v>-0.027790833832904184</v>
      </c>
    </row>
    <row r="90" spans="1:26" ht="11.25" customHeight="1">
      <c r="A90" s="51" t="s">
        <v>472</v>
      </c>
      <c r="B90" s="44"/>
      <c r="C90" s="87">
        <v>59600</v>
      </c>
      <c r="D90" s="87"/>
      <c r="E90" s="136">
        <v>0.041099060884072565</v>
      </c>
      <c r="F90" s="137"/>
      <c r="G90" s="87">
        <v>147000</v>
      </c>
      <c r="H90" s="136">
        <v>-0.04288258324874911</v>
      </c>
      <c r="I90" s="137"/>
      <c r="J90" s="87">
        <v>30300</v>
      </c>
      <c r="K90" s="136">
        <v>0.06096695256373568</v>
      </c>
      <c r="L90" s="137"/>
      <c r="M90" s="87">
        <v>4900</v>
      </c>
      <c r="N90" s="136">
        <v>-0.020167726281580756</v>
      </c>
      <c r="O90" s="137"/>
      <c r="P90" s="87">
        <v>122000</v>
      </c>
      <c r="Q90" s="136">
        <v>0.08316961944298756</v>
      </c>
      <c r="R90" s="136"/>
      <c r="S90" s="87">
        <v>17700</v>
      </c>
      <c r="T90" s="136">
        <v>0.14538128808060174</v>
      </c>
      <c r="U90" s="137"/>
      <c r="V90" s="87">
        <v>14300</v>
      </c>
      <c r="W90" s="136">
        <v>0.04185932597959374</v>
      </c>
      <c r="X90" s="137"/>
      <c r="Y90" s="87">
        <v>14400</v>
      </c>
      <c r="Z90" s="136">
        <v>0.030602188009549586</v>
      </c>
    </row>
    <row r="91" spans="1:26" ht="11.25" customHeight="1">
      <c r="A91" s="192" t="s">
        <v>34</v>
      </c>
      <c r="B91" s="192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  <c r="R91" s="192"/>
      <c r="S91" s="192"/>
      <c r="T91" s="192"/>
      <c r="U91" s="192"/>
      <c r="V91" s="192"/>
      <c r="W91" s="192"/>
      <c r="X91" s="192"/>
      <c r="Y91" s="192"/>
      <c r="Z91" s="192"/>
    </row>
    <row r="92" spans="1:26" ht="11.25" customHeight="1">
      <c r="A92" s="193"/>
      <c r="B92" s="193"/>
      <c r="C92" s="193"/>
      <c r="D92" s="193"/>
      <c r="E92" s="193"/>
      <c r="F92" s="193"/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93"/>
    </row>
    <row r="93" spans="1:26" ht="11.25" customHeight="1">
      <c r="A93" s="167" t="s">
        <v>393</v>
      </c>
      <c r="B93" s="167"/>
      <c r="C93" s="167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</row>
    <row r="94" spans="1:26" ht="11.25" customHeight="1">
      <c r="A94" s="167" t="s">
        <v>467</v>
      </c>
      <c r="B94" s="167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</row>
    <row r="95" spans="1:26" ht="11.25" customHeight="1">
      <c r="A95" s="193"/>
      <c r="B95" s="193"/>
      <c r="C95" s="193"/>
      <c r="D95" s="193"/>
      <c r="E95" s="193"/>
      <c r="F95" s="193"/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93"/>
      <c r="Z95" s="193"/>
    </row>
    <row r="96" spans="1:26" ht="11.25" customHeight="1">
      <c r="A96" s="167" t="s">
        <v>370</v>
      </c>
      <c r="B96" s="167"/>
      <c r="C96" s="167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  <c r="V96" s="167"/>
      <c r="W96" s="167"/>
      <c r="X96" s="167"/>
      <c r="Y96" s="167"/>
      <c r="Z96" s="167"/>
    </row>
    <row r="97" spans="1:26" ht="11.25" customHeight="1">
      <c r="A97" s="191"/>
      <c r="B97" s="191"/>
      <c r="C97" s="191"/>
      <c r="D97" s="191"/>
      <c r="E97" s="191"/>
      <c r="F97" s="191"/>
      <c r="G97" s="191"/>
      <c r="H97" s="191"/>
      <c r="I97" s="191"/>
      <c r="J97" s="191"/>
      <c r="K97" s="191"/>
      <c r="L97" s="191"/>
      <c r="M97" s="191"/>
      <c r="N97" s="191"/>
      <c r="O97" s="191"/>
      <c r="P97" s="191"/>
      <c r="Q97" s="191"/>
      <c r="R97" s="191"/>
      <c r="S97" s="191"/>
      <c r="T97" s="191"/>
      <c r="U97" s="191"/>
      <c r="V97" s="191"/>
      <c r="W97" s="191"/>
      <c r="X97" s="191"/>
      <c r="Y97" s="191"/>
      <c r="Z97" s="191"/>
    </row>
    <row r="98" spans="1:26" ht="11.25" customHeight="1">
      <c r="A98" s="41"/>
      <c r="B98" s="41"/>
      <c r="C98" s="196" t="s">
        <v>400</v>
      </c>
      <c r="D98" s="196"/>
      <c r="E98" s="196"/>
      <c r="F98" s="196"/>
      <c r="G98" s="196"/>
      <c r="H98" s="196"/>
      <c r="I98" s="196"/>
      <c r="J98" s="196"/>
      <c r="K98" s="196"/>
      <c r="L98" s="196"/>
      <c r="M98" s="196"/>
      <c r="N98" s="196"/>
      <c r="O98" s="196"/>
      <c r="P98" s="196"/>
      <c r="Q98" s="196"/>
      <c r="R98" s="196"/>
      <c r="S98" s="196"/>
      <c r="T98" s="196"/>
      <c r="U98" s="196"/>
      <c r="V98" s="196"/>
      <c r="W98" s="196"/>
      <c r="X98" s="196"/>
      <c r="Y98" s="196"/>
      <c r="Z98" s="196"/>
    </row>
    <row r="99" spans="1:26" ht="11.25" customHeight="1">
      <c r="A99" s="41"/>
      <c r="B99" s="41"/>
      <c r="C99" s="118"/>
      <c r="D99" s="118"/>
      <c r="E99" s="118"/>
      <c r="F99" s="118"/>
      <c r="G99" s="138"/>
      <c r="H99" s="118"/>
      <c r="I99" s="118"/>
      <c r="J99" s="173" t="s">
        <v>401</v>
      </c>
      <c r="K99" s="173"/>
      <c r="L99" s="173"/>
      <c r="M99" s="173"/>
      <c r="N99" s="173"/>
      <c r="O99" s="173"/>
      <c r="P99" s="173"/>
      <c r="Q99" s="173"/>
      <c r="R99" s="118"/>
      <c r="S99" s="173" t="s">
        <v>402</v>
      </c>
      <c r="T99" s="173"/>
      <c r="U99" s="173"/>
      <c r="V99" s="173"/>
      <c r="W99" s="173"/>
      <c r="X99" s="173"/>
      <c r="Y99" s="173"/>
      <c r="Z99" s="173"/>
    </row>
    <row r="100" spans="1:26" ht="11.25" customHeight="1">
      <c r="A100" s="41"/>
      <c r="B100" s="41"/>
      <c r="C100" s="176" t="s">
        <v>403</v>
      </c>
      <c r="D100" s="176"/>
      <c r="E100" s="176"/>
      <c r="F100" s="41"/>
      <c r="G100" s="175" t="s">
        <v>404</v>
      </c>
      <c r="H100" s="175"/>
      <c r="I100" s="41"/>
      <c r="J100" s="194" t="s">
        <v>405</v>
      </c>
      <c r="K100" s="194"/>
      <c r="L100" s="77"/>
      <c r="M100" s="194" t="s">
        <v>406</v>
      </c>
      <c r="N100" s="194"/>
      <c r="O100" s="41"/>
      <c r="P100" s="141"/>
      <c r="Q100" s="141"/>
      <c r="R100" s="41"/>
      <c r="S100" s="141"/>
      <c r="T100" s="141"/>
      <c r="U100" s="41"/>
      <c r="V100" s="195" t="s">
        <v>407</v>
      </c>
      <c r="W100" s="195"/>
      <c r="X100" s="195"/>
      <c r="Y100" s="195"/>
      <c r="Z100" s="195"/>
    </row>
    <row r="101" spans="1:26" ht="11.25" customHeight="1">
      <c r="A101" s="41"/>
      <c r="B101" s="41"/>
      <c r="C101" s="195" t="s">
        <v>408</v>
      </c>
      <c r="D101" s="195"/>
      <c r="E101" s="195"/>
      <c r="F101" s="41"/>
      <c r="G101" s="169" t="s">
        <v>375</v>
      </c>
      <c r="H101" s="169"/>
      <c r="I101" s="41"/>
      <c r="J101" s="195" t="s">
        <v>375</v>
      </c>
      <c r="K101" s="195"/>
      <c r="L101" s="141"/>
      <c r="M101" s="195" t="s">
        <v>409</v>
      </c>
      <c r="N101" s="195"/>
      <c r="O101" s="41"/>
      <c r="P101" s="195" t="s">
        <v>410</v>
      </c>
      <c r="Q101" s="195"/>
      <c r="R101" s="41"/>
      <c r="S101" s="195" t="s">
        <v>382</v>
      </c>
      <c r="T101" s="195"/>
      <c r="U101" s="41"/>
      <c r="V101" s="197" t="s">
        <v>468</v>
      </c>
      <c r="W101" s="197"/>
      <c r="X101" s="41"/>
      <c r="Y101" s="197" t="s">
        <v>379</v>
      </c>
      <c r="Z101" s="197"/>
    </row>
    <row r="102" spans="1:26" ht="11.25" customHeight="1">
      <c r="A102" s="41"/>
      <c r="B102" s="41"/>
      <c r="C102" s="42"/>
      <c r="D102" s="42"/>
      <c r="E102" s="89" t="s">
        <v>383</v>
      </c>
      <c r="F102" s="41"/>
      <c r="G102" s="142" t="s">
        <v>380</v>
      </c>
      <c r="H102" s="89" t="s">
        <v>383</v>
      </c>
      <c r="I102" s="41"/>
      <c r="J102" s="59" t="s">
        <v>374</v>
      </c>
      <c r="K102" s="89" t="s">
        <v>383</v>
      </c>
      <c r="L102" s="59"/>
      <c r="M102" s="42"/>
      <c r="N102" s="89" t="s">
        <v>383</v>
      </c>
      <c r="O102" s="41"/>
      <c r="P102" s="42"/>
      <c r="Q102" s="89" t="s">
        <v>383</v>
      </c>
      <c r="R102" s="41"/>
      <c r="S102" s="59" t="s">
        <v>374</v>
      </c>
      <c r="T102" s="89" t="s">
        <v>383</v>
      </c>
      <c r="U102" s="41"/>
      <c r="V102" s="42"/>
      <c r="W102" s="89" t="s">
        <v>383</v>
      </c>
      <c r="X102" s="41"/>
      <c r="Y102" s="42"/>
      <c r="Z102" s="89" t="s">
        <v>383</v>
      </c>
    </row>
    <row r="103" spans="1:26" ht="11.25" customHeight="1">
      <c r="A103" s="65" t="s">
        <v>386</v>
      </c>
      <c r="B103" s="44"/>
      <c r="C103" s="119" t="s">
        <v>380</v>
      </c>
      <c r="D103" s="119"/>
      <c r="E103" s="47" t="s">
        <v>470</v>
      </c>
      <c r="F103" s="44"/>
      <c r="G103" s="46" t="s">
        <v>411</v>
      </c>
      <c r="H103" s="47" t="s">
        <v>470</v>
      </c>
      <c r="I103" s="44"/>
      <c r="J103" s="119" t="s">
        <v>358</v>
      </c>
      <c r="K103" s="47" t="s">
        <v>470</v>
      </c>
      <c r="L103" s="119"/>
      <c r="M103" s="119" t="s">
        <v>380</v>
      </c>
      <c r="N103" s="47" t="s">
        <v>470</v>
      </c>
      <c r="O103" s="44"/>
      <c r="P103" s="119" t="s">
        <v>380</v>
      </c>
      <c r="Q103" s="47" t="s">
        <v>470</v>
      </c>
      <c r="R103" s="44"/>
      <c r="S103" s="119" t="s">
        <v>358</v>
      </c>
      <c r="T103" s="47" t="s">
        <v>470</v>
      </c>
      <c r="U103" s="44"/>
      <c r="V103" s="119" t="s">
        <v>380</v>
      </c>
      <c r="W103" s="47" t="s">
        <v>470</v>
      </c>
      <c r="X103" s="44"/>
      <c r="Y103" s="119" t="s">
        <v>380</v>
      </c>
      <c r="Z103" s="47" t="s">
        <v>470</v>
      </c>
    </row>
    <row r="104" spans="1:26" ht="11.25" customHeight="1">
      <c r="A104" s="48" t="s">
        <v>35</v>
      </c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spans="1:26" ht="11.25" customHeight="1">
      <c r="A105" s="51" t="s">
        <v>36</v>
      </c>
      <c r="B105" s="41"/>
      <c r="C105" s="49" t="s">
        <v>78</v>
      </c>
      <c r="D105" s="49"/>
      <c r="E105" s="50" t="s">
        <v>78</v>
      </c>
      <c r="F105" s="41"/>
      <c r="G105" s="49">
        <v>2100</v>
      </c>
      <c r="H105" s="50">
        <v>0.16666666666666666</v>
      </c>
      <c r="I105" s="41"/>
      <c r="J105" s="59" t="s">
        <v>78</v>
      </c>
      <c r="K105" s="50" t="s">
        <v>78</v>
      </c>
      <c r="L105" s="41"/>
      <c r="M105" s="59" t="s">
        <v>78</v>
      </c>
      <c r="N105" s="50" t="s">
        <v>78</v>
      </c>
      <c r="O105" s="41"/>
      <c r="P105" s="59" t="s">
        <v>78</v>
      </c>
      <c r="Q105" s="50" t="s">
        <v>78</v>
      </c>
      <c r="R105" s="41"/>
      <c r="S105" s="59" t="s">
        <v>78</v>
      </c>
      <c r="T105" s="50" t="s">
        <v>78</v>
      </c>
      <c r="U105" s="41"/>
      <c r="V105" s="59" t="s">
        <v>78</v>
      </c>
      <c r="W105" s="50" t="s">
        <v>78</v>
      </c>
      <c r="X105" s="41"/>
      <c r="Y105" s="59" t="s">
        <v>78</v>
      </c>
      <c r="Z105" s="50" t="s">
        <v>78</v>
      </c>
    </row>
    <row r="106" spans="1:26" ht="11.25" customHeight="1">
      <c r="A106" s="51" t="s">
        <v>37</v>
      </c>
      <c r="B106" s="41"/>
      <c r="C106" s="49" t="s">
        <v>78</v>
      </c>
      <c r="D106" s="49"/>
      <c r="E106" s="50" t="s">
        <v>78</v>
      </c>
      <c r="F106" s="41"/>
      <c r="G106" s="59" t="s">
        <v>78</v>
      </c>
      <c r="H106" s="50" t="s">
        <v>78</v>
      </c>
      <c r="I106" s="41"/>
      <c r="J106" s="49">
        <v>11.1</v>
      </c>
      <c r="K106" s="50">
        <v>5.166666666666666</v>
      </c>
      <c r="L106" s="41"/>
      <c r="M106" s="59" t="s">
        <v>78</v>
      </c>
      <c r="N106" s="50" t="s">
        <v>78</v>
      </c>
      <c r="O106" s="41"/>
      <c r="P106" s="49">
        <v>21.57</v>
      </c>
      <c r="Q106" s="50">
        <v>13.08883082952319</v>
      </c>
      <c r="R106" s="41"/>
      <c r="S106" s="59" t="s">
        <v>78</v>
      </c>
      <c r="T106" s="50" t="s">
        <v>78</v>
      </c>
      <c r="U106" s="41"/>
      <c r="V106" s="59" t="s">
        <v>78</v>
      </c>
      <c r="W106" s="50" t="s">
        <v>78</v>
      </c>
      <c r="X106" s="41"/>
      <c r="Y106" s="59" t="s">
        <v>78</v>
      </c>
      <c r="Z106" s="50" t="s">
        <v>78</v>
      </c>
    </row>
    <row r="107" spans="1:26" ht="11.25" customHeight="1">
      <c r="A107" s="51" t="s">
        <v>38</v>
      </c>
      <c r="B107" s="41"/>
      <c r="C107" s="49" t="s">
        <v>78</v>
      </c>
      <c r="D107" s="49"/>
      <c r="E107" s="50" t="s">
        <v>78</v>
      </c>
      <c r="F107" s="41"/>
      <c r="G107" s="59" t="s">
        <v>78</v>
      </c>
      <c r="H107" s="50" t="s">
        <v>78</v>
      </c>
      <c r="I107" s="41"/>
      <c r="J107" s="59" t="s">
        <v>78</v>
      </c>
      <c r="K107" s="50" t="s">
        <v>78</v>
      </c>
      <c r="L107" s="41"/>
      <c r="M107" s="59" t="s">
        <v>78</v>
      </c>
      <c r="N107" s="50" t="s">
        <v>78</v>
      </c>
      <c r="O107" s="41"/>
      <c r="P107" s="49">
        <v>1920</v>
      </c>
      <c r="Q107" s="50">
        <v>0.1334120425029516</v>
      </c>
      <c r="R107" s="41"/>
      <c r="S107" s="59" t="s">
        <v>78</v>
      </c>
      <c r="T107" s="50" t="s">
        <v>78</v>
      </c>
      <c r="U107" s="41"/>
      <c r="V107" s="59" t="s">
        <v>78</v>
      </c>
      <c r="W107" s="50" t="s">
        <v>78</v>
      </c>
      <c r="X107" s="41"/>
      <c r="Y107" s="59" t="s">
        <v>78</v>
      </c>
      <c r="Z107" s="50" t="s">
        <v>78</v>
      </c>
    </row>
    <row r="108" spans="1:26" ht="11.25" customHeight="1">
      <c r="A108" s="51" t="s">
        <v>135</v>
      </c>
      <c r="B108" s="41"/>
      <c r="C108" s="49" t="s">
        <v>78</v>
      </c>
      <c r="D108" s="49"/>
      <c r="E108" s="50" t="s">
        <v>78</v>
      </c>
      <c r="F108" s="41"/>
      <c r="G108" s="59" t="s">
        <v>78</v>
      </c>
      <c r="H108" s="50" t="s">
        <v>78</v>
      </c>
      <c r="I108" s="41"/>
      <c r="J108" s="59" t="s">
        <v>78</v>
      </c>
      <c r="K108" s="50" t="s">
        <v>78</v>
      </c>
      <c r="L108" s="41"/>
      <c r="M108" s="59" t="s">
        <v>78</v>
      </c>
      <c r="N108" s="50" t="s">
        <v>78</v>
      </c>
      <c r="O108" s="41"/>
      <c r="P108" s="59" t="s">
        <v>78</v>
      </c>
      <c r="Q108" s="50" t="s">
        <v>78</v>
      </c>
      <c r="R108" s="41"/>
      <c r="S108" s="59" t="s">
        <v>78</v>
      </c>
      <c r="T108" s="50" t="s">
        <v>78</v>
      </c>
      <c r="U108" s="41"/>
      <c r="V108" s="59" t="s">
        <v>78</v>
      </c>
      <c r="W108" s="50" t="s">
        <v>78</v>
      </c>
      <c r="X108" s="41"/>
      <c r="Y108" s="59" t="s">
        <v>78</v>
      </c>
      <c r="Z108" s="50" t="s">
        <v>78</v>
      </c>
    </row>
    <row r="109" spans="1:26" ht="11.25" customHeight="1">
      <c r="A109" s="51" t="s">
        <v>39</v>
      </c>
      <c r="B109" s="41"/>
      <c r="C109" s="49" t="s">
        <v>78</v>
      </c>
      <c r="D109" s="49"/>
      <c r="E109" s="50" t="s">
        <v>78</v>
      </c>
      <c r="F109" s="41"/>
      <c r="G109" s="49">
        <v>2000</v>
      </c>
      <c r="H109" s="50" t="s">
        <v>78</v>
      </c>
      <c r="I109" s="41"/>
      <c r="J109" s="59" t="s">
        <v>78</v>
      </c>
      <c r="K109" s="50" t="s">
        <v>78</v>
      </c>
      <c r="L109" s="41"/>
      <c r="M109" s="59" t="s">
        <v>78</v>
      </c>
      <c r="N109" s="50" t="s">
        <v>78</v>
      </c>
      <c r="O109" s="41"/>
      <c r="P109" s="49" t="s">
        <v>78</v>
      </c>
      <c r="Q109" s="50" t="s">
        <v>78</v>
      </c>
      <c r="R109" s="41"/>
      <c r="S109" s="123" t="s">
        <v>390</v>
      </c>
      <c r="T109" s="50" t="s">
        <v>78</v>
      </c>
      <c r="U109" s="41"/>
      <c r="V109" s="59" t="s">
        <v>78</v>
      </c>
      <c r="W109" s="50" t="s">
        <v>78</v>
      </c>
      <c r="X109" s="41"/>
      <c r="Y109" s="59" t="s">
        <v>78</v>
      </c>
      <c r="Z109" s="50" t="s">
        <v>78</v>
      </c>
    </row>
    <row r="110" spans="1:26" ht="11.25" customHeight="1">
      <c r="A110" s="51" t="s">
        <v>40</v>
      </c>
      <c r="B110" s="41"/>
      <c r="C110" s="49" t="s">
        <v>78</v>
      </c>
      <c r="D110" s="49"/>
      <c r="E110" s="50" t="s">
        <v>78</v>
      </c>
      <c r="F110" s="41"/>
      <c r="G110" s="49">
        <v>30000</v>
      </c>
      <c r="H110" s="50" t="s">
        <v>78</v>
      </c>
      <c r="I110" s="41"/>
      <c r="J110" s="49">
        <v>11499</v>
      </c>
      <c r="K110" s="50">
        <v>0.05176987103265344</v>
      </c>
      <c r="L110" s="41"/>
      <c r="M110" s="59">
        <v>4400</v>
      </c>
      <c r="N110" s="50">
        <v>0.06280193236714976</v>
      </c>
      <c r="O110" s="41"/>
      <c r="P110" s="49">
        <v>5371.7</v>
      </c>
      <c r="Q110" s="50">
        <v>0.06021789760391573</v>
      </c>
      <c r="R110" s="41"/>
      <c r="S110" s="49">
        <v>33</v>
      </c>
      <c r="T110" s="50">
        <v>-0.12</v>
      </c>
      <c r="U110" s="41"/>
      <c r="V110" s="49">
        <v>157</v>
      </c>
      <c r="W110" s="50">
        <v>0.1786786786786788</v>
      </c>
      <c r="X110" s="41"/>
      <c r="Y110" s="59" t="s">
        <v>78</v>
      </c>
      <c r="Z110" s="50" t="s">
        <v>78</v>
      </c>
    </row>
    <row r="111" spans="1:26" ht="11.25" customHeight="1">
      <c r="A111" s="51" t="s">
        <v>41</v>
      </c>
      <c r="B111" s="41"/>
      <c r="C111" s="49" t="s">
        <v>78</v>
      </c>
      <c r="D111" s="49"/>
      <c r="E111" s="50" t="s">
        <v>78</v>
      </c>
      <c r="F111" s="41"/>
      <c r="G111" s="49">
        <v>22000</v>
      </c>
      <c r="H111" s="50">
        <v>-0.021178145577504894</v>
      </c>
      <c r="I111" s="41"/>
      <c r="J111" s="59" t="s">
        <v>78</v>
      </c>
      <c r="K111" s="50" t="s">
        <v>78</v>
      </c>
      <c r="L111" s="41"/>
      <c r="M111" s="59" t="s">
        <v>78</v>
      </c>
      <c r="N111" s="50" t="s">
        <v>78</v>
      </c>
      <c r="O111" s="41"/>
      <c r="P111" s="59" t="s">
        <v>78</v>
      </c>
      <c r="Q111" s="50" t="s">
        <v>78</v>
      </c>
      <c r="R111" s="41"/>
      <c r="S111" s="59" t="s">
        <v>78</v>
      </c>
      <c r="T111" s="50" t="s">
        <v>78</v>
      </c>
      <c r="U111" s="41"/>
      <c r="V111" s="59" t="s">
        <v>78</v>
      </c>
      <c r="W111" s="50" t="s">
        <v>78</v>
      </c>
      <c r="X111" s="41"/>
      <c r="Y111" s="59" t="s">
        <v>78</v>
      </c>
      <c r="Z111" s="50" t="s">
        <v>78</v>
      </c>
    </row>
    <row r="112" spans="1:26" ht="11.25" customHeight="1">
      <c r="A112" s="51" t="s">
        <v>42</v>
      </c>
      <c r="B112" s="41"/>
      <c r="C112" s="49" t="s">
        <v>78</v>
      </c>
      <c r="D112" s="49"/>
      <c r="E112" s="50" t="s">
        <v>78</v>
      </c>
      <c r="F112" s="41"/>
      <c r="G112" s="59" t="s">
        <v>78</v>
      </c>
      <c r="H112" s="50" t="s">
        <v>78</v>
      </c>
      <c r="I112" s="41"/>
      <c r="J112" s="59" t="s">
        <v>78</v>
      </c>
      <c r="K112" s="50" t="s">
        <v>78</v>
      </c>
      <c r="L112" s="41"/>
      <c r="M112" s="59" t="s">
        <v>78</v>
      </c>
      <c r="N112" s="50" t="s">
        <v>78</v>
      </c>
      <c r="O112" s="41"/>
      <c r="P112" s="49">
        <v>553.684</v>
      </c>
      <c r="Q112" s="50">
        <v>0.014768357812860811</v>
      </c>
      <c r="R112" s="41"/>
      <c r="S112" s="59" t="s">
        <v>78</v>
      </c>
      <c r="T112" s="50" t="s">
        <v>78</v>
      </c>
      <c r="U112" s="41"/>
      <c r="V112" s="59" t="s">
        <v>78</v>
      </c>
      <c r="W112" s="50" t="s">
        <v>78</v>
      </c>
      <c r="X112" s="41"/>
      <c r="Y112" s="59" t="s">
        <v>78</v>
      </c>
      <c r="Z112" s="50" t="s">
        <v>78</v>
      </c>
    </row>
    <row r="113" spans="1:26" ht="11.25" customHeight="1">
      <c r="A113" s="51" t="s">
        <v>127</v>
      </c>
      <c r="B113" s="41"/>
      <c r="C113" s="49" t="s">
        <v>78</v>
      </c>
      <c r="D113" s="49"/>
      <c r="E113" s="50" t="s">
        <v>78</v>
      </c>
      <c r="F113" s="41"/>
      <c r="G113" s="59" t="s">
        <v>78</v>
      </c>
      <c r="H113" s="50" t="s">
        <v>78</v>
      </c>
      <c r="I113" s="41"/>
      <c r="J113" s="59" t="s">
        <v>78</v>
      </c>
      <c r="K113" s="50" t="s">
        <v>78</v>
      </c>
      <c r="L113" s="41"/>
      <c r="M113" s="59" t="s">
        <v>78</v>
      </c>
      <c r="N113" s="50" t="s">
        <v>78</v>
      </c>
      <c r="O113" s="41"/>
      <c r="P113" s="59" t="s">
        <v>78</v>
      </c>
      <c r="Q113" s="50" t="s">
        <v>78</v>
      </c>
      <c r="R113" s="41"/>
      <c r="S113" s="59" t="s">
        <v>78</v>
      </c>
      <c r="T113" s="50" t="s">
        <v>78</v>
      </c>
      <c r="U113" s="41"/>
      <c r="V113" s="59" t="s">
        <v>78</v>
      </c>
      <c r="W113" s="50" t="s">
        <v>78</v>
      </c>
      <c r="X113" s="41"/>
      <c r="Y113" s="59" t="s">
        <v>78</v>
      </c>
      <c r="Z113" s="50" t="s">
        <v>78</v>
      </c>
    </row>
    <row r="114" spans="1:26" ht="11.25" customHeight="1">
      <c r="A114" s="51" t="s">
        <v>43</v>
      </c>
      <c r="B114" s="41"/>
      <c r="C114" s="49" t="s">
        <v>78</v>
      </c>
      <c r="D114" s="49"/>
      <c r="E114" s="50" t="s">
        <v>78</v>
      </c>
      <c r="F114" s="41"/>
      <c r="G114" s="59" t="s">
        <v>78</v>
      </c>
      <c r="H114" s="50" t="s">
        <v>78</v>
      </c>
      <c r="I114" s="41"/>
      <c r="J114" s="59" t="s">
        <v>78</v>
      </c>
      <c r="K114" s="50" t="s">
        <v>78</v>
      </c>
      <c r="L114" s="41"/>
      <c r="M114" s="59" t="s">
        <v>78</v>
      </c>
      <c r="N114" s="50" t="s">
        <v>78</v>
      </c>
      <c r="O114" s="41"/>
      <c r="P114" s="49">
        <v>1011</v>
      </c>
      <c r="Q114" s="50">
        <v>0.15542857142857142</v>
      </c>
      <c r="R114" s="41"/>
      <c r="S114" s="59" t="s">
        <v>78</v>
      </c>
      <c r="T114" s="50" t="s">
        <v>78</v>
      </c>
      <c r="U114" s="41"/>
      <c r="V114" s="59" t="s">
        <v>78</v>
      </c>
      <c r="W114" s="50" t="s">
        <v>78</v>
      </c>
      <c r="X114" s="41"/>
      <c r="Y114" s="59" t="s">
        <v>78</v>
      </c>
      <c r="Z114" s="50" t="s">
        <v>78</v>
      </c>
    </row>
    <row r="115" spans="1:26" ht="11.25" customHeight="1">
      <c r="A115" s="51" t="s">
        <v>44</v>
      </c>
      <c r="B115" s="41"/>
      <c r="C115" s="49">
        <v>257</v>
      </c>
      <c r="D115" s="49"/>
      <c r="E115" s="50">
        <v>0.5117647058823529</v>
      </c>
      <c r="F115" s="41"/>
      <c r="G115" s="49">
        <v>169224</v>
      </c>
      <c r="H115" s="50">
        <v>-0.004962720794035327</v>
      </c>
      <c r="I115" s="41"/>
      <c r="J115" s="49">
        <v>56200</v>
      </c>
      <c r="K115" s="50">
        <v>0.06037735849056604</v>
      </c>
      <c r="L115" s="41"/>
      <c r="M115" s="59">
        <v>53420</v>
      </c>
      <c r="N115" s="50">
        <v>0.04197550128735274</v>
      </c>
      <c r="O115" s="41"/>
      <c r="P115" s="49">
        <v>65580</v>
      </c>
      <c r="Q115" s="50">
        <v>0.045806249960132446</v>
      </c>
      <c r="R115" s="41"/>
      <c r="S115" s="49">
        <v>24</v>
      </c>
      <c r="T115" s="50" t="s">
        <v>78</v>
      </c>
      <c r="U115" s="41"/>
      <c r="V115" s="49">
        <v>65</v>
      </c>
      <c r="W115" s="50">
        <v>-0.015151515151515152</v>
      </c>
      <c r="X115" s="41"/>
      <c r="Y115" s="59" t="s">
        <v>78</v>
      </c>
      <c r="Z115" s="50" t="s">
        <v>78</v>
      </c>
    </row>
    <row r="116" spans="1:26" ht="11.25" customHeight="1">
      <c r="A116" s="51" t="s">
        <v>45</v>
      </c>
      <c r="B116" s="41"/>
      <c r="C116" s="59" t="s">
        <v>78</v>
      </c>
      <c r="D116" s="59"/>
      <c r="E116" s="50" t="s">
        <v>78</v>
      </c>
      <c r="F116" s="41"/>
      <c r="G116" s="49">
        <v>3000</v>
      </c>
      <c r="H116" s="50">
        <v>0.1111111111111111</v>
      </c>
      <c r="I116" s="41"/>
      <c r="J116" s="59" t="s">
        <v>78</v>
      </c>
      <c r="K116" s="50" t="s">
        <v>78</v>
      </c>
      <c r="L116" s="41"/>
      <c r="M116" s="59" t="s">
        <v>78</v>
      </c>
      <c r="N116" s="50" t="s">
        <v>78</v>
      </c>
      <c r="O116" s="41"/>
      <c r="P116" s="59" t="s">
        <v>78</v>
      </c>
      <c r="Q116" s="50" t="s">
        <v>78</v>
      </c>
      <c r="R116" s="41"/>
      <c r="S116" s="49">
        <v>0.8</v>
      </c>
      <c r="T116" s="50" t="s">
        <v>78</v>
      </c>
      <c r="U116" s="41"/>
      <c r="V116" s="59" t="s">
        <v>78</v>
      </c>
      <c r="W116" s="50" t="s">
        <v>78</v>
      </c>
      <c r="X116" s="41"/>
      <c r="Y116" s="59" t="s">
        <v>78</v>
      </c>
      <c r="Z116" s="50" t="s">
        <v>78</v>
      </c>
    </row>
    <row r="117" spans="1:26" ht="11.25" customHeight="1">
      <c r="A117" s="51" t="s">
        <v>125</v>
      </c>
      <c r="B117" s="41"/>
      <c r="C117" s="59" t="s">
        <v>78</v>
      </c>
      <c r="D117" s="59"/>
      <c r="E117" s="50" t="s">
        <v>78</v>
      </c>
      <c r="F117" s="41"/>
      <c r="G117" s="59" t="s">
        <v>78</v>
      </c>
      <c r="H117" s="50" t="s">
        <v>78</v>
      </c>
      <c r="I117" s="41"/>
      <c r="J117" s="59" t="s">
        <v>78</v>
      </c>
      <c r="K117" s="50" t="s">
        <v>78</v>
      </c>
      <c r="L117" s="41"/>
      <c r="M117" s="59" t="s">
        <v>78</v>
      </c>
      <c r="N117" s="50" t="s">
        <v>78</v>
      </c>
      <c r="O117" s="41"/>
      <c r="P117" s="59" t="s">
        <v>78</v>
      </c>
      <c r="Q117" s="50" t="s">
        <v>78</v>
      </c>
      <c r="R117" s="41"/>
      <c r="S117" s="59" t="s">
        <v>78</v>
      </c>
      <c r="T117" s="50" t="s">
        <v>78</v>
      </c>
      <c r="U117" s="41"/>
      <c r="V117" s="59" t="s">
        <v>78</v>
      </c>
      <c r="W117" s="50" t="s">
        <v>78</v>
      </c>
      <c r="X117" s="41"/>
      <c r="Y117" s="59" t="s">
        <v>78</v>
      </c>
      <c r="Z117" s="50" t="s">
        <v>78</v>
      </c>
    </row>
    <row r="118" spans="1:26" ht="11.25" customHeight="1">
      <c r="A118" s="51" t="s">
        <v>46</v>
      </c>
      <c r="B118" s="41"/>
      <c r="C118" s="59" t="s">
        <v>78</v>
      </c>
      <c r="D118" s="59"/>
      <c r="E118" s="50" t="s">
        <v>78</v>
      </c>
      <c r="F118" s="41"/>
      <c r="G118" s="59" t="s">
        <v>78</v>
      </c>
      <c r="H118" s="50" t="s">
        <v>78</v>
      </c>
      <c r="I118" s="41"/>
      <c r="J118" s="49">
        <v>36000</v>
      </c>
      <c r="K118" s="50">
        <v>0.04956268221574344</v>
      </c>
      <c r="L118" s="41"/>
      <c r="M118" s="59">
        <v>31060</v>
      </c>
      <c r="N118" s="50">
        <v>0.05038890767669936</v>
      </c>
      <c r="O118" s="41"/>
      <c r="P118" s="49">
        <v>38738</v>
      </c>
      <c r="Q118" s="50">
        <v>0.04981029810298103</v>
      </c>
      <c r="R118" s="41"/>
      <c r="S118" s="59" t="s">
        <v>78</v>
      </c>
      <c r="T118" s="50" t="s">
        <v>78</v>
      </c>
      <c r="U118" s="41"/>
      <c r="V118" s="59" t="s">
        <v>78</v>
      </c>
      <c r="W118" s="50" t="s">
        <v>78</v>
      </c>
      <c r="X118" s="41"/>
      <c r="Y118" s="49">
        <v>7</v>
      </c>
      <c r="Z118" s="50" t="s">
        <v>78</v>
      </c>
    </row>
    <row r="119" spans="1:26" ht="11.25" customHeight="1">
      <c r="A119" s="51" t="s">
        <v>47</v>
      </c>
      <c r="B119" s="41"/>
      <c r="C119" s="46" t="s">
        <v>78</v>
      </c>
      <c r="D119" s="46"/>
      <c r="E119" s="119" t="s">
        <v>78</v>
      </c>
      <c r="F119" s="44"/>
      <c r="G119" s="46">
        <v>93000</v>
      </c>
      <c r="H119" s="58">
        <v>0.03333333333333333</v>
      </c>
      <c r="I119" s="44"/>
      <c r="J119" s="119" t="s">
        <v>78</v>
      </c>
      <c r="K119" s="58" t="s">
        <v>78</v>
      </c>
      <c r="L119" s="44"/>
      <c r="M119" s="119" t="s">
        <v>78</v>
      </c>
      <c r="N119" s="58" t="s">
        <v>78</v>
      </c>
      <c r="O119" s="44"/>
      <c r="P119" s="46">
        <v>602.166</v>
      </c>
      <c r="Q119" s="58">
        <v>0.2757754237288137</v>
      </c>
      <c r="R119" s="44"/>
      <c r="S119" s="119" t="s">
        <v>78</v>
      </c>
      <c r="T119" s="58" t="s">
        <v>78</v>
      </c>
      <c r="U119" s="44"/>
      <c r="V119" s="119" t="s">
        <v>78</v>
      </c>
      <c r="W119" s="58" t="s">
        <v>78</v>
      </c>
      <c r="X119" s="44"/>
      <c r="Y119" s="119" t="s">
        <v>78</v>
      </c>
      <c r="Z119" s="58" t="s">
        <v>78</v>
      </c>
    </row>
    <row r="120" spans="1:26" ht="11.25" customHeight="1">
      <c r="A120" s="52" t="s">
        <v>33</v>
      </c>
      <c r="B120" s="41"/>
      <c r="C120" s="49">
        <v>257</v>
      </c>
      <c r="D120" s="49"/>
      <c r="E120" s="50">
        <v>0.5117647058823529</v>
      </c>
      <c r="F120" s="41"/>
      <c r="G120" s="49">
        <v>321000</v>
      </c>
      <c r="H120" s="50">
        <v>0.007146349719787866</v>
      </c>
      <c r="I120" s="41"/>
      <c r="J120" s="49">
        <v>104000</v>
      </c>
      <c r="K120" s="50">
        <v>0.055736867179451706</v>
      </c>
      <c r="L120" s="41"/>
      <c r="M120" s="59">
        <v>88900</v>
      </c>
      <c r="N120" s="50">
        <v>0.045917766951446254</v>
      </c>
      <c r="O120" s="41"/>
      <c r="P120" s="49">
        <v>114000</v>
      </c>
      <c r="Q120" s="50">
        <v>0.05113285128274079</v>
      </c>
      <c r="R120" s="41"/>
      <c r="S120" s="49">
        <v>57.8</v>
      </c>
      <c r="T120" s="50">
        <v>-0.07223113964686999</v>
      </c>
      <c r="U120" s="41"/>
      <c r="V120" s="49">
        <v>222</v>
      </c>
      <c r="W120" s="50">
        <v>0.11445783132530127</v>
      </c>
      <c r="X120" s="41"/>
      <c r="Y120" s="49">
        <v>7</v>
      </c>
      <c r="Z120" s="50" t="s">
        <v>78</v>
      </c>
    </row>
    <row r="121" spans="1:26" ht="11.25" customHeight="1">
      <c r="A121" s="120" t="s">
        <v>389</v>
      </c>
      <c r="B121" s="41"/>
      <c r="C121" s="73">
        <v>0.15469673120389574</v>
      </c>
      <c r="D121" s="73"/>
      <c r="E121" s="73">
        <v>0.24202729552829433</v>
      </c>
      <c r="F121" s="143"/>
      <c r="G121" s="73">
        <v>0.13197320318535613</v>
      </c>
      <c r="H121" s="73">
        <v>0.052532252145463636</v>
      </c>
      <c r="I121" s="143"/>
      <c r="J121" s="73">
        <v>0.1381722515712109</v>
      </c>
      <c r="K121" s="73">
        <v>-0.07017774152492523</v>
      </c>
      <c r="L121" s="143"/>
      <c r="M121" s="144">
        <v>0.11656068830660173</v>
      </c>
      <c r="N121" s="73">
        <v>-0.38533535715355255</v>
      </c>
      <c r="O121" s="143"/>
      <c r="P121" s="73">
        <v>0.10899265863988625</v>
      </c>
      <c r="Q121" s="73">
        <v>-0.02030271230614769</v>
      </c>
      <c r="R121" s="143"/>
      <c r="S121" s="73">
        <v>0.0187223274768295</v>
      </c>
      <c r="T121" s="73">
        <v>-0.03791879318905362</v>
      </c>
      <c r="U121" s="143"/>
      <c r="V121" s="73">
        <v>0.06575363888634661</v>
      </c>
      <c r="W121" s="73">
        <v>0.1729105716931327</v>
      </c>
      <c r="X121" s="143"/>
      <c r="Y121" s="73">
        <v>0.002163760838896259</v>
      </c>
      <c r="Z121" s="73">
        <v>0.09730030651217828</v>
      </c>
    </row>
    <row r="122" spans="1:26" ht="11.25" customHeight="1">
      <c r="A122" s="48" t="s">
        <v>81</v>
      </c>
      <c r="B122" s="41"/>
      <c r="C122" s="59"/>
      <c r="D122" s="59"/>
      <c r="E122" s="89"/>
      <c r="F122" s="41"/>
      <c r="G122" s="59"/>
      <c r="H122" s="89"/>
      <c r="I122" s="41"/>
      <c r="J122" s="59"/>
      <c r="K122" s="89"/>
      <c r="L122" s="41"/>
      <c r="M122" s="59"/>
      <c r="N122" s="89"/>
      <c r="O122" s="41"/>
      <c r="P122" s="59"/>
      <c r="Q122" s="89"/>
      <c r="R122" s="41"/>
      <c r="S122" s="59"/>
      <c r="T122" s="89"/>
      <c r="U122" s="41"/>
      <c r="V122" s="59"/>
      <c r="W122" s="89"/>
      <c r="X122" s="41"/>
      <c r="Y122" s="59"/>
      <c r="Z122" s="89"/>
    </row>
    <row r="123" spans="1:26" ht="11.25" customHeight="1">
      <c r="A123" s="51" t="s">
        <v>48</v>
      </c>
      <c r="B123" s="41"/>
      <c r="C123" s="59" t="s">
        <v>78</v>
      </c>
      <c r="D123" s="59"/>
      <c r="E123" s="50" t="s">
        <v>78</v>
      </c>
      <c r="F123" s="41"/>
      <c r="G123" s="59" t="s">
        <v>78</v>
      </c>
      <c r="H123" s="50" t="s">
        <v>78</v>
      </c>
      <c r="I123" s="41"/>
      <c r="J123" s="59" t="s">
        <v>78</v>
      </c>
      <c r="K123" s="50" t="s">
        <v>78</v>
      </c>
      <c r="L123" s="41"/>
      <c r="M123" s="59" t="s">
        <v>78</v>
      </c>
      <c r="N123" s="50" t="s">
        <v>78</v>
      </c>
      <c r="O123" s="41"/>
      <c r="P123" s="49">
        <v>98.026</v>
      </c>
      <c r="Q123" s="50">
        <v>0.13828860735975465</v>
      </c>
      <c r="R123" s="41"/>
      <c r="S123" s="59" t="s">
        <v>78</v>
      </c>
      <c r="T123" s="50" t="s">
        <v>78</v>
      </c>
      <c r="U123" s="41"/>
      <c r="V123" s="59" t="s">
        <v>78</v>
      </c>
      <c r="W123" s="50" t="s">
        <v>78</v>
      </c>
      <c r="X123" s="41"/>
      <c r="Y123" s="59" t="s">
        <v>78</v>
      </c>
      <c r="Z123" s="50" t="s">
        <v>78</v>
      </c>
    </row>
    <row r="124" spans="1:26" ht="11.25" customHeight="1">
      <c r="A124" s="51" t="s">
        <v>57</v>
      </c>
      <c r="B124" s="41"/>
      <c r="C124" s="59" t="s">
        <v>78</v>
      </c>
      <c r="D124" s="59"/>
      <c r="E124" s="50" t="s">
        <v>78</v>
      </c>
      <c r="F124" s="41"/>
      <c r="G124" s="59" t="s">
        <v>78</v>
      </c>
      <c r="H124" s="50" t="s">
        <v>78</v>
      </c>
      <c r="I124" s="41"/>
      <c r="J124" s="49">
        <v>64</v>
      </c>
      <c r="K124" s="50">
        <v>0.015873015873015872</v>
      </c>
      <c r="L124" s="41"/>
      <c r="M124" s="59">
        <v>60</v>
      </c>
      <c r="N124" s="50" t="s">
        <v>78</v>
      </c>
      <c r="O124" s="41"/>
      <c r="P124" s="49">
        <v>117.17</v>
      </c>
      <c r="Q124" s="50">
        <v>-0.2957179265243316</v>
      </c>
      <c r="R124" s="41"/>
      <c r="S124" s="59" t="s">
        <v>78</v>
      </c>
      <c r="T124" s="50" t="s">
        <v>78</v>
      </c>
      <c r="U124" s="41"/>
      <c r="V124" s="123" t="s">
        <v>390</v>
      </c>
      <c r="W124" s="50" t="s">
        <v>78</v>
      </c>
      <c r="X124" s="41"/>
      <c r="Y124" s="59" t="s">
        <v>78</v>
      </c>
      <c r="Z124" s="50" t="s">
        <v>78</v>
      </c>
    </row>
    <row r="125" spans="1:26" ht="11.25" customHeight="1">
      <c r="A125" s="51" t="s">
        <v>49</v>
      </c>
      <c r="B125" s="41"/>
      <c r="C125" s="59" t="s">
        <v>78</v>
      </c>
      <c r="D125" s="59"/>
      <c r="E125" s="50" t="s">
        <v>78</v>
      </c>
      <c r="F125" s="41"/>
      <c r="G125" s="49">
        <v>2431</v>
      </c>
      <c r="H125" s="50">
        <v>0.1349206349206349</v>
      </c>
      <c r="I125" s="41"/>
      <c r="J125" s="49">
        <v>27</v>
      </c>
      <c r="K125" s="50">
        <v>-0.7874015748031497</v>
      </c>
      <c r="L125" s="41"/>
      <c r="M125" s="59">
        <v>1400</v>
      </c>
      <c r="N125" s="50">
        <v>0.010101010101010102</v>
      </c>
      <c r="O125" s="41"/>
      <c r="P125" s="49">
        <v>2400</v>
      </c>
      <c r="Q125" s="50">
        <v>0.23076923076923078</v>
      </c>
      <c r="R125" s="41"/>
      <c r="S125" s="49">
        <v>19</v>
      </c>
      <c r="T125" s="50">
        <v>-0.22764227642276427</v>
      </c>
      <c r="U125" s="41"/>
      <c r="V125" s="49">
        <v>63</v>
      </c>
      <c r="W125" s="50">
        <v>-0.045454545454545456</v>
      </c>
      <c r="X125" s="41"/>
      <c r="Y125" s="59" t="s">
        <v>78</v>
      </c>
      <c r="Z125" s="50" t="s">
        <v>78</v>
      </c>
    </row>
    <row r="126" spans="1:26" ht="11.25" customHeight="1">
      <c r="A126" s="51" t="s">
        <v>50</v>
      </c>
      <c r="B126" s="41"/>
      <c r="C126" s="59" t="s">
        <v>78</v>
      </c>
      <c r="D126" s="59"/>
      <c r="E126" s="50" t="s">
        <v>78</v>
      </c>
      <c r="F126" s="41"/>
      <c r="G126" s="59" t="s">
        <v>78</v>
      </c>
      <c r="H126" s="50" t="s">
        <v>78</v>
      </c>
      <c r="I126" s="41"/>
      <c r="J126" s="59" t="s">
        <v>78</v>
      </c>
      <c r="K126" s="50" t="s">
        <v>78</v>
      </c>
      <c r="L126" s="41"/>
      <c r="M126" s="59" t="s">
        <v>78</v>
      </c>
      <c r="N126" s="50" t="s">
        <v>78</v>
      </c>
      <c r="O126" s="41"/>
      <c r="P126" s="49">
        <v>45</v>
      </c>
      <c r="Q126" s="50">
        <v>0.0373443983402489</v>
      </c>
      <c r="R126" s="41"/>
      <c r="S126" s="59" t="s">
        <v>78</v>
      </c>
      <c r="T126" s="50" t="s">
        <v>78</v>
      </c>
      <c r="U126" s="41"/>
      <c r="V126" s="59" t="s">
        <v>78</v>
      </c>
      <c r="W126" s="50" t="s">
        <v>78</v>
      </c>
      <c r="X126" s="41"/>
      <c r="Y126" s="59" t="s">
        <v>78</v>
      </c>
      <c r="Z126" s="50" t="s">
        <v>78</v>
      </c>
    </row>
    <row r="127" spans="1:26" ht="11.25" customHeight="1">
      <c r="A127" s="51" t="s">
        <v>51</v>
      </c>
      <c r="B127" s="41"/>
      <c r="C127" s="49">
        <v>10</v>
      </c>
      <c r="D127" s="49"/>
      <c r="E127" s="50">
        <v>-0.3333333333333333</v>
      </c>
      <c r="F127" s="41"/>
      <c r="G127" s="49" t="s">
        <v>78</v>
      </c>
      <c r="H127" s="50" t="s">
        <v>78</v>
      </c>
      <c r="I127" s="41"/>
      <c r="J127" s="59" t="s">
        <v>78</v>
      </c>
      <c r="K127" s="50" t="s">
        <v>78</v>
      </c>
      <c r="L127" s="41"/>
      <c r="M127" s="59">
        <v>5385</v>
      </c>
      <c r="N127" s="50">
        <v>0.035576923076923075</v>
      </c>
      <c r="O127" s="41"/>
      <c r="P127" s="49">
        <v>7033</v>
      </c>
      <c r="Q127" s="50">
        <v>0.03426470588235294</v>
      </c>
      <c r="R127" s="41"/>
      <c r="S127" s="59" t="s">
        <v>78</v>
      </c>
      <c r="T127" s="50" t="s">
        <v>78</v>
      </c>
      <c r="U127" s="41"/>
      <c r="V127" s="59" t="s">
        <v>78</v>
      </c>
      <c r="W127" s="50" t="s">
        <v>78</v>
      </c>
      <c r="X127" s="41"/>
      <c r="Y127" s="49">
        <v>25</v>
      </c>
      <c r="Z127" s="50">
        <v>-0.038461538461538464</v>
      </c>
    </row>
    <row r="128" spans="1:26" ht="11.25" customHeight="1">
      <c r="A128" s="51" t="s">
        <v>52</v>
      </c>
      <c r="B128" s="41"/>
      <c r="C128" s="49" t="s">
        <v>78</v>
      </c>
      <c r="D128" s="49"/>
      <c r="E128" s="50" t="s">
        <v>78</v>
      </c>
      <c r="F128" s="41"/>
      <c r="G128" s="59" t="s">
        <v>78</v>
      </c>
      <c r="H128" s="50" t="s">
        <v>78</v>
      </c>
      <c r="I128" s="41"/>
      <c r="J128" s="59" t="s">
        <v>78</v>
      </c>
      <c r="K128" s="50" t="s">
        <v>78</v>
      </c>
      <c r="L128" s="41"/>
      <c r="M128" s="59">
        <v>1350</v>
      </c>
      <c r="N128" s="50">
        <v>0.012753188297074268</v>
      </c>
      <c r="O128" s="41"/>
      <c r="P128" s="49">
        <v>1957</v>
      </c>
      <c r="Q128" s="50">
        <v>-0.013111447302067574</v>
      </c>
      <c r="R128" s="41"/>
      <c r="S128" s="59" t="s">
        <v>78</v>
      </c>
      <c r="T128" s="50" t="s">
        <v>78</v>
      </c>
      <c r="U128" s="41"/>
      <c r="V128" s="59" t="s">
        <v>78</v>
      </c>
      <c r="W128" s="50" t="s">
        <v>78</v>
      </c>
      <c r="X128" s="41"/>
      <c r="Y128" s="59" t="s">
        <v>78</v>
      </c>
      <c r="Z128" s="50" t="s">
        <v>78</v>
      </c>
    </row>
    <row r="129" spans="1:26" ht="11.25" customHeight="1">
      <c r="A129" s="51" t="s">
        <v>53</v>
      </c>
      <c r="B129" s="41"/>
      <c r="C129" s="59" t="s">
        <v>78</v>
      </c>
      <c r="D129" s="59"/>
      <c r="E129" s="50" t="s">
        <v>78</v>
      </c>
      <c r="F129" s="41"/>
      <c r="G129" s="49" t="s">
        <v>78</v>
      </c>
      <c r="H129" s="50">
        <v>-1</v>
      </c>
      <c r="I129" s="41"/>
      <c r="J129" s="49">
        <v>1</v>
      </c>
      <c r="K129" s="50" t="s">
        <v>78</v>
      </c>
      <c r="L129" s="41"/>
      <c r="M129" s="59" t="s">
        <v>78</v>
      </c>
      <c r="N129" s="50" t="s">
        <v>78</v>
      </c>
      <c r="O129" s="41"/>
      <c r="P129" s="49">
        <v>315</v>
      </c>
      <c r="Q129" s="50">
        <v>0.08115900245062713</v>
      </c>
      <c r="R129" s="41"/>
      <c r="S129" s="49" t="s">
        <v>78</v>
      </c>
      <c r="T129" s="50">
        <v>-1</v>
      </c>
      <c r="U129" s="41"/>
      <c r="V129" s="49" t="s">
        <v>78</v>
      </c>
      <c r="W129" s="50" t="s">
        <v>78</v>
      </c>
      <c r="X129" s="41"/>
      <c r="Y129" s="59" t="s">
        <v>78</v>
      </c>
      <c r="Z129" s="50" t="s">
        <v>78</v>
      </c>
    </row>
    <row r="130" spans="1:26" ht="11.25" customHeight="1">
      <c r="A130" s="51" t="s">
        <v>54</v>
      </c>
      <c r="B130" s="41"/>
      <c r="C130" s="59" t="s">
        <v>78</v>
      </c>
      <c r="D130" s="59"/>
      <c r="E130" s="50" t="s">
        <v>78</v>
      </c>
      <c r="F130" s="41"/>
      <c r="G130" s="49">
        <v>527</v>
      </c>
      <c r="H130" s="50">
        <v>0.4803370786516854</v>
      </c>
      <c r="I130" s="41"/>
      <c r="J130" s="49" t="s">
        <v>78</v>
      </c>
      <c r="K130" s="50" t="s">
        <v>78</v>
      </c>
      <c r="L130" s="41"/>
      <c r="M130" s="59">
        <v>6400</v>
      </c>
      <c r="N130" s="50">
        <v>0.13636363636363635</v>
      </c>
      <c r="O130" s="41"/>
      <c r="P130" s="49">
        <v>10578</v>
      </c>
      <c r="Q130" s="50">
        <v>0.1611416026344676</v>
      </c>
      <c r="R130" s="41"/>
      <c r="S130" s="49">
        <v>87</v>
      </c>
      <c r="T130" s="50">
        <v>-0.13198774805694957</v>
      </c>
      <c r="U130" s="41"/>
      <c r="V130" s="49">
        <v>56.827</v>
      </c>
      <c r="W130" s="50">
        <v>0.0227489516404801</v>
      </c>
      <c r="X130" s="41"/>
      <c r="Y130" s="49" t="s">
        <v>78</v>
      </c>
      <c r="Z130" s="50" t="s">
        <v>78</v>
      </c>
    </row>
    <row r="131" spans="1:26" ht="11.25" customHeight="1">
      <c r="A131" s="51" t="s">
        <v>55</v>
      </c>
      <c r="B131" s="41"/>
      <c r="C131" s="49">
        <v>2</v>
      </c>
      <c r="D131" s="49"/>
      <c r="E131" s="50" t="s">
        <v>78</v>
      </c>
      <c r="F131" s="41"/>
      <c r="G131" s="49">
        <v>400</v>
      </c>
      <c r="H131" s="50" t="s">
        <v>78</v>
      </c>
      <c r="I131" s="41"/>
      <c r="J131" s="49">
        <v>74</v>
      </c>
      <c r="K131" s="50">
        <v>-0.0975609756097561</v>
      </c>
      <c r="L131" s="41"/>
      <c r="M131" s="59">
        <v>4244</v>
      </c>
      <c r="N131" s="50">
        <v>0.034869544013655204</v>
      </c>
      <c r="O131" s="41"/>
      <c r="P131" s="49">
        <v>6042</v>
      </c>
      <c r="Q131" s="50">
        <v>0.06148981026001406</v>
      </c>
      <c r="R131" s="41"/>
      <c r="S131" s="49">
        <v>14.952</v>
      </c>
      <c r="T131" s="50">
        <v>-0.05048580682034673</v>
      </c>
      <c r="U131" s="41"/>
      <c r="V131" s="49">
        <v>23.1</v>
      </c>
      <c r="W131" s="50" t="s">
        <v>78</v>
      </c>
      <c r="X131" s="41"/>
      <c r="Y131" s="49">
        <v>5</v>
      </c>
      <c r="Z131" s="50" t="s">
        <v>78</v>
      </c>
    </row>
    <row r="132" spans="1:26" ht="11.25" customHeight="1">
      <c r="A132" s="51" t="s">
        <v>56</v>
      </c>
      <c r="B132" s="41"/>
      <c r="C132" s="49">
        <v>25</v>
      </c>
      <c r="D132" s="49"/>
      <c r="E132" s="50">
        <v>3.9711672300656193</v>
      </c>
      <c r="F132" s="41"/>
      <c r="G132" s="49">
        <v>400</v>
      </c>
      <c r="H132" s="50">
        <v>0.10192837465564739</v>
      </c>
      <c r="I132" s="41"/>
      <c r="J132" s="49" t="s">
        <v>78</v>
      </c>
      <c r="K132" s="50" t="s">
        <v>78</v>
      </c>
      <c r="L132" s="41"/>
      <c r="M132" s="59">
        <v>655</v>
      </c>
      <c r="N132" s="50">
        <v>0.031496062992125984</v>
      </c>
      <c r="O132" s="41"/>
      <c r="P132" s="49">
        <v>753</v>
      </c>
      <c r="Q132" s="50">
        <v>0.04293628808864266</v>
      </c>
      <c r="R132" s="41"/>
      <c r="S132" s="49">
        <v>1.5</v>
      </c>
      <c r="T132" s="50" t="s">
        <v>78</v>
      </c>
      <c r="U132" s="41"/>
      <c r="V132" s="49">
        <v>0.8</v>
      </c>
      <c r="W132" s="50">
        <v>0.6</v>
      </c>
      <c r="X132" s="41"/>
      <c r="Y132" s="59" t="s">
        <v>78</v>
      </c>
      <c r="Z132" s="50" t="s">
        <v>78</v>
      </c>
    </row>
    <row r="133" spans="1:26" ht="11.25" customHeight="1">
      <c r="A133" s="51" t="s">
        <v>58</v>
      </c>
      <c r="B133" s="41"/>
      <c r="C133" s="59" t="s">
        <v>78</v>
      </c>
      <c r="D133" s="59"/>
      <c r="E133" s="50" t="s">
        <v>78</v>
      </c>
      <c r="F133" s="41"/>
      <c r="G133" s="49">
        <v>50</v>
      </c>
      <c r="H133" s="50" t="s">
        <v>78</v>
      </c>
      <c r="I133" s="41"/>
      <c r="J133" s="49">
        <v>500</v>
      </c>
      <c r="K133" s="50">
        <v>1.5</v>
      </c>
      <c r="L133" s="41"/>
      <c r="M133" s="59">
        <v>3800</v>
      </c>
      <c r="N133" s="50">
        <v>-0.023638232271325797</v>
      </c>
      <c r="O133" s="41"/>
      <c r="P133" s="49">
        <v>4564</v>
      </c>
      <c r="Q133" s="50">
        <v>-0.030792100233595243</v>
      </c>
      <c r="R133" s="41"/>
      <c r="S133" s="59" t="s">
        <v>78</v>
      </c>
      <c r="T133" s="50" t="s">
        <v>78</v>
      </c>
      <c r="U133" s="41"/>
      <c r="V133" s="59" t="s">
        <v>78</v>
      </c>
      <c r="W133" s="50" t="s">
        <v>78</v>
      </c>
      <c r="X133" s="41"/>
      <c r="Y133" s="59" t="s">
        <v>78</v>
      </c>
      <c r="Z133" s="50" t="s">
        <v>78</v>
      </c>
    </row>
    <row r="134" spans="1:26" ht="11.25" customHeight="1">
      <c r="A134" s="51" t="s">
        <v>59</v>
      </c>
      <c r="B134" s="41"/>
      <c r="C134" s="119" t="s">
        <v>78</v>
      </c>
      <c r="D134" s="119"/>
      <c r="E134" s="58" t="s">
        <v>78</v>
      </c>
      <c r="F134" s="44"/>
      <c r="G134" s="119" t="s">
        <v>78</v>
      </c>
      <c r="H134" s="58" t="s">
        <v>78</v>
      </c>
      <c r="I134" s="44"/>
      <c r="J134" s="119" t="s">
        <v>78</v>
      </c>
      <c r="K134" s="58" t="s">
        <v>78</v>
      </c>
      <c r="L134" s="44"/>
      <c r="M134" s="119" t="s">
        <v>78</v>
      </c>
      <c r="N134" s="58" t="s">
        <v>78</v>
      </c>
      <c r="O134" s="44"/>
      <c r="P134" s="46">
        <v>548</v>
      </c>
      <c r="Q134" s="58">
        <v>0.009208103130755065</v>
      </c>
      <c r="R134" s="44"/>
      <c r="S134" s="119" t="s">
        <v>78</v>
      </c>
      <c r="T134" s="58" t="s">
        <v>78</v>
      </c>
      <c r="U134" s="44"/>
      <c r="V134" s="119" t="s">
        <v>78</v>
      </c>
      <c r="W134" s="58" t="s">
        <v>78</v>
      </c>
      <c r="X134" s="44"/>
      <c r="Y134" s="46">
        <v>16</v>
      </c>
      <c r="Z134" s="58">
        <v>0.03896103896103894</v>
      </c>
    </row>
    <row r="135" spans="1:26" ht="11.25" customHeight="1">
      <c r="A135" s="52" t="s">
        <v>33</v>
      </c>
      <c r="B135" s="41"/>
      <c r="C135" s="49">
        <v>37</v>
      </c>
      <c r="D135" s="49"/>
      <c r="E135" s="50">
        <v>0.6796041581551591</v>
      </c>
      <c r="F135" s="41"/>
      <c r="G135" s="49">
        <v>3810</v>
      </c>
      <c r="H135" s="50">
        <v>0.026138507140932365</v>
      </c>
      <c r="I135" s="41"/>
      <c r="J135" s="49">
        <v>666</v>
      </c>
      <c r="K135" s="50">
        <v>0.4080338266384778</v>
      </c>
      <c r="L135" s="41"/>
      <c r="M135" s="59">
        <v>23300</v>
      </c>
      <c r="N135" s="50">
        <v>0.04743918341652053</v>
      </c>
      <c r="O135" s="41"/>
      <c r="P135" s="49">
        <v>34500</v>
      </c>
      <c r="Q135" s="50">
        <v>0.07334125555411991</v>
      </c>
      <c r="R135" s="41"/>
      <c r="S135" s="49">
        <v>122.452</v>
      </c>
      <c r="T135" s="50">
        <v>-0.16911844533709716</v>
      </c>
      <c r="U135" s="41"/>
      <c r="V135" s="49">
        <v>143.727</v>
      </c>
      <c r="W135" s="50">
        <v>-0.061607568407513434</v>
      </c>
      <c r="X135" s="41"/>
      <c r="Y135" s="49">
        <v>46</v>
      </c>
      <c r="Z135" s="50">
        <v>-0.008620689655172384</v>
      </c>
    </row>
    <row r="136" spans="1:26" ht="11.25" customHeight="1">
      <c r="A136" s="120" t="s">
        <v>389</v>
      </c>
      <c r="B136" s="41"/>
      <c r="C136" s="73">
        <v>0.02227151383091106</v>
      </c>
      <c r="D136" s="73"/>
      <c r="E136" s="73">
        <v>0.3799199055212454</v>
      </c>
      <c r="F136" s="143"/>
      <c r="G136" s="73">
        <v>0.0015640100264214193</v>
      </c>
      <c r="H136" s="73">
        <v>0.07238026949581192</v>
      </c>
      <c r="I136" s="143"/>
      <c r="J136" s="73">
        <v>0.0008873072106422273</v>
      </c>
      <c r="K136" s="73">
        <v>0.24010180320031663</v>
      </c>
      <c r="L136" s="143"/>
      <c r="M136" s="144">
        <v>0.030548657441651444</v>
      </c>
      <c r="N136" s="73">
        <v>-0.07907131957375964</v>
      </c>
      <c r="O136" s="143"/>
      <c r="P136" s="73">
        <v>0.0329954348341183</v>
      </c>
      <c r="Q136" s="73">
        <v>0.0003963966619784703</v>
      </c>
      <c r="R136" s="143"/>
      <c r="S136" s="73">
        <v>0.03966412533205408</v>
      </c>
      <c r="T136" s="73">
        <v>-0.13838935214663248</v>
      </c>
      <c r="U136" s="143"/>
      <c r="V136" s="73">
        <v>0.042570149802783515</v>
      </c>
      <c r="W136" s="73">
        <v>-0.012389367749544307</v>
      </c>
      <c r="X136" s="143"/>
      <c r="Y136" s="73">
        <v>0.014218999798461132</v>
      </c>
      <c r="Z136" s="73">
        <v>0.08784082111121125</v>
      </c>
    </row>
    <row r="137" spans="1:26" ht="11.25" customHeight="1">
      <c r="A137" s="67" t="s">
        <v>60</v>
      </c>
      <c r="B137" s="41"/>
      <c r="C137" s="59"/>
      <c r="D137" s="59"/>
      <c r="E137" s="89"/>
      <c r="F137" s="41"/>
      <c r="G137" s="59"/>
      <c r="H137" s="89"/>
      <c r="I137" s="41"/>
      <c r="J137" s="59"/>
      <c r="K137" s="89"/>
      <c r="L137" s="41"/>
      <c r="M137" s="59"/>
      <c r="N137" s="89"/>
      <c r="O137" s="41"/>
      <c r="P137" s="59"/>
      <c r="Q137" s="89"/>
      <c r="R137" s="41"/>
      <c r="S137" s="59"/>
      <c r="T137" s="89"/>
      <c r="U137" s="41"/>
      <c r="V137" s="59"/>
      <c r="W137" s="89"/>
      <c r="X137" s="41"/>
      <c r="Y137" s="59"/>
      <c r="Z137" s="89"/>
    </row>
    <row r="138" spans="1:26" ht="11.25" customHeight="1">
      <c r="A138" s="126" t="s">
        <v>391</v>
      </c>
      <c r="B138" s="41"/>
      <c r="C138" s="59"/>
      <c r="D138" s="59"/>
      <c r="E138" s="89"/>
      <c r="F138" s="41"/>
      <c r="G138" s="59"/>
      <c r="H138" s="89"/>
      <c r="I138" s="41"/>
      <c r="J138" s="59"/>
      <c r="K138" s="89"/>
      <c r="L138" s="41"/>
      <c r="M138" s="59"/>
      <c r="N138" s="89"/>
      <c r="O138" s="41"/>
      <c r="P138" s="59"/>
      <c r="Q138" s="89"/>
      <c r="R138" s="41"/>
      <c r="S138" s="59"/>
      <c r="T138" s="89"/>
      <c r="U138" s="41"/>
      <c r="V138" s="59"/>
      <c r="W138" s="89"/>
      <c r="X138" s="41"/>
      <c r="Y138" s="59"/>
      <c r="Z138" s="89"/>
    </row>
    <row r="139" spans="1:26" ht="11.25" customHeight="1">
      <c r="A139" s="127" t="s">
        <v>392</v>
      </c>
      <c r="B139" s="41"/>
      <c r="C139" s="59"/>
      <c r="D139" s="59"/>
      <c r="E139" s="89"/>
      <c r="F139" s="41"/>
      <c r="G139" s="59"/>
      <c r="H139" s="89"/>
      <c r="I139" s="41"/>
      <c r="J139" s="59"/>
      <c r="K139" s="89"/>
      <c r="L139" s="41"/>
      <c r="M139" s="59"/>
      <c r="N139" s="89"/>
      <c r="O139" s="41"/>
      <c r="P139" s="59"/>
      <c r="Q139" s="89"/>
      <c r="R139" s="41"/>
      <c r="S139" s="59"/>
      <c r="T139" s="89"/>
      <c r="U139" s="41"/>
      <c r="V139" s="59"/>
      <c r="W139" s="89"/>
      <c r="X139" s="41"/>
      <c r="Y139" s="59"/>
      <c r="Z139" s="89"/>
    </row>
    <row r="140" spans="1:26" ht="11.25" customHeight="1">
      <c r="A140" s="53" t="s">
        <v>61</v>
      </c>
      <c r="B140" s="41"/>
      <c r="C140" s="59" t="s">
        <v>78</v>
      </c>
      <c r="D140" s="59"/>
      <c r="E140" s="50" t="s">
        <v>78</v>
      </c>
      <c r="F140" s="41"/>
      <c r="G140" s="59" t="s">
        <v>78</v>
      </c>
      <c r="H140" s="50" t="s">
        <v>78</v>
      </c>
      <c r="I140" s="41"/>
      <c r="J140" s="59" t="s">
        <v>78</v>
      </c>
      <c r="K140" s="50" t="s">
        <v>78</v>
      </c>
      <c r="L140" s="41"/>
      <c r="M140" s="59" t="s">
        <v>78</v>
      </c>
      <c r="N140" s="50" t="s">
        <v>78</v>
      </c>
      <c r="O140" s="41"/>
      <c r="P140" s="59" t="s">
        <v>78</v>
      </c>
      <c r="Q140" s="50" t="s">
        <v>78</v>
      </c>
      <c r="R140" s="41"/>
      <c r="S140" s="59" t="s">
        <v>78</v>
      </c>
      <c r="T140" s="50" t="s">
        <v>78</v>
      </c>
      <c r="U140" s="41"/>
      <c r="V140" s="59" t="s">
        <v>78</v>
      </c>
      <c r="W140" s="50" t="s">
        <v>78</v>
      </c>
      <c r="X140" s="41"/>
      <c r="Y140" s="59" t="s">
        <v>78</v>
      </c>
      <c r="Z140" s="50" t="s">
        <v>78</v>
      </c>
    </row>
    <row r="141" spans="1:26" ht="11.25" customHeight="1">
      <c r="A141" s="53" t="s">
        <v>62</v>
      </c>
      <c r="B141" s="41"/>
      <c r="C141" s="59" t="s">
        <v>78</v>
      </c>
      <c r="D141" s="59"/>
      <c r="E141" s="50" t="s">
        <v>78</v>
      </c>
      <c r="F141" s="41"/>
      <c r="G141" s="59" t="s">
        <v>78</v>
      </c>
      <c r="H141" s="50" t="s">
        <v>78</v>
      </c>
      <c r="I141" s="41"/>
      <c r="J141" s="49">
        <v>408</v>
      </c>
      <c r="K141" s="50">
        <v>0.2</v>
      </c>
      <c r="L141" s="41"/>
      <c r="M141" s="59">
        <v>90</v>
      </c>
      <c r="N141" s="50" t="s">
        <v>78</v>
      </c>
      <c r="O141" s="41"/>
      <c r="P141" s="49">
        <v>695</v>
      </c>
      <c r="Q141" s="50">
        <v>-0.004297994269340974</v>
      </c>
      <c r="R141" s="41"/>
      <c r="S141" s="59" t="s">
        <v>78</v>
      </c>
      <c r="T141" s="50" t="s">
        <v>78</v>
      </c>
      <c r="U141" s="41"/>
      <c r="V141" s="59" t="s">
        <v>78</v>
      </c>
      <c r="W141" s="50" t="s">
        <v>78</v>
      </c>
      <c r="X141" s="41"/>
      <c r="Y141" s="59" t="s">
        <v>78</v>
      </c>
      <c r="Z141" s="50" t="s">
        <v>78</v>
      </c>
    </row>
    <row r="142" spans="1:26" ht="11.25" customHeight="1">
      <c r="A142" s="53" t="s">
        <v>63</v>
      </c>
      <c r="B142" s="41"/>
      <c r="C142" s="59" t="s">
        <v>78</v>
      </c>
      <c r="D142" s="59"/>
      <c r="E142" s="50" t="s">
        <v>78</v>
      </c>
      <c r="F142" s="41"/>
      <c r="G142" s="59" t="s">
        <v>78</v>
      </c>
      <c r="H142" s="50" t="s">
        <v>78</v>
      </c>
      <c r="I142" s="41"/>
      <c r="J142" s="59" t="s">
        <v>78</v>
      </c>
      <c r="K142" s="50" t="s">
        <v>78</v>
      </c>
      <c r="L142" s="41"/>
      <c r="M142" s="59">
        <v>100</v>
      </c>
      <c r="N142" s="50" t="s">
        <v>78</v>
      </c>
      <c r="O142" s="41"/>
      <c r="P142" s="49">
        <v>1200</v>
      </c>
      <c r="Q142" s="50">
        <v>0.09090909090909091</v>
      </c>
      <c r="R142" s="41"/>
      <c r="S142" s="59" t="s">
        <v>78</v>
      </c>
      <c r="T142" s="50" t="s">
        <v>78</v>
      </c>
      <c r="U142" s="41"/>
      <c r="V142" s="59" t="s">
        <v>78</v>
      </c>
      <c r="W142" s="50" t="s">
        <v>78</v>
      </c>
      <c r="X142" s="41"/>
      <c r="Y142" s="49">
        <v>9</v>
      </c>
      <c r="Z142" s="50" t="s">
        <v>78</v>
      </c>
    </row>
    <row r="143" spans="1:26" ht="11.25" customHeight="1">
      <c r="A143" s="128" t="s">
        <v>33</v>
      </c>
      <c r="B143" s="44"/>
      <c r="C143" s="145" t="s">
        <v>78</v>
      </c>
      <c r="D143" s="145"/>
      <c r="E143" s="76" t="s">
        <v>78</v>
      </c>
      <c r="F143" s="67"/>
      <c r="G143" s="145" t="s">
        <v>78</v>
      </c>
      <c r="H143" s="76" t="s">
        <v>78</v>
      </c>
      <c r="I143" s="67"/>
      <c r="J143" s="75">
        <v>408</v>
      </c>
      <c r="K143" s="76">
        <v>0.2</v>
      </c>
      <c r="L143" s="67"/>
      <c r="M143" s="145">
        <v>190</v>
      </c>
      <c r="N143" s="76" t="s">
        <v>78</v>
      </c>
      <c r="O143" s="67"/>
      <c r="P143" s="75">
        <v>1900</v>
      </c>
      <c r="Q143" s="76">
        <v>0.053948832035595105</v>
      </c>
      <c r="R143" s="67"/>
      <c r="S143" s="145" t="s">
        <v>78</v>
      </c>
      <c r="T143" s="76" t="s">
        <v>78</v>
      </c>
      <c r="U143" s="67"/>
      <c r="V143" s="145" t="s">
        <v>78</v>
      </c>
      <c r="W143" s="76" t="s">
        <v>78</v>
      </c>
      <c r="X143" s="67"/>
      <c r="Y143" s="75">
        <v>9</v>
      </c>
      <c r="Z143" s="76" t="s">
        <v>78</v>
      </c>
    </row>
    <row r="144" spans="1:26" ht="11.25" customHeight="1">
      <c r="A144" s="192" t="s">
        <v>34</v>
      </c>
      <c r="B144" s="192"/>
      <c r="C144" s="192"/>
      <c r="D144" s="192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Y144" s="192"/>
      <c r="Z144" s="192"/>
    </row>
    <row r="145" spans="1:26" ht="11.25" customHeight="1">
      <c r="A145" s="167" t="s">
        <v>393</v>
      </c>
      <c r="B145" s="167"/>
      <c r="C145" s="167"/>
      <c r="D145" s="167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</row>
    <row r="146" spans="1:26" ht="11.25" customHeight="1">
      <c r="A146" s="167" t="s">
        <v>467</v>
      </c>
      <c r="B146" s="167"/>
      <c r="C146" s="167"/>
      <c r="D146" s="167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</row>
    <row r="147" spans="1:26" ht="11.25" customHeight="1">
      <c r="A147" s="193"/>
      <c r="B147" s="193"/>
      <c r="C147" s="193"/>
      <c r="D147" s="193"/>
      <c r="E147" s="193"/>
      <c r="F147" s="193"/>
      <c r="G147" s="193"/>
      <c r="H147" s="193"/>
      <c r="I147" s="193"/>
      <c r="J147" s="193"/>
      <c r="K147" s="193"/>
      <c r="L147" s="193"/>
      <c r="M147" s="193"/>
      <c r="N147" s="193"/>
      <c r="O147" s="193"/>
      <c r="P147" s="193"/>
      <c r="Q147" s="193"/>
      <c r="R147" s="193"/>
      <c r="S147" s="193"/>
      <c r="T147" s="193"/>
      <c r="U147" s="193"/>
      <c r="V147" s="193"/>
      <c r="W147" s="193"/>
      <c r="X147" s="193"/>
      <c r="Y147" s="193"/>
      <c r="Z147" s="193"/>
    </row>
    <row r="148" spans="1:26" ht="11.25" customHeight="1">
      <c r="A148" s="167" t="s">
        <v>370</v>
      </c>
      <c r="B148" s="167"/>
      <c r="C148" s="167"/>
      <c r="D148" s="167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</row>
    <row r="149" spans="1:26" ht="11.25" customHeight="1">
      <c r="A149" s="191"/>
      <c r="B149" s="191"/>
      <c r="C149" s="191"/>
      <c r="D149" s="191"/>
      <c r="E149" s="191"/>
      <c r="F149" s="191"/>
      <c r="G149" s="191"/>
      <c r="H149" s="191"/>
      <c r="I149" s="191"/>
      <c r="J149" s="191"/>
      <c r="K149" s="191"/>
      <c r="L149" s="191"/>
      <c r="M149" s="191"/>
      <c r="N149" s="191"/>
      <c r="O149" s="191"/>
      <c r="P149" s="191"/>
      <c r="Q149" s="191"/>
      <c r="R149" s="191"/>
      <c r="S149" s="191"/>
      <c r="T149" s="191"/>
      <c r="U149" s="191"/>
      <c r="V149" s="191"/>
      <c r="W149" s="191"/>
      <c r="X149" s="191"/>
      <c r="Y149" s="191"/>
      <c r="Z149" s="191"/>
    </row>
    <row r="150" spans="1:26" ht="11.25" customHeight="1">
      <c r="A150" s="41"/>
      <c r="B150" s="41"/>
      <c r="C150" s="196" t="s">
        <v>400</v>
      </c>
      <c r="D150" s="196"/>
      <c r="E150" s="196"/>
      <c r="F150" s="196"/>
      <c r="G150" s="196"/>
      <c r="H150" s="196"/>
      <c r="I150" s="196"/>
      <c r="J150" s="196"/>
      <c r="K150" s="196"/>
      <c r="L150" s="196"/>
      <c r="M150" s="196"/>
      <c r="N150" s="196"/>
      <c r="O150" s="196"/>
      <c r="P150" s="196"/>
      <c r="Q150" s="196"/>
      <c r="R150" s="196"/>
      <c r="S150" s="196"/>
      <c r="T150" s="196"/>
      <c r="U150" s="196"/>
      <c r="V150" s="196"/>
      <c r="W150" s="196"/>
      <c r="X150" s="196"/>
      <c r="Y150" s="196"/>
      <c r="Z150" s="196"/>
    </row>
    <row r="151" spans="1:26" ht="11.25" customHeight="1">
      <c r="A151" s="41"/>
      <c r="B151" s="41"/>
      <c r="C151" s="118"/>
      <c r="D151" s="118"/>
      <c r="E151" s="118"/>
      <c r="F151" s="118"/>
      <c r="G151" s="138"/>
      <c r="H151" s="118"/>
      <c r="I151" s="118"/>
      <c r="J151" s="173" t="s">
        <v>401</v>
      </c>
      <c r="K151" s="173"/>
      <c r="L151" s="173"/>
      <c r="M151" s="173"/>
      <c r="N151" s="173"/>
      <c r="O151" s="173"/>
      <c r="P151" s="173"/>
      <c r="Q151" s="173"/>
      <c r="R151" s="118"/>
      <c r="S151" s="173" t="s">
        <v>402</v>
      </c>
      <c r="T151" s="173"/>
      <c r="U151" s="173"/>
      <c r="V151" s="173"/>
      <c r="W151" s="173"/>
      <c r="X151" s="173"/>
      <c r="Y151" s="173"/>
      <c r="Z151" s="173"/>
    </row>
    <row r="152" spans="1:26" ht="11.25" customHeight="1">
      <c r="A152" s="41"/>
      <c r="B152" s="41"/>
      <c r="C152" s="176" t="s">
        <v>403</v>
      </c>
      <c r="D152" s="176"/>
      <c r="E152" s="176"/>
      <c r="F152" s="41"/>
      <c r="G152" s="175" t="s">
        <v>404</v>
      </c>
      <c r="H152" s="175"/>
      <c r="I152" s="41"/>
      <c r="J152" s="194" t="s">
        <v>405</v>
      </c>
      <c r="K152" s="194"/>
      <c r="L152" s="77"/>
      <c r="M152" s="194" t="s">
        <v>406</v>
      </c>
      <c r="N152" s="194"/>
      <c r="O152" s="41"/>
      <c r="P152" s="141"/>
      <c r="Q152" s="141"/>
      <c r="R152" s="41"/>
      <c r="S152" s="117"/>
      <c r="T152" s="117"/>
      <c r="U152" s="41"/>
      <c r="V152" s="197" t="s">
        <v>407</v>
      </c>
      <c r="W152" s="197"/>
      <c r="X152" s="197"/>
      <c r="Y152" s="197"/>
      <c r="Z152" s="197"/>
    </row>
    <row r="153" spans="1:26" ht="11.25" customHeight="1">
      <c r="A153" s="41"/>
      <c r="B153" s="41"/>
      <c r="C153" s="195" t="s">
        <v>408</v>
      </c>
      <c r="D153" s="195"/>
      <c r="E153" s="195"/>
      <c r="F153" s="41"/>
      <c r="G153" s="169" t="s">
        <v>375</v>
      </c>
      <c r="H153" s="169"/>
      <c r="I153" s="41"/>
      <c r="J153" s="195" t="s">
        <v>375</v>
      </c>
      <c r="K153" s="195"/>
      <c r="L153" s="141"/>
      <c r="M153" s="195" t="s">
        <v>409</v>
      </c>
      <c r="N153" s="195"/>
      <c r="O153" s="41"/>
      <c r="P153" s="195" t="s">
        <v>410</v>
      </c>
      <c r="Q153" s="195"/>
      <c r="R153" s="41"/>
      <c r="S153" s="195" t="s">
        <v>382</v>
      </c>
      <c r="T153" s="195"/>
      <c r="U153" s="41"/>
      <c r="V153" s="197" t="s">
        <v>468</v>
      </c>
      <c r="W153" s="197"/>
      <c r="X153" s="41"/>
      <c r="Y153" s="197" t="s">
        <v>379</v>
      </c>
      <c r="Z153" s="197"/>
    </row>
    <row r="154" spans="1:26" ht="11.25" customHeight="1">
      <c r="A154" s="41"/>
      <c r="B154" s="41"/>
      <c r="C154" s="42"/>
      <c r="D154" s="42"/>
      <c r="E154" s="89" t="s">
        <v>383</v>
      </c>
      <c r="F154" s="41"/>
      <c r="G154" s="142" t="s">
        <v>380</v>
      </c>
      <c r="H154" s="89" t="s">
        <v>383</v>
      </c>
      <c r="I154" s="41"/>
      <c r="J154" s="59" t="s">
        <v>374</v>
      </c>
      <c r="K154" s="89" t="s">
        <v>383</v>
      </c>
      <c r="L154" s="59"/>
      <c r="M154" s="42"/>
      <c r="N154" s="89" t="s">
        <v>383</v>
      </c>
      <c r="O154" s="41"/>
      <c r="P154" s="42"/>
      <c r="Q154" s="89" t="s">
        <v>383</v>
      </c>
      <c r="R154" s="41"/>
      <c r="S154" s="59" t="s">
        <v>374</v>
      </c>
      <c r="T154" s="89" t="s">
        <v>383</v>
      </c>
      <c r="U154" s="41"/>
      <c r="V154" s="42"/>
      <c r="W154" s="89" t="s">
        <v>383</v>
      </c>
      <c r="X154" s="41"/>
      <c r="Y154" s="42"/>
      <c r="Z154" s="89" t="s">
        <v>383</v>
      </c>
    </row>
    <row r="155" spans="1:26" ht="11.25" customHeight="1">
      <c r="A155" s="65" t="s">
        <v>386</v>
      </c>
      <c r="B155" s="44"/>
      <c r="C155" s="119" t="s">
        <v>380</v>
      </c>
      <c r="D155" s="119"/>
      <c r="E155" s="47" t="s">
        <v>470</v>
      </c>
      <c r="F155" s="44"/>
      <c r="G155" s="46" t="s">
        <v>411</v>
      </c>
      <c r="H155" s="47" t="s">
        <v>470</v>
      </c>
      <c r="I155" s="44"/>
      <c r="J155" s="119" t="s">
        <v>358</v>
      </c>
      <c r="K155" s="47" t="s">
        <v>470</v>
      </c>
      <c r="L155" s="119"/>
      <c r="M155" s="119" t="s">
        <v>380</v>
      </c>
      <c r="N155" s="47" t="s">
        <v>470</v>
      </c>
      <c r="O155" s="44"/>
      <c r="P155" s="119" t="s">
        <v>380</v>
      </c>
      <c r="Q155" s="47" t="s">
        <v>470</v>
      </c>
      <c r="R155" s="44"/>
      <c r="S155" s="119" t="s">
        <v>358</v>
      </c>
      <c r="T155" s="47" t="s">
        <v>470</v>
      </c>
      <c r="U155" s="44"/>
      <c r="V155" s="119" t="s">
        <v>380</v>
      </c>
      <c r="W155" s="47" t="s">
        <v>470</v>
      </c>
      <c r="X155" s="44"/>
      <c r="Y155" s="119" t="s">
        <v>380</v>
      </c>
      <c r="Z155" s="47" t="s">
        <v>470</v>
      </c>
    </row>
    <row r="156" spans="1:26" ht="11.25" customHeight="1">
      <c r="A156" s="67" t="s">
        <v>394</v>
      </c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</row>
    <row r="157" spans="1:26" ht="11.25" customHeight="1">
      <c r="A157" s="71" t="s">
        <v>395</v>
      </c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</row>
    <row r="158" spans="1:26" ht="11.25" customHeight="1">
      <c r="A158" s="52" t="s">
        <v>64</v>
      </c>
      <c r="B158" s="41"/>
      <c r="C158" s="49">
        <v>74.245</v>
      </c>
      <c r="D158" s="49"/>
      <c r="E158" s="50">
        <v>0.14075656075225865</v>
      </c>
      <c r="F158" s="41"/>
      <c r="G158" s="49" t="s">
        <v>78</v>
      </c>
      <c r="H158" s="50" t="s">
        <v>78</v>
      </c>
      <c r="I158" s="41"/>
      <c r="J158" s="49">
        <v>640</v>
      </c>
      <c r="K158" s="50">
        <v>-0.05604719764011799</v>
      </c>
      <c r="L158" s="41"/>
      <c r="M158" s="59">
        <v>4600</v>
      </c>
      <c r="N158" s="50">
        <v>-0.01646354500748343</v>
      </c>
      <c r="O158" s="41"/>
      <c r="P158" s="59">
        <v>6530</v>
      </c>
      <c r="Q158" s="50">
        <v>0.04296438268647181</v>
      </c>
      <c r="R158" s="41"/>
      <c r="S158" s="59" t="s">
        <v>78</v>
      </c>
      <c r="T158" s="50" t="s">
        <v>78</v>
      </c>
      <c r="U158" s="41"/>
      <c r="V158" s="59" t="s">
        <v>78</v>
      </c>
      <c r="W158" s="50" t="s">
        <v>78</v>
      </c>
      <c r="X158" s="41"/>
      <c r="Y158" s="59">
        <v>20</v>
      </c>
      <c r="Z158" s="50">
        <v>0.1111111111111111</v>
      </c>
    </row>
    <row r="159" spans="1:26" ht="11.25" customHeight="1">
      <c r="A159" s="52" t="s">
        <v>65</v>
      </c>
      <c r="B159" s="41"/>
      <c r="C159" s="59" t="s">
        <v>78</v>
      </c>
      <c r="D159" s="59"/>
      <c r="E159" s="50" t="s">
        <v>78</v>
      </c>
      <c r="F159" s="41"/>
      <c r="G159" s="59" t="s">
        <v>78</v>
      </c>
      <c r="H159" s="50" t="s">
        <v>78</v>
      </c>
      <c r="I159" s="41"/>
      <c r="J159" s="59" t="s">
        <v>78</v>
      </c>
      <c r="K159" s="50" t="s">
        <v>78</v>
      </c>
      <c r="L159" s="41"/>
      <c r="M159" s="59">
        <v>8000</v>
      </c>
      <c r="N159" s="50" t="s">
        <v>78</v>
      </c>
      <c r="O159" s="41"/>
      <c r="P159" s="59">
        <v>11698</v>
      </c>
      <c r="Q159" s="50">
        <v>0.05122214234363767</v>
      </c>
      <c r="R159" s="41"/>
      <c r="S159" s="59" t="s">
        <v>78</v>
      </c>
      <c r="T159" s="50" t="s">
        <v>78</v>
      </c>
      <c r="U159" s="41"/>
      <c r="V159" s="59" t="s">
        <v>78</v>
      </c>
      <c r="W159" s="50" t="s">
        <v>78</v>
      </c>
      <c r="X159" s="41"/>
      <c r="Y159" s="59">
        <v>63</v>
      </c>
      <c r="Z159" s="50">
        <v>-0.03076923076923077</v>
      </c>
    </row>
    <row r="160" spans="1:26" ht="11.25" customHeight="1">
      <c r="A160" s="52" t="s">
        <v>66</v>
      </c>
      <c r="B160" s="41"/>
      <c r="C160" s="59" t="s">
        <v>78</v>
      </c>
      <c r="D160" s="59"/>
      <c r="E160" s="50" t="s">
        <v>78</v>
      </c>
      <c r="F160" s="41"/>
      <c r="G160" s="59" t="s">
        <v>78</v>
      </c>
      <c r="H160" s="50" t="s">
        <v>78</v>
      </c>
      <c r="I160" s="41"/>
      <c r="J160" s="59" t="s">
        <v>78</v>
      </c>
      <c r="K160" s="50" t="s">
        <v>78</v>
      </c>
      <c r="L160" s="41"/>
      <c r="M160" s="59" t="s">
        <v>78</v>
      </c>
      <c r="N160" s="50" t="s">
        <v>78</v>
      </c>
      <c r="O160" s="41"/>
      <c r="P160" s="59" t="s">
        <v>78</v>
      </c>
      <c r="Q160" s="50" t="s">
        <v>78</v>
      </c>
      <c r="R160" s="41"/>
      <c r="S160" s="59" t="s">
        <v>78</v>
      </c>
      <c r="T160" s="50" t="s">
        <v>78</v>
      </c>
      <c r="U160" s="41"/>
      <c r="V160" s="59" t="s">
        <v>78</v>
      </c>
      <c r="W160" s="50" t="s">
        <v>78</v>
      </c>
      <c r="X160" s="41"/>
      <c r="Y160" s="59" t="s">
        <v>78</v>
      </c>
      <c r="Z160" s="50" t="s">
        <v>78</v>
      </c>
    </row>
    <row r="161" spans="1:26" ht="11.25" customHeight="1">
      <c r="A161" s="52" t="s">
        <v>67</v>
      </c>
      <c r="B161" s="41"/>
      <c r="C161" s="59" t="s">
        <v>78</v>
      </c>
      <c r="D161" s="59"/>
      <c r="E161" s="50" t="s">
        <v>78</v>
      </c>
      <c r="F161" s="41"/>
      <c r="G161" s="49">
        <v>5004</v>
      </c>
      <c r="H161" s="50">
        <v>-0.07487520798668885</v>
      </c>
      <c r="I161" s="41"/>
      <c r="J161" s="59" t="s">
        <v>78</v>
      </c>
      <c r="K161" s="50" t="s">
        <v>78</v>
      </c>
      <c r="L161" s="41"/>
      <c r="M161" s="59">
        <v>1000</v>
      </c>
      <c r="N161" s="50">
        <v>-0.8333333333333334</v>
      </c>
      <c r="O161" s="41"/>
      <c r="P161" s="59">
        <v>4833</v>
      </c>
      <c r="Q161" s="50">
        <v>0.014057910197230381</v>
      </c>
      <c r="R161" s="41"/>
      <c r="S161" s="59" t="s">
        <v>78</v>
      </c>
      <c r="T161" s="50" t="s">
        <v>78</v>
      </c>
      <c r="U161" s="41"/>
      <c r="V161" s="59" t="s">
        <v>78</v>
      </c>
      <c r="W161" s="50" t="s">
        <v>78</v>
      </c>
      <c r="X161" s="41"/>
      <c r="Y161" s="59" t="s">
        <v>78</v>
      </c>
      <c r="Z161" s="50" t="s">
        <v>78</v>
      </c>
    </row>
    <row r="162" spans="1:26" ht="11.25" customHeight="1">
      <c r="A162" s="52" t="s">
        <v>79</v>
      </c>
      <c r="B162" s="41"/>
      <c r="C162" s="59" t="s">
        <v>78</v>
      </c>
      <c r="D162" s="59"/>
      <c r="E162" s="50" t="s">
        <v>78</v>
      </c>
      <c r="F162" s="41"/>
      <c r="G162" s="49">
        <v>1312</v>
      </c>
      <c r="H162" s="50">
        <v>-0.10748299319727891</v>
      </c>
      <c r="I162" s="41"/>
      <c r="J162" s="59" t="s">
        <v>78</v>
      </c>
      <c r="K162" s="50" t="s">
        <v>78</v>
      </c>
      <c r="L162" s="41"/>
      <c r="M162" s="59">
        <v>13200</v>
      </c>
      <c r="N162" s="50">
        <v>0.034807149576669805</v>
      </c>
      <c r="O162" s="41"/>
      <c r="P162" s="59">
        <v>20760</v>
      </c>
      <c r="Q162" s="50">
        <v>0.04832601121042266</v>
      </c>
      <c r="R162" s="41"/>
      <c r="S162" s="59" t="s">
        <v>78</v>
      </c>
      <c r="T162" s="50" t="s">
        <v>78</v>
      </c>
      <c r="U162" s="41"/>
      <c r="V162" s="59" t="s">
        <v>78</v>
      </c>
      <c r="W162" s="50">
        <v>-1</v>
      </c>
      <c r="X162" s="41"/>
      <c r="Y162" s="59">
        <v>105.6</v>
      </c>
      <c r="Z162" s="50">
        <v>0.0982268212781446</v>
      </c>
    </row>
    <row r="163" spans="1:26" ht="11.25" customHeight="1">
      <c r="A163" s="52" t="s">
        <v>68</v>
      </c>
      <c r="B163" s="41"/>
      <c r="C163" s="49">
        <v>368.956</v>
      </c>
      <c r="D163" s="49"/>
      <c r="E163" s="50">
        <v>0.18663986491919274</v>
      </c>
      <c r="F163" s="41"/>
      <c r="G163" s="59" t="s">
        <v>78</v>
      </c>
      <c r="H163" s="50" t="s">
        <v>78</v>
      </c>
      <c r="I163" s="41"/>
      <c r="J163" s="49">
        <v>58</v>
      </c>
      <c r="K163" s="50">
        <v>-0.03333333333333333</v>
      </c>
      <c r="L163" s="41"/>
      <c r="M163" s="59">
        <v>30018</v>
      </c>
      <c r="N163" s="50">
        <v>0.01890635076881301</v>
      </c>
      <c r="O163" s="41"/>
      <c r="P163" s="59">
        <v>46408</v>
      </c>
      <c r="Q163" s="50">
        <v>0.03568479546519673</v>
      </c>
      <c r="R163" s="41"/>
      <c r="S163" s="59" t="s">
        <v>78</v>
      </c>
      <c r="T163" s="50" t="s">
        <v>78</v>
      </c>
      <c r="U163" s="41"/>
      <c r="V163" s="59">
        <v>115.869</v>
      </c>
      <c r="W163" s="50">
        <v>-0.12323408119253908</v>
      </c>
      <c r="X163" s="41"/>
      <c r="Y163" s="59">
        <v>243.304</v>
      </c>
      <c r="Z163" s="50">
        <v>0.09978348227402369</v>
      </c>
    </row>
    <row r="164" spans="1:26" ht="11.25" customHeight="1">
      <c r="A164" s="52" t="s">
        <v>69</v>
      </c>
      <c r="B164" s="41"/>
      <c r="C164" s="59" t="s">
        <v>78</v>
      </c>
      <c r="D164" s="59"/>
      <c r="E164" s="50" t="s">
        <v>78</v>
      </c>
      <c r="F164" s="41"/>
      <c r="G164" s="59" t="s">
        <v>78</v>
      </c>
      <c r="H164" s="50" t="s">
        <v>78</v>
      </c>
      <c r="I164" s="41"/>
      <c r="J164" s="49">
        <v>575</v>
      </c>
      <c r="K164" s="50">
        <v>-0.041666666666666664</v>
      </c>
      <c r="L164" s="41"/>
      <c r="M164" s="59" t="s">
        <v>78</v>
      </c>
      <c r="N164" s="50" t="s">
        <v>78</v>
      </c>
      <c r="O164" s="41"/>
      <c r="P164" s="59">
        <v>1967</v>
      </c>
      <c r="Q164" s="50">
        <v>0.15637860082304528</v>
      </c>
      <c r="R164" s="41"/>
      <c r="S164" s="59" t="s">
        <v>78</v>
      </c>
      <c r="T164" s="50">
        <v>-1</v>
      </c>
      <c r="U164" s="41"/>
      <c r="V164" s="59" t="s">
        <v>78</v>
      </c>
      <c r="W164" s="50" t="s">
        <v>78</v>
      </c>
      <c r="X164" s="41"/>
      <c r="Y164" s="59">
        <v>4</v>
      </c>
      <c r="Z164" s="50" t="s">
        <v>78</v>
      </c>
    </row>
    <row r="165" spans="1:26" ht="11.25" customHeight="1">
      <c r="A165" s="52" t="s">
        <v>70</v>
      </c>
      <c r="B165" s="41"/>
      <c r="C165" s="59" t="s">
        <v>78</v>
      </c>
      <c r="D165" s="59"/>
      <c r="E165" s="50" t="s">
        <v>78</v>
      </c>
      <c r="F165" s="41"/>
      <c r="G165" s="59" t="s">
        <v>78</v>
      </c>
      <c r="H165" s="50" t="s">
        <v>78</v>
      </c>
      <c r="I165" s="41"/>
      <c r="J165" s="59" t="s">
        <v>78</v>
      </c>
      <c r="K165" s="50" t="s">
        <v>78</v>
      </c>
      <c r="L165" s="41"/>
      <c r="M165" s="59" t="s">
        <v>78</v>
      </c>
      <c r="N165" s="50" t="s">
        <v>78</v>
      </c>
      <c r="O165" s="41"/>
      <c r="P165" s="59" t="s">
        <v>78</v>
      </c>
      <c r="Q165" s="50" t="s">
        <v>78</v>
      </c>
      <c r="R165" s="41"/>
      <c r="S165" s="59">
        <v>65.915</v>
      </c>
      <c r="T165" s="50">
        <v>0.30942211803969105</v>
      </c>
      <c r="U165" s="41"/>
      <c r="V165" s="59" t="s">
        <v>78</v>
      </c>
      <c r="W165" s="50" t="s">
        <v>78</v>
      </c>
      <c r="X165" s="41"/>
      <c r="Y165" s="59">
        <v>6.6</v>
      </c>
      <c r="Z165" s="50" t="s">
        <v>78</v>
      </c>
    </row>
    <row r="166" spans="1:26" ht="11.25" customHeight="1">
      <c r="A166" s="52" t="s">
        <v>71</v>
      </c>
      <c r="B166" s="41"/>
      <c r="C166" s="59" t="s">
        <v>78</v>
      </c>
      <c r="D166" s="59"/>
      <c r="E166" s="50" t="s">
        <v>78</v>
      </c>
      <c r="F166" s="41"/>
      <c r="G166" s="49">
        <v>100</v>
      </c>
      <c r="H166" s="50">
        <v>-0.8</v>
      </c>
      <c r="I166" s="41"/>
      <c r="J166" s="59" t="s">
        <v>78</v>
      </c>
      <c r="K166" s="50" t="s">
        <v>78</v>
      </c>
      <c r="L166" s="41"/>
      <c r="M166" s="59">
        <v>10000</v>
      </c>
      <c r="N166" s="50">
        <v>0.02040816326530612</v>
      </c>
      <c r="O166" s="41"/>
      <c r="P166" s="59">
        <v>15150</v>
      </c>
      <c r="Q166" s="50">
        <v>-0.4353756708407871</v>
      </c>
      <c r="R166" s="41"/>
      <c r="S166" s="59">
        <v>0.5</v>
      </c>
      <c r="T166" s="50" t="s">
        <v>78</v>
      </c>
      <c r="U166" s="41"/>
      <c r="V166" s="59">
        <v>40</v>
      </c>
      <c r="W166" s="50">
        <v>1.5</v>
      </c>
      <c r="X166" s="41"/>
      <c r="Y166" s="59">
        <v>162</v>
      </c>
      <c r="Z166" s="50">
        <v>-0.18181818181818182</v>
      </c>
    </row>
    <row r="167" spans="1:26" ht="11.25" customHeight="1">
      <c r="A167" s="52" t="s">
        <v>72</v>
      </c>
      <c r="B167" s="41"/>
      <c r="C167" s="59" t="s">
        <v>78</v>
      </c>
      <c r="D167" s="59"/>
      <c r="E167" s="50" t="s">
        <v>78</v>
      </c>
      <c r="F167" s="41"/>
      <c r="G167" s="59" t="s">
        <v>78</v>
      </c>
      <c r="H167" s="50" t="s">
        <v>78</v>
      </c>
      <c r="I167" s="41"/>
      <c r="J167" s="59" t="s">
        <v>78</v>
      </c>
      <c r="K167" s="50" t="s">
        <v>78</v>
      </c>
      <c r="L167" s="41"/>
      <c r="M167" s="59" t="s">
        <v>78</v>
      </c>
      <c r="N167" s="50" t="s">
        <v>78</v>
      </c>
      <c r="O167" s="41"/>
      <c r="P167" s="59">
        <v>2684</v>
      </c>
      <c r="Q167" s="50">
        <v>0.0033644859813084112</v>
      </c>
      <c r="R167" s="41"/>
      <c r="S167" s="59" t="s">
        <v>78</v>
      </c>
      <c r="T167" s="50" t="s">
        <v>78</v>
      </c>
      <c r="U167" s="41"/>
      <c r="V167" s="59" t="s">
        <v>78</v>
      </c>
      <c r="W167" s="50" t="s">
        <v>78</v>
      </c>
      <c r="X167" s="41"/>
      <c r="Y167" s="59" t="s">
        <v>78</v>
      </c>
      <c r="Z167" s="50" t="s">
        <v>78</v>
      </c>
    </row>
    <row r="168" spans="1:26" ht="11.25" customHeight="1">
      <c r="A168" s="52" t="s">
        <v>132</v>
      </c>
      <c r="B168" s="41"/>
      <c r="C168" s="59" t="s">
        <v>78</v>
      </c>
      <c r="D168" s="59"/>
      <c r="E168" s="50" t="s">
        <v>78</v>
      </c>
      <c r="F168" s="41"/>
      <c r="G168" s="59" t="s">
        <v>78</v>
      </c>
      <c r="H168" s="50" t="s">
        <v>78</v>
      </c>
      <c r="I168" s="41"/>
      <c r="J168" s="59" t="s">
        <v>78</v>
      </c>
      <c r="K168" s="50" t="s">
        <v>78</v>
      </c>
      <c r="L168" s="41"/>
      <c r="M168" s="59" t="s">
        <v>78</v>
      </c>
      <c r="N168" s="50" t="s">
        <v>78</v>
      </c>
      <c r="O168" s="41"/>
      <c r="P168" s="59" t="s">
        <v>78</v>
      </c>
      <c r="Q168" s="50" t="s">
        <v>78</v>
      </c>
      <c r="R168" s="41"/>
      <c r="S168" s="59" t="s">
        <v>78</v>
      </c>
      <c r="T168" s="50" t="s">
        <v>78</v>
      </c>
      <c r="U168" s="41"/>
      <c r="V168" s="59" t="s">
        <v>78</v>
      </c>
      <c r="W168" s="50" t="s">
        <v>78</v>
      </c>
      <c r="X168" s="41"/>
      <c r="Y168" s="59" t="s">
        <v>78</v>
      </c>
      <c r="Z168" s="50" t="s">
        <v>78</v>
      </c>
    </row>
    <row r="169" spans="1:26" ht="11.25" customHeight="1">
      <c r="A169" s="52" t="s">
        <v>73</v>
      </c>
      <c r="B169" s="41"/>
      <c r="C169" s="59" t="s">
        <v>78</v>
      </c>
      <c r="D169" s="59"/>
      <c r="E169" s="50" t="s">
        <v>78</v>
      </c>
      <c r="F169" s="41"/>
      <c r="G169" s="59" t="s">
        <v>78</v>
      </c>
      <c r="H169" s="50" t="s">
        <v>78</v>
      </c>
      <c r="I169" s="41"/>
      <c r="J169" s="59" t="s">
        <v>78</v>
      </c>
      <c r="K169" s="50" t="s">
        <v>78</v>
      </c>
      <c r="L169" s="41"/>
      <c r="M169" s="59">
        <v>5000</v>
      </c>
      <c r="N169" s="50" t="s">
        <v>78</v>
      </c>
      <c r="O169" s="41"/>
      <c r="P169" s="59">
        <v>6848</v>
      </c>
      <c r="Q169" s="50">
        <v>0.03962350083497799</v>
      </c>
      <c r="R169" s="41"/>
      <c r="S169" s="59" t="s">
        <v>78</v>
      </c>
      <c r="T169" s="50" t="s">
        <v>78</v>
      </c>
      <c r="U169" s="41"/>
      <c r="V169" s="59" t="s">
        <v>78</v>
      </c>
      <c r="W169" s="50" t="s">
        <v>78</v>
      </c>
      <c r="X169" s="41"/>
      <c r="Y169" s="59">
        <v>22</v>
      </c>
      <c r="Z169" s="50" t="s">
        <v>78</v>
      </c>
    </row>
    <row r="170" spans="1:26" ht="11.25" customHeight="1">
      <c r="A170" s="52" t="s">
        <v>74</v>
      </c>
      <c r="B170" s="41"/>
      <c r="C170" s="59" t="s">
        <v>78</v>
      </c>
      <c r="D170" s="59"/>
      <c r="E170" s="50" t="s">
        <v>78</v>
      </c>
      <c r="F170" s="41"/>
      <c r="G170" s="59" t="s">
        <v>78</v>
      </c>
      <c r="H170" s="50" t="s">
        <v>78</v>
      </c>
      <c r="I170" s="41"/>
      <c r="J170" s="49">
        <v>10</v>
      </c>
      <c r="K170" s="50" t="s">
        <v>78</v>
      </c>
      <c r="L170" s="41"/>
      <c r="M170" s="59">
        <v>100</v>
      </c>
      <c r="N170" s="50" t="s">
        <v>78</v>
      </c>
      <c r="O170" s="41"/>
      <c r="P170" s="59">
        <v>720</v>
      </c>
      <c r="Q170" s="50">
        <v>-0.002770083102493075</v>
      </c>
      <c r="R170" s="41"/>
      <c r="S170" s="59" t="s">
        <v>78</v>
      </c>
      <c r="T170" s="50" t="s">
        <v>78</v>
      </c>
      <c r="U170" s="41"/>
      <c r="V170" s="59" t="s">
        <v>78</v>
      </c>
      <c r="W170" s="50" t="s">
        <v>78</v>
      </c>
      <c r="X170" s="41"/>
      <c r="Y170" s="59">
        <v>4</v>
      </c>
      <c r="Z170" s="50" t="s">
        <v>78</v>
      </c>
    </row>
    <row r="171" spans="1:26" ht="11.25" customHeight="1">
      <c r="A171" s="52" t="s">
        <v>75</v>
      </c>
      <c r="B171" s="41"/>
      <c r="C171" s="49">
        <v>35</v>
      </c>
      <c r="D171" s="49"/>
      <c r="E171" s="50">
        <v>1.5</v>
      </c>
      <c r="F171" s="41"/>
      <c r="G171" s="49">
        <v>5600</v>
      </c>
      <c r="H171" s="50">
        <v>0.044386422976501305</v>
      </c>
      <c r="I171" s="41"/>
      <c r="J171" s="59" t="s">
        <v>78</v>
      </c>
      <c r="K171" s="50" t="s">
        <v>78</v>
      </c>
      <c r="L171" s="41"/>
      <c r="M171" s="59">
        <v>4000</v>
      </c>
      <c r="N171" s="50" t="s">
        <v>78</v>
      </c>
      <c r="O171" s="41"/>
      <c r="P171" s="59">
        <v>17684</v>
      </c>
      <c r="Q171" s="50">
        <v>0.0857739301283232</v>
      </c>
      <c r="R171" s="41"/>
      <c r="S171" s="59" t="s">
        <v>78</v>
      </c>
      <c r="T171" s="50">
        <v>-1</v>
      </c>
      <c r="U171" s="41"/>
      <c r="V171" s="59" t="s">
        <v>78</v>
      </c>
      <c r="W171" s="50" t="s">
        <v>78</v>
      </c>
      <c r="X171" s="41"/>
      <c r="Y171" s="59">
        <v>105.6</v>
      </c>
      <c r="Z171" s="50">
        <v>0.06559031281533804</v>
      </c>
    </row>
    <row r="172" spans="1:26" ht="11.25" customHeight="1">
      <c r="A172" s="52" t="s">
        <v>76</v>
      </c>
      <c r="B172" s="41"/>
      <c r="C172" s="49">
        <v>25</v>
      </c>
      <c r="D172" s="49"/>
      <c r="E172" s="50" t="s">
        <v>78</v>
      </c>
      <c r="F172" s="41"/>
      <c r="G172" s="49">
        <v>5300</v>
      </c>
      <c r="H172" s="50">
        <v>0.23255813953488372</v>
      </c>
      <c r="I172" s="41"/>
      <c r="J172" s="49">
        <v>14700</v>
      </c>
      <c r="K172" s="50">
        <v>0.0425531914893617</v>
      </c>
      <c r="L172" s="41"/>
      <c r="M172" s="59">
        <v>3600</v>
      </c>
      <c r="N172" s="50">
        <v>-0.02702702702702703</v>
      </c>
      <c r="O172" s="41"/>
      <c r="P172" s="59">
        <v>5949</v>
      </c>
      <c r="Q172" s="50">
        <v>0.042404065183108464</v>
      </c>
      <c r="R172" s="41"/>
      <c r="S172" s="59">
        <v>33.9</v>
      </c>
      <c r="T172" s="50">
        <v>-0.33529411764705885</v>
      </c>
      <c r="U172" s="41"/>
      <c r="V172" s="59">
        <v>30.2</v>
      </c>
      <c r="W172" s="50">
        <v>0.24793388429752067</v>
      </c>
      <c r="X172" s="41"/>
      <c r="Y172" s="59">
        <v>52</v>
      </c>
      <c r="Z172" s="50" t="s">
        <v>78</v>
      </c>
    </row>
    <row r="173" spans="1:26" ht="11.25" customHeight="1">
      <c r="A173" s="52" t="s">
        <v>77</v>
      </c>
      <c r="B173" s="41"/>
      <c r="C173" s="130" t="s">
        <v>78</v>
      </c>
      <c r="D173" s="130"/>
      <c r="E173" s="74" t="s">
        <v>78</v>
      </c>
      <c r="F173" s="57"/>
      <c r="G173" s="130" t="s">
        <v>78</v>
      </c>
      <c r="H173" s="74" t="s">
        <v>78</v>
      </c>
      <c r="I173" s="57"/>
      <c r="J173" s="146" t="s">
        <v>390</v>
      </c>
      <c r="K173" s="74" t="s">
        <v>78</v>
      </c>
      <c r="L173" s="57"/>
      <c r="M173" s="59">
        <v>10500</v>
      </c>
      <c r="N173" s="50">
        <v>0.029411764705882353</v>
      </c>
      <c r="O173" s="57"/>
      <c r="P173" s="59">
        <v>13766</v>
      </c>
      <c r="Q173" s="50">
        <v>0.06713178294573643</v>
      </c>
      <c r="R173" s="57"/>
      <c r="S173" s="59">
        <v>0.6</v>
      </c>
      <c r="T173" s="50">
        <v>-0.14285714285714282</v>
      </c>
      <c r="U173" s="57"/>
      <c r="V173" s="59">
        <v>126</v>
      </c>
      <c r="W173" s="50">
        <v>-0.3064271087918621</v>
      </c>
      <c r="X173" s="57"/>
      <c r="Y173" s="59">
        <v>120</v>
      </c>
      <c r="Z173" s="50">
        <v>-0.29234434524160546</v>
      </c>
    </row>
    <row r="174" spans="1:26" ht="11.25" customHeight="1">
      <c r="A174" s="53" t="s">
        <v>33</v>
      </c>
      <c r="B174" s="41"/>
      <c r="C174" s="54">
        <v>503.201</v>
      </c>
      <c r="D174" s="54"/>
      <c r="E174" s="56">
        <v>0.21250623480454642</v>
      </c>
      <c r="F174" s="55"/>
      <c r="G174" s="54">
        <v>17300</v>
      </c>
      <c r="H174" s="56">
        <v>0.016137550613226925</v>
      </c>
      <c r="I174" s="55"/>
      <c r="J174" s="54">
        <v>16000</v>
      </c>
      <c r="K174" s="56">
        <v>0.034632314862765405</v>
      </c>
      <c r="L174" s="55"/>
      <c r="M174" s="60">
        <v>90000</v>
      </c>
      <c r="N174" s="56">
        <v>-0.03923410250389566</v>
      </c>
      <c r="O174" s="55"/>
      <c r="P174" s="60">
        <v>155000</v>
      </c>
      <c r="Q174" s="56">
        <v>-0.032345265891695486</v>
      </c>
      <c r="R174" s="55"/>
      <c r="S174" s="60">
        <v>100.915</v>
      </c>
      <c r="T174" s="56">
        <v>-0.1881596730595959</v>
      </c>
      <c r="U174" s="55"/>
      <c r="V174" s="60">
        <v>312.06899999999996</v>
      </c>
      <c r="W174" s="56">
        <v>-0.1223119716051953</v>
      </c>
      <c r="X174" s="55"/>
      <c r="Y174" s="60">
        <v>908.104</v>
      </c>
      <c r="Z174" s="56">
        <v>-0.04976047916723355</v>
      </c>
    </row>
    <row r="175" spans="1:26" ht="11.25" customHeight="1">
      <c r="A175" s="51" t="s">
        <v>396</v>
      </c>
      <c r="B175" s="41"/>
      <c r="C175" s="49">
        <v>503.201</v>
      </c>
      <c r="D175" s="49"/>
      <c r="E175" s="50">
        <v>0.21250623480454642</v>
      </c>
      <c r="F175" s="41"/>
      <c r="G175" s="49">
        <v>17300</v>
      </c>
      <c r="H175" s="50">
        <v>0.016137550613226925</v>
      </c>
      <c r="I175" s="41"/>
      <c r="J175" s="49">
        <v>16400</v>
      </c>
      <c r="K175" s="50">
        <v>0.038193564732708386</v>
      </c>
      <c r="L175" s="41"/>
      <c r="M175" s="59">
        <v>90200</v>
      </c>
      <c r="N175" s="50">
        <v>-0.039154701546589406</v>
      </c>
      <c r="O175" s="41"/>
      <c r="P175" s="59">
        <v>157000</v>
      </c>
      <c r="Q175" s="147">
        <v>-0.03138736602953524</v>
      </c>
      <c r="R175" s="41"/>
      <c r="S175" s="59">
        <v>100.915</v>
      </c>
      <c r="T175" s="50">
        <v>-0.1881596730595959</v>
      </c>
      <c r="U175" s="41"/>
      <c r="V175" s="59">
        <v>312.06899999999996</v>
      </c>
      <c r="W175" s="50">
        <v>-0.1223119716051953</v>
      </c>
      <c r="X175" s="41"/>
      <c r="Y175" s="59">
        <v>917.104</v>
      </c>
      <c r="Z175" s="50">
        <v>-0.0483096700281636</v>
      </c>
    </row>
    <row r="176" spans="1:26" ht="11.25" customHeight="1">
      <c r="A176" s="133" t="s">
        <v>389</v>
      </c>
      <c r="B176" s="41"/>
      <c r="C176" s="50">
        <v>0.30289319003319665</v>
      </c>
      <c r="D176" s="50"/>
      <c r="E176" s="50">
        <v>-0.0038358259286670397</v>
      </c>
      <c r="F176" s="57"/>
      <c r="G176" s="50">
        <v>0.007111974164262946</v>
      </c>
      <c r="H176" s="50">
        <v>0.06192863126007463</v>
      </c>
      <c r="I176" s="57"/>
      <c r="J176" s="50">
        <v>0.02183761635080593</v>
      </c>
      <c r="K176" s="50">
        <v>-0.08562870625794845</v>
      </c>
      <c r="L176" s="57"/>
      <c r="M176" s="89">
        <v>0.12580929642251362</v>
      </c>
      <c r="N176" s="50">
        <v>-0.10159890306311689</v>
      </c>
      <c r="O176" s="57"/>
      <c r="P176" s="89">
        <v>0.1502667724153003</v>
      </c>
      <c r="Q176" s="50">
        <v>-0.09721481050770803</v>
      </c>
      <c r="R176" s="57"/>
      <c r="S176" s="89">
        <v>0.0326879528948832</v>
      </c>
      <c r="T176" s="50">
        <v>-0.15813479535912714</v>
      </c>
      <c r="U176" s="57"/>
      <c r="V176" s="89">
        <v>0.0924309564577626</v>
      </c>
      <c r="W176" s="50">
        <v>-0.076277685689948</v>
      </c>
      <c r="X176" s="57"/>
      <c r="Y176" s="89">
        <v>0.28348481719930213</v>
      </c>
      <c r="Z176" s="50">
        <v>0.044290090782771976</v>
      </c>
    </row>
    <row r="177" spans="1:26" ht="11.25" customHeight="1">
      <c r="A177" s="126" t="s">
        <v>397</v>
      </c>
      <c r="B177" s="41"/>
      <c r="C177" s="49">
        <v>797.201</v>
      </c>
      <c r="D177" s="49"/>
      <c r="E177" s="50">
        <v>0.313263749551099</v>
      </c>
      <c r="F177" s="41"/>
      <c r="G177" s="49">
        <v>342000</v>
      </c>
      <c r="H177" s="50">
        <v>0.007804682809685812</v>
      </c>
      <c r="I177" s="41"/>
      <c r="J177" s="49">
        <v>121000</v>
      </c>
      <c r="K177" s="50">
        <v>0.05477318818681561</v>
      </c>
      <c r="L177" s="41"/>
      <c r="M177" s="59">
        <v>202000</v>
      </c>
      <c r="N177" s="50">
        <v>0.006369933515994451</v>
      </c>
      <c r="O177" s="41"/>
      <c r="P177" s="59">
        <v>305000</v>
      </c>
      <c r="Q177" s="50">
        <v>0.009280248515141684</v>
      </c>
      <c r="R177" s="41"/>
      <c r="S177" s="59">
        <v>281.16700000000003</v>
      </c>
      <c r="T177" s="50">
        <v>-0.15813222348643627</v>
      </c>
      <c r="U177" s="41"/>
      <c r="V177" s="59">
        <v>677.7959999999999</v>
      </c>
      <c r="W177" s="50">
        <v>-0.04255418330576435</v>
      </c>
      <c r="X177" s="41"/>
      <c r="Y177" s="59">
        <v>970.104</v>
      </c>
      <c r="Z177" s="50">
        <v>-0.04616649197980849</v>
      </c>
    </row>
    <row r="178" spans="1:26" ht="11.25" customHeight="1">
      <c r="A178" s="127" t="s">
        <v>399</v>
      </c>
      <c r="B178" s="41"/>
      <c r="C178" s="59"/>
      <c r="D178" s="59"/>
      <c r="E178" s="89"/>
      <c r="F178" s="41"/>
      <c r="G178" s="59"/>
      <c r="H178" s="89"/>
      <c r="I178" s="41"/>
      <c r="J178" s="59"/>
      <c r="K178" s="89"/>
      <c r="L178" s="41"/>
      <c r="M178" s="59"/>
      <c r="N178" s="89"/>
      <c r="O178" s="41"/>
      <c r="P178" s="59"/>
      <c r="Q178" s="89"/>
      <c r="R178" s="41"/>
      <c r="S178" s="59"/>
      <c r="T178" s="89"/>
      <c r="U178" s="41"/>
      <c r="V178" s="59"/>
      <c r="W178" s="89"/>
      <c r="X178" s="41"/>
      <c r="Y178" s="59"/>
      <c r="Z178" s="89"/>
    </row>
    <row r="179" spans="1:26" ht="11.25" customHeight="1">
      <c r="A179" s="133" t="s">
        <v>389</v>
      </c>
      <c r="B179" s="41"/>
      <c r="C179" s="50">
        <v>0.47986143506800344</v>
      </c>
      <c r="D179" s="50"/>
      <c r="E179" s="50">
        <v>0.07894397641615081</v>
      </c>
      <c r="F179" s="41"/>
      <c r="G179" s="50">
        <v>0.1406491873760405</v>
      </c>
      <c r="H179" s="50">
        <v>0.053220252265768854</v>
      </c>
      <c r="I179" s="41"/>
      <c r="J179" s="50">
        <v>0.16089717513265905</v>
      </c>
      <c r="K179" s="50">
        <v>-0.07102648537884776</v>
      </c>
      <c r="L179" s="41"/>
      <c r="M179" s="89">
        <v>0.346062824912972</v>
      </c>
      <c r="N179" s="50">
        <v>-0.04624230374597077</v>
      </c>
      <c r="O179" s="41"/>
      <c r="P179" s="89">
        <v>0.2922548658893048</v>
      </c>
      <c r="Q179" s="50">
        <v>-0.059310989294453886</v>
      </c>
      <c r="R179" s="41"/>
      <c r="S179" s="89">
        <v>0.09107440570376679</v>
      </c>
      <c r="T179" s="50">
        <v>-0.12699681891119544</v>
      </c>
      <c r="U179" s="41"/>
      <c r="V179" s="89">
        <v>0.20075474514689273</v>
      </c>
      <c r="W179" s="50">
        <v>0.0076633576064308005</v>
      </c>
      <c r="X179" s="41"/>
      <c r="Y179" s="89">
        <v>0.29986757783665957</v>
      </c>
      <c r="Z179" s="50">
        <v>0.046641800712142446</v>
      </c>
    </row>
    <row r="180" spans="1:26" ht="11.25" customHeight="1">
      <c r="A180" s="67" t="s">
        <v>471</v>
      </c>
      <c r="B180" s="41"/>
      <c r="C180" s="49">
        <v>50.761</v>
      </c>
      <c r="D180" s="49"/>
      <c r="E180" s="50">
        <v>-0.04763602251407119</v>
      </c>
      <c r="F180" s="41"/>
      <c r="G180" s="49">
        <v>258000</v>
      </c>
      <c r="H180" s="50">
        <v>-0.06858868098968209</v>
      </c>
      <c r="I180" s="41"/>
      <c r="J180" s="49">
        <v>34500</v>
      </c>
      <c r="K180" s="50">
        <v>0.12651193200392286</v>
      </c>
      <c r="L180" s="41"/>
      <c r="M180" s="59">
        <v>42500</v>
      </c>
      <c r="N180" s="50">
        <v>0.03959930024192361</v>
      </c>
      <c r="O180" s="41"/>
      <c r="P180" s="59">
        <v>99700</v>
      </c>
      <c r="Q180" s="50">
        <v>0.06409329399595128</v>
      </c>
      <c r="R180" s="41"/>
      <c r="S180" s="59">
        <v>444.961</v>
      </c>
      <c r="T180" s="50">
        <v>-0.03311806554513015</v>
      </c>
      <c r="U180" s="41"/>
      <c r="V180" s="59">
        <v>148.43</v>
      </c>
      <c r="W180" s="50">
        <v>-0.39428935201243814</v>
      </c>
      <c r="X180" s="41"/>
      <c r="Y180" s="59">
        <v>1110</v>
      </c>
      <c r="Z180" s="50">
        <v>-0.021151188994829793</v>
      </c>
    </row>
    <row r="181" spans="1:26" ht="11.25" customHeight="1">
      <c r="A181" s="135" t="s">
        <v>389</v>
      </c>
      <c r="B181" s="41"/>
      <c r="C181" s="50">
        <v>0.03055471117759125</v>
      </c>
      <c r="D181" s="50"/>
      <c r="E181" s="50">
        <v>-0.21756206457735042</v>
      </c>
      <c r="F181" s="41"/>
      <c r="G181" s="50">
        <v>0.10592594691812399</v>
      </c>
      <c r="H181" s="50">
        <v>-0.02661569140923681</v>
      </c>
      <c r="I181" s="41"/>
      <c r="J181" s="50">
        <v>0.045910820538635363</v>
      </c>
      <c r="K181" s="50">
        <v>-0.007843809022761716</v>
      </c>
      <c r="L181" s="41"/>
      <c r="M181" s="89">
        <v>0.06292640581186129</v>
      </c>
      <c r="N181" s="50">
        <v>-0.03897460769395299</v>
      </c>
      <c r="O181" s="41"/>
      <c r="P181" s="89">
        <v>0.0954521898098358</v>
      </c>
      <c r="Q181" s="50">
        <v>-0.008223068369656906</v>
      </c>
      <c r="R181" s="41"/>
      <c r="S181" s="89">
        <v>0.14412985391725833</v>
      </c>
      <c r="T181" s="50">
        <v>0.0026408280075070063</v>
      </c>
      <c r="U181" s="41"/>
      <c r="V181" s="89">
        <v>0.04396311990946139</v>
      </c>
      <c r="W181" s="50">
        <v>-0.36252013989003407</v>
      </c>
      <c r="X181" s="41"/>
      <c r="Y181" s="89">
        <v>0.34358080163011556</v>
      </c>
      <c r="Z181" s="50">
        <v>0.07409110034505456</v>
      </c>
    </row>
    <row r="182" spans="1:26" ht="11.25" customHeight="1">
      <c r="A182" s="51" t="s">
        <v>472</v>
      </c>
      <c r="B182" s="44"/>
      <c r="C182" s="87">
        <v>1660</v>
      </c>
      <c r="D182" s="87"/>
      <c r="E182" s="136">
        <v>0.21717510663831777</v>
      </c>
      <c r="F182" s="137"/>
      <c r="G182" s="87">
        <v>2430000</v>
      </c>
      <c r="H182" s="136">
        <v>-0.04312067619131086</v>
      </c>
      <c r="I182" s="137"/>
      <c r="J182" s="87">
        <v>751000</v>
      </c>
      <c r="K182" s="136">
        <v>0.13541793343480418</v>
      </c>
      <c r="L182" s="137"/>
      <c r="M182" s="148">
        <v>763000</v>
      </c>
      <c r="N182" s="136">
        <v>0.06859396887589024</v>
      </c>
      <c r="O182" s="137"/>
      <c r="P182" s="148">
        <v>1040000</v>
      </c>
      <c r="Q182" s="136">
        <v>0.07291595525087496</v>
      </c>
      <c r="R182" s="137"/>
      <c r="S182" s="148">
        <v>3090</v>
      </c>
      <c r="T182" s="136">
        <v>-0.035664709189729395</v>
      </c>
      <c r="U182" s="137"/>
      <c r="V182" s="148">
        <v>3380</v>
      </c>
      <c r="W182" s="136">
        <v>-0.049835632637749275</v>
      </c>
      <c r="X182" s="137"/>
      <c r="Y182" s="148">
        <v>3240</v>
      </c>
      <c r="Z182" s="136">
        <v>-0.08867244995260411</v>
      </c>
    </row>
    <row r="183" spans="1:26" ht="11.25" customHeight="1">
      <c r="A183" s="192" t="s">
        <v>34</v>
      </c>
      <c r="B183" s="192"/>
      <c r="C183" s="192"/>
      <c r="D183" s="192"/>
      <c r="E183" s="192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U183" s="192"/>
      <c r="V183" s="192"/>
      <c r="W183" s="192"/>
      <c r="X183" s="192"/>
      <c r="Y183" s="192"/>
      <c r="Z183" s="192"/>
    </row>
    <row r="184" spans="1:26" ht="11.25" customHeight="1">
      <c r="A184" s="193"/>
      <c r="B184" s="193"/>
      <c r="C184" s="193"/>
      <c r="D184" s="193"/>
      <c r="E184" s="193"/>
      <c r="F184" s="193"/>
      <c r="G184" s="193"/>
      <c r="H184" s="193"/>
      <c r="I184" s="193"/>
      <c r="J184" s="193"/>
      <c r="K184" s="193"/>
      <c r="L184" s="193"/>
      <c r="M184" s="193"/>
      <c r="N184" s="193"/>
      <c r="O184" s="193"/>
      <c r="P184" s="193"/>
      <c r="Q184" s="193"/>
      <c r="R184" s="193"/>
      <c r="S184" s="193"/>
      <c r="T184" s="193"/>
      <c r="U184" s="193"/>
      <c r="V184" s="193"/>
      <c r="W184" s="193"/>
      <c r="X184" s="193"/>
      <c r="Y184" s="193"/>
      <c r="Z184" s="193"/>
    </row>
    <row r="185" spans="1:26" ht="11.25" customHeight="1">
      <c r="A185" s="167" t="s">
        <v>393</v>
      </c>
      <c r="B185" s="167"/>
      <c r="C185" s="167"/>
      <c r="D185" s="167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</row>
    <row r="186" spans="1:26" ht="11.25" customHeight="1">
      <c r="A186" s="167" t="s">
        <v>467</v>
      </c>
      <c r="B186" s="167"/>
      <c r="C186" s="167"/>
      <c r="D186" s="167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</row>
    <row r="187" spans="1:26" ht="11.25" customHeight="1">
      <c r="A187" s="193"/>
      <c r="B187" s="193"/>
      <c r="C187" s="193"/>
      <c r="D187" s="193"/>
      <c r="E187" s="193"/>
      <c r="F187" s="193"/>
      <c r="G187" s="193"/>
      <c r="H187" s="193"/>
      <c r="I187" s="193"/>
      <c r="J187" s="193"/>
      <c r="K187" s="193"/>
      <c r="L187" s="193"/>
      <c r="M187" s="193"/>
      <c r="N187" s="193"/>
      <c r="O187" s="193"/>
      <c r="P187" s="193"/>
      <c r="Q187" s="193"/>
      <c r="R187" s="193"/>
      <c r="S187" s="193"/>
      <c r="T187" s="193"/>
      <c r="U187" s="193"/>
      <c r="V187" s="193"/>
      <c r="W187" s="193"/>
      <c r="X187" s="193"/>
      <c r="Y187" s="193"/>
      <c r="Z187" s="193"/>
    </row>
    <row r="188" spans="1:26" ht="11.25" customHeight="1">
      <c r="A188" s="167" t="s">
        <v>370</v>
      </c>
      <c r="B188" s="167"/>
      <c r="C188" s="167"/>
      <c r="D188" s="167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</row>
    <row r="189" spans="1:26" ht="11.25" customHeight="1">
      <c r="A189" s="191"/>
      <c r="B189" s="191"/>
      <c r="C189" s="191"/>
      <c r="D189" s="191"/>
      <c r="E189" s="191"/>
      <c r="F189" s="191"/>
      <c r="G189" s="191"/>
      <c r="H189" s="191"/>
      <c r="I189" s="191"/>
      <c r="J189" s="191"/>
      <c r="K189" s="191"/>
      <c r="L189" s="191"/>
      <c r="M189" s="191"/>
      <c r="N189" s="191"/>
      <c r="O189" s="191"/>
      <c r="P189" s="191"/>
      <c r="Q189" s="191"/>
      <c r="R189" s="191"/>
      <c r="S189" s="191"/>
      <c r="T189" s="191"/>
      <c r="U189" s="191"/>
      <c r="V189" s="191"/>
      <c r="W189" s="191"/>
      <c r="X189" s="191"/>
      <c r="Y189" s="191"/>
      <c r="Z189" s="191"/>
    </row>
    <row r="190" spans="1:26" ht="11.25" customHeight="1">
      <c r="A190" s="41"/>
      <c r="B190" s="41"/>
      <c r="C190" s="196" t="s">
        <v>400</v>
      </c>
      <c r="D190" s="196"/>
      <c r="E190" s="196"/>
      <c r="F190" s="196"/>
      <c r="G190" s="196"/>
      <c r="H190" s="196"/>
      <c r="I190" s="196"/>
      <c r="J190" s="196"/>
      <c r="K190" s="196"/>
      <c r="L190" s="196"/>
      <c r="M190" s="196"/>
      <c r="N190" s="196"/>
      <c r="O190" s="196"/>
      <c r="P190" s="196"/>
      <c r="Q190" s="196"/>
      <c r="R190" s="196"/>
      <c r="S190" s="196"/>
      <c r="T190" s="196"/>
      <c r="U190" s="196"/>
      <c r="V190" s="196"/>
      <c r="W190" s="196"/>
      <c r="X190" s="196"/>
      <c r="Y190" s="196"/>
      <c r="Z190" s="196"/>
    </row>
    <row r="191" spans="1:26" ht="11.25" customHeight="1">
      <c r="A191" s="41"/>
      <c r="B191" s="41"/>
      <c r="C191" s="118"/>
      <c r="D191" s="118"/>
      <c r="E191" s="118"/>
      <c r="F191" s="118"/>
      <c r="G191" s="168" t="s">
        <v>412</v>
      </c>
      <c r="H191" s="168"/>
      <c r="I191" s="118"/>
      <c r="J191" s="118"/>
      <c r="K191" s="118"/>
      <c r="L191" s="118"/>
      <c r="M191" s="118"/>
      <c r="N191" s="118"/>
      <c r="O191" s="118"/>
      <c r="P191" s="198"/>
      <c r="Q191" s="198"/>
      <c r="R191" s="198"/>
      <c r="S191" s="198"/>
      <c r="T191" s="198"/>
      <c r="U191" s="118"/>
      <c r="V191" s="168" t="s">
        <v>413</v>
      </c>
      <c r="W191" s="168"/>
      <c r="X191" s="118"/>
      <c r="Y191" s="168" t="s">
        <v>414</v>
      </c>
      <c r="Z191" s="168"/>
    </row>
    <row r="192" spans="1:26" ht="11.25" customHeight="1">
      <c r="A192" s="41"/>
      <c r="B192" s="41"/>
      <c r="C192" s="168"/>
      <c r="D192" s="168"/>
      <c r="E192" s="168"/>
      <c r="F192" s="41"/>
      <c r="G192" s="168" t="s">
        <v>415</v>
      </c>
      <c r="H192" s="168"/>
      <c r="I192" s="41"/>
      <c r="J192" s="194"/>
      <c r="K192" s="194"/>
      <c r="L192" s="194"/>
      <c r="M192" s="194"/>
      <c r="N192" s="194"/>
      <c r="O192" s="41"/>
      <c r="P192" s="168" t="s">
        <v>416</v>
      </c>
      <c r="Q192" s="168"/>
      <c r="R192" s="168"/>
      <c r="S192" s="168"/>
      <c r="T192" s="168"/>
      <c r="U192" s="41"/>
      <c r="V192" s="168" t="s">
        <v>415</v>
      </c>
      <c r="W192" s="168"/>
      <c r="X192" s="41"/>
      <c r="Y192" s="168" t="s">
        <v>415</v>
      </c>
      <c r="Z192" s="168"/>
    </row>
    <row r="193" spans="1:26" ht="11.25" customHeight="1">
      <c r="A193" s="41"/>
      <c r="B193" s="41"/>
      <c r="C193" s="168" t="s">
        <v>417</v>
      </c>
      <c r="D193" s="168"/>
      <c r="E193" s="168"/>
      <c r="F193" s="41"/>
      <c r="G193" s="195" t="s">
        <v>418</v>
      </c>
      <c r="H193" s="195"/>
      <c r="I193" s="41"/>
      <c r="J193" s="196" t="s">
        <v>419</v>
      </c>
      <c r="K193" s="196"/>
      <c r="L193" s="196"/>
      <c r="M193" s="196"/>
      <c r="N193" s="196"/>
      <c r="O193" s="41"/>
      <c r="P193" s="195" t="s">
        <v>420</v>
      </c>
      <c r="Q193" s="195"/>
      <c r="R193" s="195"/>
      <c r="S193" s="195"/>
      <c r="T193" s="195"/>
      <c r="U193" s="41"/>
      <c r="V193" s="195" t="s">
        <v>418</v>
      </c>
      <c r="W193" s="195"/>
      <c r="X193" s="41"/>
      <c r="Y193" s="195" t="s">
        <v>418</v>
      </c>
      <c r="Z193" s="195"/>
    </row>
    <row r="194" spans="1:26" ht="11.25" customHeight="1">
      <c r="A194" s="41"/>
      <c r="B194" s="41"/>
      <c r="C194" s="195" t="s">
        <v>375</v>
      </c>
      <c r="D194" s="195"/>
      <c r="E194" s="195"/>
      <c r="F194" s="41"/>
      <c r="G194" s="130" t="s">
        <v>380</v>
      </c>
      <c r="H194" s="141"/>
      <c r="I194" s="41"/>
      <c r="J194" s="195" t="s">
        <v>382</v>
      </c>
      <c r="K194" s="195"/>
      <c r="L194" s="41"/>
      <c r="M194" s="197" t="s">
        <v>407</v>
      </c>
      <c r="N194" s="197"/>
      <c r="O194" s="41"/>
      <c r="P194" s="197" t="s">
        <v>421</v>
      </c>
      <c r="Q194" s="197"/>
      <c r="R194" s="41"/>
      <c r="S194" s="197" t="s">
        <v>422</v>
      </c>
      <c r="T194" s="197"/>
      <c r="U194" s="41"/>
      <c r="V194" s="130" t="s">
        <v>380</v>
      </c>
      <c r="W194" s="141"/>
      <c r="X194" s="41"/>
      <c r="Y194" s="130" t="s">
        <v>380</v>
      </c>
      <c r="Z194" s="141"/>
    </row>
    <row r="195" spans="1:26" ht="11.25" customHeight="1">
      <c r="A195" s="41"/>
      <c r="B195" s="41"/>
      <c r="C195" s="59" t="s">
        <v>374</v>
      </c>
      <c r="D195" s="59"/>
      <c r="E195" s="89" t="s">
        <v>383</v>
      </c>
      <c r="F195" s="41"/>
      <c r="G195" s="49" t="s">
        <v>384</v>
      </c>
      <c r="H195" s="89" t="s">
        <v>383</v>
      </c>
      <c r="I195" s="41"/>
      <c r="J195" s="59" t="s">
        <v>374</v>
      </c>
      <c r="K195" s="89" t="s">
        <v>383</v>
      </c>
      <c r="L195" s="41"/>
      <c r="M195" s="42"/>
      <c r="N195" s="89" t="s">
        <v>383</v>
      </c>
      <c r="O195" s="41"/>
      <c r="P195" s="130" t="s">
        <v>380</v>
      </c>
      <c r="Q195" s="89" t="s">
        <v>383</v>
      </c>
      <c r="R195" s="41"/>
      <c r="S195" s="142" t="s">
        <v>380</v>
      </c>
      <c r="T195" s="89" t="s">
        <v>383</v>
      </c>
      <c r="U195" s="41"/>
      <c r="V195" s="49" t="s">
        <v>384</v>
      </c>
      <c r="W195" s="89" t="s">
        <v>383</v>
      </c>
      <c r="X195" s="41"/>
      <c r="Y195" s="49" t="s">
        <v>384</v>
      </c>
      <c r="Z195" s="89" t="s">
        <v>383</v>
      </c>
    </row>
    <row r="196" spans="1:26" ht="11.25" customHeight="1">
      <c r="A196" s="65" t="s">
        <v>386</v>
      </c>
      <c r="B196" s="44"/>
      <c r="C196" s="119" t="s">
        <v>358</v>
      </c>
      <c r="D196" s="119"/>
      <c r="E196" s="47" t="s">
        <v>470</v>
      </c>
      <c r="F196" s="44"/>
      <c r="G196" s="119" t="s">
        <v>387</v>
      </c>
      <c r="H196" s="47" t="s">
        <v>470</v>
      </c>
      <c r="I196" s="44"/>
      <c r="J196" s="119" t="s">
        <v>358</v>
      </c>
      <c r="K196" s="47" t="s">
        <v>470</v>
      </c>
      <c r="L196" s="44"/>
      <c r="M196" s="119" t="s">
        <v>380</v>
      </c>
      <c r="N196" s="47" t="s">
        <v>470</v>
      </c>
      <c r="O196" s="44"/>
      <c r="P196" s="46" t="s">
        <v>411</v>
      </c>
      <c r="Q196" s="47" t="s">
        <v>470</v>
      </c>
      <c r="R196" s="44"/>
      <c r="S196" s="46" t="s">
        <v>411</v>
      </c>
      <c r="T196" s="47" t="s">
        <v>470</v>
      </c>
      <c r="U196" s="44"/>
      <c r="V196" s="119" t="s">
        <v>387</v>
      </c>
      <c r="W196" s="47" t="s">
        <v>470</v>
      </c>
      <c r="X196" s="44"/>
      <c r="Y196" s="119" t="s">
        <v>387</v>
      </c>
      <c r="Z196" s="47" t="s">
        <v>470</v>
      </c>
    </row>
    <row r="197" spans="1:26" ht="11.25" customHeight="1">
      <c r="A197" s="48" t="s">
        <v>35</v>
      </c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</row>
    <row r="198" spans="1:26" ht="11.25" customHeight="1">
      <c r="A198" s="51" t="s">
        <v>36</v>
      </c>
      <c r="B198" s="41"/>
      <c r="C198" s="59" t="s">
        <v>78</v>
      </c>
      <c r="D198" s="59"/>
      <c r="E198" s="50" t="s">
        <v>78</v>
      </c>
      <c r="F198" s="41"/>
      <c r="G198" s="59" t="s">
        <v>78</v>
      </c>
      <c r="H198" s="50" t="s">
        <v>78</v>
      </c>
      <c r="I198" s="41"/>
      <c r="J198" s="59" t="s">
        <v>78</v>
      </c>
      <c r="K198" s="50" t="s">
        <v>78</v>
      </c>
      <c r="L198" s="41"/>
      <c r="M198" s="59" t="s">
        <v>78</v>
      </c>
      <c r="N198" s="50" t="s">
        <v>78</v>
      </c>
      <c r="O198" s="41"/>
      <c r="P198" s="59" t="s">
        <v>78</v>
      </c>
      <c r="Q198" s="50" t="s">
        <v>78</v>
      </c>
      <c r="R198" s="41"/>
      <c r="S198" s="59" t="s">
        <v>78</v>
      </c>
      <c r="T198" s="50" t="s">
        <v>78</v>
      </c>
      <c r="U198" s="41"/>
      <c r="V198" s="49">
        <v>4</v>
      </c>
      <c r="W198" s="50" t="s">
        <v>78</v>
      </c>
      <c r="X198" s="41"/>
      <c r="Y198" s="59" t="s">
        <v>78</v>
      </c>
      <c r="Z198" s="50" t="s">
        <v>78</v>
      </c>
    </row>
    <row r="199" spans="1:26" ht="11.25" customHeight="1">
      <c r="A199" s="51" t="s">
        <v>37</v>
      </c>
      <c r="B199" s="41"/>
      <c r="C199" s="59" t="s">
        <v>78</v>
      </c>
      <c r="D199" s="59"/>
      <c r="E199" s="50" t="s">
        <v>78</v>
      </c>
      <c r="F199" s="41"/>
      <c r="G199" s="59" t="s">
        <v>78</v>
      </c>
      <c r="H199" s="50" t="s">
        <v>78</v>
      </c>
      <c r="I199" s="41"/>
      <c r="J199" s="59" t="s">
        <v>78</v>
      </c>
      <c r="K199" s="50" t="s">
        <v>78</v>
      </c>
      <c r="L199" s="41"/>
      <c r="M199" s="59" t="s">
        <v>78</v>
      </c>
      <c r="N199" s="50" t="s">
        <v>78</v>
      </c>
      <c r="O199" s="41"/>
      <c r="P199" s="59" t="s">
        <v>78</v>
      </c>
      <c r="Q199" s="50" t="s">
        <v>78</v>
      </c>
      <c r="R199" s="41"/>
      <c r="S199" s="59" t="s">
        <v>78</v>
      </c>
      <c r="T199" s="50" t="s">
        <v>78</v>
      </c>
      <c r="U199" s="41"/>
      <c r="V199" s="59" t="s">
        <v>78</v>
      </c>
      <c r="W199" s="50" t="s">
        <v>78</v>
      </c>
      <c r="X199" s="41"/>
      <c r="Y199" s="59" t="s">
        <v>78</v>
      </c>
      <c r="Z199" s="50" t="s">
        <v>78</v>
      </c>
    </row>
    <row r="200" spans="1:26" ht="11.25" customHeight="1">
      <c r="A200" s="51" t="s">
        <v>38</v>
      </c>
      <c r="B200" s="41"/>
      <c r="C200" s="59" t="s">
        <v>78</v>
      </c>
      <c r="D200" s="59"/>
      <c r="E200" s="50" t="s">
        <v>78</v>
      </c>
      <c r="F200" s="41"/>
      <c r="G200" s="59" t="s">
        <v>78</v>
      </c>
      <c r="H200" s="50" t="s">
        <v>78</v>
      </c>
      <c r="I200" s="41"/>
      <c r="J200" s="59" t="s">
        <v>78</v>
      </c>
      <c r="K200" s="50" t="s">
        <v>78</v>
      </c>
      <c r="L200" s="41"/>
      <c r="M200" s="59" t="s">
        <v>78</v>
      </c>
      <c r="N200" s="50" t="s">
        <v>78</v>
      </c>
      <c r="O200" s="41"/>
      <c r="P200" s="59" t="s">
        <v>78</v>
      </c>
      <c r="Q200" s="50" t="s">
        <v>78</v>
      </c>
      <c r="R200" s="41"/>
      <c r="S200" s="59" t="s">
        <v>78</v>
      </c>
      <c r="T200" s="50" t="s">
        <v>78</v>
      </c>
      <c r="U200" s="41"/>
      <c r="V200" s="59" t="s">
        <v>78</v>
      </c>
      <c r="W200" s="50" t="s">
        <v>78</v>
      </c>
      <c r="X200" s="41"/>
      <c r="Y200" s="59" t="s">
        <v>78</v>
      </c>
      <c r="Z200" s="50" t="s">
        <v>78</v>
      </c>
    </row>
    <row r="201" spans="1:26" ht="11.25" customHeight="1">
      <c r="A201" s="51" t="s">
        <v>135</v>
      </c>
      <c r="B201" s="41"/>
      <c r="C201" s="59" t="s">
        <v>78</v>
      </c>
      <c r="D201" s="59"/>
      <c r="E201" s="50" t="s">
        <v>78</v>
      </c>
      <c r="F201" s="41"/>
      <c r="G201" s="59" t="s">
        <v>78</v>
      </c>
      <c r="H201" s="50" t="s">
        <v>78</v>
      </c>
      <c r="I201" s="41"/>
      <c r="J201" s="59" t="s">
        <v>78</v>
      </c>
      <c r="K201" s="50" t="s">
        <v>78</v>
      </c>
      <c r="L201" s="41"/>
      <c r="M201" s="59" t="s">
        <v>78</v>
      </c>
      <c r="N201" s="50" t="s">
        <v>78</v>
      </c>
      <c r="O201" s="41"/>
      <c r="P201" s="59" t="s">
        <v>78</v>
      </c>
      <c r="Q201" s="50" t="s">
        <v>78</v>
      </c>
      <c r="R201" s="41"/>
      <c r="S201" s="59" t="s">
        <v>78</v>
      </c>
      <c r="T201" s="50" t="s">
        <v>78</v>
      </c>
      <c r="U201" s="41"/>
      <c r="V201" s="59" t="s">
        <v>78</v>
      </c>
      <c r="W201" s="50" t="s">
        <v>78</v>
      </c>
      <c r="X201" s="41"/>
      <c r="Y201" s="59" t="s">
        <v>78</v>
      </c>
      <c r="Z201" s="50" t="s">
        <v>78</v>
      </c>
    </row>
    <row r="202" spans="1:26" ht="11.25" customHeight="1">
      <c r="A202" s="51" t="s">
        <v>39</v>
      </c>
      <c r="B202" s="41"/>
      <c r="C202" s="49">
        <v>63.6</v>
      </c>
      <c r="D202" s="49"/>
      <c r="E202" s="50">
        <v>0.2594059405940594</v>
      </c>
      <c r="F202" s="41"/>
      <c r="G202" s="59" t="s">
        <v>78</v>
      </c>
      <c r="H202" s="50" t="s">
        <v>78</v>
      </c>
      <c r="I202" s="41"/>
      <c r="J202" s="59" t="s">
        <v>78</v>
      </c>
      <c r="K202" s="50" t="s">
        <v>78</v>
      </c>
      <c r="L202" s="41"/>
      <c r="M202" s="59" t="s">
        <v>78</v>
      </c>
      <c r="N202" s="50" t="s">
        <v>78</v>
      </c>
      <c r="O202" s="41"/>
      <c r="P202" s="59" t="s">
        <v>78</v>
      </c>
      <c r="Q202" s="50" t="s">
        <v>78</v>
      </c>
      <c r="R202" s="41"/>
      <c r="S202" s="59" t="s">
        <v>78</v>
      </c>
      <c r="T202" s="50" t="s">
        <v>78</v>
      </c>
      <c r="U202" s="41"/>
      <c r="V202" s="49">
        <v>33</v>
      </c>
      <c r="W202" s="50" t="s">
        <v>78</v>
      </c>
      <c r="X202" s="41"/>
      <c r="Y202" s="59" t="s">
        <v>78</v>
      </c>
      <c r="Z202" s="50" t="s">
        <v>78</v>
      </c>
    </row>
    <row r="203" spans="1:26" ht="11.25" customHeight="1">
      <c r="A203" s="51" t="s">
        <v>40</v>
      </c>
      <c r="B203" s="41"/>
      <c r="C203" s="49">
        <v>580</v>
      </c>
      <c r="D203" s="49"/>
      <c r="E203" s="50" t="s">
        <v>78</v>
      </c>
      <c r="F203" s="41"/>
      <c r="G203" s="59" t="s">
        <v>78</v>
      </c>
      <c r="H203" s="50" t="s">
        <v>78</v>
      </c>
      <c r="I203" s="41"/>
      <c r="J203" s="59" t="s">
        <v>78</v>
      </c>
      <c r="K203" s="50" t="s">
        <v>78</v>
      </c>
      <c r="L203" s="41"/>
      <c r="M203" s="59" t="s">
        <v>78</v>
      </c>
      <c r="N203" s="50" t="s">
        <v>78</v>
      </c>
      <c r="O203" s="41"/>
      <c r="P203" s="59" t="s">
        <v>78</v>
      </c>
      <c r="Q203" s="50" t="s">
        <v>78</v>
      </c>
      <c r="R203" s="41"/>
      <c r="S203" s="59" t="s">
        <v>78</v>
      </c>
      <c r="T203" s="50" t="s">
        <v>78</v>
      </c>
      <c r="U203" s="41"/>
      <c r="V203" s="49">
        <v>707</v>
      </c>
      <c r="W203" s="50">
        <v>-0.14458560193587416</v>
      </c>
      <c r="X203" s="41"/>
      <c r="Y203" s="59" t="s">
        <v>78</v>
      </c>
      <c r="Z203" s="50" t="s">
        <v>78</v>
      </c>
    </row>
    <row r="204" spans="1:26" ht="11.25" customHeight="1">
      <c r="A204" s="51" t="s">
        <v>41</v>
      </c>
      <c r="B204" s="41"/>
      <c r="C204" s="59" t="s">
        <v>78</v>
      </c>
      <c r="D204" s="59"/>
      <c r="E204" s="50" t="s">
        <v>78</v>
      </c>
      <c r="F204" s="41"/>
      <c r="G204" s="49">
        <v>488</v>
      </c>
      <c r="H204" s="50">
        <v>0.31891891891891894</v>
      </c>
      <c r="I204" s="41"/>
      <c r="J204" s="59" t="s">
        <v>78</v>
      </c>
      <c r="K204" s="50" t="s">
        <v>78</v>
      </c>
      <c r="L204" s="41"/>
      <c r="M204" s="59" t="s">
        <v>78</v>
      </c>
      <c r="N204" s="50" t="s">
        <v>78</v>
      </c>
      <c r="O204" s="41"/>
      <c r="P204" s="59" t="s">
        <v>78</v>
      </c>
      <c r="Q204" s="50" t="s">
        <v>78</v>
      </c>
      <c r="R204" s="41"/>
      <c r="S204" s="59" t="s">
        <v>78</v>
      </c>
      <c r="T204" s="50" t="s">
        <v>78</v>
      </c>
      <c r="U204" s="41"/>
      <c r="V204" s="59" t="s">
        <v>78</v>
      </c>
      <c r="W204" s="50" t="s">
        <v>78</v>
      </c>
      <c r="X204" s="41"/>
      <c r="Y204" s="49" t="s">
        <v>78</v>
      </c>
      <c r="Z204" s="50" t="s">
        <v>78</v>
      </c>
    </row>
    <row r="205" spans="1:26" ht="11.25" customHeight="1">
      <c r="A205" s="51" t="s">
        <v>42</v>
      </c>
      <c r="B205" s="41"/>
      <c r="C205" s="59" t="s">
        <v>78</v>
      </c>
      <c r="D205" s="59"/>
      <c r="E205" s="50" t="s">
        <v>78</v>
      </c>
      <c r="F205" s="41"/>
      <c r="G205" s="59" t="s">
        <v>78</v>
      </c>
      <c r="H205" s="50" t="s">
        <v>78</v>
      </c>
      <c r="I205" s="41"/>
      <c r="J205" s="59" t="s">
        <v>78</v>
      </c>
      <c r="K205" s="50" t="s">
        <v>78</v>
      </c>
      <c r="L205" s="41"/>
      <c r="M205" s="59" t="s">
        <v>78</v>
      </c>
      <c r="N205" s="50" t="s">
        <v>78</v>
      </c>
      <c r="O205" s="41"/>
      <c r="P205" s="59" t="s">
        <v>78</v>
      </c>
      <c r="Q205" s="50" t="s">
        <v>78</v>
      </c>
      <c r="R205" s="41"/>
      <c r="S205" s="59" t="s">
        <v>78</v>
      </c>
      <c r="T205" s="50" t="s">
        <v>78</v>
      </c>
      <c r="U205" s="41"/>
      <c r="V205" s="59" t="s">
        <v>78</v>
      </c>
      <c r="W205" s="50" t="s">
        <v>78</v>
      </c>
      <c r="X205" s="41"/>
      <c r="Y205" s="59" t="s">
        <v>78</v>
      </c>
      <c r="Z205" s="50" t="s">
        <v>78</v>
      </c>
    </row>
    <row r="206" spans="1:26" ht="11.25" customHeight="1">
      <c r="A206" s="51" t="s">
        <v>127</v>
      </c>
      <c r="B206" s="41"/>
      <c r="C206" s="59" t="s">
        <v>78</v>
      </c>
      <c r="D206" s="59"/>
      <c r="E206" s="50" t="s">
        <v>78</v>
      </c>
      <c r="F206" s="41"/>
      <c r="G206" s="59" t="s">
        <v>78</v>
      </c>
      <c r="H206" s="50" t="s">
        <v>78</v>
      </c>
      <c r="I206" s="41"/>
      <c r="J206" s="59" t="s">
        <v>78</v>
      </c>
      <c r="K206" s="50" t="s">
        <v>78</v>
      </c>
      <c r="L206" s="41"/>
      <c r="M206" s="59" t="s">
        <v>78</v>
      </c>
      <c r="N206" s="50" t="s">
        <v>78</v>
      </c>
      <c r="O206" s="41"/>
      <c r="P206" s="59" t="s">
        <v>78</v>
      </c>
      <c r="Q206" s="50" t="s">
        <v>78</v>
      </c>
      <c r="R206" s="41"/>
      <c r="S206" s="59" t="s">
        <v>78</v>
      </c>
      <c r="T206" s="50" t="s">
        <v>78</v>
      </c>
      <c r="U206" s="41"/>
      <c r="V206" s="59" t="s">
        <v>78</v>
      </c>
      <c r="W206" s="50" t="s">
        <v>78</v>
      </c>
      <c r="X206" s="41"/>
      <c r="Y206" s="59" t="s">
        <v>78</v>
      </c>
      <c r="Z206" s="50" t="s">
        <v>78</v>
      </c>
    </row>
    <row r="207" spans="1:26" ht="11.25" customHeight="1">
      <c r="A207" s="51" t="s">
        <v>43</v>
      </c>
      <c r="B207" s="41"/>
      <c r="C207" s="59" t="s">
        <v>78</v>
      </c>
      <c r="D207" s="59"/>
      <c r="E207" s="50" t="s">
        <v>78</v>
      </c>
      <c r="F207" s="41"/>
      <c r="G207" s="59" t="s">
        <v>78</v>
      </c>
      <c r="H207" s="50" t="s">
        <v>78</v>
      </c>
      <c r="I207" s="41"/>
      <c r="J207" s="59" t="s">
        <v>78</v>
      </c>
      <c r="K207" s="50" t="s">
        <v>78</v>
      </c>
      <c r="L207" s="41"/>
      <c r="M207" s="59" t="s">
        <v>78</v>
      </c>
      <c r="N207" s="50" t="s">
        <v>78</v>
      </c>
      <c r="O207" s="41"/>
      <c r="P207" s="59" t="s">
        <v>78</v>
      </c>
      <c r="Q207" s="50" t="s">
        <v>78</v>
      </c>
      <c r="R207" s="41"/>
      <c r="S207" s="59" t="s">
        <v>78</v>
      </c>
      <c r="T207" s="50" t="s">
        <v>78</v>
      </c>
      <c r="U207" s="41"/>
      <c r="V207" s="59" t="s">
        <v>78</v>
      </c>
      <c r="W207" s="50" t="s">
        <v>78</v>
      </c>
      <c r="X207" s="41"/>
      <c r="Y207" s="59" t="s">
        <v>78</v>
      </c>
      <c r="Z207" s="50" t="s">
        <v>78</v>
      </c>
    </row>
    <row r="208" spans="1:26" ht="11.25" customHeight="1">
      <c r="A208" s="51" t="s">
        <v>44</v>
      </c>
      <c r="B208" s="41"/>
      <c r="C208" s="49">
        <v>23</v>
      </c>
      <c r="D208" s="49"/>
      <c r="E208" s="50" t="s">
        <v>78</v>
      </c>
      <c r="F208" s="41"/>
      <c r="G208" s="49">
        <v>50</v>
      </c>
      <c r="H208" s="50" t="s">
        <v>78</v>
      </c>
      <c r="I208" s="41"/>
      <c r="J208" s="49">
        <v>315</v>
      </c>
      <c r="K208" s="50">
        <v>0.016129032258064516</v>
      </c>
      <c r="L208" s="41"/>
      <c r="M208" s="49">
        <v>243</v>
      </c>
      <c r="N208" s="50">
        <v>0.016736401673640166</v>
      </c>
      <c r="O208" s="41"/>
      <c r="P208" s="49">
        <v>97000</v>
      </c>
      <c r="Q208" s="50" t="s">
        <v>78</v>
      </c>
      <c r="R208" s="41"/>
      <c r="S208" s="49">
        <v>28000</v>
      </c>
      <c r="T208" s="50" t="s">
        <v>78</v>
      </c>
      <c r="U208" s="41"/>
      <c r="V208" s="49">
        <v>1040</v>
      </c>
      <c r="W208" s="50">
        <v>0.04</v>
      </c>
      <c r="X208" s="41"/>
      <c r="Y208" s="49">
        <v>2500</v>
      </c>
      <c r="Z208" s="50">
        <v>0.25</v>
      </c>
    </row>
    <row r="209" spans="1:26" ht="11.25" customHeight="1">
      <c r="A209" s="51" t="s">
        <v>45</v>
      </c>
      <c r="B209" s="41"/>
      <c r="C209" s="59" t="s">
        <v>78</v>
      </c>
      <c r="D209" s="59"/>
      <c r="E209" s="50" t="s">
        <v>78</v>
      </c>
      <c r="F209" s="41"/>
      <c r="G209" s="49">
        <v>30</v>
      </c>
      <c r="H209" s="50" t="s">
        <v>78</v>
      </c>
      <c r="I209" s="41"/>
      <c r="J209" s="59" t="s">
        <v>78</v>
      </c>
      <c r="K209" s="50" t="s">
        <v>78</v>
      </c>
      <c r="L209" s="41"/>
      <c r="M209" s="59" t="s">
        <v>78</v>
      </c>
      <c r="N209" s="50" t="s">
        <v>78</v>
      </c>
      <c r="O209" s="41"/>
      <c r="P209" s="59" t="s">
        <v>78</v>
      </c>
      <c r="Q209" s="50" t="s">
        <v>78</v>
      </c>
      <c r="R209" s="41"/>
      <c r="S209" s="59" t="s">
        <v>78</v>
      </c>
      <c r="T209" s="50" t="s">
        <v>78</v>
      </c>
      <c r="U209" s="41"/>
      <c r="V209" s="49">
        <v>5</v>
      </c>
      <c r="W209" s="50" t="s">
        <v>78</v>
      </c>
      <c r="X209" s="41"/>
      <c r="Y209" s="59" t="s">
        <v>78</v>
      </c>
      <c r="Z209" s="50" t="s">
        <v>78</v>
      </c>
    </row>
    <row r="210" spans="1:26" ht="11.25" customHeight="1">
      <c r="A210" s="51" t="s">
        <v>125</v>
      </c>
      <c r="B210" s="41"/>
      <c r="C210" s="59" t="s">
        <v>78</v>
      </c>
      <c r="D210" s="59"/>
      <c r="E210" s="50" t="s">
        <v>78</v>
      </c>
      <c r="F210" s="41"/>
      <c r="G210" s="59" t="s">
        <v>78</v>
      </c>
      <c r="H210" s="50" t="s">
        <v>78</v>
      </c>
      <c r="I210" s="41"/>
      <c r="J210" s="59" t="s">
        <v>78</v>
      </c>
      <c r="K210" s="50" t="s">
        <v>78</v>
      </c>
      <c r="L210" s="41"/>
      <c r="M210" s="59" t="s">
        <v>78</v>
      </c>
      <c r="N210" s="50" t="s">
        <v>78</v>
      </c>
      <c r="O210" s="41"/>
      <c r="P210" s="59" t="s">
        <v>78</v>
      </c>
      <c r="Q210" s="50" t="s">
        <v>78</v>
      </c>
      <c r="R210" s="41"/>
      <c r="S210" s="59" t="s">
        <v>78</v>
      </c>
      <c r="T210" s="50" t="s">
        <v>78</v>
      </c>
      <c r="U210" s="41"/>
      <c r="V210" s="59" t="s">
        <v>78</v>
      </c>
      <c r="W210" s="50" t="s">
        <v>78</v>
      </c>
      <c r="X210" s="41"/>
      <c r="Y210" s="59" t="s">
        <v>78</v>
      </c>
      <c r="Z210" s="50" t="s">
        <v>78</v>
      </c>
    </row>
    <row r="211" spans="1:26" ht="11.25" customHeight="1">
      <c r="A211" s="51" t="s">
        <v>46</v>
      </c>
      <c r="B211" s="41"/>
      <c r="C211" s="49">
        <v>770</v>
      </c>
      <c r="D211" s="49"/>
      <c r="E211" s="50">
        <v>-0.125</v>
      </c>
      <c r="F211" s="41"/>
      <c r="G211" s="59" t="s">
        <v>78</v>
      </c>
      <c r="H211" s="50" t="s">
        <v>78</v>
      </c>
      <c r="I211" s="41"/>
      <c r="J211" s="49">
        <v>2</v>
      </c>
      <c r="K211" s="50" t="s">
        <v>78</v>
      </c>
      <c r="L211" s="41"/>
      <c r="M211" s="59" t="s">
        <v>78</v>
      </c>
      <c r="N211" s="50" t="s">
        <v>78</v>
      </c>
      <c r="O211" s="41"/>
      <c r="P211" s="59" t="s">
        <v>78</v>
      </c>
      <c r="Q211" s="50" t="s">
        <v>78</v>
      </c>
      <c r="R211" s="41"/>
      <c r="S211" s="59" t="s">
        <v>78</v>
      </c>
      <c r="T211" s="50" t="s">
        <v>78</v>
      </c>
      <c r="U211" s="41"/>
      <c r="V211" s="59" t="s">
        <v>78</v>
      </c>
      <c r="W211" s="50" t="s">
        <v>78</v>
      </c>
      <c r="X211" s="41"/>
      <c r="Y211" s="59" t="s">
        <v>78</v>
      </c>
      <c r="Z211" s="50" t="s">
        <v>78</v>
      </c>
    </row>
    <row r="212" spans="1:26" ht="11.25" customHeight="1">
      <c r="A212" s="51" t="s">
        <v>47</v>
      </c>
      <c r="B212" s="41"/>
      <c r="C212" s="119" t="s">
        <v>78</v>
      </c>
      <c r="D212" s="119"/>
      <c r="E212" s="58" t="s">
        <v>78</v>
      </c>
      <c r="F212" s="44"/>
      <c r="G212" s="119" t="s">
        <v>78</v>
      </c>
      <c r="H212" s="58" t="s">
        <v>78</v>
      </c>
      <c r="I212" s="44"/>
      <c r="J212" s="119" t="s">
        <v>78</v>
      </c>
      <c r="K212" s="58" t="s">
        <v>78</v>
      </c>
      <c r="L212" s="44"/>
      <c r="M212" s="119" t="s">
        <v>78</v>
      </c>
      <c r="N212" s="58" t="s">
        <v>78</v>
      </c>
      <c r="O212" s="44"/>
      <c r="P212" s="119" t="s">
        <v>78</v>
      </c>
      <c r="Q212" s="58" t="s">
        <v>78</v>
      </c>
      <c r="R212" s="44"/>
      <c r="S212" s="119" t="s">
        <v>78</v>
      </c>
      <c r="T212" s="58" t="s">
        <v>78</v>
      </c>
      <c r="U212" s="44"/>
      <c r="V212" s="46">
        <v>80</v>
      </c>
      <c r="W212" s="58" t="s">
        <v>78</v>
      </c>
      <c r="X212" s="44"/>
      <c r="Y212" s="119" t="s">
        <v>78</v>
      </c>
      <c r="Z212" s="58" t="s">
        <v>78</v>
      </c>
    </row>
    <row r="213" spans="1:26" ht="11.25" customHeight="1">
      <c r="A213" s="52" t="s">
        <v>33</v>
      </c>
      <c r="B213" s="41"/>
      <c r="C213" s="49">
        <v>1440</v>
      </c>
      <c r="D213" s="49"/>
      <c r="E213" s="50">
        <v>-0.06318878382784486</v>
      </c>
      <c r="F213" s="41"/>
      <c r="G213" s="49">
        <v>568</v>
      </c>
      <c r="H213" s="50">
        <v>0.26222222222222225</v>
      </c>
      <c r="I213" s="41"/>
      <c r="J213" s="49">
        <v>317</v>
      </c>
      <c r="K213" s="50">
        <v>0.016025641025641024</v>
      </c>
      <c r="L213" s="41"/>
      <c r="M213" s="49">
        <v>243</v>
      </c>
      <c r="N213" s="50">
        <v>0.016736401673640166</v>
      </c>
      <c r="O213" s="41"/>
      <c r="P213" s="49">
        <v>97000</v>
      </c>
      <c r="Q213" s="50" t="s">
        <v>78</v>
      </c>
      <c r="R213" s="41"/>
      <c r="S213" s="49">
        <v>28000</v>
      </c>
      <c r="T213" s="50" t="s">
        <v>78</v>
      </c>
      <c r="U213" s="41"/>
      <c r="V213" s="49">
        <v>1870</v>
      </c>
      <c r="W213" s="50">
        <v>-0.04080061585835258</v>
      </c>
      <c r="X213" s="41"/>
      <c r="Y213" s="49">
        <v>2500</v>
      </c>
      <c r="Z213" s="50">
        <v>0.25</v>
      </c>
    </row>
    <row r="214" spans="1:26" ht="11.25" customHeight="1">
      <c r="A214" s="120" t="s">
        <v>389</v>
      </c>
      <c r="B214" s="41"/>
      <c r="C214" s="73">
        <v>0.14773257339735968</v>
      </c>
      <c r="D214" s="73"/>
      <c r="E214" s="73">
        <v>-0.14081741022098873</v>
      </c>
      <c r="F214" s="143"/>
      <c r="G214" s="73">
        <v>0.3480392156862745</v>
      </c>
      <c r="H214" s="73">
        <v>0.3810196078431372</v>
      </c>
      <c r="I214" s="143"/>
      <c r="J214" s="73">
        <v>0.22074086762998815</v>
      </c>
      <c r="K214" s="73">
        <v>-0.008950622144467537</v>
      </c>
      <c r="L214" s="143"/>
      <c r="M214" s="73">
        <v>0.25394768468685014</v>
      </c>
      <c r="N214" s="73">
        <v>0.005642394243450301</v>
      </c>
      <c r="O214" s="143"/>
      <c r="P214" s="73">
        <v>0.4471777093437091</v>
      </c>
      <c r="Q214" s="73">
        <v>-0.04672315550720087</v>
      </c>
      <c r="R214" s="143"/>
      <c r="S214" s="73">
        <v>0.10850988796354068</v>
      </c>
      <c r="T214" s="73">
        <v>-0.05219325611046307</v>
      </c>
      <c r="U214" s="143"/>
      <c r="V214" s="73">
        <v>0.09517673438592317</v>
      </c>
      <c r="W214" s="73">
        <v>-0.06718584378406166</v>
      </c>
      <c r="X214" s="143"/>
      <c r="Y214" s="73">
        <v>0.008570390329857184</v>
      </c>
      <c r="Z214" s="73">
        <v>0.11122395458378768</v>
      </c>
    </row>
    <row r="215" spans="1:26" ht="11.25" customHeight="1">
      <c r="A215" s="48" t="s">
        <v>81</v>
      </c>
      <c r="B215" s="41"/>
      <c r="C215" s="59"/>
      <c r="D215" s="59"/>
      <c r="E215" s="89"/>
      <c r="F215" s="41"/>
      <c r="G215" s="59"/>
      <c r="H215" s="89"/>
      <c r="I215" s="41"/>
      <c r="J215" s="59"/>
      <c r="K215" s="89"/>
      <c r="L215" s="41"/>
      <c r="M215" s="59"/>
      <c r="N215" s="89"/>
      <c r="O215" s="41"/>
      <c r="P215" s="59"/>
      <c r="Q215" s="89"/>
      <c r="R215" s="41"/>
      <c r="S215" s="59"/>
      <c r="T215" s="89"/>
      <c r="U215" s="41"/>
      <c r="V215" s="59"/>
      <c r="W215" s="89"/>
      <c r="X215" s="41"/>
      <c r="Y215" s="59"/>
      <c r="Z215" s="89"/>
    </row>
    <row r="216" spans="1:26" ht="11.25" customHeight="1">
      <c r="A216" s="51" t="s">
        <v>48</v>
      </c>
      <c r="B216" s="41"/>
      <c r="C216" s="59" t="s">
        <v>78</v>
      </c>
      <c r="D216" s="59"/>
      <c r="E216" s="50" t="s">
        <v>78</v>
      </c>
      <c r="F216" s="41"/>
      <c r="G216" s="59" t="s">
        <v>78</v>
      </c>
      <c r="H216" s="50" t="s">
        <v>78</v>
      </c>
      <c r="I216" s="41"/>
      <c r="J216" s="59" t="s">
        <v>78</v>
      </c>
      <c r="K216" s="50" t="s">
        <v>78</v>
      </c>
      <c r="L216" s="41"/>
      <c r="M216" s="59" t="s">
        <v>78</v>
      </c>
      <c r="N216" s="50" t="s">
        <v>78</v>
      </c>
      <c r="O216" s="41"/>
      <c r="P216" s="59" t="s">
        <v>78</v>
      </c>
      <c r="Q216" s="50" t="s">
        <v>78</v>
      </c>
      <c r="R216" s="41"/>
      <c r="S216" s="59" t="s">
        <v>78</v>
      </c>
      <c r="T216" s="50" t="s">
        <v>78</v>
      </c>
      <c r="U216" s="41"/>
      <c r="V216" s="59" t="s">
        <v>78</v>
      </c>
      <c r="W216" s="50" t="s">
        <v>78</v>
      </c>
      <c r="X216" s="41"/>
      <c r="Y216" s="59" t="s">
        <v>78</v>
      </c>
      <c r="Z216" s="50" t="s">
        <v>78</v>
      </c>
    </row>
    <row r="217" spans="1:26" ht="11.25" customHeight="1">
      <c r="A217" s="51" t="s">
        <v>57</v>
      </c>
      <c r="B217" s="41"/>
      <c r="C217" s="49">
        <v>0.5</v>
      </c>
      <c r="D217" s="49"/>
      <c r="E217" s="50" t="s">
        <v>78</v>
      </c>
      <c r="F217" s="41"/>
      <c r="G217" s="59" t="s">
        <v>78</v>
      </c>
      <c r="H217" s="50" t="s">
        <v>78</v>
      </c>
      <c r="I217" s="41"/>
      <c r="J217" s="59" t="s">
        <v>78</v>
      </c>
      <c r="K217" s="50" t="s">
        <v>78</v>
      </c>
      <c r="L217" s="41"/>
      <c r="M217" s="59" t="s">
        <v>78</v>
      </c>
      <c r="N217" s="50" t="s">
        <v>78</v>
      </c>
      <c r="O217" s="41"/>
      <c r="P217" s="59" t="s">
        <v>78</v>
      </c>
      <c r="Q217" s="50" t="s">
        <v>78</v>
      </c>
      <c r="R217" s="41"/>
      <c r="S217" s="59" t="s">
        <v>78</v>
      </c>
      <c r="T217" s="50" t="s">
        <v>78</v>
      </c>
      <c r="U217" s="41"/>
      <c r="V217" s="59" t="s">
        <v>78</v>
      </c>
      <c r="W217" s="50" t="s">
        <v>78</v>
      </c>
      <c r="X217" s="41"/>
      <c r="Y217" s="59" t="s">
        <v>78</v>
      </c>
      <c r="Z217" s="50" t="s">
        <v>78</v>
      </c>
    </row>
    <row r="218" spans="1:26" ht="11.25" customHeight="1">
      <c r="A218" s="51" t="s">
        <v>49</v>
      </c>
      <c r="B218" s="41"/>
      <c r="C218" s="49">
        <v>7.6</v>
      </c>
      <c r="D218" s="49"/>
      <c r="E218" s="50">
        <v>5.909090909090908</v>
      </c>
      <c r="F218" s="41"/>
      <c r="G218" s="59" t="s">
        <v>78</v>
      </c>
      <c r="H218" s="50" t="s">
        <v>78</v>
      </c>
      <c r="I218" s="41"/>
      <c r="J218" s="59" t="s">
        <v>78</v>
      </c>
      <c r="K218" s="50" t="s">
        <v>78</v>
      </c>
      <c r="L218" s="41"/>
      <c r="M218" s="59" t="s">
        <v>78</v>
      </c>
      <c r="N218" s="50" t="s">
        <v>78</v>
      </c>
      <c r="O218" s="41"/>
      <c r="P218" s="59" t="s">
        <v>78</v>
      </c>
      <c r="Q218" s="50" t="s">
        <v>78</v>
      </c>
      <c r="R218" s="41"/>
      <c r="S218" s="59" t="s">
        <v>78</v>
      </c>
      <c r="T218" s="50" t="s">
        <v>78</v>
      </c>
      <c r="U218" s="41"/>
      <c r="V218" s="49">
        <v>60</v>
      </c>
      <c r="W218" s="50">
        <v>0.2</v>
      </c>
      <c r="X218" s="41"/>
      <c r="Y218" s="59" t="s">
        <v>78</v>
      </c>
      <c r="Z218" s="50" t="s">
        <v>78</v>
      </c>
    </row>
    <row r="219" spans="1:26" ht="11.25" customHeight="1">
      <c r="A219" s="51" t="s">
        <v>50</v>
      </c>
      <c r="B219" s="41"/>
      <c r="C219" s="59" t="s">
        <v>78</v>
      </c>
      <c r="D219" s="59"/>
      <c r="E219" s="50" t="s">
        <v>78</v>
      </c>
      <c r="F219" s="41"/>
      <c r="G219" s="59" t="s">
        <v>78</v>
      </c>
      <c r="H219" s="50" t="s">
        <v>78</v>
      </c>
      <c r="I219" s="41"/>
      <c r="J219" s="59" t="s">
        <v>78</v>
      </c>
      <c r="K219" s="50" t="s">
        <v>78</v>
      </c>
      <c r="L219" s="41"/>
      <c r="M219" s="59" t="s">
        <v>78</v>
      </c>
      <c r="N219" s="50" t="s">
        <v>78</v>
      </c>
      <c r="O219" s="41"/>
      <c r="P219" s="59" t="s">
        <v>78</v>
      </c>
      <c r="Q219" s="50" t="s">
        <v>78</v>
      </c>
      <c r="R219" s="41"/>
      <c r="S219" s="59" t="s">
        <v>78</v>
      </c>
      <c r="T219" s="50" t="s">
        <v>78</v>
      </c>
      <c r="U219" s="41"/>
      <c r="V219" s="59" t="s">
        <v>78</v>
      </c>
      <c r="W219" s="50" t="s">
        <v>78</v>
      </c>
      <c r="X219" s="41"/>
      <c r="Y219" s="59" t="s">
        <v>78</v>
      </c>
      <c r="Z219" s="50" t="s">
        <v>78</v>
      </c>
    </row>
    <row r="220" spans="1:26" ht="11.25" customHeight="1">
      <c r="A220" s="51" t="s">
        <v>51</v>
      </c>
      <c r="B220" s="41"/>
      <c r="C220" s="59" t="s">
        <v>78</v>
      </c>
      <c r="D220" s="59"/>
      <c r="E220" s="50" t="s">
        <v>78</v>
      </c>
      <c r="F220" s="41"/>
      <c r="G220" s="59" t="s">
        <v>78</v>
      </c>
      <c r="H220" s="50" t="s">
        <v>78</v>
      </c>
      <c r="I220" s="41"/>
      <c r="J220" s="59" t="s">
        <v>78</v>
      </c>
      <c r="K220" s="50" t="s">
        <v>78</v>
      </c>
      <c r="L220" s="41"/>
      <c r="M220" s="59" t="s">
        <v>78</v>
      </c>
      <c r="N220" s="50" t="s">
        <v>78</v>
      </c>
      <c r="O220" s="41"/>
      <c r="P220" s="59" t="s">
        <v>78</v>
      </c>
      <c r="Q220" s="50" t="s">
        <v>78</v>
      </c>
      <c r="R220" s="41"/>
      <c r="S220" s="59" t="s">
        <v>78</v>
      </c>
      <c r="T220" s="50" t="s">
        <v>78</v>
      </c>
      <c r="U220" s="41"/>
      <c r="V220" s="49">
        <v>25</v>
      </c>
      <c r="W220" s="50" t="s">
        <v>78</v>
      </c>
      <c r="X220" s="41"/>
      <c r="Y220" s="59" t="s">
        <v>78</v>
      </c>
      <c r="Z220" s="50" t="s">
        <v>78</v>
      </c>
    </row>
    <row r="221" spans="1:26" ht="11.25" customHeight="1">
      <c r="A221" s="51" t="s">
        <v>52</v>
      </c>
      <c r="B221" s="41"/>
      <c r="C221" s="49">
        <v>5</v>
      </c>
      <c r="D221" s="49"/>
      <c r="E221" s="50">
        <v>0</v>
      </c>
      <c r="F221" s="41"/>
      <c r="G221" s="59" t="s">
        <v>78</v>
      </c>
      <c r="H221" s="50" t="s">
        <v>78</v>
      </c>
      <c r="I221" s="41"/>
      <c r="J221" s="59" t="s">
        <v>78</v>
      </c>
      <c r="K221" s="50" t="s">
        <v>78</v>
      </c>
      <c r="L221" s="41"/>
      <c r="M221" s="59" t="s">
        <v>78</v>
      </c>
      <c r="N221" s="50" t="s">
        <v>78</v>
      </c>
      <c r="O221" s="41"/>
      <c r="P221" s="59" t="s">
        <v>78</v>
      </c>
      <c r="Q221" s="50" t="s">
        <v>78</v>
      </c>
      <c r="R221" s="41"/>
      <c r="S221" s="59" t="s">
        <v>78</v>
      </c>
      <c r="T221" s="50" t="s">
        <v>78</v>
      </c>
      <c r="U221" s="41"/>
      <c r="V221" s="59" t="s">
        <v>78</v>
      </c>
      <c r="W221" s="50" t="s">
        <v>78</v>
      </c>
      <c r="X221" s="41"/>
      <c r="Y221" s="59" t="s">
        <v>78</v>
      </c>
      <c r="Z221" s="50" t="s">
        <v>78</v>
      </c>
    </row>
    <row r="222" spans="1:26" ht="11.25" customHeight="1">
      <c r="A222" s="51" t="s">
        <v>53</v>
      </c>
      <c r="B222" s="41"/>
      <c r="C222" s="59" t="s">
        <v>78</v>
      </c>
      <c r="D222" s="59"/>
      <c r="E222" s="50" t="s">
        <v>78</v>
      </c>
      <c r="F222" s="41"/>
      <c r="G222" s="49" t="s">
        <v>78</v>
      </c>
      <c r="H222" s="50" t="s">
        <v>78</v>
      </c>
      <c r="I222" s="41"/>
      <c r="J222" s="49">
        <v>5.3</v>
      </c>
      <c r="K222" s="50">
        <v>-0.05844732634570968</v>
      </c>
      <c r="L222" s="41"/>
      <c r="M222" s="59" t="s">
        <v>78</v>
      </c>
      <c r="N222" s="50" t="s">
        <v>78</v>
      </c>
      <c r="O222" s="41"/>
      <c r="P222" s="59" t="s">
        <v>78</v>
      </c>
      <c r="Q222" s="50" t="s">
        <v>78</v>
      </c>
      <c r="R222" s="41"/>
      <c r="S222" s="59" t="s">
        <v>78</v>
      </c>
      <c r="T222" s="50" t="s">
        <v>78</v>
      </c>
      <c r="U222" s="41"/>
      <c r="V222" s="49" t="s">
        <v>78</v>
      </c>
      <c r="W222" s="50">
        <v>-1</v>
      </c>
      <c r="X222" s="41"/>
      <c r="Y222" s="59" t="s">
        <v>78</v>
      </c>
      <c r="Z222" s="50" t="s">
        <v>78</v>
      </c>
    </row>
    <row r="223" spans="1:26" ht="11.25" customHeight="1">
      <c r="A223" s="51" t="s">
        <v>54</v>
      </c>
      <c r="B223" s="41"/>
      <c r="C223" s="59" t="s">
        <v>78</v>
      </c>
      <c r="D223" s="59"/>
      <c r="E223" s="50" t="s">
        <v>78</v>
      </c>
      <c r="F223" s="41"/>
      <c r="G223" s="59" t="s">
        <v>78</v>
      </c>
      <c r="H223" s="50" t="s">
        <v>78</v>
      </c>
      <c r="I223" s="41"/>
      <c r="J223" s="59" t="s">
        <v>78</v>
      </c>
      <c r="K223" s="50" t="s">
        <v>78</v>
      </c>
      <c r="L223" s="41"/>
      <c r="M223" s="59" t="s">
        <v>78</v>
      </c>
      <c r="N223" s="50" t="s">
        <v>78</v>
      </c>
      <c r="O223" s="41"/>
      <c r="P223" s="49">
        <v>10</v>
      </c>
      <c r="Q223" s="50" t="s">
        <v>78</v>
      </c>
      <c r="R223" s="41"/>
      <c r="S223" s="49">
        <v>20</v>
      </c>
      <c r="T223" s="50" t="s">
        <v>78</v>
      </c>
      <c r="U223" s="41"/>
      <c r="V223" s="49">
        <v>1344</v>
      </c>
      <c r="W223" s="50">
        <v>0.08649959579628133</v>
      </c>
      <c r="X223" s="41"/>
      <c r="Y223" s="59" t="s">
        <v>78</v>
      </c>
      <c r="Z223" s="50" t="s">
        <v>78</v>
      </c>
    </row>
    <row r="224" spans="1:26" ht="11.25" customHeight="1">
      <c r="A224" s="51" t="s">
        <v>55</v>
      </c>
      <c r="B224" s="41"/>
      <c r="C224" s="49">
        <v>16</v>
      </c>
      <c r="D224" s="49"/>
      <c r="E224" s="50">
        <v>0.06666666666666667</v>
      </c>
      <c r="F224" s="41"/>
      <c r="G224" s="59" t="s">
        <v>78</v>
      </c>
      <c r="H224" s="50" t="s">
        <v>78</v>
      </c>
      <c r="I224" s="41"/>
      <c r="J224" s="59" t="s">
        <v>78</v>
      </c>
      <c r="K224" s="50" t="s">
        <v>78</v>
      </c>
      <c r="L224" s="41"/>
      <c r="M224" s="59" t="s">
        <v>78</v>
      </c>
      <c r="N224" s="50" t="s">
        <v>78</v>
      </c>
      <c r="O224" s="41"/>
      <c r="P224" s="59" t="s">
        <v>78</v>
      </c>
      <c r="Q224" s="50" t="s">
        <v>78</v>
      </c>
      <c r="R224" s="41"/>
      <c r="S224" s="59" t="s">
        <v>78</v>
      </c>
      <c r="T224" s="50" t="s">
        <v>78</v>
      </c>
      <c r="U224" s="41"/>
      <c r="V224" s="49">
        <v>18</v>
      </c>
      <c r="W224" s="50" t="s">
        <v>78</v>
      </c>
      <c r="X224" s="41"/>
      <c r="Y224" s="59" t="s">
        <v>78</v>
      </c>
      <c r="Z224" s="50" t="s">
        <v>78</v>
      </c>
    </row>
    <row r="225" spans="1:26" ht="11.25" customHeight="1">
      <c r="A225" s="51" t="s">
        <v>56</v>
      </c>
      <c r="B225" s="41"/>
      <c r="C225" s="59" t="s">
        <v>78</v>
      </c>
      <c r="D225" s="59"/>
      <c r="E225" s="50" t="s">
        <v>78</v>
      </c>
      <c r="F225" s="41"/>
      <c r="G225" s="59" t="s">
        <v>78</v>
      </c>
      <c r="H225" s="50" t="s">
        <v>78</v>
      </c>
      <c r="I225" s="41"/>
      <c r="J225" s="59" t="s">
        <v>78</v>
      </c>
      <c r="K225" s="50" t="s">
        <v>78</v>
      </c>
      <c r="L225" s="41"/>
      <c r="M225" s="59" t="s">
        <v>78</v>
      </c>
      <c r="N225" s="50" t="s">
        <v>78</v>
      </c>
      <c r="O225" s="41"/>
      <c r="P225" s="49">
        <v>8</v>
      </c>
      <c r="Q225" s="50" t="s">
        <v>78</v>
      </c>
      <c r="R225" s="41"/>
      <c r="S225" s="49">
        <v>1</v>
      </c>
      <c r="T225" s="50" t="s">
        <v>78</v>
      </c>
      <c r="U225" s="41"/>
      <c r="V225" s="49">
        <v>2</v>
      </c>
      <c r="W225" s="50">
        <v>-0.013806706114398434</v>
      </c>
      <c r="X225" s="41"/>
      <c r="Y225" s="59" t="s">
        <v>78</v>
      </c>
      <c r="Z225" s="50" t="s">
        <v>78</v>
      </c>
    </row>
    <row r="226" spans="1:26" ht="11.25" customHeight="1">
      <c r="A226" s="51" t="s">
        <v>58</v>
      </c>
      <c r="B226" s="41"/>
      <c r="C226" s="59" t="s">
        <v>78</v>
      </c>
      <c r="D226" s="59"/>
      <c r="E226" s="50" t="s">
        <v>78</v>
      </c>
      <c r="F226" s="41"/>
      <c r="G226" s="59" t="s">
        <v>78</v>
      </c>
      <c r="H226" s="50" t="s">
        <v>78</v>
      </c>
      <c r="I226" s="41"/>
      <c r="J226" s="59" t="s">
        <v>78</v>
      </c>
      <c r="K226" s="50" t="s">
        <v>78</v>
      </c>
      <c r="L226" s="41"/>
      <c r="M226" s="59" t="s">
        <v>78</v>
      </c>
      <c r="N226" s="50" t="s">
        <v>78</v>
      </c>
      <c r="O226" s="41"/>
      <c r="P226" s="59" t="s">
        <v>78</v>
      </c>
      <c r="Q226" s="50" t="s">
        <v>78</v>
      </c>
      <c r="R226" s="41"/>
      <c r="S226" s="59" t="s">
        <v>78</v>
      </c>
      <c r="T226" s="50" t="s">
        <v>78</v>
      </c>
      <c r="U226" s="41"/>
      <c r="V226" s="59" t="s">
        <v>78</v>
      </c>
      <c r="W226" s="50" t="s">
        <v>78</v>
      </c>
      <c r="X226" s="41"/>
      <c r="Y226" s="59" t="s">
        <v>78</v>
      </c>
      <c r="Z226" s="50" t="s">
        <v>78</v>
      </c>
    </row>
    <row r="227" spans="1:26" ht="11.25" customHeight="1">
      <c r="A227" s="51" t="s">
        <v>59</v>
      </c>
      <c r="B227" s="41"/>
      <c r="C227" s="119" t="s">
        <v>78</v>
      </c>
      <c r="D227" s="119"/>
      <c r="E227" s="58" t="s">
        <v>78</v>
      </c>
      <c r="F227" s="44"/>
      <c r="G227" s="119" t="s">
        <v>78</v>
      </c>
      <c r="H227" s="58" t="s">
        <v>78</v>
      </c>
      <c r="I227" s="44"/>
      <c r="J227" s="119" t="s">
        <v>78</v>
      </c>
      <c r="K227" s="58" t="s">
        <v>78</v>
      </c>
      <c r="L227" s="44"/>
      <c r="M227" s="119" t="s">
        <v>78</v>
      </c>
      <c r="N227" s="58" t="s">
        <v>78</v>
      </c>
      <c r="O227" s="44"/>
      <c r="P227" s="119" t="s">
        <v>78</v>
      </c>
      <c r="Q227" s="58" t="s">
        <v>78</v>
      </c>
      <c r="R227" s="44"/>
      <c r="S227" s="119" t="s">
        <v>78</v>
      </c>
      <c r="T227" s="58" t="s">
        <v>78</v>
      </c>
      <c r="U227" s="44"/>
      <c r="V227" s="119" t="s">
        <v>78</v>
      </c>
      <c r="W227" s="58" t="s">
        <v>78</v>
      </c>
      <c r="X227" s="44"/>
      <c r="Y227" s="119" t="s">
        <v>78</v>
      </c>
      <c r="Z227" s="58" t="s">
        <v>78</v>
      </c>
    </row>
    <row r="228" spans="1:26" ht="11.25" customHeight="1">
      <c r="A228" s="52" t="s">
        <v>33</v>
      </c>
      <c r="B228" s="41"/>
      <c r="C228" s="49">
        <v>29.1</v>
      </c>
      <c r="D228" s="49"/>
      <c r="E228" s="50">
        <v>0.3472222222222222</v>
      </c>
      <c r="F228" s="41"/>
      <c r="G228" s="59" t="s">
        <v>78</v>
      </c>
      <c r="H228" s="50" t="s">
        <v>78</v>
      </c>
      <c r="I228" s="41"/>
      <c r="J228" s="49">
        <v>5.3</v>
      </c>
      <c r="K228" s="50">
        <v>-0.05844732634570968</v>
      </c>
      <c r="L228" s="41"/>
      <c r="M228" s="59" t="s">
        <v>78</v>
      </c>
      <c r="N228" s="50" t="s">
        <v>78</v>
      </c>
      <c r="O228" s="41"/>
      <c r="P228" s="49">
        <v>18</v>
      </c>
      <c r="Q228" s="50" t="s">
        <v>78</v>
      </c>
      <c r="R228" s="41"/>
      <c r="S228" s="49">
        <v>21</v>
      </c>
      <c r="T228" s="50" t="s">
        <v>78</v>
      </c>
      <c r="U228" s="41"/>
      <c r="V228" s="49">
        <v>1450</v>
      </c>
      <c r="W228" s="50">
        <v>0.07970921620115227</v>
      </c>
      <c r="X228" s="41"/>
      <c r="Y228" s="59" t="s">
        <v>78</v>
      </c>
      <c r="Z228" s="50" t="s">
        <v>78</v>
      </c>
    </row>
    <row r="229" spans="1:26" ht="11.25" customHeight="1">
      <c r="A229" s="120" t="s">
        <v>389</v>
      </c>
      <c r="B229" s="41"/>
      <c r="C229" s="73">
        <v>0.0029924946998908307</v>
      </c>
      <c r="D229" s="73"/>
      <c r="E229" s="73">
        <v>0.23558499078005396</v>
      </c>
      <c r="F229" s="143"/>
      <c r="G229" s="144" t="s">
        <v>78</v>
      </c>
      <c r="H229" s="73" t="s">
        <v>78</v>
      </c>
      <c r="I229" s="143"/>
      <c r="J229" s="73">
        <v>0.0036906201843499597</v>
      </c>
      <c r="K229" s="73">
        <v>-0.08159287151322127</v>
      </c>
      <c r="L229" s="143"/>
      <c r="M229" s="144" t="s">
        <v>78</v>
      </c>
      <c r="N229" s="73" t="s">
        <v>78</v>
      </c>
      <c r="O229" s="143"/>
      <c r="P229" s="149" t="s">
        <v>398</v>
      </c>
      <c r="Q229" s="73" t="s">
        <v>78</v>
      </c>
      <c r="R229" s="143"/>
      <c r="S229" s="149" t="s">
        <v>398</v>
      </c>
      <c r="T229" s="73" t="s">
        <v>78</v>
      </c>
      <c r="U229" s="143"/>
      <c r="V229" s="73">
        <v>0.0737887041868393</v>
      </c>
      <c r="W229" s="73">
        <v>0.05000905767941852</v>
      </c>
      <c r="X229" s="143"/>
      <c r="Y229" s="73" t="s">
        <v>78</v>
      </c>
      <c r="Z229" s="73" t="s">
        <v>78</v>
      </c>
    </row>
    <row r="230" spans="1:26" ht="11.25" customHeight="1">
      <c r="A230" s="67" t="s">
        <v>60</v>
      </c>
      <c r="B230" s="41"/>
      <c r="C230" s="59"/>
      <c r="D230" s="59"/>
      <c r="E230" s="89"/>
      <c r="F230" s="41"/>
      <c r="G230" s="59"/>
      <c r="H230" s="89"/>
      <c r="I230" s="41"/>
      <c r="J230" s="59"/>
      <c r="K230" s="89"/>
      <c r="L230" s="41"/>
      <c r="M230" s="59"/>
      <c r="N230" s="89"/>
      <c r="O230" s="41"/>
      <c r="P230" s="59"/>
      <c r="Q230" s="89"/>
      <c r="R230" s="41"/>
      <c r="S230" s="59"/>
      <c r="T230" s="89"/>
      <c r="U230" s="41"/>
      <c r="V230" s="59"/>
      <c r="W230" s="89"/>
      <c r="X230" s="41"/>
      <c r="Y230" s="59"/>
      <c r="Z230" s="89"/>
    </row>
    <row r="231" spans="1:26" ht="11.25" customHeight="1">
      <c r="A231" s="126" t="s">
        <v>391</v>
      </c>
      <c r="B231" s="41"/>
      <c r="C231" s="59"/>
      <c r="D231" s="59"/>
      <c r="E231" s="89"/>
      <c r="F231" s="41"/>
      <c r="G231" s="59"/>
      <c r="H231" s="89"/>
      <c r="I231" s="41"/>
      <c r="J231" s="59"/>
      <c r="K231" s="89"/>
      <c r="L231" s="41"/>
      <c r="M231" s="59"/>
      <c r="N231" s="89"/>
      <c r="O231" s="41"/>
      <c r="P231" s="59"/>
      <c r="Q231" s="89"/>
      <c r="R231" s="41"/>
      <c r="S231" s="59"/>
      <c r="T231" s="89"/>
      <c r="U231" s="41"/>
      <c r="V231" s="59"/>
      <c r="W231" s="89"/>
      <c r="X231" s="41"/>
      <c r="Y231" s="59"/>
      <c r="Z231" s="89"/>
    </row>
    <row r="232" spans="1:26" ht="11.25" customHeight="1">
      <c r="A232" s="127" t="s">
        <v>392</v>
      </c>
      <c r="B232" s="41"/>
      <c r="C232" s="59"/>
      <c r="D232" s="59"/>
      <c r="E232" s="89"/>
      <c r="F232" s="41"/>
      <c r="G232" s="59"/>
      <c r="H232" s="89"/>
      <c r="I232" s="41"/>
      <c r="J232" s="59"/>
      <c r="K232" s="89"/>
      <c r="L232" s="41"/>
      <c r="M232" s="59"/>
      <c r="N232" s="89"/>
      <c r="O232" s="41"/>
      <c r="P232" s="59"/>
      <c r="Q232" s="89"/>
      <c r="R232" s="41"/>
      <c r="S232" s="59"/>
      <c r="T232" s="89"/>
      <c r="U232" s="41"/>
      <c r="V232" s="59"/>
      <c r="W232" s="89"/>
      <c r="X232" s="41"/>
      <c r="Y232" s="59"/>
      <c r="Z232" s="89"/>
    </row>
    <row r="233" spans="1:26" ht="11.25" customHeight="1">
      <c r="A233" s="53" t="s">
        <v>61</v>
      </c>
      <c r="B233" s="41"/>
      <c r="C233" s="59" t="s">
        <v>78</v>
      </c>
      <c r="D233" s="59"/>
      <c r="E233" s="50" t="s">
        <v>78</v>
      </c>
      <c r="F233" s="41"/>
      <c r="G233" s="59" t="s">
        <v>78</v>
      </c>
      <c r="H233" s="50" t="s">
        <v>78</v>
      </c>
      <c r="I233" s="41"/>
      <c r="J233" s="59" t="s">
        <v>78</v>
      </c>
      <c r="K233" s="50" t="s">
        <v>78</v>
      </c>
      <c r="L233" s="41"/>
      <c r="M233" s="59" t="s">
        <v>78</v>
      </c>
      <c r="N233" s="50" t="s">
        <v>78</v>
      </c>
      <c r="O233" s="41"/>
      <c r="P233" s="59" t="s">
        <v>78</v>
      </c>
      <c r="Q233" s="50" t="s">
        <v>78</v>
      </c>
      <c r="R233" s="41"/>
      <c r="S233" s="59" t="s">
        <v>78</v>
      </c>
      <c r="T233" s="50" t="s">
        <v>78</v>
      </c>
      <c r="U233" s="41"/>
      <c r="V233" s="59" t="s">
        <v>78</v>
      </c>
      <c r="W233" s="50" t="s">
        <v>78</v>
      </c>
      <c r="X233" s="41"/>
      <c r="Y233" s="59" t="s">
        <v>78</v>
      </c>
      <c r="Z233" s="50" t="s">
        <v>78</v>
      </c>
    </row>
    <row r="234" spans="1:26" ht="11.25" customHeight="1">
      <c r="A234" s="53" t="s">
        <v>62</v>
      </c>
      <c r="B234" s="41"/>
      <c r="C234" s="59" t="s">
        <v>78</v>
      </c>
      <c r="D234" s="59"/>
      <c r="E234" s="50" t="s">
        <v>78</v>
      </c>
      <c r="F234" s="41"/>
      <c r="G234" s="59" t="s">
        <v>78</v>
      </c>
      <c r="H234" s="50" t="s">
        <v>78</v>
      </c>
      <c r="I234" s="41"/>
      <c r="J234" s="49" t="s">
        <v>78</v>
      </c>
      <c r="K234" s="50" t="s">
        <v>78</v>
      </c>
      <c r="L234" s="41"/>
      <c r="M234" s="49">
        <v>71.4</v>
      </c>
      <c r="N234" s="50">
        <v>-0.07512953367875644</v>
      </c>
      <c r="O234" s="41"/>
      <c r="P234" s="59" t="s">
        <v>78</v>
      </c>
      <c r="Q234" s="50" t="s">
        <v>78</v>
      </c>
      <c r="R234" s="41"/>
      <c r="S234" s="49">
        <v>1000</v>
      </c>
      <c r="T234" s="50" t="s">
        <v>78</v>
      </c>
      <c r="U234" s="41"/>
      <c r="V234" s="59" t="s">
        <v>78</v>
      </c>
      <c r="W234" s="50" t="s">
        <v>78</v>
      </c>
      <c r="X234" s="41"/>
      <c r="Y234" s="59" t="s">
        <v>78</v>
      </c>
      <c r="Z234" s="50" t="s">
        <v>78</v>
      </c>
    </row>
    <row r="235" spans="1:26" ht="11.25" customHeight="1">
      <c r="A235" s="53" t="s">
        <v>63</v>
      </c>
      <c r="B235" s="41"/>
      <c r="C235" s="59" t="s">
        <v>78</v>
      </c>
      <c r="D235" s="59"/>
      <c r="E235" s="50" t="s">
        <v>78</v>
      </c>
      <c r="F235" s="41"/>
      <c r="G235" s="59" t="s">
        <v>78</v>
      </c>
      <c r="H235" s="50" t="s">
        <v>78</v>
      </c>
      <c r="I235" s="41"/>
      <c r="J235" s="59" t="s">
        <v>78</v>
      </c>
      <c r="K235" s="50" t="s">
        <v>78</v>
      </c>
      <c r="L235" s="41"/>
      <c r="M235" s="59" t="s">
        <v>78</v>
      </c>
      <c r="N235" s="50" t="s">
        <v>78</v>
      </c>
      <c r="O235" s="41"/>
      <c r="P235" s="59" t="s">
        <v>78</v>
      </c>
      <c r="Q235" s="50" t="s">
        <v>78</v>
      </c>
      <c r="R235" s="41"/>
      <c r="S235" s="59" t="s">
        <v>78</v>
      </c>
      <c r="T235" s="50" t="s">
        <v>78</v>
      </c>
      <c r="U235" s="41"/>
      <c r="V235" s="59" t="s">
        <v>78</v>
      </c>
      <c r="W235" s="50" t="s">
        <v>78</v>
      </c>
      <c r="X235" s="41"/>
      <c r="Y235" s="59" t="s">
        <v>78</v>
      </c>
      <c r="Z235" s="50" t="s">
        <v>78</v>
      </c>
    </row>
    <row r="236" spans="1:26" ht="11.25" customHeight="1">
      <c r="A236" s="128" t="s">
        <v>33</v>
      </c>
      <c r="B236" s="44"/>
      <c r="C236" s="145" t="s">
        <v>78</v>
      </c>
      <c r="D236" s="145"/>
      <c r="E236" s="76" t="s">
        <v>78</v>
      </c>
      <c r="F236" s="67"/>
      <c r="G236" s="145" t="s">
        <v>78</v>
      </c>
      <c r="H236" s="76" t="s">
        <v>78</v>
      </c>
      <c r="I236" s="67"/>
      <c r="J236" s="75" t="s">
        <v>78</v>
      </c>
      <c r="K236" s="76" t="s">
        <v>78</v>
      </c>
      <c r="L236" s="67"/>
      <c r="M236" s="75">
        <v>71.4</v>
      </c>
      <c r="N236" s="76">
        <v>-0.07512953367875644</v>
      </c>
      <c r="O236" s="67"/>
      <c r="P236" s="145" t="s">
        <v>78</v>
      </c>
      <c r="Q236" s="76" t="s">
        <v>78</v>
      </c>
      <c r="R236" s="67"/>
      <c r="S236" s="75">
        <v>1000</v>
      </c>
      <c r="T236" s="76" t="s">
        <v>78</v>
      </c>
      <c r="U236" s="67"/>
      <c r="V236" s="145" t="s">
        <v>78</v>
      </c>
      <c r="W236" s="76" t="s">
        <v>78</v>
      </c>
      <c r="X236" s="67"/>
      <c r="Y236" s="145" t="s">
        <v>78</v>
      </c>
      <c r="Z236" s="76" t="s">
        <v>78</v>
      </c>
    </row>
    <row r="237" spans="1:26" ht="11.25" customHeight="1">
      <c r="A237" s="192" t="s">
        <v>34</v>
      </c>
      <c r="B237" s="192"/>
      <c r="C237" s="192"/>
      <c r="D237" s="192"/>
      <c r="E237" s="192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U237" s="192"/>
      <c r="V237" s="192"/>
      <c r="W237" s="192"/>
      <c r="X237" s="192"/>
      <c r="Y237" s="192"/>
      <c r="Z237" s="192"/>
    </row>
    <row r="238" spans="1:26" ht="11.25" customHeight="1">
      <c r="A238" s="167" t="s">
        <v>393</v>
      </c>
      <c r="B238" s="167"/>
      <c r="C238" s="167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</row>
    <row r="239" spans="1:26" ht="11.25" customHeight="1">
      <c r="A239" s="167" t="s">
        <v>467</v>
      </c>
      <c r="B239" s="167"/>
      <c r="C239" s="167"/>
      <c r="D239" s="167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</row>
    <row r="240" spans="1:26" ht="11.25" customHeight="1">
      <c r="A240" s="193"/>
      <c r="B240" s="193"/>
      <c r="C240" s="193"/>
      <c r="D240" s="193"/>
      <c r="E240" s="193"/>
      <c r="F240" s="193"/>
      <c r="G240" s="193"/>
      <c r="H240" s="193"/>
      <c r="I240" s="193"/>
      <c r="J240" s="193"/>
      <c r="K240" s="193"/>
      <c r="L240" s="193"/>
      <c r="M240" s="193"/>
      <c r="N240" s="193"/>
      <c r="O240" s="193"/>
      <c r="P240" s="193"/>
      <c r="Q240" s="193"/>
      <c r="R240" s="193"/>
      <c r="S240" s="193"/>
      <c r="T240" s="193"/>
      <c r="U240" s="193"/>
      <c r="V240" s="193"/>
      <c r="W240" s="193"/>
      <c r="X240" s="193"/>
      <c r="Y240" s="193"/>
      <c r="Z240" s="193"/>
    </row>
    <row r="241" spans="1:26" ht="11.25" customHeight="1">
      <c r="A241" s="167" t="s">
        <v>370</v>
      </c>
      <c r="B241" s="167"/>
      <c r="C241" s="167"/>
      <c r="D241" s="167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</row>
    <row r="242" spans="1:26" ht="11.25" customHeight="1">
      <c r="A242" s="191"/>
      <c r="B242" s="191"/>
      <c r="C242" s="191"/>
      <c r="D242" s="191"/>
      <c r="E242" s="191"/>
      <c r="F242" s="191"/>
      <c r="G242" s="191"/>
      <c r="H242" s="191"/>
      <c r="I242" s="191"/>
      <c r="J242" s="191"/>
      <c r="K242" s="191"/>
      <c r="L242" s="191"/>
      <c r="M242" s="191"/>
      <c r="N242" s="191"/>
      <c r="O242" s="191"/>
      <c r="P242" s="191"/>
      <c r="Q242" s="191"/>
      <c r="R242" s="191"/>
      <c r="S242" s="191"/>
      <c r="T242" s="191"/>
      <c r="U242" s="191"/>
      <c r="V242" s="191"/>
      <c r="W242" s="191"/>
      <c r="X242" s="191"/>
      <c r="Y242" s="191"/>
      <c r="Z242" s="191"/>
    </row>
    <row r="243" spans="1:26" ht="11.25" customHeight="1">
      <c r="A243" s="41"/>
      <c r="B243" s="41"/>
      <c r="C243" s="196" t="s">
        <v>400</v>
      </c>
      <c r="D243" s="196"/>
      <c r="E243" s="196"/>
      <c r="F243" s="196"/>
      <c r="G243" s="196"/>
      <c r="H243" s="196"/>
      <c r="I243" s="196"/>
      <c r="J243" s="196"/>
      <c r="K243" s="196"/>
      <c r="L243" s="196"/>
      <c r="M243" s="196"/>
      <c r="N243" s="196"/>
      <c r="O243" s="196"/>
      <c r="P243" s="196"/>
      <c r="Q243" s="196"/>
      <c r="R243" s="196"/>
      <c r="S243" s="196"/>
      <c r="T243" s="196"/>
      <c r="U243" s="196"/>
      <c r="V243" s="196"/>
      <c r="W243" s="196"/>
      <c r="X243" s="196"/>
      <c r="Y243" s="196"/>
      <c r="Z243" s="196"/>
    </row>
    <row r="244" spans="1:26" ht="11.25" customHeight="1">
      <c r="A244" s="41"/>
      <c r="B244" s="41"/>
      <c r="C244" s="118"/>
      <c r="D244" s="118"/>
      <c r="E244" s="118"/>
      <c r="F244" s="118"/>
      <c r="G244" s="168" t="s">
        <v>412</v>
      </c>
      <c r="H244" s="168"/>
      <c r="I244" s="118"/>
      <c r="J244" s="118"/>
      <c r="K244" s="118"/>
      <c r="L244" s="118"/>
      <c r="M244" s="118"/>
      <c r="N244" s="118"/>
      <c r="O244" s="118"/>
      <c r="P244" s="198"/>
      <c r="Q244" s="198"/>
      <c r="R244" s="198"/>
      <c r="S244" s="198"/>
      <c r="T244" s="198"/>
      <c r="U244" s="118"/>
      <c r="V244" s="168" t="s">
        <v>413</v>
      </c>
      <c r="W244" s="168"/>
      <c r="X244" s="118"/>
      <c r="Y244" s="168" t="s">
        <v>414</v>
      </c>
      <c r="Z244" s="168"/>
    </row>
    <row r="245" spans="1:26" ht="11.25" customHeight="1">
      <c r="A245" s="41"/>
      <c r="B245" s="41"/>
      <c r="C245" s="168"/>
      <c r="D245" s="168"/>
      <c r="E245" s="168"/>
      <c r="F245" s="41"/>
      <c r="G245" s="168" t="s">
        <v>415</v>
      </c>
      <c r="H245" s="168"/>
      <c r="I245" s="41"/>
      <c r="J245" s="194"/>
      <c r="K245" s="194"/>
      <c r="L245" s="194"/>
      <c r="M245" s="194"/>
      <c r="N245" s="194"/>
      <c r="O245" s="41"/>
      <c r="P245" s="168" t="s">
        <v>416</v>
      </c>
      <c r="Q245" s="168"/>
      <c r="R245" s="168"/>
      <c r="S245" s="168"/>
      <c r="T245" s="168"/>
      <c r="U245" s="41"/>
      <c r="V245" s="168" t="s">
        <v>415</v>
      </c>
      <c r="W245" s="168"/>
      <c r="X245" s="41"/>
      <c r="Y245" s="168" t="s">
        <v>415</v>
      </c>
      <c r="Z245" s="168"/>
    </row>
    <row r="246" spans="1:26" ht="11.25" customHeight="1">
      <c r="A246" s="41"/>
      <c r="B246" s="41"/>
      <c r="C246" s="168" t="s">
        <v>417</v>
      </c>
      <c r="D246" s="168"/>
      <c r="E246" s="168"/>
      <c r="F246" s="41"/>
      <c r="G246" s="195" t="s">
        <v>418</v>
      </c>
      <c r="H246" s="195"/>
      <c r="I246" s="41"/>
      <c r="J246" s="196" t="s">
        <v>419</v>
      </c>
      <c r="K246" s="196"/>
      <c r="L246" s="196"/>
      <c r="M246" s="196"/>
      <c r="N246" s="196"/>
      <c r="O246" s="41"/>
      <c r="P246" s="195" t="s">
        <v>420</v>
      </c>
      <c r="Q246" s="195"/>
      <c r="R246" s="195"/>
      <c r="S246" s="195"/>
      <c r="T246" s="195"/>
      <c r="U246" s="41"/>
      <c r="V246" s="195" t="s">
        <v>418</v>
      </c>
      <c r="W246" s="195"/>
      <c r="X246" s="41"/>
      <c r="Y246" s="195" t="s">
        <v>418</v>
      </c>
      <c r="Z246" s="195"/>
    </row>
    <row r="247" spans="1:26" ht="11.25" customHeight="1">
      <c r="A247" s="41"/>
      <c r="B247" s="41"/>
      <c r="C247" s="195" t="s">
        <v>375</v>
      </c>
      <c r="D247" s="195"/>
      <c r="E247" s="195"/>
      <c r="F247" s="41"/>
      <c r="G247" s="130" t="s">
        <v>380</v>
      </c>
      <c r="H247" s="141"/>
      <c r="I247" s="41"/>
      <c r="J247" s="195" t="s">
        <v>382</v>
      </c>
      <c r="K247" s="195"/>
      <c r="L247" s="41"/>
      <c r="M247" s="197" t="s">
        <v>407</v>
      </c>
      <c r="N247" s="197"/>
      <c r="O247" s="41"/>
      <c r="P247" s="197" t="s">
        <v>421</v>
      </c>
      <c r="Q247" s="197"/>
      <c r="R247" s="41"/>
      <c r="S247" s="197" t="s">
        <v>422</v>
      </c>
      <c r="T247" s="197"/>
      <c r="U247" s="41"/>
      <c r="V247" s="130" t="s">
        <v>380</v>
      </c>
      <c r="W247" s="141"/>
      <c r="X247" s="41"/>
      <c r="Y247" s="130" t="s">
        <v>380</v>
      </c>
      <c r="Z247" s="141"/>
    </row>
    <row r="248" spans="1:26" ht="11.25" customHeight="1">
      <c r="A248" s="41"/>
      <c r="B248" s="41"/>
      <c r="C248" s="59" t="s">
        <v>374</v>
      </c>
      <c r="D248" s="59"/>
      <c r="E248" s="89" t="s">
        <v>383</v>
      </c>
      <c r="F248" s="41"/>
      <c r="G248" s="49" t="s">
        <v>384</v>
      </c>
      <c r="H248" s="89" t="s">
        <v>383</v>
      </c>
      <c r="I248" s="41"/>
      <c r="J248" s="59" t="s">
        <v>374</v>
      </c>
      <c r="K248" s="89" t="s">
        <v>383</v>
      </c>
      <c r="L248" s="41"/>
      <c r="M248" s="42"/>
      <c r="N248" s="89" t="s">
        <v>383</v>
      </c>
      <c r="O248" s="41"/>
      <c r="P248" s="130" t="s">
        <v>380</v>
      </c>
      <c r="Q248" s="89" t="s">
        <v>383</v>
      </c>
      <c r="R248" s="41"/>
      <c r="S248" s="142" t="s">
        <v>380</v>
      </c>
      <c r="T248" s="89" t="s">
        <v>383</v>
      </c>
      <c r="U248" s="41"/>
      <c r="V248" s="49" t="s">
        <v>384</v>
      </c>
      <c r="W248" s="89" t="s">
        <v>383</v>
      </c>
      <c r="X248" s="41"/>
      <c r="Y248" s="49" t="s">
        <v>384</v>
      </c>
      <c r="Z248" s="89" t="s">
        <v>383</v>
      </c>
    </row>
    <row r="249" spans="1:26" ht="11.25" customHeight="1">
      <c r="A249" s="65" t="s">
        <v>386</v>
      </c>
      <c r="B249" s="44"/>
      <c r="C249" s="119" t="s">
        <v>358</v>
      </c>
      <c r="D249" s="119"/>
      <c r="E249" s="47" t="s">
        <v>470</v>
      </c>
      <c r="F249" s="44"/>
      <c r="G249" s="119" t="s">
        <v>387</v>
      </c>
      <c r="H249" s="47" t="s">
        <v>470</v>
      </c>
      <c r="I249" s="44"/>
      <c r="J249" s="119" t="s">
        <v>358</v>
      </c>
      <c r="K249" s="47" t="s">
        <v>470</v>
      </c>
      <c r="L249" s="44"/>
      <c r="M249" s="119" t="s">
        <v>380</v>
      </c>
      <c r="N249" s="47" t="s">
        <v>470</v>
      </c>
      <c r="O249" s="44"/>
      <c r="P249" s="46" t="s">
        <v>411</v>
      </c>
      <c r="Q249" s="47" t="s">
        <v>470</v>
      </c>
      <c r="R249" s="44"/>
      <c r="S249" s="46" t="s">
        <v>411</v>
      </c>
      <c r="T249" s="47" t="s">
        <v>470</v>
      </c>
      <c r="U249" s="44"/>
      <c r="V249" s="119" t="s">
        <v>387</v>
      </c>
      <c r="W249" s="47" t="s">
        <v>470</v>
      </c>
      <c r="X249" s="44"/>
      <c r="Y249" s="119" t="s">
        <v>387</v>
      </c>
      <c r="Z249" s="47" t="s">
        <v>470</v>
      </c>
    </row>
    <row r="250" spans="1:26" ht="11.25" customHeight="1">
      <c r="A250" s="67" t="s">
        <v>394</v>
      </c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</row>
    <row r="251" spans="1:26" ht="11.25" customHeight="1">
      <c r="A251" s="71" t="s">
        <v>395</v>
      </c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</row>
    <row r="252" spans="1:26" ht="11.25" customHeight="1">
      <c r="A252" s="52" t="s">
        <v>64</v>
      </c>
      <c r="B252" s="41"/>
      <c r="C252" s="59" t="s">
        <v>78</v>
      </c>
      <c r="D252" s="59"/>
      <c r="E252" s="50" t="s">
        <v>78</v>
      </c>
      <c r="F252" s="41"/>
      <c r="G252" s="59" t="s">
        <v>78</v>
      </c>
      <c r="H252" s="50" t="s">
        <v>78</v>
      </c>
      <c r="I252" s="41"/>
      <c r="J252" s="59" t="s">
        <v>78</v>
      </c>
      <c r="K252" s="50" t="s">
        <v>78</v>
      </c>
      <c r="L252" s="41"/>
      <c r="M252" s="59" t="s">
        <v>78</v>
      </c>
      <c r="N252" s="50" t="s">
        <v>78</v>
      </c>
      <c r="O252" s="41"/>
      <c r="P252" s="59" t="s">
        <v>78</v>
      </c>
      <c r="Q252" s="50" t="s">
        <v>78</v>
      </c>
      <c r="R252" s="41"/>
      <c r="S252" s="59" t="s">
        <v>78</v>
      </c>
      <c r="T252" s="50" t="s">
        <v>78</v>
      </c>
      <c r="U252" s="41"/>
      <c r="V252" s="59" t="s">
        <v>78</v>
      </c>
      <c r="W252" s="50" t="s">
        <v>78</v>
      </c>
      <c r="X252" s="41"/>
      <c r="Y252" s="59" t="s">
        <v>78</v>
      </c>
      <c r="Z252" s="50" t="s">
        <v>78</v>
      </c>
    </row>
    <row r="253" spans="1:26" ht="11.25" customHeight="1">
      <c r="A253" s="52" t="s">
        <v>65</v>
      </c>
      <c r="B253" s="41"/>
      <c r="C253" s="59" t="s">
        <v>78</v>
      </c>
      <c r="D253" s="59"/>
      <c r="E253" s="50" t="s">
        <v>78</v>
      </c>
      <c r="F253" s="41"/>
      <c r="G253" s="59" t="s">
        <v>78</v>
      </c>
      <c r="H253" s="50" t="s">
        <v>78</v>
      </c>
      <c r="I253" s="41"/>
      <c r="J253" s="59" t="s">
        <v>78</v>
      </c>
      <c r="K253" s="50" t="s">
        <v>78</v>
      </c>
      <c r="L253" s="41"/>
      <c r="M253" s="59" t="s">
        <v>78</v>
      </c>
      <c r="N253" s="50" t="s">
        <v>78</v>
      </c>
      <c r="O253" s="41"/>
      <c r="P253" s="59" t="s">
        <v>78</v>
      </c>
      <c r="Q253" s="50" t="s">
        <v>78</v>
      </c>
      <c r="R253" s="41"/>
      <c r="S253" s="59" t="s">
        <v>78</v>
      </c>
      <c r="T253" s="50" t="s">
        <v>78</v>
      </c>
      <c r="U253" s="41"/>
      <c r="V253" s="59" t="s">
        <v>78</v>
      </c>
      <c r="W253" s="50" t="s">
        <v>78</v>
      </c>
      <c r="X253" s="41"/>
      <c r="Y253" s="59" t="s">
        <v>78</v>
      </c>
      <c r="Z253" s="50" t="s">
        <v>78</v>
      </c>
    </row>
    <row r="254" spans="1:26" ht="11.25" customHeight="1">
      <c r="A254" s="52" t="s">
        <v>66</v>
      </c>
      <c r="B254" s="41"/>
      <c r="C254" s="59" t="s">
        <v>78</v>
      </c>
      <c r="D254" s="59"/>
      <c r="E254" s="50" t="s">
        <v>78</v>
      </c>
      <c r="F254" s="41"/>
      <c r="G254" s="59" t="s">
        <v>78</v>
      </c>
      <c r="H254" s="50" t="s">
        <v>78</v>
      </c>
      <c r="I254" s="41"/>
      <c r="J254" s="59" t="s">
        <v>78</v>
      </c>
      <c r="K254" s="50" t="s">
        <v>78</v>
      </c>
      <c r="L254" s="41"/>
      <c r="M254" s="59" t="s">
        <v>78</v>
      </c>
      <c r="N254" s="50" t="s">
        <v>78</v>
      </c>
      <c r="O254" s="41"/>
      <c r="P254" s="59" t="s">
        <v>78</v>
      </c>
      <c r="Q254" s="50" t="s">
        <v>78</v>
      </c>
      <c r="R254" s="41"/>
      <c r="S254" s="59" t="s">
        <v>78</v>
      </c>
      <c r="T254" s="50" t="s">
        <v>78</v>
      </c>
      <c r="U254" s="41"/>
      <c r="V254" s="59" t="s">
        <v>78</v>
      </c>
      <c r="W254" s="50" t="s">
        <v>78</v>
      </c>
      <c r="X254" s="41"/>
      <c r="Y254" s="59" t="s">
        <v>78</v>
      </c>
      <c r="Z254" s="50" t="s">
        <v>78</v>
      </c>
    </row>
    <row r="255" spans="1:26" ht="11.25" customHeight="1">
      <c r="A255" s="52" t="s">
        <v>67</v>
      </c>
      <c r="B255" s="41"/>
      <c r="C255" s="59" t="s">
        <v>78</v>
      </c>
      <c r="D255" s="59"/>
      <c r="E255" s="50" t="s">
        <v>78</v>
      </c>
      <c r="F255" s="41"/>
      <c r="G255" s="49">
        <v>24</v>
      </c>
      <c r="H255" s="50">
        <v>-0.04</v>
      </c>
      <c r="I255" s="41"/>
      <c r="J255" s="49">
        <v>44.496</v>
      </c>
      <c r="K255" s="50">
        <v>0.13005714285714293</v>
      </c>
      <c r="L255" s="41"/>
      <c r="M255" s="49">
        <v>40.088</v>
      </c>
      <c r="N255" s="50">
        <v>-0.11733491864279896</v>
      </c>
      <c r="O255" s="41"/>
      <c r="P255" s="59" t="s">
        <v>78</v>
      </c>
      <c r="Q255" s="50" t="s">
        <v>78</v>
      </c>
      <c r="R255" s="41"/>
      <c r="S255" s="49">
        <v>705</v>
      </c>
      <c r="T255" s="50">
        <v>0.5292841648590022</v>
      </c>
      <c r="U255" s="41"/>
      <c r="V255" s="49">
        <v>37.413</v>
      </c>
      <c r="W255" s="50">
        <v>0.20241041298409124</v>
      </c>
      <c r="X255" s="41"/>
      <c r="Y255" s="59" t="s">
        <v>78</v>
      </c>
      <c r="Z255" s="50" t="s">
        <v>78</v>
      </c>
    </row>
    <row r="256" spans="1:26" ht="11.25" customHeight="1">
      <c r="A256" s="52" t="s">
        <v>79</v>
      </c>
      <c r="B256" s="41"/>
      <c r="C256" s="59" t="s">
        <v>78</v>
      </c>
      <c r="D256" s="59"/>
      <c r="E256" s="50" t="s">
        <v>78</v>
      </c>
      <c r="F256" s="41"/>
      <c r="G256" s="59" t="s">
        <v>78</v>
      </c>
      <c r="H256" s="50" t="s">
        <v>78</v>
      </c>
      <c r="I256" s="41"/>
      <c r="J256" s="59" t="s">
        <v>78</v>
      </c>
      <c r="K256" s="50" t="s">
        <v>78</v>
      </c>
      <c r="L256" s="41"/>
      <c r="M256" s="49">
        <v>12.1</v>
      </c>
      <c r="N256" s="50">
        <v>0.08637098222302027</v>
      </c>
      <c r="O256" s="41"/>
      <c r="P256" s="59" t="s">
        <v>78</v>
      </c>
      <c r="Q256" s="50" t="s">
        <v>78</v>
      </c>
      <c r="R256" s="41"/>
      <c r="S256" s="59" t="s">
        <v>78</v>
      </c>
      <c r="T256" s="50" t="s">
        <v>78</v>
      </c>
      <c r="U256" s="41"/>
      <c r="V256" s="49">
        <v>0.5</v>
      </c>
      <c r="W256" s="50" t="s">
        <v>78</v>
      </c>
      <c r="X256" s="41"/>
      <c r="Y256" s="59" t="s">
        <v>78</v>
      </c>
      <c r="Z256" s="50" t="s">
        <v>78</v>
      </c>
    </row>
    <row r="257" spans="1:26" ht="11.25" customHeight="1">
      <c r="A257" s="52" t="s">
        <v>68</v>
      </c>
      <c r="B257" s="41"/>
      <c r="C257" s="59" t="s">
        <v>78</v>
      </c>
      <c r="D257" s="59"/>
      <c r="E257" s="50" t="s">
        <v>78</v>
      </c>
      <c r="F257" s="41"/>
      <c r="G257" s="59" t="s">
        <v>78</v>
      </c>
      <c r="H257" s="50" t="s">
        <v>78</v>
      </c>
      <c r="I257" s="41"/>
      <c r="J257" s="59" t="s">
        <v>78</v>
      </c>
      <c r="K257" s="50" t="s">
        <v>78</v>
      </c>
      <c r="L257" s="41"/>
      <c r="M257" s="59" t="s">
        <v>78</v>
      </c>
      <c r="N257" s="50" t="s">
        <v>78</v>
      </c>
      <c r="O257" s="41"/>
      <c r="P257" s="59" t="s">
        <v>78</v>
      </c>
      <c r="Q257" s="50" t="s">
        <v>78</v>
      </c>
      <c r="R257" s="41"/>
      <c r="S257" s="49">
        <v>50000</v>
      </c>
      <c r="T257" s="50" t="s">
        <v>78</v>
      </c>
      <c r="U257" s="41"/>
      <c r="V257" s="49" t="s">
        <v>78</v>
      </c>
      <c r="W257" s="50" t="s">
        <v>78</v>
      </c>
      <c r="X257" s="41"/>
      <c r="Y257" s="59" t="s">
        <v>78</v>
      </c>
      <c r="Z257" s="50" t="s">
        <v>78</v>
      </c>
    </row>
    <row r="258" spans="1:26" ht="11.25" customHeight="1">
      <c r="A258" s="52" t="s">
        <v>69</v>
      </c>
      <c r="B258" s="41"/>
      <c r="C258" s="123" t="s">
        <v>390</v>
      </c>
      <c r="D258" s="123"/>
      <c r="E258" s="50" t="s">
        <v>78</v>
      </c>
      <c r="F258" s="41"/>
      <c r="G258" s="59" t="s">
        <v>78</v>
      </c>
      <c r="H258" s="50" t="s">
        <v>78</v>
      </c>
      <c r="I258" s="41"/>
      <c r="J258" s="49">
        <v>21.7</v>
      </c>
      <c r="K258" s="50">
        <v>0.01354507239607656</v>
      </c>
      <c r="L258" s="41"/>
      <c r="M258" s="49">
        <v>18.115</v>
      </c>
      <c r="N258" s="50">
        <v>0.006388888888888802</v>
      </c>
      <c r="O258" s="41"/>
      <c r="P258" s="59" t="s">
        <v>78</v>
      </c>
      <c r="Q258" s="50" t="s">
        <v>78</v>
      </c>
      <c r="R258" s="41"/>
      <c r="S258" s="59" t="s">
        <v>78</v>
      </c>
      <c r="T258" s="50" t="s">
        <v>78</v>
      </c>
      <c r="U258" s="41"/>
      <c r="V258" s="49">
        <v>78</v>
      </c>
      <c r="W258" s="50">
        <v>-0.015151515151515187</v>
      </c>
      <c r="X258" s="41"/>
      <c r="Y258" s="59" t="s">
        <v>78</v>
      </c>
      <c r="Z258" s="50" t="s">
        <v>78</v>
      </c>
    </row>
    <row r="259" spans="1:26" ht="11.25" customHeight="1">
      <c r="A259" s="52" t="s">
        <v>70</v>
      </c>
      <c r="B259" s="41"/>
      <c r="C259" s="59" t="s">
        <v>78</v>
      </c>
      <c r="D259" s="59"/>
      <c r="E259" s="50" t="s">
        <v>78</v>
      </c>
      <c r="F259" s="41"/>
      <c r="G259" s="59" t="s">
        <v>78</v>
      </c>
      <c r="H259" s="50" t="s">
        <v>78</v>
      </c>
      <c r="I259" s="41"/>
      <c r="J259" s="59" t="s">
        <v>78</v>
      </c>
      <c r="K259" s="50" t="s">
        <v>78</v>
      </c>
      <c r="L259" s="41"/>
      <c r="M259" s="59" t="s">
        <v>78</v>
      </c>
      <c r="N259" s="50" t="s">
        <v>78</v>
      </c>
      <c r="O259" s="41"/>
      <c r="P259" s="59" t="s">
        <v>78</v>
      </c>
      <c r="Q259" s="50" t="s">
        <v>78</v>
      </c>
      <c r="R259" s="41"/>
      <c r="S259" s="59" t="s">
        <v>78</v>
      </c>
      <c r="T259" s="50" t="s">
        <v>78</v>
      </c>
      <c r="U259" s="41"/>
      <c r="V259" s="49">
        <v>20.4</v>
      </c>
      <c r="W259" s="50" t="s">
        <v>78</v>
      </c>
      <c r="X259" s="41"/>
      <c r="Y259" s="59" t="s">
        <v>78</v>
      </c>
      <c r="Z259" s="50" t="s">
        <v>78</v>
      </c>
    </row>
    <row r="260" spans="1:26" ht="11.25" customHeight="1">
      <c r="A260" s="52" t="s">
        <v>71</v>
      </c>
      <c r="B260" s="41"/>
      <c r="C260" s="49">
        <v>0.5</v>
      </c>
      <c r="D260" s="49"/>
      <c r="E260" s="50" t="s">
        <v>78</v>
      </c>
      <c r="F260" s="41"/>
      <c r="G260" s="59" t="s">
        <v>78</v>
      </c>
      <c r="H260" s="50" t="s">
        <v>78</v>
      </c>
      <c r="I260" s="41"/>
      <c r="J260" s="59" t="s">
        <v>78</v>
      </c>
      <c r="K260" s="50" t="s">
        <v>78</v>
      </c>
      <c r="L260" s="41"/>
      <c r="M260" s="59" t="s">
        <v>78</v>
      </c>
      <c r="N260" s="50" t="s">
        <v>78</v>
      </c>
      <c r="O260" s="41"/>
      <c r="P260" s="59" t="s">
        <v>78</v>
      </c>
      <c r="Q260" s="50" t="s">
        <v>78</v>
      </c>
      <c r="R260" s="41"/>
      <c r="S260" s="59" t="s">
        <v>78</v>
      </c>
      <c r="T260" s="50" t="s">
        <v>78</v>
      </c>
      <c r="U260" s="41"/>
      <c r="V260" s="49">
        <v>3</v>
      </c>
      <c r="W260" s="50" t="s">
        <v>78</v>
      </c>
      <c r="X260" s="41"/>
      <c r="Y260" s="59" t="s">
        <v>78</v>
      </c>
      <c r="Z260" s="50" t="s">
        <v>78</v>
      </c>
    </row>
    <row r="261" spans="1:26" ht="11.25" customHeight="1">
      <c r="A261" s="52" t="s">
        <v>72</v>
      </c>
      <c r="B261" s="41"/>
      <c r="C261" s="59" t="s">
        <v>78</v>
      </c>
      <c r="D261" s="59"/>
      <c r="E261" s="50" t="s">
        <v>78</v>
      </c>
      <c r="F261" s="41"/>
      <c r="G261" s="59" t="s">
        <v>78</v>
      </c>
      <c r="H261" s="50" t="s">
        <v>78</v>
      </c>
      <c r="I261" s="41"/>
      <c r="J261" s="59" t="s">
        <v>78</v>
      </c>
      <c r="K261" s="50" t="s">
        <v>78</v>
      </c>
      <c r="L261" s="41"/>
      <c r="M261" s="59" t="s">
        <v>78</v>
      </c>
      <c r="N261" s="50" t="s">
        <v>78</v>
      </c>
      <c r="O261" s="41"/>
      <c r="P261" s="59" t="s">
        <v>78</v>
      </c>
      <c r="Q261" s="50" t="s">
        <v>78</v>
      </c>
      <c r="R261" s="41"/>
      <c r="S261" s="59" t="s">
        <v>78</v>
      </c>
      <c r="T261" s="50" t="s">
        <v>78</v>
      </c>
      <c r="U261" s="41"/>
      <c r="V261" s="59" t="s">
        <v>78</v>
      </c>
      <c r="W261" s="50" t="s">
        <v>78</v>
      </c>
      <c r="X261" s="41"/>
      <c r="Y261" s="59" t="s">
        <v>78</v>
      </c>
      <c r="Z261" s="50" t="s">
        <v>78</v>
      </c>
    </row>
    <row r="262" spans="1:26" ht="11.25" customHeight="1">
      <c r="A262" s="52" t="s">
        <v>132</v>
      </c>
      <c r="B262" s="41"/>
      <c r="C262" s="59" t="s">
        <v>78</v>
      </c>
      <c r="D262" s="59"/>
      <c r="E262" s="50" t="s">
        <v>78</v>
      </c>
      <c r="F262" s="41"/>
      <c r="G262" s="59" t="s">
        <v>78</v>
      </c>
      <c r="H262" s="50" t="s">
        <v>78</v>
      </c>
      <c r="I262" s="41"/>
      <c r="J262" s="59" t="s">
        <v>78</v>
      </c>
      <c r="K262" s="50" t="s">
        <v>78</v>
      </c>
      <c r="L262" s="41"/>
      <c r="M262" s="59" t="s">
        <v>78</v>
      </c>
      <c r="N262" s="50" t="s">
        <v>78</v>
      </c>
      <c r="O262" s="41"/>
      <c r="P262" s="59" t="s">
        <v>78</v>
      </c>
      <c r="Q262" s="50" t="s">
        <v>78</v>
      </c>
      <c r="R262" s="41"/>
      <c r="S262" s="59" t="s">
        <v>78</v>
      </c>
      <c r="T262" s="50" t="s">
        <v>78</v>
      </c>
      <c r="U262" s="41"/>
      <c r="V262" s="59" t="s">
        <v>78</v>
      </c>
      <c r="W262" s="50" t="s">
        <v>78</v>
      </c>
      <c r="X262" s="41"/>
      <c r="Y262" s="59" t="s">
        <v>78</v>
      </c>
      <c r="Z262" s="50" t="s">
        <v>78</v>
      </c>
    </row>
    <row r="263" spans="1:26" ht="11.25" customHeight="1">
      <c r="A263" s="52" t="s">
        <v>73</v>
      </c>
      <c r="B263" s="41"/>
      <c r="C263" s="59" t="s">
        <v>78</v>
      </c>
      <c r="D263" s="59"/>
      <c r="E263" s="50" t="s">
        <v>78</v>
      </c>
      <c r="F263" s="41"/>
      <c r="G263" s="59" t="s">
        <v>78</v>
      </c>
      <c r="H263" s="50" t="s">
        <v>78</v>
      </c>
      <c r="I263" s="41"/>
      <c r="J263" s="59" t="s">
        <v>78</v>
      </c>
      <c r="K263" s="50" t="s">
        <v>78</v>
      </c>
      <c r="L263" s="41"/>
      <c r="M263" s="59" t="s">
        <v>78</v>
      </c>
      <c r="N263" s="50" t="s">
        <v>78</v>
      </c>
      <c r="O263" s="41"/>
      <c r="P263" s="59" t="s">
        <v>78</v>
      </c>
      <c r="Q263" s="50" t="s">
        <v>78</v>
      </c>
      <c r="R263" s="41"/>
      <c r="S263" s="59" t="s">
        <v>78</v>
      </c>
      <c r="T263" s="50" t="s">
        <v>78</v>
      </c>
      <c r="U263" s="41"/>
      <c r="V263" s="59" t="s">
        <v>78</v>
      </c>
      <c r="W263" s="50" t="s">
        <v>78</v>
      </c>
      <c r="X263" s="41"/>
      <c r="Y263" s="59" t="s">
        <v>78</v>
      </c>
      <c r="Z263" s="50" t="s">
        <v>78</v>
      </c>
    </row>
    <row r="264" spans="1:26" ht="11.25" customHeight="1">
      <c r="A264" s="52" t="s">
        <v>74</v>
      </c>
      <c r="B264" s="41"/>
      <c r="C264" s="59" t="s">
        <v>78</v>
      </c>
      <c r="D264" s="59"/>
      <c r="E264" s="50" t="s">
        <v>78</v>
      </c>
      <c r="F264" s="41"/>
      <c r="G264" s="59" t="s">
        <v>78</v>
      </c>
      <c r="H264" s="50" t="s">
        <v>78</v>
      </c>
      <c r="I264" s="41"/>
      <c r="J264" s="59" t="s">
        <v>78</v>
      </c>
      <c r="K264" s="50" t="s">
        <v>78</v>
      </c>
      <c r="L264" s="41"/>
      <c r="M264" s="59" t="s">
        <v>78</v>
      </c>
      <c r="N264" s="50" t="s">
        <v>78</v>
      </c>
      <c r="O264" s="41"/>
      <c r="P264" s="59" t="s">
        <v>78</v>
      </c>
      <c r="Q264" s="50" t="s">
        <v>78</v>
      </c>
      <c r="R264" s="41"/>
      <c r="S264" s="59" t="s">
        <v>78</v>
      </c>
      <c r="T264" s="50" t="s">
        <v>78</v>
      </c>
      <c r="U264" s="41"/>
      <c r="V264" s="49">
        <v>24.6</v>
      </c>
      <c r="W264" s="50">
        <v>0.1284403669724771</v>
      </c>
      <c r="X264" s="41"/>
      <c r="Y264" s="49">
        <v>200</v>
      </c>
      <c r="Z264" s="50">
        <v>-0.4350282485875706</v>
      </c>
    </row>
    <row r="265" spans="1:26" ht="11.25" customHeight="1">
      <c r="A265" s="52" t="s">
        <v>75</v>
      </c>
      <c r="B265" s="41"/>
      <c r="C265" s="59" t="s">
        <v>78</v>
      </c>
      <c r="D265" s="59"/>
      <c r="E265" s="50" t="s">
        <v>78</v>
      </c>
      <c r="F265" s="41"/>
      <c r="G265" s="49">
        <v>500</v>
      </c>
      <c r="H265" s="50" t="s">
        <v>78</v>
      </c>
      <c r="I265" s="41"/>
      <c r="J265" s="59" t="s">
        <v>78</v>
      </c>
      <c r="K265" s="50" t="s">
        <v>78</v>
      </c>
      <c r="L265" s="41"/>
      <c r="M265" s="59" t="s">
        <v>78</v>
      </c>
      <c r="N265" s="50" t="s">
        <v>78</v>
      </c>
      <c r="O265" s="41"/>
      <c r="P265" s="59" t="s">
        <v>78</v>
      </c>
      <c r="Q265" s="50" t="s">
        <v>78</v>
      </c>
      <c r="R265" s="41"/>
      <c r="S265" s="59" t="s">
        <v>78</v>
      </c>
      <c r="T265" s="50" t="s">
        <v>78</v>
      </c>
      <c r="U265" s="41"/>
      <c r="V265" s="49">
        <v>2.4</v>
      </c>
      <c r="W265" s="50">
        <v>0.06856634016028491</v>
      </c>
      <c r="X265" s="41"/>
      <c r="Y265" s="49" t="s">
        <v>78</v>
      </c>
      <c r="Z265" s="50">
        <v>-1</v>
      </c>
    </row>
    <row r="266" spans="1:26" ht="11.25" customHeight="1">
      <c r="A266" s="52" t="s">
        <v>76</v>
      </c>
      <c r="B266" s="41"/>
      <c r="C266" s="59" t="s">
        <v>78</v>
      </c>
      <c r="D266" s="59"/>
      <c r="E266" s="50" t="s">
        <v>78</v>
      </c>
      <c r="F266" s="41"/>
      <c r="G266" s="59" t="s">
        <v>78</v>
      </c>
      <c r="H266" s="50" t="s">
        <v>78</v>
      </c>
      <c r="I266" s="41"/>
      <c r="J266" s="59" t="s">
        <v>78</v>
      </c>
      <c r="K266" s="50" t="s">
        <v>78</v>
      </c>
      <c r="L266" s="41"/>
      <c r="M266" s="123" t="s">
        <v>390</v>
      </c>
      <c r="N266" s="50" t="s">
        <v>78</v>
      </c>
      <c r="O266" s="41"/>
      <c r="P266" s="59" t="s">
        <v>78</v>
      </c>
      <c r="Q266" s="50" t="s">
        <v>78</v>
      </c>
      <c r="R266" s="41"/>
      <c r="S266" s="59" t="s">
        <v>78</v>
      </c>
      <c r="T266" s="50" t="s">
        <v>78</v>
      </c>
      <c r="U266" s="41"/>
      <c r="V266" s="49">
        <v>292.6</v>
      </c>
      <c r="W266" s="50">
        <v>-0.046284224250325905</v>
      </c>
      <c r="X266" s="41"/>
      <c r="Y266" s="59" t="s">
        <v>78</v>
      </c>
      <c r="Z266" s="50" t="s">
        <v>78</v>
      </c>
    </row>
    <row r="267" spans="1:26" ht="11.25" customHeight="1">
      <c r="A267" s="52" t="s">
        <v>77</v>
      </c>
      <c r="B267" s="41"/>
      <c r="C267" s="59" t="s">
        <v>78</v>
      </c>
      <c r="D267" s="59"/>
      <c r="E267" s="50" t="s">
        <v>78</v>
      </c>
      <c r="F267" s="41"/>
      <c r="G267" s="59" t="s">
        <v>78</v>
      </c>
      <c r="H267" s="50" t="s">
        <v>78</v>
      </c>
      <c r="I267" s="41"/>
      <c r="J267" s="59" t="s">
        <v>78</v>
      </c>
      <c r="K267" s="50" t="s">
        <v>78</v>
      </c>
      <c r="L267" s="41"/>
      <c r="M267" s="49">
        <v>38.6</v>
      </c>
      <c r="N267" s="50">
        <v>0.44094370613707634</v>
      </c>
      <c r="O267" s="41"/>
      <c r="P267" s="59" t="s">
        <v>78</v>
      </c>
      <c r="Q267" s="50" t="s">
        <v>78</v>
      </c>
      <c r="R267" s="41"/>
      <c r="S267" s="59" t="s">
        <v>78</v>
      </c>
      <c r="T267" s="50" t="s">
        <v>78</v>
      </c>
      <c r="U267" s="41"/>
      <c r="V267" s="59" t="s">
        <v>78</v>
      </c>
      <c r="W267" s="50" t="s">
        <v>78</v>
      </c>
      <c r="X267" s="41"/>
      <c r="Y267" s="59" t="s">
        <v>78</v>
      </c>
      <c r="Z267" s="50" t="s">
        <v>78</v>
      </c>
    </row>
    <row r="268" spans="1:26" ht="11.25" customHeight="1">
      <c r="A268" s="53" t="s">
        <v>33</v>
      </c>
      <c r="B268" s="41"/>
      <c r="C268" s="54">
        <v>0.5</v>
      </c>
      <c r="D268" s="54"/>
      <c r="E268" s="56" t="s">
        <v>78</v>
      </c>
      <c r="F268" s="55"/>
      <c r="G268" s="54">
        <v>524</v>
      </c>
      <c r="H268" s="56">
        <v>-0.0019047619047619048</v>
      </c>
      <c r="I268" s="55"/>
      <c r="J268" s="54">
        <v>66.196</v>
      </c>
      <c r="K268" s="56">
        <v>0.0890186723698281</v>
      </c>
      <c r="L268" s="55"/>
      <c r="M268" s="54">
        <v>108.90299999999999</v>
      </c>
      <c r="N268" s="56">
        <v>0.07459814688730339</v>
      </c>
      <c r="O268" s="55"/>
      <c r="P268" s="60" t="s">
        <v>78</v>
      </c>
      <c r="Q268" s="56" t="s">
        <v>78</v>
      </c>
      <c r="R268" s="55"/>
      <c r="S268" s="54">
        <v>50700</v>
      </c>
      <c r="T268" s="56">
        <v>0.00483541745110085</v>
      </c>
      <c r="U268" s="55"/>
      <c r="V268" s="54">
        <v>458.913</v>
      </c>
      <c r="W268" s="56">
        <v>-0.013219771169803583</v>
      </c>
      <c r="X268" s="55"/>
      <c r="Y268" s="54">
        <v>200</v>
      </c>
      <c r="Z268" s="56">
        <v>-0.6672212978369384</v>
      </c>
    </row>
    <row r="269" spans="1:26" ht="11.25" customHeight="1">
      <c r="A269" s="51" t="s">
        <v>396</v>
      </c>
      <c r="B269" s="41"/>
      <c r="C269" s="49">
        <v>0.5</v>
      </c>
      <c r="D269" s="49"/>
      <c r="E269" s="50" t="s">
        <v>78</v>
      </c>
      <c r="F269" s="41"/>
      <c r="G269" s="49">
        <v>524</v>
      </c>
      <c r="H269" s="50">
        <v>-0.0019047619047619048</v>
      </c>
      <c r="I269" s="41"/>
      <c r="J269" s="49">
        <v>66.196</v>
      </c>
      <c r="K269" s="50" t="s">
        <v>78</v>
      </c>
      <c r="L269" s="41"/>
      <c r="M269" s="49">
        <v>180.303</v>
      </c>
      <c r="N269" s="50">
        <v>0.009857569325036494</v>
      </c>
      <c r="O269" s="41"/>
      <c r="P269" s="59" t="s">
        <v>78</v>
      </c>
      <c r="Q269" s="50" t="s">
        <v>78</v>
      </c>
      <c r="R269" s="41"/>
      <c r="S269" s="49">
        <v>51700</v>
      </c>
      <c r="T269" s="147">
        <v>0.004741454693845825</v>
      </c>
      <c r="U269" s="41"/>
      <c r="V269" s="49">
        <v>458.913</v>
      </c>
      <c r="W269" s="50">
        <v>-0.013219771169803583</v>
      </c>
      <c r="X269" s="41"/>
      <c r="Y269" s="49">
        <v>200</v>
      </c>
      <c r="Z269" s="50">
        <v>-0.6672212978369384</v>
      </c>
    </row>
    <row r="270" spans="1:26" ht="11.25" customHeight="1">
      <c r="A270" s="133" t="s">
        <v>389</v>
      </c>
      <c r="B270" s="41"/>
      <c r="C270" s="123" t="s">
        <v>398</v>
      </c>
      <c r="D270" s="123"/>
      <c r="E270" s="50" t="s">
        <v>78</v>
      </c>
      <c r="F270" s="41"/>
      <c r="G270" s="50">
        <v>0.32107843137254904</v>
      </c>
      <c r="H270" s="50">
        <v>0.09203361344537828</v>
      </c>
      <c r="I270" s="41"/>
      <c r="J270" s="50">
        <v>0.046095149759099986</v>
      </c>
      <c r="K270" s="50">
        <v>0.062248071451908304</v>
      </c>
      <c r="L270" s="41"/>
      <c r="M270" s="50">
        <v>0.1884260468810417</v>
      </c>
      <c r="N270" s="50">
        <v>-0.0011613804824887489</v>
      </c>
      <c r="O270" s="41"/>
      <c r="P270" s="89" t="s">
        <v>78</v>
      </c>
      <c r="Q270" s="50" t="s">
        <v>78</v>
      </c>
      <c r="R270" s="41"/>
      <c r="S270" s="50">
        <v>0.20037513418410252</v>
      </c>
      <c r="T270" s="74">
        <v>-0.04769927337578937</v>
      </c>
      <c r="U270" s="41"/>
      <c r="V270" s="50">
        <v>0.02336963119702898</v>
      </c>
      <c r="W270" s="50">
        <v>-0.04036368064339768</v>
      </c>
      <c r="X270" s="41"/>
      <c r="Y270" s="50">
        <v>0.0006856312263885747</v>
      </c>
      <c r="Z270" s="50">
        <v>-0.7041666676648818</v>
      </c>
    </row>
    <row r="271" spans="1:26" ht="11.25" customHeight="1">
      <c r="A271" s="126" t="s">
        <v>397</v>
      </c>
      <c r="B271" s="41"/>
      <c r="C271" s="49">
        <v>1470</v>
      </c>
      <c r="D271" s="49"/>
      <c r="E271" s="50">
        <v>-0.05746978657752642</v>
      </c>
      <c r="F271" s="41"/>
      <c r="G271" s="49">
        <v>1090</v>
      </c>
      <c r="H271" s="50">
        <v>0.12</v>
      </c>
      <c r="I271" s="41"/>
      <c r="J271" s="49">
        <v>388.496</v>
      </c>
      <c r="K271" s="50">
        <v>0.026642777487090843</v>
      </c>
      <c r="L271" s="41"/>
      <c r="M271" s="49">
        <v>423.303</v>
      </c>
      <c r="N271" s="50">
        <v>0.013794986384635811</v>
      </c>
      <c r="O271" s="41"/>
      <c r="P271" s="49">
        <v>97000</v>
      </c>
      <c r="Q271" s="50" t="s">
        <v>78</v>
      </c>
      <c r="R271" s="41"/>
      <c r="S271" s="49">
        <v>79700</v>
      </c>
      <c r="T271" s="50">
        <v>-0.17823496670720898</v>
      </c>
      <c r="U271" s="41"/>
      <c r="V271" s="49">
        <v>3780</v>
      </c>
      <c r="W271" s="50">
        <v>0.0056779376017981765</v>
      </c>
      <c r="X271" s="41"/>
      <c r="Y271" s="49">
        <v>2700</v>
      </c>
      <c r="Z271" s="50">
        <v>0.03806228373702422</v>
      </c>
    </row>
    <row r="272" spans="1:26" ht="11.25" customHeight="1">
      <c r="A272" s="127" t="s">
        <v>399</v>
      </c>
      <c r="B272" s="41"/>
      <c r="C272" s="59"/>
      <c r="D272" s="59"/>
      <c r="E272" s="89"/>
      <c r="F272" s="41"/>
      <c r="G272" s="59"/>
      <c r="H272" s="89"/>
      <c r="I272" s="41"/>
      <c r="J272" s="59"/>
      <c r="K272" s="89"/>
      <c r="L272" s="41"/>
      <c r="M272" s="59"/>
      <c r="N272" s="89"/>
      <c r="O272" s="41"/>
      <c r="P272" s="59"/>
      <c r="Q272" s="89"/>
      <c r="R272" s="41"/>
      <c r="S272" s="59"/>
      <c r="T272" s="89"/>
      <c r="U272" s="41"/>
      <c r="V272" s="59"/>
      <c r="W272" s="89"/>
      <c r="X272" s="41"/>
      <c r="Y272" s="59"/>
      <c r="Z272" s="89"/>
    </row>
    <row r="273" spans="1:26" ht="11.25" customHeight="1">
      <c r="A273" s="133" t="s">
        <v>389</v>
      </c>
      <c r="B273" s="41"/>
      <c r="C273" s="50">
        <v>0.15077648553195655</v>
      </c>
      <c r="D273" s="50"/>
      <c r="E273" s="50">
        <v>-0.1355723162429884</v>
      </c>
      <c r="F273" s="41"/>
      <c r="G273" s="50">
        <v>0.6691176470588235</v>
      </c>
      <c r="H273" s="50">
        <v>0.2254117647058823</v>
      </c>
      <c r="I273" s="41"/>
      <c r="J273" s="50">
        <v>0.2705266375734381</v>
      </c>
      <c r="K273" s="50">
        <v>0.0014055205155794255</v>
      </c>
      <c r="L273" s="41"/>
      <c r="M273" s="50">
        <v>0.44237373156789184</v>
      </c>
      <c r="N273" s="50">
        <v>0.0027330738838865923</v>
      </c>
      <c r="O273" s="41"/>
      <c r="P273" s="50">
        <v>0.44726069077430897</v>
      </c>
      <c r="Q273" s="50">
        <v>-0.046723155507200916</v>
      </c>
      <c r="R273" s="41"/>
      <c r="S273" s="50">
        <v>0.30896640456361585</v>
      </c>
      <c r="T273" s="50">
        <v>-0.04928360555424853</v>
      </c>
      <c r="U273" s="41"/>
      <c r="V273" s="50">
        <v>0.19233506976979145</v>
      </c>
      <c r="W273" s="50">
        <v>-0.021985801597978107</v>
      </c>
      <c r="X273" s="41"/>
      <c r="Y273" s="50">
        <v>0.009256021556245757</v>
      </c>
      <c r="Z273" s="50">
        <v>-0.077184259169173</v>
      </c>
    </row>
    <row r="274" spans="1:26" ht="11.25" customHeight="1">
      <c r="A274" s="67" t="s">
        <v>471</v>
      </c>
      <c r="B274" s="41"/>
      <c r="C274" s="59" t="s">
        <v>78</v>
      </c>
      <c r="D274" s="59"/>
      <c r="E274" s="50" t="s">
        <v>78</v>
      </c>
      <c r="F274" s="41"/>
      <c r="G274" s="59" t="s">
        <v>80</v>
      </c>
      <c r="H274" s="50" t="s">
        <v>80</v>
      </c>
      <c r="I274" s="41"/>
      <c r="J274" s="59" t="s">
        <v>78</v>
      </c>
      <c r="K274" s="50" t="s">
        <v>78</v>
      </c>
      <c r="L274" s="41"/>
      <c r="M274" s="59" t="s">
        <v>78</v>
      </c>
      <c r="N274" s="50" t="s">
        <v>78</v>
      </c>
      <c r="O274" s="41"/>
      <c r="P274" s="49">
        <v>13700</v>
      </c>
      <c r="Q274" s="50">
        <v>-0.024714285714285713</v>
      </c>
      <c r="R274" s="41"/>
      <c r="S274" s="49">
        <v>4040</v>
      </c>
      <c r="T274" s="50">
        <v>-0.030455635491606715</v>
      </c>
      <c r="U274" s="41"/>
      <c r="V274" s="49">
        <v>1250</v>
      </c>
      <c r="W274" s="50">
        <v>0.005387284169759486</v>
      </c>
      <c r="X274" s="41"/>
      <c r="Y274" s="59" t="s">
        <v>78</v>
      </c>
      <c r="Z274" s="50" t="s">
        <v>78</v>
      </c>
    </row>
    <row r="275" spans="1:26" ht="11.25" customHeight="1">
      <c r="A275" s="135" t="s">
        <v>389</v>
      </c>
      <c r="B275" s="41"/>
      <c r="C275" s="89" t="s">
        <v>78</v>
      </c>
      <c r="D275" s="89"/>
      <c r="E275" s="50" t="s">
        <v>78</v>
      </c>
      <c r="F275" s="41"/>
      <c r="G275" s="89" t="s">
        <v>80</v>
      </c>
      <c r="H275" s="50" t="s">
        <v>80</v>
      </c>
      <c r="I275" s="41"/>
      <c r="J275" s="89" t="s">
        <v>78</v>
      </c>
      <c r="K275" s="50" t="s">
        <v>78</v>
      </c>
      <c r="L275" s="41"/>
      <c r="M275" s="89" t="s">
        <v>78</v>
      </c>
      <c r="N275" s="50" t="s">
        <v>78</v>
      </c>
      <c r="O275" s="41"/>
      <c r="P275" s="50">
        <v>0.06294602518947427</v>
      </c>
      <c r="Q275" s="50">
        <v>-0.07028271180680852</v>
      </c>
      <c r="R275" s="41"/>
      <c r="S275" s="50">
        <v>0.015668052751306963</v>
      </c>
      <c r="T275" s="50">
        <v>-0.08105931281884947</v>
      </c>
      <c r="U275" s="41"/>
      <c r="V275" s="50">
        <v>0.06345507739615194</v>
      </c>
      <c r="W275" s="50">
        <v>-0.022268459865321628</v>
      </c>
      <c r="X275" s="41"/>
      <c r="Y275" s="89" t="s">
        <v>78</v>
      </c>
      <c r="Z275" s="50" t="s">
        <v>78</v>
      </c>
    </row>
    <row r="276" spans="1:26" ht="11.25" customHeight="1">
      <c r="A276" s="51" t="s">
        <v>472</v>
      </c>
      <c r="B276" s="44"/>
      <c r="C276" s="87">
        <v>9720</v>
      </c>
      <c r="D276" s="87"/>
      <c r="E276" s="136">
        <v>0.0903517218768487</v>
      </c>
      <c r="F276" s="137"/>
      <c r="G276" s="87">
        <v>1630</v>
      </c>
      <c r="H276" s="136">
        <v>-0.08602150537634404</v>
      </c>
      <c r="I276" s="137"/>
      <c r="J276" s="87">
        <v>1440</v>
      </c>
      <c r="K276" s="136">
        <v>0.02520183527500222</v>
      </c>
      <c r="L276" s="137"/>
      <c r="M276" s="87">
        <v>956.89</v>
      </c>
      <c r="N276" s="136">
        <v>0.011031761880460575</v>
      </c>
      <c r="O276" s="137"/>
      <c r="P276" s="87">
        <v>217000</v>
      </c>
      <c r="Q276" s="136">
        <v>0.04901320720955987</v>
      </c>
      <c r="R276" s="137"/>
      <c r="S276" s="87">
        <v>258000</v>
      </c>
      <c r="T276" s="136">
        <v>0.05506740318841409</v>
      </c>
      <c r="U276" s="137"/>
      <c r="V276" s="87">
        <v>19600</v>
      </c>
      <c r="W276" s="136">
        <v>0.028285621256803922</v>
      </c>
      <c r="X276" s="137"/>
      <c r="Y276" s="87">
        <v>292000</v>
      </c>
      <c r="Z276" s="136">
        <v>0.12488575758627471</v>
      </c>
    </row>
    <row r="277" spans="1:26" ht="11.25" customHeight="1">
      <c r="A277" s="192" t="s">
        <v>34</v>
      </c>
      <c r="B277" s="192"/>
      <c r="C277" s="192"/>
      <c r="D277" s="192"/>
      <c r="E277" s="192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U277" s="192"/>
      <c r="V277" s="192"/>
      <c r="W277" s="192"/>
      <c r="X277" s="192"/>
      <c r="Y277" s="192"/>
      <c r="Z277" s="192"/>
    </row>
    <row r="278" spans="1:26" ht="11.25" customHeight="1">
      <c r="A278" s="193"/>
      <c r="B278" s="193"/>
      <c r="C278" s="193"/>
      <c r="D278" s="193"/>
      <c r="E278" s="193"/>
      <c r="F278" s="193"/>
      <c r="G278" s="193"/>
      <c r="H278" s="193"/>
      <c r="I278" s="193"/>
      <c r="J278" s="193"/>
      <c r="K278" s="193"/>
      <c r="L278" s="193"/>
      <c r="M278" s="193"/>
      <c r="N278" s="193"/>
      <c r="O278" s="193"/>
      <c r="P278" s="193"/>
      <c r="Q278" s="193"/>
      <c r="R278" s="193"/>
      <c r="S278" s="193"/>
      <c r="T278" s="193"/>
      <c r="U278" s="193"/>
      <c r="V278" s="193"/>
      <c r="W278" s="193"/>
      <c r="X278" s="193"/>
      <c r="Y278" s="193"/>
      <c r="Z278" s="193"/>
    </row>
    <row r="279" spans="1:26" ht="11.25" customHeight="1">
      <c r="A279" s="193"/>
      <c r="B279" s="193"/>
      <c r="C279" s="193"/>
      <c r="D279" s="193"/>
      <c r="E279" s="193"/>
      <c r="F279" s="193"/>
      <c r="G279" s="193"/>
      <c r="H279" s="193"/>
      <c r="I279" s="193"/>
      <c r="J279" s="193"/>
      <c r="K279" s="193"/>
      <c r="L279" s="193"/>
      <c r="M279" s="193"/>
      <c r="N279" s="193"/>
      <c r="O279" s="193"/>
      <c r="P279" s="193"/>
      <c r="Q279" s="193"/>
      <c r="R279" s="193"/>
      <c r="S279" s="193"/>
      <c r="T279" s="193"/>
      <c r="U279" s="193"/>
      <c r="V279" s="193"/>
      <c r="W279" s="193"/>
      <c r="X279" s="41"/>
      <c r="Y279" s="41"/>
      <c r="Z279" s="41"/>
    </row>
    <row r="280" spans="1:26" ht="11.25" customHeight="1">
      <c r="A280" s="167" t="s">
        <v>393</v>
      </c>
      <c r="B280" s="167"/>
      <c r="C280" s="167"/>
      <c r="D280" s="167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41"/>
      <c r="Y280" s="41"/>
      <c r="Z280" s="41"/>
    </row>
    <row r="281" spans="1:26" ht="11.25" customHeight="1">
      <c r="A281" s="167" t="s">
        <v>467</v>
      </c>
      <c r="B281" s="167"/>
      <c r="C281" s="167"/>
      <c r="D281" s="167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41"/>
      <c r="Y281" s="41"/>
      <c r="Z281" s="41"/>
    </row>
    <row r="282" spans="1:26" ht="11.25" customHeight="1">
      <c r="A282" s="193"/>
      <c r="B282" s="193"/>
      <c r="C282" s="193"/>
      <c r="D282" s="193"/>
      <c r="E282" s="193"/>
      <c r="F282" s="193"/>
      <c r="G282" s="193"/>
      <c r="H282" s="193"/>
      <c r="I282" s="193"/>
      <c r="J282" s="193"/>
      <c r="K282" s="193"/>
      <c r="L282" s="193"/>
      <c r="M282" s="193"/>
      <c r="N282" s="193"/>
      <c r="O282" s="193"/>
      <c r="P282" s="193"/>
      <c r="Q282" s="193"/>
      <c r="R282" s="193"/>
      <c r="S282" s="193"/>
      <c r="T282" s="193"/>
      <c r="U282" s="193"/>
      <c r="V282" s="193"/>
      <c r="W282" s="193"/>
      <c r="X282" s="41"/>
      <c r="Y282" s="41"/>
      <c r="Z282" s="41"/>
    </row>
    <row r="283" spans="1:26" ht="11.25" customHeight="1">
      <c r="A283" s="174" t="s">
        <v>370</v>
      </c>
      <c r="B283" s="174"/>
      <c r="C283" s="174"/>
      <c r="D283" s="174"/>
      <c r="E283" s="174"/>
      <c r="F283" s="174"/>
      <c r="G283" s="174"/>
      <c r="H283" s="174"/>
      <c r="I283" s="174"/>
      <c r="J283" s="174"/>
      <c r="K283" s="174"/>
      <c r="L283" s="174"/>
      <c r="M283" s="174"/>
      <c r="N283" s="174"/>
      <c r="O283" s="174"/>
      <c r="P283" s="174"/>
      <c r="Q283" s="174"/>
      <c r="R283" s="174"/>
      <c r="S283" s="174"/>
      <c r="T283" s="174"/>
      <c r="U283" s="174"/>
      <c r="V283" s="174"/>
      <c r="W283" s="174"/>
      <c r="X283" s="41"/>
      <c r="Y283" s="41"/>
      <c r="Z283" s="41"/>
    </row>
    <row r="284" spans="1:26" ht="11.25" customHeight="1">
      <c r="A284" s="191"/>
      <c r="B284" s="191"/>
      <c r="C284" s="191"/>
      <c r="D284" s="191"/>
      <c r="E284" s="191"/>
      <c r="F284" s="191"/>
      <c r="G284" s="191"/>
      <c r="H284" s="191"/>
      <c r="I284" s="191"/>
      <c r="J284" s="191"/>
      <c r="K284" s="191"/>
      <c r="L284" s="191"/>
      <c r="M284" s="191"/>
      <c r="N284" s="191"/>
      <c r="O284" s="191"/>
      <c r="P284" s="191"/>
      <c r="Q284" s="191"/>
      <c r="R284" s="191"/>
      <c r="S284" s="191"/>
      <c r="T284" s="191"/>
      <c r="U284" s="191"/>
      <c r="V284" s="191"/>
      <c r="W284" s="191"/>
      <c r="X284" s="41"/>
      <c r="Y284" s="41"/>
      <c r="Z284" s="41"/>
    </row>
    <row r="285" spans="1:26" ht="11.25" customHeight="1">
      <c r="A285" s="57"/>
      <c r="B285" s="57"/>
      <c r="C285" s="197" t="s">
        <v>400</v>
      </c>
      <c r="D285" s="197"/>
      <c r="E285" s="197"/>
      <c r="F285" s="197"/>
      <c r="G285" s="197"/>
      <c r="H285" s="197"/>
      <c r="I285" s="197"/>
      <c r="J285" s="197"/>
      <c r="K285" s="197"/>
      <c r="L285" s="197"/>
      <c r="M285" s="197"/>
      <c r="N285" s="197"/>
      <c r="O285" s="197"/>
      <c r="P285" s="197"/>
      <c r="Q285" s="197"/>
      <c r="R285" s="197"/>
      <c r="S285" s="197"/>
      <c r="T285" s="197"/>
      <c r="U285" s="63"/>
      <c r="V285" s="64"/>
      <c r="W285" s="150"/>
      <c r="X285" s="41"/>
      <c r="Y285" s="41"/>
      <c r="Z285" s="41"/>
    </row>
    <row r="286" spans="1:26" ht="11.25" customHeight="1">
      <c r="A286" s="41"/>
      <c r="B286" s="41"/>
      <c r="C286" s="63"/>
      <c r="D286" s="63"/>
      <c r="E286" s="63"/>
      <c r="F286" s="41"/>
      <c r="G286" s="41"/>
      <c r="H286" s="41"/>
      <c r="I286" s="41"/>
      <c r="J286" s="41"/>
      <c r="K286" s="41"/>
      <c r="L286" s="41"/>
      <c r="M286" s="198" t="s">
        <v>423</v>
      </c>
      <c r="N286" s="198"/>
      <c r="O286" s="118"/>
      <c r="P286" s="42"/>
      <c r="Q286" s="43"/>
      <c r="R286" s="43"/>
      <c r="S286" s="43"/>
      <c r="T286" s="43"/>
      <c r="U286" s="118"/>
      <c r="V286" s="42"/>
      <c r="W286" s="43"/>
      <c r="X286" s="41"/>
      <c r="Y286" s="41"/>
      <c r="Z286" s="41"/>
    </row>
    <row r="287" spans="1:26" ht="11.25" customHeight="1">
      <c r="A287" s="41"/>
      <c r="B287" s="41"/>
      <c r="C287" s="168" t="s">
        <v>424</v>
      </c>
      <c r="D287" s="168"/>
      <c r="E287" s="168"/>
      <c r="F287" s="118"/>
      <c r="G287" s="41"/>
      <c r="H287" s="41"/>
      <c r="I287" s="41"/>
      <c r="J287" s="41"/>
      <c r="K287" s="41"/>
      <c r="L287" s="118"/>
      <c r="M287" s="168" t="s">
        <v>415</v>
      </c>
      <c r="N287" s="168"/>
      <c r="O287" s="41"/>
      <c r="P287" s="196" t="s">
        <v>425</v>
      </c>
      <c r="Q287" s="196"/>
      <c r="R287" s="196"/>
      <c r="S287" s="196"/>
      <c r="T287" s="196"/>
      <c r="U287" s="118"/>
      <c r="V287" s="196" t="s">
        <v>426</v>
      </c>
      <c r="W287" s="196"/>
      <c r="X287" s="41"/>
      <c r="Y287" s="41"/>
      <c r="Z287" s="41"/>
    </row>
    <row r="288" spans="1:26" ht="11.25" customHeight="1">
      <c r="A288" s="41"/>
      <c r="B288" s="41"/>
      <c r="C288" s="195" t="s">
        <v>473</v>
      </c>
      <c r="D288" s="195"/>
      <c r="E288" s="195"/>
      <c r="F288" s="41"/>
      <c r="G288" s="196" t="s">
        <v>427</v>
      </c>
      <c r="H288" s="196"/>
      <c r="I288" s="196"/>
      <c r="J288" s="196"/>
      <c r="K288" s="196"/>
      <c r="L288" s="141"/>
      <c r="M288" s="195" t="s">
        <v>418</v>
      </c>
      <c r="N288" s="195"/>
      <c r="O288" s="41"/>
      <c r="P288" s="198" t="s">
        <v>428</v>
      </c>
      <c r="Q288" s="198"/>
      <c r="R288" s="41"/>
      <c r="S288" s="198" t="s">
        <v>429</v>
      </c>
      <c r="T288" s="198"/>
      <c r="U288" s="118"/>
      <c r="V288" s="175" t="s">
        <v>430</v>
      </c>
      <c r="W288" s="175"/>
      <c r="X288" s="118"/>
      <c r="Y288" s="118"/>
      <c r="Z288" s="118"/>
    </row>
    <row r="289" spans="1:26" ht="11.25" customHeight="1">
      <c r="A289" s="41"/>
      <c r="B289" s="41"/>
      <c r="C289" s="59" t="s">
        <v>380</v>
      </c>
      <c r="D289" s="59"/>
      <c r="E289" s="89"/>
      <c r="F289" s="41"/>
      <c r="G289" s="195" t="s">
        <v>431</v>
      </c>
      <c r="H289" s="195"/>
      <c r="I289" s="41"/>
      <c r="J289" s="195" t="s">
        <v>432</v>
      </c>
      <c r="K289" s="195"/>
      <c r="L289" s="141"/>
      <c r="M289" s="59" t="s">
        <v>380</v>
      </c>
      <c r="N289" s="89"/>
      <c r="O289" s="41"/>
      <c r="P289" s="195" t="s">
        <v>418</v>
      </c>
      <c r="Q289" s="195"/>
      <c r="R289" s="41"/>
      <c r="S289" s="195" t="s">
        <v>433</v>
      </c>
      <c r="T289" s="195"/>
      <c r="U289" s="118"/>
      <c r="V289" s="166" t="s">
        <v>434</v>
      </c>
      <c r="W289" s="166"/>
      <c r="X289" s="118"/>
      <c r="Y289" s="118"/>
      <c r="Z289" s="118"/>
    </row>
    <row r="290" spans="1:26" ht="11.25" customHeight="1">
      <c r="A290" s="41"/>
      <c r="B290" s="41"/>
      <c r="C290" s="49" t="s">
        <v>384</v>
      </c>
      <c r="D290" s="49"/>
      <c r="E290" s="89" t="s">
        <v>383</v>
      </c>
      <c r="F290" s="41"/>
      <c r="G290" s="140" t="s">
        <v>474</v>
      </c>
      <c r="H290" s="89" t="s">
        <v>383</v>
      </c>
      <c r="I290" s="41"/>
      <c r="J290" s="59" t="s">
        <v>374</v>
      </c>
      <c r="K290" s="89" t="s">
        <v>383</v>
      </c>
      <c r="L290" s="59"/>
      <c r="M290" s="49" t="s">
        <v>384</v>
      </c>
      <c r="N290" s="89" t="s">
        <v>383</v>
      </c>
      <c r="O290" s="41"/>
      <c r="P290" s="42"/>
      <c r="Q290" s="89" t="s">
        <v>383</v>
      </c>
      <c r="R290" s="41"/>
      <c r="S290" s="42"/>
      <c r="T290" s="89" t="s">
        <v>383</v>
      </c>
      <c r="U290" s="41"/>
      <c r="V290" s="42"/>
      <c r="W290" s="89" t="s">
        <v>383</v>
      </c>
      <c r="X290" s="118"/>
      <c r="Y290" s="118"/>
      <c r="Z290" s="118"/>
    </row>
    <row r="291" spans="1:26" ht="11.25" customHeight="1">
      <c r="A291" s="65" t="s">
        <v>386</v>
      </c>
      <c r="B291" s="44"/>
      <c r="C291" s="119" t="s">
        <v>387</v>
      </c>
      <c r="D291" s="119"/>
      <c r="E291" s="47" t="s">
        <v>470</v>
      </c>
      <c r="F291" s="44"/>
      <c r="G291" s="119" t="s">
        <v>358</v>
      </c>
      <c r="H291" s="47" t="s">
        <v>470</v>
      </c>
      <c r="I291" s="44"/>
      <c r="J291" s="119" t="s">
        <v>358</v>
      </c>
      <c r="K291" s="47" t="s">
        <v>470</v>
      </c>
      <c r="L291" s="119"/>
      <c r="M291" s="119" t="s">
        <v>387</v>
      </c>
      <c r="N291" s="47" t="s">
        <v>470</v>
      </c>
      <c r="O291" s="44"/>
      <c r="P291" s="119" t="s">
        <v>380</v>
      </c>
      <c r="Q291" s="47" t="s">
        <v>470</v>
      </c>
      <c r="R291" s="44"/>
      <c r="S291" s="119" t="s">
        <v>380</v>
      </c>
      <c r="T291" s="47" t="s">
        <v>470</v>
      </c>
      <c r="U291" s="44"/>
      <c r="V291" s="119" t="s">
        <v>380</v>
      </c>
      <c r="W291" s="47" t="s">
        <v>470</v>
      </c>
      <c r="X291" s="118"/>
      <c r="Y291" s="118"/>
      <c r="Z291" s="118"/>
    </row>
    <row r="292" spans="1:26" ht="11.25" customHeight="1">
      <c r="A292" s="48" t="s">
        <v>35</v>
      </c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118"/>
      <c r="Y292" s="118"/>
      <c r="Z292" s="118"/>
    </row>
    <row r="293" spans="1:26" ht="11.25" customHeight="1">
      <c r="A293" s="51" t="s">
        <v>36</v>
      </c>
      <c r="B293" s="41"/>
      <c r="C293" s="59" t="s">
        <v>78</v>
      </c>
      <c r="D293" s="59"/>
      <c r="E293" s="50" t="s">
        <v>78</v>
      </c>
      <c r="F293" s="41"/>
      <c r="G293" s="59" t="s">
        <v>78</v>
      </c>
      <c r="H293" s="50" t="s">
        <v>78</v>
      </c>
      <c r="I293" s="41"/>
      <c r="J293" s="59" t="s">
        <v>78</v>
      </c>
      <c r="K293" s="50" t="s">
        <v>78</v>
      </c>
      <c r="L293" s="41"/>
      <c r="M293" s="49" t="s">
        <v>78</v>
      </c>
      <c r="N293" s="50" t="s">
        <v>78</v>
      </c>
      <c r="O293" s="41"/>
      <c r="P293" s="49">
        <v>650</v>
      </c>
      <c r="Q293" s="50">
        <v>-0.1875</v>
      </c>
      <c r="R293" s="41"/>
      <c r="S293" s="59" t="s">
        <v>78</v>
      </c>
      <c r="T293" s="50" t="s">
        <v>78</v>
      </c>
      <c r="U293" s="41"/>
      <c r="V293" s="59" t="s">
        <v>78</v>
      </c>
      <c r="W293" s="50" t="s">
        <v>78</v>
      </c>
      <c r="X293" s="118"/>
      <c r="Y293" s="118"/>
      <c r="Z293" s="118"/>
    </row>
    <row r="294" spans="1:26" ht="11.25" customHeight="1">
      <c r="A294" s="51" t="s">
        <v>37</v>
      </c>
      <c r="B294" s="41"/>
      <c r="C294" s="59" t="s">
        <v>78</v>
      </c>
      <c r="D294" s="59"/>
      <c r="E294" s="50" t="s">
        <v>78</v>
      </c>
      <c r="F294" s="41"/>
      <c r="G294" s="59" t="s">
        <v>78</v>
      </c>
      <c r="H294" s="50" t="s">
        <v>78</v>
      </c>
      <c r="I294" s="41"/>
      <c r="J294" s="59" t="s">
        <v>78</v>
      </c>
      <c r="K294" s="50" t="s">
        <v>78</v>
      </c>
      <c r="L294" s="41"/>
      <c r="M294" s="49" t="s">
        <v>78</v>
      </c>
      <c r="N294" s="50" t="s">
        <v>78</v>
      </c>
      <c r="O294" s="41"/>
      <c r="P294" s="59" t="s">
        <v>78</v>
      </c>
      <c r="Q294" s="50" t="s">
        <v>78</v>
      </c>
      <c r="R294" s="41"/>
      <c r="S294" s="59" t="s">
        <v>78</v>
      </c>
      <c r="T294" s="50" t="s">
        <v>78</v>
      </c>
      <c r="U294" s="41"/>
      <c r="V294" s="59" t="s">
        <v>78</v>
      </c>
      <c r="W294" s="50" t="s">
        <v>78</v>
      </c>
      <c r="X294" s="118"/>
      <c r="Y294" s="118"/>
      <c r="Z294" s="118"/>
    </row>
    <row r="295" spans="1:26" ht="11.25" customHeight="1">
      <c r="A295" s="51" t="s">
        <v>38</v>
      </c>
      <c r="B295" s="41"/>
      <c r="C295" s="59" t="s">
        <v>78</v>
      </c>
      <c r="D295" s="59"/>
      <c r="E295" s="50" t="s">
        <v>78</v>
      </c>
      <c r="F295" s="41"/>
      <c r="G295" s="59" t="s">
        <v>78</v>
      </c>
      <c r="H295" s="50" t="s">
        <v>78</v>
      </c>
      <c r="I295" s="41"/>
      <c r="J295" s="59" t="s">
        <v>78</v>
      </c>
      <c r="K295" s="50" t="s">
        <v>78</v>
      </c>
      <c r="L295" s="41"/>
      <c r="M295" s="49" t="s">
        <v>78</v>
      </c>
      <c r="N295" s="50" t="s">
        <v>78</v>
      </c>
      <c r="O295" s="41"/>
      <c r="P295" s="59" t="s">
        <v>78</v>
      </c>
      <c r="Q295" s="50" t="s">
        <v>78</v>
      </c>
      <c r="R295" s="41"/>
      <c r="S295" s="59" t="s">
        <v>78</v>
      </c>
      <c r="T295" s="50" t="s">
        <v>78</v>
      </c>
      <c r="U295" s="41"/>
      <c r="V295" s="49">
        <v>770</v>
      </c>
      <c r="W295" s="50">
        <v>0.06060606060606061</v>
      </c>
      <c r="X295" s="118"/>
      <c r="Y295" s="118"/>
      <c r="Z295" s="118"/>
    </row>
    <row r="296" spans="1:26" ht="11.25" customHeight="1">
      <c r="A296" s="51" t="s">
        <v>135</v>
      </c>
      <c r="B296" s="41"/>
      <c r="C296" s="59" t="s">
        <v>78</v>
      </c>
      <c r="D296" s="59"/>
      <c r="E296" s="50" t="s">
        <v>78</v>
      </c>
      <c r="F296" s="41"/>
      <c r="G296" s="59" t="s">
        <v>78</v>
      </c>
      <c r="H296" s="50" t="s">
        <v>78</v>
      </c>
      <c r="I296" s="41"/>
      <c r="J296" s="59" t="s">
        <v>78</v>
      </c>
      <c r="K296" s="50" t="s">
        <v>78</v>
      </c>
      <c r="L296" s="41"/>
      <c r="M296" s="49" t="s">
        <v>78</v>
      </c>
      <c r="N296" s="50" t="s">
        <v>78</v>
      </c>
      <c r="O296" s="41"/>
      <c r="P296" s="59" t="s">
        <v>78</v>
      </c>
      <c r="Q296" s="50" t="s">
        <v>78</v>
      </c>
      <c r="R296" s="41"/>
      <c r="S296" s="59" t="s">
        <v>78</v>
      </c>
      <c r="T296" s="50" t="s">
        <v>78</v>
      </c>
      <c r="U296" s="41"/>
      <c r="V296" s="49">
        <v>166</v>
      </c>
      <c r="W296" s="50">
        <v>1.0544554455445545</v>
      </c>
      <c r="X296" s="118"/>
      <c r="Y296" s="118"/>
      <c r="Z296" s="118"/>
    </row>
    <row r="297" spans="1:26" ht="11.25" customHeight="1">
      <c r="A297" s="51" t="s">
        <v>39</v>
      </c>
      <c r="B297" s="41"/>
      <c r="C297" s="59" t="s">
        <v>78</v>
      </c>
      <c r="D297" s="59"/>
      <c r="E297" s="50" t="s">
        <v>78</v>
      </c>
      <c r="F297" s="41"/>
      <c r="G297" s="59" t="s">
        <v>78</v>
      </c>
      <c r="H297" s="50" t="s">
        <v>78</v>
      </c>
      <c r="I297" s="41"/>
      <c r="J297" s="59" t="s">
        <v>78</v>
      </c>
      <c r="K297" s="50" t="s">
        <v>78</v>
      </c>
      <c r="L297" s="41"/>
      <c r="M297" s="49" t="s">
        <v>78</v>
      </c>
      <c r="N297" s="50" t="s">
        <v>78</v>
      </c>
      <c r="O297" s="41"/>
      <c r="P297" s="49">
        <v>400</v>
      </c>
      <c r="Q297" s="50" t="s">
        <v>78</v>
      </c>
      <c r="R297" s="41"/>
      <c r="S297" s="59" t="s">
        <v>78</v>
      </c>
      <c r="T297" s="50" t="s">
        <v>78</v>
      </c>
      <c r="U297" s="41"/>
      <c r="V297" s="49">
        <v>130</v>
      </c>
      <c r="W297" s="50">
        <v>0.04</v>
      </c>
      <c r="X297" s="118"/>
      <c r="Y297" s="118"/>
      <c r="Z297" s="118"/>
    </row>
    <row r="298" spans="1:26" ht="11.25" customHeight="1">
      <c r="A298" s="51" t="s">
        <v>40</v>
      </c>
      <c r="B298" s="41"/>
      <c r="C298" s="59" t="s">
        <v>78</v>
      </c>
      <c r="D298" s="59"/>
      <c r="E298" s="50" t="s">
        <v>78</v>
      </c>
      <c r="F298" s="41"/>
      <c r="G298" s="59" t="s">
        <v>78</v>
      </c>
      <c r="H298" s="50" t="s">
        <v>78</v>
      </c>
      <c r="I298" s="41"/>
      <c r="J298" s="49">
        <v>16500</v>
      </c>
      <c r="K298" s="50">
        <v>0.32</v>
      </c>
      <c r="L298" s="41"/>
      <c r="M298" s="49" t="s">
        <v>78</v>
      </c>
      <c r="N298" s="50" t="s">
        <v>78</v>
      </c>
      <c r="O298" s="41"/>
      <c r="P298" s="49">
        <v>360000</v>
      </c>
      <c r="Q298" s="50">
        <v>-0.08860759493670886</v>
      </c>
      <c r="R298" s="41"/>
      <c r="S298" s="49">
        <v>316500</v>
      </c>
      <c r="T298" s="50">
        <v>0.13440860215053763</v>
      </c>
      <c r="U298" s="41"/>
      <c r="V298" s="59" t="s">
        <v>78</v>
      </c>
      <c r="W298" s="50" t="s">
        <v>78</v>
      </c>
      <c r="X298" s="118"/>
      <c r="Y298" s="118"/>
      <c r="Z298" s="118"/>
    </row>
    <row r="299" spans="1:26" ht="11.25" customHeight="1">
      <c r="A299" s="51" t="s">
        <v>41</v>
      </c>
      <c r="B299" s="41"/>
      <c r="C299" s="59" t="s">
        <v>78</v>
      </c>
      <c r="D299" s="59"/>
      <c r="E299" s="50" t="s">
        <v>78</v>
      </c>
      <c r="F299" s="41"/>
      <c r="G299" s="59" t="s">
        <v>78</v>
      </c>
      <c r="H299" s="50" t="s">
        <v>78</v>
      </c>
      <c r="I299" s="41"/>
      <c r="J299" s="59" t="s">
        <v>78</v>
      </c>
      <c r="K299" s="50" t="s">
        <v>78</v>
      </c>
      <c r="L299" s="41"/>
      <c r="M299" s="49" t="s">
        <v>78</v>
      </c>
      <c r="N299" s="50" t="s">
        <v>78</v>
      </c>
      <c r="O299" s="41"/>
      <c r="P299" s="59" t="s">
        <v>78</v>
      </c>
      <c r="Q299" s="50" t="s">
        <v>78</v>
      </c>
      <c r="R299" s="41"/>
      <c r="S299" s="59" t="s">
        <v>78</v>
      </c>
      <c r="T299" s="50" t="s">
        <v>78</v>
      </c>
      <c r="U299" s="41"/>
      <c r="V299" s="59" t="s">
        <v>78</v>
      </c>
      <c r="W299" s="50" t="s">
        <v>78</v>
      </c>
      <c r="X299" s="118"/>
      <c r="Y299" s="118"/>
      <c r="Z299" s="118"/>
    </row>
    <row r="300" spans="1:26" ht="11.25" customHeight="1">
      <c r="A300" s="51" t="s">
        <v>42</v>
      </c>
      <c r="B300" s="41"/>
      <c r="C300" s="59" t="s">
        <v>78</v>
      </c>
      <c r="D300" s="59"/>
      <c r="E300" s="50" t="s">
        <v>78</v>
      </c>
      <c r="F300" s="41"/>
      <c r="G300" s="59" t="s">
        <v>78</v>
      </c>
      <c r="H300" s="50" t="s">
        <v>78</v>
      </c>
      <c r="I300" s="41"/>
      <c r="J300" s="59" t="s">
        <v>78</v>
      </c>
      <c r="K300" s="50" t="s">
        <v>78</v>
      </c>
      <c r="L300" s="41"/>
      <c r="M300" s="49" t="s">
        <v>78</v>
      </c>
      <c r="N300" s="50" t="s">
        <v>78</v>
      </c>
      <c r="O300" s="41"/>
      <c r="P300" s="59" t="s">
        <v>78</v>
      </c>
      <c r="Q300" s="50" t="s">
        <v>78</v>
      </c>
      <c r="R300" s="41"/>
      <c r="S300" s="59" t="s">
        <v>78</v>
      </c>
      <c r="T300" s="50" t="s">
        <v>78</v>
      </c>
      <c r="U300" s="41"/>
      <c r="V300" s="59" t="s">
        <v>78</v>
      </c>
      <c r="W300" s="50" t="s">
        <v>78</v>
      </c>
      <c r="X300" s="118"/>
      <c r="Y300" s="118"/>
      <c r="Z300" s="118"/>
    </row>
    <row r="301" spans="1:26" ht="11.25" customHeight="1">
      <c r="A301" s="51" t="s">
        <v>127</v>
      </c>
      <c r="B301" s="41"/>
      <c r="C301" s="59" t="s">
        <v>78</v>
      </c>
      <c r="D301" s="59"/>
      <c r="E301" s="50" t="s">
        <v>78</v>
      </c>
      <c r="F301" s="41"/>
      <c r="G301" s="59" t="s">
        <v>78</v>
      </c>
      <c r="H301" s="50" t="s">
        <v>78</v>
      </c>
      <c r="I301" s="41"/>
      <c r="J301" s="59" t="s">
        <v>78</v>
      </c>
      <c r="K301" s="50" t="s">
        <v>78</v>
      </c>
      <c r="L301" s="41"/>
      <c r="M301" s="49" t="s">
        <v>78</v>
      </c>
      <c r="N301" s="50" t="s">
        <v>78</v>
      </c>
      <c r="O301" s="41"/>
      <c r="P301" s="59" t="s">
        <v>78</v>
      </c>
      <c r="Q301" s="50" t="s">
        <v>78</v>
      </c>
      <c r="R301" s="41"/>
      <c r="S301" s="59" t="s">
        <v>78</v>
      </c>
      <c r="T301" s="50" t="s">
        <v>78</v>
      </c>
      <c r="U301" s="41"/>
      <c r="V301" s="49">
        <v>424</v>
      </c>
      <c r="W301" s="50">
        <v>-0.0818536162841057</v>
      </c>
      <c r="X301" s="118"/>
      <c r="Y301" s="118"/>
      <c r="Z301" s="118"/>
    </row>
    <row r="302" spans="1:26" ht="11.25" customHeight="1">
      <c r="A302" s="51" t="s">
        <v>43</v>
      </c>
      <c r="B302" s="41"/>
      <c r="C302" s="59" t="s">
        <v>78</v>
      </c>
      <c r="D302" s="59"/>
      <c r="E302" s="50" t="s">
        <v>78</v>
      </c>
      <c r="F302" s="41"/>
      <c r="G302" s="59" t="s">
        <v>78</v>
      </c>
      <c r="H302" s="50" t="s">
        <v>78</v>
      </c>
      <c r="I302" s="41"/>
      <c r="J302" s="59" t="s">
        <v>78</v>
      </c>
      <c r="K302" s="50" t="s">
        <v>78</v>
      </c>
      <c r="L302" s="41"/>
      <c r="M302" s="49" t="s">
        <v>78</v>
      </c>
      <c r="N302" s="50" t="s">
        <v>78</v>
      </c>
      <c r="O302" s="41"/>
      <c r="P302" s="59" t="s">
        <v>78</v>
      </c>
      <c r="Q302" s="50" t="s">
        <v>78</v>
      </c>
      <c r="R302" s="41"/>
      <c r="S302" s="59" t="s">
        <v>78</v>
      </c>
      <c r="T302" s="50" t="s">
        <v>78</v>
      </c>
      <c r="U302" s="41"/>
      <c r="V302" s="59" t="s">
        <v>78</v>
      </c>
      <c r="W302" s="50" t="s">
        <v>78</v>
      </c>
      <c r="X302" s="118"/>
      <c r="Y302" s="118"/>
      <c r="Z302" s="118"/>
    </row>
    <row r="303" spans="1:26" ht="11.25" customHeight="1">
      <c r="A303" s="51" t="s">
        <v>44</v>
      </c>
      <c r="B303" s="41"/>
      <c r="C303" s="49">
        <v>5500</v>
      </c>
      <c r="D303" s="49"/>
      <c r="E303" s="50" t="s">
        <v>78</v>
      </c>
      <c r="F303" s="41"/>
      <c r="G303" s="59" t="s">
        <v>78</v>
      </c>
      <c r="H303" s="50" t="s">
        <v>78</v>
      </c>
      <c r="I303" s="41"/>
      <c r="J303" s="49">
        <v>26000</v>
      </c>
      <c r="K303" s="50">
        <v>0.13</v>
      </c>
      <c r="L303" s="41"/>
      <c r="M303" s="49">
        <v>3000</v>
      </c>
      <c r="N303" s="50">
        <v>-0.23076923076923078</v>
      </c>
      <c r="O303" s="41"/>
      <c r="P303" s="49">
        <v>179000</v>
      </c>
      <c r="Q303" s="50">
        <v>0.12578616352201258</v>
      </c>
      <c r="R303" s="41"/>
      <c r="S303" s="49">
        <v>240000</v>
      </c>
      <c r="T303" s="50">
        <v>-0.05138339920948617</v>
      </c>
      <c r="U303" s="41"/>
      <c r="V303" s="49">
        <v>9800</v>
      </c>
      <c r="W303" s="50">
        <v>0.07692307692307693</v>
      </c>
      <c r="X303" s="118"/>
      <c r="Y303" s="118"/>
      <c r="Z303" s="118"/>
    </row>
    <row r="304" spans="1:26" ht="11.25" customHeight="1">
      <c r="A304" s="51" t="s">
        <v>45</v>
      </c>
      <c r="B304" s="41"/>
      <c r="C304" s="59" t="s">
        <v>78</v>
      </c>
      <c r="D304" s="59"/>
      <c r="E304" s="50" t="s">
        <v>78</v>
      </c>
      <c r="F304" s="41"/>
      <c r="G304" s="59" t="s">
        <v>78</v>
      </c>
      <c r="H304" s="50" t="s">
        <v>78</v>
      </c>
      <c r="I304" s="41"/>
      <c r="J304" s="59" t="s">
        <v>78</v>
      </c>
      <c r="K304" s="50" t="s">
        <v>78</v>
      </c>
      <c r="L304" s="41"/>
      <c r="M304" s="49" t="s">
        <v>78</v>
      </c>
      <c r="N304" s="50" t="s">
        <v>78</v>
      </c>
      <c r="O304" s="41"/>
      <c r="P304" s="59" t="s">
        <v>78</v>
      </c>
      <c r="Q304" s="50" t="s">
        <v>78</v>
      </c>
      <c r="R304" s="41"/>
      <c r="S304" s="59" t="s">
        <v>78</v>
      </c>
      <c r="T304" s="50" t="s">
        <v>78</v>
      </c>
      <c r="U304" s="41"/>
      <c r="V304" s="49">
        <v>57.2</v>
      </c>
      <c r="W304" s="50">
        <v>0.1417165668662675</v>
      </c>
      <c r="X304" s="118"/>
      <c r="Y304" s="118"/>
      <c r="Z304" s="118"/>
    </row>
    <row r="305" spans="1:26" ht="11.25" customHeight="1">
      <c r="A305" s="51" t="s">
        <v>125</v>
      </c>
      <c r="B305" s="41"/>
      <c r="C305" s="59" t="s">
        <v>78</v>
      </c>
      <c r="D305" s="59"/>
      <c r="E305" s="50" t="s">
        <v>78</v>
      </c>
      <c r="F305" s="41"/>
      <c r="G305" s="59" t="s">
        <v>78</v>
      </c>
      <c r="H305" s="50" t="s">
        <v>78</v>
      </c>
      <c r="I305" s="41"/>
      <c r="J305" s="59" t="s">
        <v>78</v>
      </c>
      <c r="K305" s="50" t="s">
        <v>78</v>
      </c>
      <c r="L305" s="41"/>
      <c r="M305" s="49" t="s">
        <v>78</v>
      </c>
      <c r="N305" s="50" t="s">
        <v>78</v>
      </c>
      <c r="O305" s="41"/>
      <c r="P305" s="59" t="s">
        <v>78</v>
      </c>
      <c r="Q305" s="50" t="s">
        <v>78</v>
      </c>
      <c r="R305" s="41"/>
      <c r="S305" s="59" t="s">
        <v>78</v>
      </c>
      <c r="T305" s="50" t="s">
        <v>78</v>
      </c>
      <c r="U305" s="41"/>
      <c r="V305" s="49">
        <v>85</v>
      </c>
      <c r="W305" s="50" t="s">
        <v>78</v>
      </c>
      <c r="X305" s="118"/>
      <c r="Y305" s="118"/>
      <c r="Z305" s="118"/>
    </row>
    <row r="306" spans="1:26" ht="11.25" customHeight="1">
      <c r="A306" s="51" t="s">
        <v>46</v>
      </c>
      <c r="B306" s="41"/>
      <c r="C306" s="59" t="s">
        <v>78</v>
      </c>
      <c r="D306" s="59"/>
      <c r="E306" s="50" t="s">
        <v>78</v>
      </c>
      <c r="F306" s="41"/>
      <c r="G306" s="49">
        <v>226000</v>
      </c>
      <c r="H306" s="74">
        <v>-0.12062256809338522</v>
      </c>
      <c r="I306" s="41"/>
      <c r="J306" s="49">
        <v>7497</v>
      </c>
      <c r="K306" s="50">
        <v>0.08119411595038939</v>
      </c>
      <c r="L306" s="41"/>
      <c r="M306" s="49" t="s">
        <v>78</v>
      </c>
      <c r="N306" s="50" t="s">
        <v>78</v>
      </c>
      <c r="O306" s="41"/>
      <c r="P306" s="59" t="s">
        <v>78</v>
      </c>
      <c r="Q306" s="50" t="s">
        <v>78</v>
      </c>
      <c r="R306" s="41"/>
      <c r="S306" s="59" t="s">
        <v>78</v>
      </c>
      <c r="T306" s="50" t="s">
        <v>78</v>
      </c>
      <c r="U306" s="41"/>
      <c r="V306" s="49">
        <v>3900</v>
      </c>
      <c r="W306" s="50" t="s">
        <v>78</v>
      </c>
      <c r="X306" s="118"/>
      <c r="Y306" s="118"/>
      <c r="Z306" s="118"/>
    </row>
    <row r="307" spans="1:26" ht="11.25" customHeight="1">
      <c r="A307" s="51" t="s">
        <v>47</v>
      </c>
      <c r="B307" s="41"/>
      <c r="C307" s="119" t="s">
        <v>78</v>
      </c>
      <c r="D307" s="119"/>
      <c r="E307" s="58" t="s">
        <v>78</v>
      </c>
      <c r="F307" s="44"/>
      <c r="G307" s="119" t="s">
        <v>78</v>
      </c>
      <c r="H307" s="58" t="s">
        <v>78</v>
      </c>
      <c r="I307" s="44"/>
      <c r="J307" s="119" t="s">
        <v>78</v>
      </c>
      <c r="K307" s="58" t="s">
        <v>78</v>
      </c>
      <c r="L307" s="44"/>
      <c r="M307" s="46" t="s">
        <v>78</v>
      </c>
      <c r="N307" s="58" t="s">
        <v>78</v>
      </c>
      <c r="O307" s="44"/>
      <c r="P307" s="119" t="s">
        <v>78</v>
      </c>
      <c r="Q307" s="58" t="s">
        <v>78</v>
      </c>
      <c r="R307" s="44"/>
      <c r="S307" s="46">
        <v>30000</v>
      </c>
      <c r="T307" s="58" t="s">
        <v>78</v>
      </c>
      <c r="U307" s="44"/>
      <c r="V307" s="46">
        <v>840</v>
      </c>
      <c r="W307" s="58">
        <v>0.03067484662576687</v>
      </c>
      <c r="X307" s="65"/>
      <c r="Y307" s="118"/>
      <c r="Z307" s="118"/>
    </row>
    <row r="308" spans="1:26" ht="11.25" customHeight="1">
      <c r="A308" s="52" t="s">
        <v>33</v>
      </c>
      <c r="B308" s="41"/>
      <c r="C308" s="49">
        <v>5500</v>
      </c>
      <c r="D308" s="49"/>
      <c r="E308" s="50" t="s">
        <v>78</v>
      </c>
      <c r="F308" s="41"/>
      <c r="G308" s="49">
        <v>226000</v>
      </c>
      <c r="H308" s="124">
        <v>-0.12062256809338522</v>
      </c>
      <c r="I308" s="41"/>
      <c r="J308" s="49">
        <v>27000</v>
      </c>
      <c r="K308" s="50">
        <v>-0.39242471980915516</v>
      </c>
      <c r="L308" s="41"/>
      <c r="M308" s="49">
        <v>3000</v>
      </c>
      <c r="N308" s="50">
        <v>-0.23076923076923078</v>
      </c>
      <c r="O308" s="41"/>
      <c r="P308" s="49">
        <v>540000</v>
      </c>
      <c r="Q308" s="50">
        <v>-0.027287463976945245</v>
      </c>
      <c r="R308" s="41"/>
      <c r="S308" s="49">
        <v>587000</v>
      </c>
      <c r="T308" s="50">
        <v>0.04359430604982206</v>
      </c>
      <c r="U308" s="41"/>
      <c r="V308" s="49">
        <v>16200</v>
      </c>
      <c r="W308" s="50">
        <v>0.05399610263495767</v>
      </c>
      <c r="X308" s="118"/>
      <c r="Y308" s="118"/>
      <c r="Z308" s="118"/>
    </row>
    <row r="309" spans="1:26" ht="11.25" customHeight="1">
      <c r="A309" s="120" t="s">
        <v>389</v>
      </c>
      <c r="B309" s="41"/>
      <c r="C309" s="73">
        <v>0.018103837025967486</v>
      </c>
      <c r="D309" s="73"/>
      <c r="E309" s="73">
        <v>-0.09150008393597167</v>
      </c>
      <c r="F309" s="143"/>
      <c r="G309" s="73">
        <v>0.04971303918025398</v>
      </c>
      <c r="H309" s="73">
        <v>-0.10797591911063882</v>
      </c>
      <c r="I309" s="143"/>
      <c r="J309" s="73">
        <v>0.8437353501890802</v>
      </c>
      <c r="K309" s="73">
        <v>-0.07803199817525767</v>
      </c>
      <c r="L309" s="143"/>
      <c r="M309" s="73">
        <v>0.04035892537634698</v>
      </c>
      <c r="N309" s="73">
        <v>-0.30572299910279005</v>
      </c>
      <c r="O309" s="143"/>
      <c r="P309" s="73">
        <v>0.05906557936273484</v>
      </c>
      <c r="Q309" s="73">
        <v>0.004487094235278768</v>
      </c>
      <c r="R309" s="143"/>
      <c r="S309" s="73">
        <v>0.0577357429630318</v>
      </c>
      <c r="T309" s="73">
        <v>0.015014907817843906</v>
      </c>
      <c r="U309" s="143"/>
      <c r="V309" s="73">
        <v>0.13948491699986768</v>
      </c>
      <c r="W309" s="73">
        <v>-0.001704748162667116</v>
      </c>
      <c r="X309" s="151"/>
      <c r="Y309" s="118"/>
      <c r="Z309" s="118"/>
    </row>
    <row r="310" spans="1:26" ht="11.25" customHeight="1">
      <c r="A310" s="48" t="s">
        <v>81</v>
      </c>
      <c r="B310" s="41"/>
      <c r="C310" s="59"/>
      <c r="D310" s="59"/>
      <c r="E310" s="89"/>
      <c r="F310" s="41"/>
      <c r="G310" s="59"/>
      <c r="H310" s="89"/>
      <c r="I310" s="41"/>
      <c r="J310" s="59"/>
      <c r="K310" s="89"/>
      <c r="L310" s="41"/>
      <c r="M310" s="49"/>
      <c r="N310" s="50"/>
      <c r="O310" s="41"/>
      <c r="P310" s="59"/>
      <c r="Q310" s="89"/>
      <c r="R310" s="41"/>
      <c r="S310" s="59"/>
      <c r="T310" s="89"/>
      <c r="U310" s="41"/>
      <c r="V310" s="59"/>
      <c r="W310" s="89"/>
      <c r="X310" s="118"/>
      <c r="Y310" s="118"/>
      <c r="Z310" s="118"/>
    </row>
    <row r="311" spans="1:26" ht="11.25" customHeight="1">
      <c r="A311" s="51" t="s">
        <v>48</v>
      </c>
      <c r="B311" s="41"/>
      <c r="C311" s="59" t="s">
        <v>78</v>
      </c>
      <c r="D311" s="59"/>
      <c r="E311" s="50" t="s">
        <v>78</v>
      </c>
      <c r="F311" s="41"/>
      <c r="G311" s="59" t="s">
        <v>78</v>
      </c>
      <c r="H311" s="50" t="s">
        <v>78</v>
      </c>
      <c r="I311" s="41"/>
      <c r="J311" s="59" t="s">
        <v>78</v>
      </c>
      <c r="K311" s="50" t="s">
        <v>78</v>
      </c>
      <c r="L311" s="41"/>
      <c r="M311" s="50" t="s">
        <v>78</v>
      </c>
      <c r="N311" s="50" t="s">
        <v>78</v>
      </c>
      <c r="O311" s="41"/>
      <c r="P311" s="59" t="s">
        <v>78</v>
      </c>
      <c r="Q311" s="50" t="s">
        <v>78</v>
      </c>
      <c r="R311" s="41"/>
      <c r="S311" s="59" t="s">
        <v>78</v>
      </c>
      <c r="T311" s="50" t="s">
        <v>78</v>
      </c>
      <c r="U311" s="41"/>
      <c r="V311" s="59" t="s">
        <v>78</v>
      </c>
      <c r="W311" s="50" t="s">
        <v>78</v>
      </c>
      <c r="X311" s="118"/>
      <c r="Y311" s="118"/>
      <c r="Z311" s="118"/>
    </row>
    <row r="312" spans="1:26" ht="11.25" customHeight="1">
      <c r="A312" s="51" t="s">
        <v>57</v>
      </c>
      <c r="B312" s="41"/>
      <c r="C312" s="59" t="s">
        <v>78</v>
      </c>
      <c r="D312" s="59"/>
      <c r="E312" s="50" t="s">
        <v>78</v>
      </c>
      <c r="F312" s="41"/>
      <c r="G312" s="59" t="s">
        <v>78</v>
      </c>
      <c r="H312" s="50" t="s">
        <v>78</v>
      </c>
      <c r="I312" s="41"/>
      <c r="J312" s="59" t="s">
        <v>78</v>
      </c>
      <c r="K312" s="50" t="s">
        <v>78</v>
      </c>
      <c r="L312" s="41"/>
      <c r="M312" s="50" t="s">
        <v>78</v>
      </c>
      <c r="N312" s="50" t="s">
        <v>78</v>
      </c>
      <c r="O312" s="41"/>
      <c r="P312" s="49" t="s">
        <v>78</v>
      </c>
      <c r="Q312" s="50" t="s">
        <v>78</v>
      </c>
      <c r="R312" s="41"/>
      <c r="S312" s="59" t="s">
        <v>78</v>
      </c>
      <c r="T312" s="50" t="s">
        <v>78</v>
      </c>
      <c r="U312" s="41"/>
      <c r="V312" s="49">
        <v>0.5</v>
      </c>
      <c r="W312" s="50" t="s">
        <v>78</v>
      </c>
      <c r="X312" s="118"/>
      <c r="Y312" s="118"/>
      <c r="Z312" s="118"/>
    </row>
    <row r="313" spans="1:26" ht="11.25" customHeight="1">
      <c r="A313" s="51" t="s">
        <v>49</v>
      </c>
      <c r="B313" s="41"/>
      <c r="C313" s="49">
        <v>10</v>
      </c>
      <c r="D313" s="49"/>
      <c r="E313" s="50" t="s">
        <v>78</v>
      </c>
      <c r="F313" s="41"/>
      <c r="G313" s="59" t="s">
        <v>78</v>
      </c>
      <c r="H313" s="50" t="s">
        <v>78</v>
      </c>
      <c r="I313" s="41"/>
      <c r="J313" s="59" t="s">
        <v>78</v>
      </c>
      <c r="K313" s="50" t="s">
        <v>78</v>
      </c>
      <c r="L313" s="41"/>
      <c r="M313" s="50" t="s">
        <v>78</v>
      </c>
      <c r="N313" s="50" t="s">
        <v>78</v>
      </c>
      <c r="O313" s="41"/>
      <c r="P313" s="49">
        <v>15500</v>
      </c>
      <c r="Q313" s="50">
        <v>-0.17553191489361702</v>
      </c>
      <c r="R313" s="41"/>
      <c r="S313" s="49">
        <v>101500</v>
      </c>
      <c r="T313" s="50">
        <v>0.1693548387096774</v>
      </c>
      <c r="U313" s="41"/>
      <c r="V313" s="49">
        <v>320</v>
      </c>
      <c r="W313" s="50">
        <v>-0.003115264797507788</v>
      </c>
      <c r="X313" s="118"/>
      <c r="Y313" s="118"/>
      <c r="Z313" s="118"/>
    </row>
    <row r="314" spans="1:26" ht="11.25" customHeight="1">
      <c r="A314" s="51" t="s">
        <v>50</v>
      </c>
      <c r="B314" s="41"/>
      <c r="C314" s="59" t="s">
        <v>78</v>
      </c>
      <c r="D314" s="59"/>
      <c r="E314" s="50" t="s">
        <v>78</v>
      </c>
      <c r="F314" s="41"/>
      <c r="G314" s="59" t="s">
        <v>78</v>
      </c>
      <c r="H314" s="50" t="s">
        <v>78</v>
      </c>
      <c r="I314" s="41"/>
      <c r="J314" s="59" t="s">
        <v>78</v>
      </c>
      <c r="K314" s="50" t="s">
        <v>78</v>
      </c>
      <c r="L314" s="41"/>
      <c r="M314" s="50" t="s">
        <v>78</v>
      </c>
      <c r="N314" s="50" t="s">
        <v>78</v>
      </c>
      <c r="O314" s="41"/>
      <c r="P314" s="59" t="s">
        <v>78</v>
      </c>
      <c r="Q314" s="50" t="s">
        <v>78</v>
      </c>
      <c r="R314" s="41"/>
      <c r="S314" s="59" t="s">
        <v>78</v>
      </c>
      <c r="T314" s="50" t="s">
        <v>78</v>
      </c>
      <c r="U314" s="41"/>
      <c r="V314" s="49">
        <v>404</v>
      </c>
      <c r="W314" s="50">
        <v>0.2546583850931677</v>
      </c>
      <c r="X314" s="118"/>
      <c r="Y314" s="118"/>
      <c r="Z314" s="118"/>
    </row>
    <row r="315" spans="1:26" ht="11.25" customHeight="1">
      <c r="A315" s="51" t="s">
        <v>51</v>
      </c>
      <c r="B315" s="41"/>
      <c r="C315" s="59" t="s">
        <v>78</v>
      </c>
      <c r="D315" s="59"/>
      <c r="E315" s="50" t="s">
        <v>78</v>
      </c>
      <c r="F315" s="41"/>
      <c r="G315" s="59" t="s">
        <v>78</v>
      </c>
      <c r="H315" s="50" t="s">
        <v>78</v>
      </c>
      <c r="I315" s="41"/>
      <c r="J315" s="59" t="s">
        <v>78</v>
      </c>
      <c r="K315" s="50" t="s">
        <v>78</v>
      </c>
      <c r="L315" s="41"/>
      <c r="M315" s="50" t="s">
        <v>78</v>
      </c>
      <c r="N315" s="50" t="s">
        <v>78</v>
      </c>
      <c r="O315" s="41"/>
      <c r="P315" s="59" t="s">
        <v>78</v>
      </c>
      <c r="Q315" s="50" t="s">
        <v>78</v>
      </c>
      <c r="R315" s="41"/>
      <c r="S315" s="49">
        <v>250</v>
      </c>
      <c r="T315" s="50" t="s">
        <v>78</v>
      </c>
      <c r="U315" s="41"/>
      <c r="V315" s="49">
        <v>250</v>
      </c>
      <c r="W315" s="50">
        <v>0.06382978723404255</v>
      </c>
      <c r="X315" s="118"/>
      <c r="Y315" s="118"/>
      <c r="Z315" s="118"/>
    </row>
    <row r="316" spans="1:26" ht="11.25" customHeight="1">
      <c r="A316" s="51" t="s">
        <v>52</v>
      </c>
      <c r="B316" s="41"/>
      <c r="C316" s="59" t="s">
        <v>78</v>
      </c>
      <c r="D316" s="59"/>
      <c r="E316" s="50" t="s">
        <v>78</v>
      </c>
      <c r="F316" s="41"/>
      <c r="G316" s="59" t="s">
        <v>78</v>
      </c>
      <c r="H316" s="50" t="s">
        <v>78</v>
      </c>
      <c r="I316" s="41"/>
      <c r="J316" s="59" t="s">
        <v>78</v>
      </c>
      <c r="K316" s="50" t="s">
        <v>78</v>
      </c>
      <c r="L316" s="41"/>
      <c r="M316" s="50" t="s">
        <v>78</v>
      </c>
      <c r="N316" s="50" t="s">
        <v>78</v>
      </c>
      <c r="O316" s="41"/>
      <c r="P316" s="59" t="s">
        <v>78</v>
      </c>
      <c r="Q316" s="50" t="s">
        <v>78</v>
      </c>
      <c r="R316" s="41"/>
      <c r="S316" s="59" t="s">
        <v>78</v>
      </c>
      <c r="T316" s="50" t="s">
        <v>78</v>
      </c>
      <c r="U316" s="41"/>
      <c r="V316" s="49">
        <v>274</v>
      </c>
      <c r="W316" s="50">
        <v>0.1810344827586207</v>
      </c>
      <c r="X316" s="118"/>
      <c r="Y316" s="118"/>
      <c r="Z316" s="118"/>
    </row>
    <row r="317" spans="1:26" ht="11.25" customHeight="1">
      <c r="A317" s="51" t="s">
        <v>53</v>
      </c>
      <c r="B317" s="41"/>
      <c r="C317" s="59" t="s">
        <v>78</v>
      </c>
      <c r="D317" s="59"/>
      <c r="E317" s="50" t="s">
        <v>78</v>
      </c>
      <c r="F317" s="41"/>
      <c r="G317" s="59" t="s">
        <v>78</v>
      </c>
      <c r="H317" s="50" t="s">
        <v>78</v>
      </c>
      <c r="I317" s="41"/>
      <c r="J317" s="59" t="s">
        <v>78</v>
      </c>
      <c r="K317" s="50" t="s">
        <v>78</v>
      </c>
      <c r="L317" s="41"/>
      <c r="M317" s="50" t="s">
        <v>78</v>
      </c>
      <c r="N317" s="50" t="s">
        <v>78</v>
      </c>
      <c r="O317" s="41"/>
      <c r="P317" s="49" t="s">
        <v>78</v>
      </c>
      <c r="Q317" s="50">
        <v>-1</v>
      </c>
      <c r="R317" s="41"/>
      <c r="S317" s="49" t="s">
        <v>78</v>
      </c>
      <c r="T317" s="50">
        <v>-1</v>
      </c>
      <c r="U317" s="41"/>
      <c r="V317" s="59" t="s">
        <v>78</v>
      </c>
      <c r="W317" s="50" t="s">
        <v>78</v>
      </c>
      <c r="X317" s="118"/>
      <c r="Y317" s="118"/>
      <c r="Z317" s="118"/>
    </row>
    <row r="318" spans="1:26" ht="11.25" customHeight="1">
      <c r="A318" s="51" t="s">
        <v>54</v>
      </c>
      <c r="B318" s="41"/>
      <c r="C318" s="59" t="s">
        <v>78</v>
      </c>
      <c r="D318" s="59"/>
      <c r="E318" s="50" t="s">
        <v>78</v>
      </c>
      <c r="F318" s="41"/>
      <c r="G318" s="59" t="s">
        <v>78</v>
      </c>
      <c r="H318" s="50" t="s">
        <v>78</v>
      </c>
      <c r="I318" s="41"/>
      <c r="J318" s="59" t="s">
        <v>78</v>
      </c>
      <c r="K318" s="50" t="s">
        <v>78</v>
      </c>
      <c r="L318" s="41"/>
      <c r="M318" s="50" t="s">
        <v>78</v>
      </c>
      <c r="N318" s="50" t="s">
        <v>78</v>
      </c>
      <c r="O318" s="41"/>
      <c r="P318" s="49">
        <v>154000</v>
      </c>
      <c r="Q318" s="50">
        <v>0.000649772579597141</v>
      </c>
      <c r="R318" s="41"/>
      <c r="S318" s="49">
        <v>155000</v>
      </c>
      <c r="T318" s="50">
        <v>0.005188067444876783</v>
      </c>
      <c r="U318" s="41"/>
      <c r="V318" s="49">
        <v>1985</v>
      </c>
      <c r="W318" s="50">
        <v>0.038179916317991634</v>
      </c>
      <c r="X318" s="118"/>
      <c r="Y318" s="118"/>
      <c r="Z318" s="118"/>
    </row>
    <row r="319" spans="1:26" ht="11.25" customHeight="1">
      <c r="A319" s="51" t="s">
        <v>55</v>
      </c>
      <c r="B319" s="41"/>
      <c r="C319" s="59" t="s">
        <v>78</v>
      </c>
      <c r="D319" s="59"/>
      <c r="E319" s="50" t="s">
        <v>78</v>
      </c>
      <c r="F319" s="41"/>
      <c r="G319" s="59" t="s">
        <v>78</v>
      </c>
      <c r="H319" s="50" t="s">
        <v>78</v>
      </c>
      <c r="I319" s="41"/>
      <c r="J319" s="59" t="s">
        <v>78</v>
      </c>
      <c r="K319" s="50" t="s">
        <v>78</v>
      </c>
      <c r="L319" s="41"/>
      <c r="M319" s="50" t="s">
        <v>78</v>
      </c>
      <c r="N319" s="50" t="s">
        <v>78</v>
      </c>
      <c r="O319" s="41"/>
      <c r="P319" s="49">
        <v>18604</v>
      </c>
      <c r="Q319" s="50">
        <v>-0.15746569448847425</v>
      </c>
      <c r="R319" s="41"/>
      <c r="S319" s="49">
        <v>50000</v>
      </c>
      <c r="T319" s="50">
        <v>0.041666666666666664</v>
      </c>
      <c r="U319" s="41"/>
      <c r="V319" s="49">
        <v>1172</v>
      </c>
      <c r="W319" s="50">
        <v>-0.006779661016949152</v>
      </c>
      <c r="X319" s="118"/>
      <c r="Y319" s="118"/>
      <c r="Z319" s="118"/>
    </row>
    <row r="320" spans="1:26" ht="11.25" customHeight="1">
      <c r="A320" s="51" t="s">
        <v>56</v>
      </c>
      <c r="B320" s="41"/>
      <c r="C320" s="59" t="s">
        <v>78</v>
      </c>
      <c r="D320" s="59"/>
      <c r="E320" s="50" t="s">
        <v>78</v>
      </c>
      <c r="F320" s="41"/>
      <c r="G320" s="59" t="s">
        <v>78</v>
      </c>
      <c r="H320" s="50" t="s">
        <v>78</v>
      </c>
      <c r="I320" s="41"/>
      <c r="J320" s="59" t="s">
        <v>78</v>
      </c>
      <c r="K320" s="50" t="s">
        <v>78</v>
      </c>
      <c r="L320" s="41"/>
      <c r="M320" s="50" t="s">
        <v>78</v>
      </c>
      <c r="N320" s="50" t="s">
        <v>78</v>
      </c>
      <c r="O320" s="41"/>
      <c r="P320" s="49" t="s">
        <v>78</v>
      </c>
      <c r="Q320" s="50">
        <v>-1</v>
      </c>
      <c r="R320" s="41"/>
      <c r="S320" s="49" t="s">
        <v>78</v>
      </c>
      <c r="T320" s="50">
        <v>-1</v>
      </c>
      <c r="U320" s="41"/>
      <c r="V320" s="49">
        <v>136.1</v>
      </c>
      <c r="W320" s="50">
        <v>1.2094155844155843</v>
      </c>
      <c r="X320" s="118"/>
      <c r="Y320" s="118"/>
      <c r="Z320" s="118"/>
    </row>
    <row r="321" spans="1:26" ht="11.25" customHeight="1">
      <c r="A321" s="51" t="s">
        <v>58</v>
      </c>
      <c r="B321" s="41"/>
      <c r="C321" s="59" t="s">
        <v>78</v>
      </c>
      <c r="D321" s="59"/>
      <c r="E321" s="50" t="s">
        <v>78</v>
      </c>
      <c r="F321" s="41"/>
      <c r="G321" s="59" t="s">
        <v>78</v>
      </c>
      <c r="H321" s="50" t="s">
        <v>78</v>
      </c>
      <c r="I321" s="41"/>
      <c r="J321" s="59" t="s">
        <v>78</v>
      </c>
      <c r="K321" s="50" t="s">
        <v>78</v>
      </c>
      <c r="L321" s="41"/>
      <c r="M321" s="50" t="s">
        <v>78</v>
      </c>
      <c r="N321" s="50" t="s">
        <v>78</v>
      </c>
      <c r="O321" s="41"/>
      <c r="P321" s="59" t="s">
        <v>78</v>
      </c>
      <c r="Q321" s="50" t="s">
        <v>78</v>
      </c>
      <c r="R321" s="41"/>
      <c r="S321" s="59" t="s">
        <v>78</v>
      </c>
      <c r="T321" s="50" t="s">
        <v>78</v>
      </c>
      <c r="U321" s="41"/>
      <c r="V321" s="49">
        <v>220.003</v>
      </c>
      <c r="W321" s="50">
        <v>-0.04429626411815814</v>
      </c>
      <c r="X321" s="118"/>
      <c r="Y321" s="118"/>
      <c r="Z321" s="118"/>
    </row>
    <row r="322" spans="1:26" ht="11.25" customHeight="1">
      <c r="A322" s="51" t="s">
        <v>59</v>
      </c>
      <c r="B322" s="41"/>
      <c r="C322" s="119" t="s">
        <v>78</v>
      </c>
      <c r="D322" s="119"/>
      <c r="E322" s="58" t="s">
        <v>78</v>
      </c>
      <c r="F322" s="44"/>
      <c r="G322" s="119" t="s">
        <v>78</v>
      </c>
      <c r="H322" s="58" t="s">
        <v>78</v>
      </c>
      <c r="I322" s="44"/>
      <c r="J322" s="119" t="s">
        <v>78</v>
      </c>
      <c r="K322" s="58" t="s">
        <v>78</v>
      </c>
      <c r="L322" s="44"/>
      <c r="M322" s="58" t="s">
        <v>78</v>
      </c>
      <c r="N322" s="58" t="s">
        <v>78</v>
      </c>
      <c r="O322" s="44"/>
      <c r="P322" s="119" t="s">
        <v>78</v>
      </c>
      <c r="Q322" s="58" t="s">
        <v>78</v>
      </c>
      <c r="R322" s="44"/>
      <c r="S322" s="119" t="s">
        <v>78</v>
      </c>
      <c r="T322" s="58" t="s">
        <v>78</v>
      </c>
      <c r="U322" s="44"/>
      <c r="V322" s="119" t="s">
        <v>78</v>
      </c>
      <c r="W322" s="58" t="s">
        <v>78</v>
      </c>
      <c r="X322" s="65"/>
      <c r="Y322" s="118"/>
      <c r="Z322" s="118"/>
    </row>
    <row r="323" spans="1:26" ht="11.25" customHeight="1">
      <c r="A323" s="52" t="s">
        <v>33</v>
      </c>
      <c r="B323" s="41"/>
      <c r="C323" s="49">
        <v>10</v>
      </c>
      <c r="D323" s="49"/>
      <c r="E323" s="50" t="s">
        <v>78</v>
      </c>
      <c r="F323" s="41"/>
      <c r="G323" s="59" t="s">
        <v>78</v>
      </c>
      <c r="H323" s="50" t="s">
        <v>78</v>
      </c>
      <c r="I323" s="41"/>
      <c r="J323" s="59" t="s">
        <v>78</v>
      </c>
      <c r="K323" s="50" t="s">
        <v>78</v>
      </c>
      <c r="L323" s="41"/>
      <c r="M323" s="50" t="s">
        <v>78</v>
      </c>
      <c r="N323" s="50" t="s">
        <v>78</v>
      </c>
      <c r="O323" s="41"/>
      <c r="P323" s="49">
        <v>188000</v>
      </c>
      <c r="Q323" s="50">
        <v>-0.06267160319113418</v>
      </c>
      <c r="R323" s="41"/>
      <c r="S323" s="49">
        <v>307000</v>
      </c>
      <c r="T323" s="50">
        <v>0.0076803805369039324</v>
      </c>
      <c r="U323" s="41"/>
      <c r="V323" s="49">
        <v>4760</v>
      </c>
      <c r="W323" s="50">
        <v>0.059476002937053574</v>
      </c>
      <c r="X323" s="118"/>
      <c r="Y323" s="118"/>
      <c r="Z323" s="118"/>
    </row>
    <row r="324" spans="1:26" ht="11.25" customHeight="1">
      <c r="A324" s="120" t="s">
        <v>389</v>
      </c>
      <c r="B324" s="41"/>
      <c r="C324" s="152" t="s">
        <v>398</v>
      </c>
      <c r="D324" s="152"/>
      <c r="E324" s="73" t="s">
        <v>78</v>
      </c>
      <c r="F324" s="143"/>
      <c r="G324" s="73" t="s">
        <v>78</v>
      </c>
      <c r="H324" s="73" t="s">
        <v>78</v>
      </c>
      <c r="I324" s="143"/>
      <c r="J324" s="153" t="s">
        <v>78</v>
      </c>
      <c r="K324" s="73" t="s">
        <v>78</v>
      </c>
      <c r="L324" s="143"/>
      <c r="M324" s="73" t="s">
        <v>78</v>
      </c>
      <c r="N324" s="73" t="s">
        <v>78</v>
      </c>
      <c r="O324" s="143"/>
      <c r="P324" s="73">
        <v>0.020573042756129756</v>
      </c>
      <c r="Q324" s="73">
        <v>-0.03205290074267729</v>
      </c>
      <c r="R324" s="143"/>
      <c r="S324" s="73">
        <v>0.030196827201892592</v>
      </c>
      <c r="T324" s="73">
        <v>-0.01991549529239616</v>
      </c>
      <c r="U324" s="143"/>
      <c r="V324" s="73">
        <v>0.04106873519009911</v>
      </c>
      <c r="W324" s="73">
        <v>0.0034855541908691014</v>
      </c>
      <c r="X324" s="151"/>
      <c r="Y324" s="118"/>
      <c r="Z324" s="118"/>
    </row>
    <row r="325" spans="1:26" ht="11.25" customHeight="1">
      <c r="A325" s="67" t="s">
        <v>60</v>
      </c>
      <c r="B325" s="41"/>
      <c r="C325" s="59"/>
      <c r="D325" s="59"/>
      <c r="E325" s="89"/>
      <c r="F325" s="41"/>
      <c r="G325" s="59"/>
      <c r="H325" s="89"/>
      <c r="I325" s="41"/>
      <c r="J325" s="59"/>
      <c r="K325" s="89"/>
      <c r="L325" s="41"/>
      <c r="M325" s="49"/>
      <c r="N325" s="50"/>
      <c r="O325" s="41"/>
      <c r="P325" s="59"/>
      <c r="Q325" s="89"/>
      <c r="R325" s="41"/>
      <c r="S325" s="59"/>
      <c r="T325" s="89"/>
      <c r="U325" s="41"/>
      <c r="V325" s="59"/>
      <c r="W325" s="89"/>
      <c r="X325" s="118"/>
      <c r="Y325" s="118"/>
      <c r="Z325" s="118"/>
    </row>
    <row r="326" spans="1:26" ht="11.25" customHeight="1">
      <c r="A326" s="126" t="s">
        <v>391</v>
      </c>
      <c r="B326" s="41"/>
      <c r="C326" s="59"/>
      <c r="D326" s="59"/>
      <c r="E326" s="89"/>
      <c r="F326" s="41"/>
      <c r="G326" s="59"/>
      <c r="H326" s="89"/>
      <c r="I326" s="41"/>
      <c r="J326" s="59"/>
      <c r="K326" s="89"/>
      <c r="L326" s="41"/>
      <c r="M326" s="49"/>
      <c r="N326" s="50"/>
      <c r="O326" s="41"/>
      <c r="P326" s="59"/>
      <c r="Q326" s="89"/>
      <c r="R326" s="41"/>
      <c r="S326" s="59"/>
      <c r="T326" s="89"/>
      <c r="U326" s="41"/>
      <c r="V326" s="59"/>
      <c r="W326" s="89"/>
      <c r="X326" s="118"/>
      <c r="Y326" s="118"/>
      <c r="Z326" s="118"/>
    </row>
    <row r="327" spans="1:26" ht="11.25" customHeight="1">
      <c r="A327" s="127" t="s">
        <v>392</v>
      </c>
      <c r="B327" s="41"/>
      <c r="C327" s="59"/>
      <c r="D327" s="59"/>
      <c r="E327" s="89"/>
      <c r="F327" s="41"/>
      <c r="G327" s="59"/>
      <c r="H327" s="89"/>
      <c r="I327" s="41"/>
      <c r="J327" s="59"/>
      <c r="K327" s="89"/>
      <c r="L327" s="41"/>
      <c r="M327" s="49"/>
      <c r="N327" s="50"/>
      <c r="O327" s="41"/>
      <c r="P327" s="59"/>
      <c r="Q327" s="89"/>
      <c r="R327" s="41"/>
      <c r="S327" s="59"/>
      <c r="T327" s="89"/>
      <c r="U327" s="41"/>
      <c r="V327" s="59"/>
      <c r="W327" s="89"/>
      <c r="X327" s="118"/>
      <c r="Y327" s="118"/>
      <c r="Z327" s="118"/>
    </row>
    <row r="328" spans="1:26" ht="11.25" customHeight="1">
      <c r="A328" s="53" t="s">
        <v>61</v>
      </c>
      <c r="B328" s="41"/>
      <c r="C328" s="59" t="s">
        <v>78</v>
      </c>
      <c r="D328" s="59"/>
      <c r="E328" s="50" t="s">
        <v>78</v>
      </c>
      <c r="F328" s="41"/>
      <c r="G328" s="59" t="s">
        <v>78</v>
      </c>
      <c r="H328" s="50" t="s">
        <v>78</v>
      </c>
      <c r="I328" s="41"/>
      <c r="J328" s="59" t="s">
        <v>78</v>
      </c>
      <c r="K328" s="50" t="s">
        <v>78</v>
      </c>
      <c r="L328" s="41"/>
      <c r="M328" s="49" t="s">
        <v>78</v>
      </c>
      <c r="N328" s="50" t="s">
        <v>78</v>
      </c>
      <c r="O328" s="41"/>
      <c r="P328" s="59" t="s">
        <v>78</v>
      </c>
      <c r="Q328" s="50" t="s">
        <v>78</v>
      </c>
      <c r="R328" s="41"/>
      <c r="S328" s="59" t="s">
        <v>78</v>
      </c>
      <c r="T328" s="50" t="s">
        <v>78</v>
      </c>
      <c r="U328" s="41"/>
      <c r="V328" s="59" t="s">
        <v>78</v>
      </c>
      <c r="W328" s="50" t="s">
        <v>78</v>
      </c>
      <c r="X328" s="118"/>
      <c r="Y328" s="118"/>
      <c r="Z328" s="118"/>
    </row>
    <row r="329" spans="1:26" ht="11.25" customHeight="1">
      <c r="A329" s="53" t="s">
        <v>62</v>
      </c>
      <c r="B329" s="41"/>
      <c r="C329" s="59" t="s">
        <v>78</v>
      </c>
      <c r="D329" s="59"/>
      <c r="E329" s="50" t="s">
        <v>78</v>
      </c>
      <c r="F329" s="41"/>
      <c r="G329" s="49">
        <v>387000</v>
      </c>
      <c r="H329" s="50">
        <v>0.023809523809523808</v>
      </c>
      <c r="I329" s="41"/>
      <c r="J329" s="59" t="s">
        <v>78</v>
      </c>
      <c r="K329" s="50" t="s">
        <v>78</v>
      </c>
      <c r="L329" s="41"/>
      <c r="M329" s="49" t="s">
        <v>78</v>
      </c>
      <c r="N329" s="50" t="s">
        <v>78</v>
      </c>
      <c r="O329" s="41"/>
      <c r="P329" s="59" t="s">
        <v>78</v>
      </c>
      <c r="Q329" s="50" t="s">
        <v>78</v>
      </c>
      <c r="R329" s="41"/>
      <c r="S329" s="49">
        <v>128500</v>
      </c>
      <c r="T329" s="50">
        <v>-0.05166051660516605</v>
      </c>
      <c r="U329" s="41"/>
      <c r="V329" s="49">
        <v>420</v>
      </c>
      <c r="W329" s="50">
        <v>0.1864406779661017</v>
      </c>
      <c r="X329" s="118"/>
      <c r="Y329" s="118"/>
      <c r="Z329" s="118"/>
    </row>
    <row r="330" spans="1:26" ht="11.25" customHeight="1">
      <c r="A330" s="53" t="s">
        <v>63</v>
      </c>
      <c r="B330" s="41"/>
      <c r="C330" s="59" t="s">
        <v>78</v>
      </c>
      <c r="D330" s="59"/>
      <c r="E330" s="50" t="s">
        <v>78</v>
      </c>
      <c r="F330" s="41"/>
      <c r="G330" s="59" t="s">
        <v>78</v>
      </c>
      <c r="H330" s="50" t="s">
        <v>78</v>
      </c>
      <c r="I330" s="41"/>
      <c r="J330" s="59" t="s">
        <v>78</v>
      </c>
      <c r="K330" s="50" t="s">
        <v>78</v>
      </c>
      <c r="L330" s="41"/>
      <c r="M330" s="49" t="s">
        <v>78</v>
      </c>
      <c r="N330" s="50" t="s">
        <v>78</v>
      </c>
      <c r="O330" s="41"/>
      <c r="P330" s="59" t="s">
        <v>78</v>
      </c>
      <c r="Q330" s="50" t="s">
        <v>78</v>
      </c>
      <c r="R330" s="41"/>
      <c r="S330" s="59" t="s">
        <v>78</v>
      </c>
      <c r="T330" s="50" t="s">
        <v>78</v>
      </c>
      <c r="U330" s="41"/>
      <c r="V330" s="49">
        <v>32</v>
      </c>
      <c r="W330" s="50">
        <v>0.10344827586206896</v>
      </c>
      <c r="X330" s="118"/>
      <c r="Y330" s="118"/>
      <c r="Z330" s="118"/>
    </row>
    <row r="331" spans="1:26" ht="11.25" customHeight="1">
      <c r="A331" s="128" t="s">
        <v>33</v>
      </c>
      <c r="B331" s="44"/>
      <c r="C331" s="145" t="s">
        <v>78</v>
      </c>
      <c r="D331" s="145"/>
      <c r="E331" s="76" t="s">
        <v>78</v>
      </c>
      <c r="F331" s="67"/>
      <c r="G331" s="75">
        <v>387000</v>
      </c>
      <c r="H331" s="76">
        <v>0.023809523809523808</v>
      </c>
      <c r="I331" s="67"/>
      <c r="J331" s="145" t="s">
        <v>78</v>
      </c>
      <c r="K331" s="76" t="s">
        <v>78</v>
      </c>
      <c r="L331" s="67"/>
      <c r="M331" s="75" t="s">
        <v>78</v>
      </c>
      <c r="N331" s="76" t="s">
        <v>78</v>
      </c>
      <c r="O331" s="67"/>
      <c r="P331" s="145" t="s">
        <v>78</v>
      </c>
      <c r="Q331" s="76" t="s">
        <v>78</v>
      </c>
      <c r="R331" s="67"/>
      <c r="S331" s="75">
        <v>128500</v>
      </c>
      <c r="T331" s="76">
        <v>-0.05166051660516605</v>
      </c>
      <c r="U331" s="67"/>
      <c r="V331" s="75">
        <v>452</v>
      </c>
      <c r="W331" s="76">
        <v>0.1801566579634465</v>
      </c>
      <c r="X331" s="139"/>
      <c r="Y331" s="118"/>
      <c r="Z331" s="118"/>
    </row>
    <row r="332" spans="1:26" ht="11.25" customHeight="1">
      <c r="A332" s="192" t="s">
        <v>34</v>
      </c>
      <c r="B332" s="192"/>
      <c r="C332" s="192"/>
      <c r="D332" s="192"/>
      <c r="E332" s="192"/>
      <c r="F332" s="192"/>
      <c r="G332" s="192"/>
      <c r="H332" s="192"/>
      <c r="I332" s="192"/>
      <c r="J332" s="192"/>
      <c r="K332" s="192"/>
      <c r="L332" s="192"/>
      <c r="M332" s="192"/>
      <c r="N332" s="192"/>
      <c r="O332" s="192"/>
      <c r="P332" s="192"/>
      <c r="Q332" s="192"/>
      <c r="R332" s="192"/>
      <c r="S332" s="192"/>
      <c r="T332" s="192"/>
      <c r="U332" s="192"/>
      <c r="V332" s="192"/>
      <c r="W332" s="192"/>
      <c r="X332" s="41"/>
      <c r="Y332" s="41"/>
      <c r="Z332" s="41"/>
    </row>
    <row r="333" spans="1:26" ht="11.25" customHeight="1">
      <c r="A333" s="167" t="s">
        <v>393</v>
      </c>
      <c r="B333" s="167"/>
      <c r="C333" s="167"/>
      <c r="D333" s="167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41"/>
      <c r="Y333" s="41"/>
      <c r="Z333" s="41"/>
    </row>
    <row r="334" spans="1:26" ht="11.25" customHeight="1">
      <c r="A334" s="167" t="s">
        <v>467</v>
      </c>
      <c r="B334" s="167"/>
      <c r="C334" s="167"/>
      <c r="D334" s="167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41"/>
      <c r="Y334" s="41"/>
      <c r="Z334" s="41"/>
    </row>
    <row r="335" spans="1:26" ht="11.25" customHeight="1">
      <c r="A335" s="193"/>
      <c r="B335" s="193"/>
      <c r="C335" s="193"/>
      <c r="D335" s="193"/>
      <c r="E335" s="193"/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U335" s="193"/>
      <c r="V335" s="193"/>
      <c r="W335" s="193"/>
      <c r="X335" s="41"/>
      <c r="Y335" s="41"/>
      <c r="Z335" s="41"/>
    </row>
    <row r="336" spans="1:26" ht="11.25" customHeight="1">
      <c r="A336" s="174" t="s">
        <v>370</v>
      </c>
      <c r="B336" s="174"/>
      <c r="C336" s="174"/>
      <c r="D336" s="174"/>
      <c r="E336" s="174"/>
      <c r="F336" s="174"/>
      <c r="G336" s="174"/>
      <c r="H336" s="174"/>
      <c r="I336" s="174"/>
      <c r="J336" s="174"/>
      <c r="K336" s="174"/>
      <c r="L336" s="174"/>
      <c r="M336" s="174"/>
      <c r="N336" s="174"/>
      <c r="O336" s="174"/>
      <c r="P336" s="174"/>
      <c r="Q336" s="174"/>
      <c r="R336" s="174"/>
      <c r="S336" s="174"/>
      <c r="T336" s="174"/>
      <c r="U336" s="174"/>
      <c r="V336" s="174"/>
      <c r="W336" s="174"/>
      <c r="X336" s="41"/>
      <c r="Y336" s="41"/>
      <c r="Z336" s="41"/>
    </row>
    <row r="337" spans="1:26" ht="11.25" customHeight="1">
      <c r="A337" s="191"/>
      <c r="B337" s="191"/>
      <c r="C337" s="191"/>
      <c r="D337" s="191"/>
      <c r="E337" s="191"/>
      <c r="F337" s="191"/>
      <c r="G337" s="191"/>
      <c r="H337" s="191"/>
      <c r="I337" s="191"/>
      <c r="J337" s="191"/>
      <c r="K337" s="191"/>
      <c r="L337" s="191"/>
      <c r="M337" s="191"/>
      <c r="N337" s="191"/>
      <c r="O337" s="191"/>
      <c r="P337" s="191"/>
      <c r="Q337" s="191"/>
      <c r="R337" s="191"/>
      <c r="S337" s="191"/>
      <c r="T337" s="191"/>
      <c r="U337" s="191"/>
      <c r="V337" s="191"/>
      <c r="W337" s="191"/>
      <c r="X337" s="41"/>
      <c r="Y337" s="41"/>
      <c r="Z337" s="41"/>
    </row>
    <row r="338" spans="1:26" ht="11.25" customHeight="1">
      <c r="A338" s="57"/>
      <c r="B338" s="57"/>
      <c r="C338" s="197" t="s">
        <v>400</v>
      </c>
      <c r="D338" s="197"/>
      <c r="E338" s="197"/>
      <c r="F338" s="197"/>
      <c r="G338" s="197"/>
      <c r="H338" s="197"/>
      <c r="I338" s="197"/>
      <c r="J338" s="197"/>
      <c r="K338" s="197"/>
      <c r="L338" s="197"/>
      <c r="M338" s="197"/>
      <c r="N338" s="197"/>
      <c r="O338" s="197"/>
      <c r="P338" s="197"/>
      <c r="Q338" s="197"/>
      <c r="R338" s="197"/>
      <c r="S338" s="197"/>
      <c r="T338" s="197"/>
      <c r="U338" s="63"/>
      <c r="V338" s="64"/>
      <c r="W338" s="150"/>
      <c r="X338" s="57"/>
      <c r="Y338" s="41"/>
      <c r="Z338" s="41"/>
    </row>
    <row r="339" spans="1:26" ht="11.25" customHeight="1">
      <c r="A339" s="41"/>
      <c r="B339" s="41"/>
      <c r="C339" s="63"/>
      <c r="D339" s="63"/>
      <c r="E339" s="63"/>
      <c r="F339" s="41"/>
      <c r="G339" s="41"/>
      <c r="H339" s="41"/>
      <c r="I339" s="41"/>
      <c r="J339" s="41"/>
      <c r="K339" s="41"/>
      <c r="L339" s="41"/>
      <c r="M339" s="198" t="s">
        <v>423</v>
      </c>
      <c r="N339" s="198"/>
      <c r="O339" s="118"/>
      <c r="P339" s="42"/>
      <c r="Q339" s="43"/>
      <c r="R339" s="43"/>
      <c r="S339" s="43"/>
      <c r="T339" s="43"/>
      <c r="U339" s="118"/>
      <c r="V339" s="42"/>
      <c r="W339" s="43"/>
      <c r="X339" s="41"/>
      <c r="Y339" s="41"/>
      <c r="Z339" s="41"/>
    </row>
    <row r="340" spans="1:26" ht="11.25" customHeight="1">
      <c r="A340" s="41"/>
      <c r="B340" s="41"/>
      <c r="C340" s="168" t="s">
        <v>424</v>
      </c>
      <c r="D340" s="168"/>
      <c r="E340" s="168"/>
      <c r="F340" s="118"/>
      <c r="G340" s="41"/>
      <c r="H340" s="41"/>
      <c r="I340" s="41"/>
      <c r="J340" s="41"/>
      <c r="K340" s="41"/>
      <c r="L340" s="118"/>
      <c r="M340" s="168" t="s">
        <v>415</v>
      </c>
      <c r="N340" s="168"/>
      <c r="O340" s="41"/>
      <c r="P340" s="196" t="s">
        <v>425</v>
      </c>
      <c r="Q340" s="196"/>
      <c r="R340" s="196"/>
      <c r="S340" s="196"/>
      <c r="T340" s="196"/>
      <c r="U340" s="118"/>
      <c r="V340" s="196" t="s">
        <v>426</v>
      </c>
      <c r="W340" s="196"/>
      <c r="X340" s="41"/>
      <c r="Y340" s="41"/>
      <c r="Z340" s="41"/>
    </row>
    <row r="341" spans="1:26" ht="11.25" customHeight="1">
      <c r="A341" s="41"/>
      <c r="B341" s="41"/>
      <c r="C341" s="195" t="s">
        <v>473</v>
      </c>
      <c r="D341" s="195"/>
      <c r="E341" s="195"/>
      <c r="F341" s="41"/>
      <c r="G341" s="196" t="s">
        <v>427</v>
      </c>
      <c r="H341" s="196"/>
      <c r="I341" s="196"/>
      <c r="J341" s="196"/>
      <c r="K341" s="196"/>
      <c r="L341" s="141"/>
      <c r="M341" s="195" t="s">
        <v>418</v>
      </c>
      <c r="N341" s="195"/>
      <c r="O341" s="41"/>
      <c r="P341" s="198" t="s">
        <v>428</v>
      </c>
      <c r="Q341" s="198"/>
      <c r="R341" s="41"/>
      <c r="S341" s="198" t="s">
        <v>429</v>
      </c>
      <c r="T341" s="198"/>
      <c r="U341" s="118"/>
      <c r="V341" s="175" t="s">
        <v>430</v>
      </c>
      <c r="W341" s="175"/>
      <c r="X341" s="41"/>
      <c r="Y341" s="41"/>
      <c r="Z341" s="41"/>
    </row>
    <row r="342" spans="1:26" ht="11.25" customHeight="1">
      <c r="A342" s="41"/>
      <c r="B342" s="41"/>
      <c r="C342" s="59" t="s">
        <v>380</v>
      </c>
      <c r="D342" s="59"/>
      <c r="E342" s="89"/>
      <c r="F342" s="41"/>
      <c r="G342" s="195" t="s">
        <v>431</v>
      </c>
      <c r="H342" s="195"/>
      <c r="I342" s="41"/>
      <c r="J342" s="195" t="s">
        <v>432</v>
      </c>
      <c r="K342" s="195"/>
      <c r="L342" s="141"/>
      <c r="M342" s="59" t="s">
        <v>380</v>
      </c>
      <c r="N342" s="89"/>
      <c r="O342" s="41"/>
      <c r="P342" s="195" t="s">
        <v>418</v>
      </c>
      <c r="Q342" s="195"/>
      <c r="R342" s="41"/>
      <c r="S342" s="195" t="s">
        <v>433</v>
      </c>
      <c r="T342" s="195"/>
      <c r="U342" s="118"/>
      <c r="V342" s="166" t="s">
        <v>434</v>
      </c>
      <c r="W342" s="166"/>
      <c r="X342" s="41"/>
      <c r="Y342" s="41"/>
      <c r="Z342" s="41"/>
    </row>
    <row r="343" spans="1:26" ht="11.25" customHeight="1">
      <c r="A343" s="41"/>
      <c r="B343" s="41"/>
      <c r="C343" s="49" t="s">
        <v>384</v>
      </c>
      <c r="D343" s="49"/>
      <c r="E343" s="89" t="s">
        <v>383</v>
      </c>
      <c r="F343" s="41"/>
      <c r="G343" s="140" t="s">
        <v>474</v>
      </c>
      <c r="H343" s="89" t="s">
        <v>383</v>
      </c>
      <c r="I343" s="41"/>
      <c r="J343" s="59" t="s">
        <v>374</v>
      </c>
      <c r="K343" s="89" t="s">
        <v>383</v>
      </c>
      <c r="L343" s="59"/>
      <c r="M343" s="49" t="s">
        <v>384</v>
      </c>
      <c r="N343" s="89" t="s">
        <v>383</v>
      </c>
      <c r="O343" s="41"/>
      <c r="P343" s="42"/>
      <c r="Q343" s="89" t="s">
        <v>383</v>
      </c>
      <c r="R343" s="41"/>
      <c r="S343" s="42"/>
      <c r="T343" s="89" t="s">
        <v>383</v>
      </c>
      <c r="U343" s="41"/>
      <c r="V343" s="42"/>
      <c r="W343" s="89" t="s">
        <v>383</v>
      </c>
      <c r="X343" s="41"/>
      <c r="Y343" s="41"/>
      <c r="Z343" s="41"/>
    </row>
    <row r="344" spans="1:26" ht="11.25" customHeight="1">
      <c r="A344" s="65" t="s">
        <v>386</v>
      </c>
      <c r="B344" s="44"/>
      <c r="C344" s="119" t="s">
        <v>387</v>
      </c>
      <c r="D344" s="119"/>
      <c r="E344" s="47" t="s">
        <v>470</v>
      </c>
      <c r="F344" s="44"/>
      <c r="G344" s="119" t="s">
        <v>358</v>
      </c>
      <c r="H344" s="47" t="s">
        <v>470</v>
      </c>
      <c r="I344" s="44"/>
      <c r="J344" s="119" t="s">
        <v>358</v>
      </c>
      <c r="K344" s="47" t="s">
        <v>470</v>
      </c>
      <c r="L344" s="119"/>
      <c r="M344" s="119" t="s">
        <v>387</v>
      </c>
      <c r="N344" s="47" t="s">
        <v>470</v>
      </c>
      <c r="O344" s="44"/>
      <c r="P344" s="119" t="s">
        <v>380</v>
      </c>
      <c r="Q344" s="47" t="s">
        <v>470</v>
      </c>
      <c r="R344" s="44"/>
      <c r="S344" s="119" t="s">
        <v>380</v>
      </c>
      <c r="T344" s="47" t="s">
        <v>470</v>
      </c>
      <c r="U344" s="44"/>
      <c r="V344" s="119" t="s">
        <v>380</v>
      </c>
      <c r="W344" s="47" t="s">
        <v>470</v>
      </c>
      <c r="X344" s="41"/>
      <c r="Y344" s="41"/>
      <c r="Z344" s="41"/>
    </row>
    <row r="345" spans="1:26" ht="11.25" customHeight="1">
      <c r="A345" s="67" t="s">
        <v>394</v>
      </c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</row>
    <row r="346" spans="1:26" ht="11.25" customHeight="1">
      <c r="A346" s="71" t="s">
        <v>395</v>
      </c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</row>
    <row r="347" spans="1:26" ht="11.25" customHeight="1">
      <c r="A347" s="52" t="s">
        <v>64</v>
      </c>
      <c r="B347" s="41"/>
      <c r="C347" s="59" t="s">
        <v>78</v>
      </c>
      <c r="D347" s="59"/>
      <c r="E347" s="50" t="s">
        <v>78</v>
      </c>
      <c r="F347" s="41"/>
      <c r="G347" s="59" t="s">
        <v>78</v>
      </c>
      <c r="H347" s="50" t="s">
        <v>78</v>
      </c>
      <c r="I347" s="41"/>
      <c r="J347" s="59" t="s">
        <v>78</v>
      </c>
      <c r="K347" s="50" t="s">
        <v>78</v>
      </c>
      <c r="L347" s="41"/>
      <c r="M347" s="49">
        <v>1400</v>
      </c>
      <c r="N347" s="50">
        <v>0.05105105105105105</v>
      </c>
      <c r="O347" s="41"/>
      <c r="P347" s="59" t="s">
        <v>78</v>
      </c>
      <c r="Q347" s="50" t="s">
        <v>78</v>
      </c>
      <c r="R347" s="41"/>
      <c r="S347" s="59" t="s">
        <v>78</v>
      </c>
      <c r="T347" s="50" t="s">
        <v>78</v>
      </c>
      <c r="U347" s="41"/>
      <c r="V347" s="123" t="s">
        <v>390</v>
      </c>
      <c r="W347" s="50" t="s">
        <v>78</v>
      </c>
      <c r="X347" s="41"/>
      <c r="Y347" s="41"/>
      <c r="Z347" s="41"/>
    </row>
    <row r="348" spans="1:26" ht="11.25" customHeight="1">
      <c r="A348" s="52" t="s">
        <v>65</v>
      </c>
      <c r="B348" s="41"/>
      <c r="C348" s="59" t="s">
        <v>78</v>
      </c>
      <c r="D348" s="59"/>
      <c r="E348" s="50" t="s">
        <v>78</v>
      </c>
      <c r="F348" s="41"/>
      <c r="G348" s="59" t="s">
        <v>78</v>
      </c>
      <c r="H348" s="50" t="s">
        <v>78</v>
      </c>
      <c r="I348" s="41"/>
      <c r="J348" s="59" t="s">
        <v>78</v>
      </c>
      <c r="K348" s="50" t="s">
        <v>78</v>
      </c>
      <c r="L348" s="41"/>
      <c r="M348" s="49" t="s">
        <v>78</v>
      </c>
      <c r="N348" s="50" t="s">
        <v>78</v>
      </c>
      <c r="O348" s="41"/>
      <c r="P348" s="59" t="s">
        <v>78</v>
      </c>
      <c r="Q348" s="50" t="s">
        <v>78</v>
      </c>
      <c r="R348" s="41"/>
      <c r="S348" s="49">
        <v>309000</v>
      </c>
      <c r="T348" s="50">
        <v>0.08041958041958042</v>
      </c>
      <c r="U348" s="41"/>
      <c r="V348" s="49">
        <v>857</v>
      </c>
      <c r="W348" s="50">
        <v>-0.019450800915331808</v>
      </c>
      <c r="X348" s="41"/>
      <c r="Y348" s="41"/>
      <c r="Z348" s="41"/>
    </row>
    <row r="349" spans="1:26" ht="11.25" customHeight="1">
      <c r="A349" s="52" t="s">
        <v>66</v>
      </c>
      <c r="B349" s="41"/>
      <c r="C349" s="59" t="s">
        <v>78</v>
      </c>
      <c r="D349" s="59"/>
      <c r="E349" s="50" t="s">
        <v>78</v>
      </c>
      <c r="F349" s="41"/>
      <c r="G349" s="59" t="s">
        <v>78</v>
      </c>
      <c r="H349" s="50" t="s">
        <v>78</v>
      </c>
      <c r="I349" s="41"/>
      <c r="J349" s="59" t="s">
        <v>78</v>
      </c>
      <c r="K349" s="50" t="s">
        <v>78</v>
      </c>
      <c r="L349" s="41"/>
      <c r="M349" s="49" t="s">
        <v>78</v>
      </c>
      <c r="N349" s="50" t="s">
        <v>78</v>
      </c>
      <c r="O349" s="41"/>
      <c r="P349" s="59" t="s">
        <v>78</v>
      </c>
      <c r="Q349" s="50" t="s">
        <v>78</v>
      </c>
      <c r="R349" s="41"/>
      <c r="S349" s="59" t="s">
        <v>78</v>
      </c>
      <c r="T349" s="50" t="s">
        <v>78</v>
      </c>
      <c r="U349" s="41"/>
      <c r="V349" s="49">
        <v>1.6</v>
      </c>
      <c r="W349" s="50" t="s">
        <v>78</v>
      </c>
      <c r="X349" s="41"/>
      <c r="Y349" s="41"/>
      <c r="Z349" s="41"/>
    </row>
    <row r="350" spans="1:26" ht="11.25" customHeight="1">
      <c r="A350" s="52" t="s">
        <v>67</v>
      </c>
      <c r="B350" s="41"/>
      <c r="C350" s="59" t="s">
        <v>78</v>
      </c>
      <c r="D350" s="59"/>
      <c r="E350" s="50" t="s">
        <v>78</v>
      </c>
      <c r="F350" s="41"/>
      <c r="G350" s="59" t="s">
        <v>78</v>
      </c>
      <c r="H350" s="50" t="s">
        <v>78</v>
      </c>
      <c r="I350" s="41"/>
      <c r="J350" s="59" t="s">
        <v>78</v>
      </c>
      <c r="K350" s="50" t="s">
        <v>78</v>
      </c>
      <c r="L350" s="41"/>
      <c r="M350" s="49" t="s">
        <v>78</v>
      </c>
      <c r="N350" s="50" t="s">
        <v>78</v>
      </c>
      <c r="O350" s="41"/>
      <c r="P350" s="49">
        <v>69333</v>
      </c>
      <c r="Q350" s="50">
        <v>-0.018668969031308384</v>
      </c>
      <c r="R350" s="41"/>
      <c r="S350" s="49">
        <v>284524</v>
      </c>
      <c r="T350" s="50">
        <v>0.07023054093803718</v>
      </c>
      <c r="U350" s="41"/>
      <c r="V350" s="49">
        <v>60.6</v>
      </c>
      <c r="W350" s="50">
        <v>-0.21400778210116725</v>
      </c>
      <c r="X350" s="41"/>
      <c r="Y350" s="41"/>
      <c r="Z350" s="41"/>
    </row>
    <row r="351" spans="1:26" ht="11.25" customHeight="1">
      <c r="A351" s="52" t="s">
        <v>79</v>
      </c>
      <c r="B351" s="41"/>
      <c r="C351" s="59" t="s">
        <v>78</v>
      </c>
      <c r="D351" s="59"/>
      <c r="E351" s="50" t="s">
        <v>78</v>
      </c>
      <c r="F351" s="41"/>
      <c r="G351" s="59" t="s">
        <v>78</v>
      </c>
      <c r="H351" s="50" t="s">
        <v>78</v>
      </c>
      <c r="I351" s="41"/>
      <c r="J351" s="59" t="s">
        <v>78</v>
      </c>
      <c r="K351" s="50" t="s">
        <v>78</v>
      </c>
      <c r="L351" s="41"/>
      <c r="M351" s="49">
        <v>500</v>
      </c>
      <c r="N351" s="50" t="s">
        <v>78</v>
      </c>
      <c r="O351" s="41"/>
      <c r="P351" s="59" t="s">
        <v>78</v>
      </c>
      <c r="Q351" s="50" t="s">
        <v>78</v>
      </c>
      <c r="R351" s="41"/>
      <c r="S351" s="49">
        <v>267528</v>
      </c>
      <c r="T351" s="50">
        <v>-0.0032785908020625315</v>
      </c>
      <c r="U351" s="41"/>
      <c r="V351" s="49">
        <v>1120</v>
      </c>
      <c r="W351" s="50">
        <v>-0.028620988725065046</v>
      </c>
      <c r="X351" s="41"/>
      <c r="Y351" s="41"/>
      <c r="Z351" s="41"/>
    </row>
    <row r="352" spans="1:26" ht="11.25" customHeight="1">
      <c r="A352" s="52" t="s">
        <v>68</v>
      </c>
      <c r="B352" s="41"/>
      <c r="C352" s="49">
        <v>5431</v>
      </c>
      <c r="D352" s="49"/>
      <c r="E352" s="50">
        <v>-0.11590428129578383</v>
      </c>
      <c r="F352" s="41"/>
      <c r="G352" s="59" t="s">
        <v>78</v>
      </c>
      <c r="H352" s="50" t="s">
        <v>78</v>
      </c>
      <c r="I352" s="41"/>
      <c r="J352" s="59" t="s">
        <v>78</v>
      </c>
      <c r="K352" s="50" t="s">
        <v>78</v>
      </c>
      <c r="L352" s="41"/>
      <c r="M352" s="49" t="s">
        <v>78</v>
      </c>
      <c r="N352" s="50" t="s">
        <v>78</v>
      </c>
      <c r="O352" s="41"/>
      <c r="P352" s="59" t="s">
        <v>78</v>
      </c>
      <c r="Q352" s="50" t="s">
        <v>78</v>
      </c>
      <c r="R352" s="41"/>
      <c r="S352" s="49">
        <v>382020</v>
      </c>
      <c r="T352" s="50">
        <v>-0.015744684140148558</v>
      </c>
      <c r="U352" s="41"/>
      <c r="V352" s="49">
        <v>2740</v>
      </c>
      <c r="W352" s="50">
        <v>-0.022475918658580094</v>
      </c>
      <c r="X352" s="41"/>
      <c r="Y352" s="41"/>
      <c r="Z352" s="41"/>
    </row>
    <row r="353" spans="1:26" ht="11.25" customHeight="1">
      <c r="A353" s="52" t="s">
        <v>69</v>
      </c>
      <c r="B353" s="41"/>
      <c r="C353" s="59" t="s">
        <v>78</v>
      </c>
      <c r="D353" s="59"/>
      <c r="E353" s="50" t="s">
        <v>78</v>
      </c>
      <c r="F353" s="41"/>
      <c r="G353" s="59" t="s">
        <v>78</v>
      </c>
      <c r="H353" s="50" t="s">
        <v>78</v>
      </c>
      <c r="I353" s="41"/>
      <c r="J353" s="59" t="s">
        <v>78</v>
      </c>
      <c r="K353" s="50" t="s">
        <v>78</v>
      </c>
      <c r="L353" s="41"/>
      <c r="M353" s="49" t="s">
        <v>78</v>
      </c>
      <c r="N353" s="50" t="s">
        <v>78</v>
      </c>
      <c r="O353" s="41"/>
      <c r="P353" s="49" t="s">
        <v>78</v>
      </c>
      <c r="Q353" s="50">
        <v>-1</v>
      </c>
      <c r="R353" s="41"/>
      <c r="S353" s="59" t="s">
        <v>78</v>
      </c>
      <c r="T353" s="50" t="s">
        <v>78</v>
      </c>
      <c r="U353" s="41"/>
      <c r="V353" s="49">
        <v>131.5</v>
      </c>
      <c r="W353" s="50">
        <v>0.06650446066504463</v>
      </c>
      <c r="X353" s="41"/>
      <c r="Y353" s="41"/>
      <c r="Z353" s="41"/>
    </row>
    <row r="354" spans="1:26" ht="11.25" customHeight="1">
      <c r="A354" s="52" t="s">
        <v>70</v>
      </c>
      <c r="B354" s="41"/>
      <c r="C354" s="59" t="s">
        <v>78</v>
      </c>
      <c r="D354" s="59"/>
      <c r="E354" s="50" t="s">
        <v>78</v>
      </c>
      <c r="F354" s="41"/>
      <c r="G354" s="59" t="s">
        <v>78</v>
      </c>
      <c r="H354" s="50" t="s">
        <v>78</v>
      </c>
      <c r="I354" s="41"/>
      <c r="J354" s="59" t="s">
        <v>78</v>
      </c>
      <c r="K354" s="50" t="s">
        <v>78</v>
      </c>
      <c r="L354" s="41"/>
      <c r="M354" s="49" t="s">
        <v>78</v>
      </c>
      <c r="N354" s="50" t="s">
        <v>78</v>
      </c>
      <c r="O354" s="41"/>
      <c r="P354" s="49">
        <v>444127</v>
      </c>
      <c r="Q354" s="50">
        <v>0.059865263780871085</v>
      </c>
      <c r="R354" s="41"/>
      <c r="S354" s="59" t="s">
        <v>78</v>
      </c>
      <c r="T354" s="50" t="s">
        <v>78</v>
      </c>
      <c r="U354" s="41"/>
      <c r="V354" s="49">
        <v>300</v>
      </c>
      <c r="W354" s="50" t="s">
        <v>78</v>
      </c>
      <c r="X354" s="41"/>
      <c r="Y354" s="41"/>
      <c r="Z354" s="41"/>
    </row>
    <row r="355" spans="1:26" ht="11.25" customHeight="1">
      <c r="A355" s="52" t="s">
        <v>71</v>
      </c>
      <c r="B355" s="41"/>
      <c r="C355" s="59" t="s">
        <v>78</v>
      </c>
      <c r="D355" s="59"/>
      <c r="E355" s="50" t="s">
        <v>78</v>
      </c>
      <c r="F355" s="41"/>
      <c r="G355" s="59" t="s">
        <v>78</v>
      </c>
      <c r="H355" s="50" t="s">
        <v>78</v>
      </c>
      <c r="I355" s="41"/>
      <c r="J355" s="59" t="s">
        <v>78</v>
      </c>
      <c r="K355" s="50" t="s">
        <v>78</v>
      </c>
      <c r="L355" s="41"/>
      <c r="M355" s="49" t="s">
        <v>78</v>
      </c>
      <c r="N355" s="50" t="s">
        <v>78</v>
      </c>
      <c r="O355" s="41"/>
      <c r="P355" s="59" t="s">
        <v>78</v>
      </c>
      <c r="Q355" s="50" t="s">
        <v>78</v>
      </c>
      <c r="R355" s="41"/>
      <c r="S355" s="49">
        <v>118000</v>
      </c>
      <c r="T355" s="50">
        <v>-0.041429731925264016</v>
      </c>
      <c r="U355" s="41"/>
      <c r="V355" s="49">
        <v>532</v>
      </c>
      <c r="W355" s="50">
        <v>0.12</v>
      </c>
      <c r="X355" s="41"/>
      <c r="Y355" s="41"/>
      <c r="Z355" s="41"/>
    </row>
    <row r="356" spans="1:26" ht="11.25" customHeight="1">
      <c r="A356" s="52" t="s">
        <v>72</v>
      </c>
      <c r="B356" s="41"/>
      <c r="C356" s="59" t="s">
        <v>78</v>
      </c>
      <c r="D356" s="59"/>
      <c r="E356" s="50" t="s">
        <v>78</v>
      </c>
      <c r="F356" s="41"/>
      <c r="G356" s="59" t="s">
        <v>78</v>
      </c>
      <c r="H356" s="50" t="s">
        <v>78</v>
      </c>
      <c r="I356" s="41"/>
      <c r="J356" s="59" t="s">
        <v>78</v>
      </c>
      <c r="K356" s="50" t="s">
        <v>78</v>
      </c>
      <c r="L356" s="41"/>
      <c r="M356" s="49" t="s">
        <v>78</v>
      </c>
      <c r="N356" s="50" t="s">
        <v>78</v>
      </c>
      <c r="O356" s="41"/>
      <c r="P356" s="59" t="s">
        <v>78</v>
      </c>
      <c r="Q356" s="50" t="s">
        <v>78</v>
      </c>
      <c r="R356" s="41"/>
      <c r="S356" s="59" t="s">
        <v>78</v>
      </c>
      <c r="T356" s="50" t="s">
        <v>78</v>
      </c>
      <c r="U356" s="41"/>
      <c r="V356" s="59" t="s">
        <v>78</v>
      </c>
      <c r="W356" s="50" t="s">
        <v>78</v>
      </c>
      <c r="X356" s="41"/>
      <c r="Y356" s="41"/>
      <c r="Z356" s="41"/>
    </row>
    <row r="357" spans="1:26" ht="11.25" customHeight="1">
      <c r="A357" s="52" t="s">
        <v>132</v>
      </c>
      <c r="B357" s="41"/>
      <c r="C357" s="59" t="s">
        <v>78</v>
      </c>
      <c r="D357" s="59"/>
      <c r="E357" s="50" t="s">
        <v>78</v>
      </c>
      <c r="F357" s="41"/>
      <c r="G357" s="59" t="s">
        <v>78</v>
      </c>
      <c r="H357" s="50" t="s">
        <v>78</v>
      </c>
      <c r="I357" s="41"/>
      <c r="J357" s="59" t="s">
        <v>78</v>
      </c>
      <c r="K357" s="50" t="s">
        <v>78</v>
      </c>
      <c r="L357" s="41"/>
      <c r="M357" s="49" t="s">
        <v>78</v>
      </c>
      <c r="N357" s="50" t="s">
        <v>78</v>
      </c>
      <c r="O357" s="41"/>
      <c r="P357" s="59" t="s">
        <v>78</v>
      </c>
      <c r="Q357" s="50" t="s">
        <v>78</v>
      </c>
      <c r="R357" s="41"/>
      <c r="S357" s="59" t="s">
        <v>78</v>
      </c>
      <c r="T357" s="50" t="s">
        <v>78</v>
      </c>
      <c r="U357" s="41"/>
      <c r="V357" s="59" t="s">
        <v>78</v>
      </c>
      <c r="W357" s="50" t="s">
        <v>78</v>
      </c>
      <c r="X357" s="41"/>
      <c r="Y357" s="41"/>
      <c r="Z357" s="41"/>
    </row>
    <row r="358" spans="1:26" ht="11.25" customHeight="1">
      <c r="A358" s="52" t="s">
        <v>73</v>
      </c>
      <c r="B358" s="41"/>
      <c r="C358" s="59" t="s">
        <v>78</v>
      </c>
      <c r="D358" s="59"/>
      <c r="E358" s="50" t="s">
        <v>78</v>
      </c>
      <c r="F358" s="41"/>
      <c r="G358" s="59" t="s">
        <v>78</v>
      </c>
      <c r="H358" s="50" t="s">
        <v>78</v>
      </c>
      <c r="I358" s="41"/>
      <c r="J358" s="59" t="s">
        <v>78</v>
      </c>
      <c r="K358" s="50" t="s">
        <v>78</v>
      </c>
      <c r="L358" s="41"/>
      <c r="M358" s="49" t="s">
        <v>78</v>
      </c>
      <c r="N358" s="50" t="s">
        <v>78</v>
      </c>
      <c r="O358" s="41"/>
      <c r="P358" s="59" t="s">
        <v>78</v>
      </c>
      <c r="Q358" s="50" t="s">
        <v>78</v>
      </c>
      <c r="R358" s="41"/>
      <c r="S358" s="49">
        <v>228100</v>
      </c>
      <c r="T358" s="50">
        <v>0.024247867085765602</v>
      </c>
      <c r="U358" s="41"/>
      <c r="V358" s="49">
        <v>1970</v>
      </c>
      <c r="W358" s="50">
        <v>0.12571428571428572</v>
      </c>
      <c r="X358" s="41"/>
      <c r="Y358" s="41"/>
      <c r="Z358" s="41"/>
    </row>
    <row r="359" spans="1:26" ht="11.25" customHeight="1">
      <c r="A359" s="52" t="s">
        <v>74</v>
      </c>
      <c r="B359" s="41"/>
      <c r="C359" s="49" t="s">
        <v>78</v>
      </c>
      <c r="D359" s="49"/>
      <c r="E359" s="50">
        <v>-1</v>
      </c>
      <c r="F359" s="41"/>
      <c r="G359" s="59" t="s">
        <v>78</v>
      </c>
      <c r="H359" s="50" t="s">
        <v>78</v>
      </c>
      <c r="I359" s="41"/>
      <c r="J359" s="59" t="s">
        <v>78</v>
      </c>
      <c r="K359" s="50" t="s">
        <v>78</v>
      </c>
      <c r="L359" s="41"/>
      <c r="M359" s="49">
        <v>700</v>
      </c>
      <c r="N359" s="50">
        <v>-0.02097902097902098</v>
      </c>
      <c r="O359" s="41"/>
      <c r="P359" s="59" t="s">
        <v>78</v>
      </c>
      <c r="Q359" s="50" t="s">
        <v>78</v>
      </c>
      <c r="R359" s="41"/>
      <c r="S359" s="49">
        <v>3000</v>
      </c>
      <c r="T359" s="50" t="s">
        <v>78</v>
      </c>
      <c r="U359" s="41"/>
      <c r="V359" s="49">
        <v>243.9</v>
      </c>
      <c r="W359" s="50">
        <v>-0.003269309358397969</v>
      </c>
      <c r="X359" s="41"/>
      <c r="Y359" s="41"/>
      <c r="Z359" s="41"/>
    </row>
    <row r="360" spans="1:26" ht="11.25" customHeight="1">
      <c r="A360" s="52" t="s">
        <v>75</v>
      </c>
      <c r="B360" s="41"/>
      <c r="C360" s="59" t="s">
        <v>78</v>
      </c>
      <c r="D360" s="59"/>
      <c r="E360" s="50" t="s">
        <v>78</v>
      </c>
      <c r="F360" s="41"/>
      <c r="G360" s="59" t="s">
        <v>78</v>
      </c>
      <c r="H360" s="50" t="s">
        <v>78</v>
      </c>
      <c r="I360" s="41"/>
      <c r="J360" s="59" t="s">
        <v>78</v>
      </c>
      <c r="K360" s="50" t="s">
        <v>78</v>
      </c>
      <c r="L360" s="41"/>
      <c r="M360" s="49" t="s">
        <v>78</v>
      </c>
      <c r="N360" s="50" t="s">
        <v>78</v>
      </c>
      <c r="O360" s="41"/>
      <c r="P360" s="49" t="s">
        <v>78</v>
      </c>
      <c r="Q360" s="50">
        <v>-1</v>
      </c>
      <c r="R360" s="41"/>
      <c r="S360" s="49">
        <v>531700</v>
      </c>
      <c r="T360" s="50">
        <v>0.022696672437007116</v>
      </c>
      <c r="U360" s="41"/>
      <c r="V360" s="49">
        <v>404</v>
      </c>
      <c r="W360" s="50">
        <v>-0.06481481481481481</v>
      </c>
      <c r="X360" s="41"/>
      <c r="Y360" s="41"/>
      <c r="Z360" s="41"/>
    </row>
    <row r="361" spans="1:26" ht="11.25" customHeight="1">
      <c r="A361" s="52" t="s">
        <v>76</v>
      </c>
      <c r="B361" s="41"/>
      <c r="C361" s="59" t="s">
        <v>78</v>
      </c>
      <c r="D361" s="59"/>
      <c r="E361" s="50" t="s">
        <v>78</v>
      </c>
      <c r="F361" s="41"/>
      <c r="G361" s="59" t="s">
        <v>78</v>
      </c>
      <c r="H361" s="50" t="s">
        <v>78</v>
      </c>
      <c r="I361" s="41"/>
      <c r="J361" s="59" t="s">
        <v>78</v>
      </c>
      <c r="K361" s="50" t="s">
        <v>78</v>
      </c>
      <c r="L361" s="41"/>
      <c r="M361" s="49" t="s">
        <v>78</v>
      </c>
      <c r="N361" s="50" t="s">
        <v>78</v>
      </c>
      <c r="O361" s="41"/>
      <c r="P361" s="49">
        <v>160600</v>
      </c>
      <c r="Q361" s="50">
        <v>-0.13609467455621302</v>
      </c>
      <c r="R361" s="41"/>
      <c r="S361" s="59" t="s">
        <v>78</v>
      </c>
      <c r="T361" s="50" t="s">
        <v>78</v>
      </c>
      <c r="U361" s="41"/>
      <c r="V361" s="59" t="s">
        <v>78</v>
      </c>
      <c r="W361" s="50" t="s">
        <v>78</v>
      </c>
      <c r="X361" s="41"/>
      <c r="Y361" s="41"/>
      <c r="Z361" s="41"/>
    </row>
    <row r="362" spans="1:26" ht="11.25" customHeight="1">
      <c r="A362" s="52" t="s">
        <v>77</v>
      </c>
      <c r="B362" s="41"/>
      <c r="C362" s="59" t="s">
        <v>78</v>
      </c>
      <c r="D362" s="59"/>
      <c r="E362" s="50" t="s">
        <v>78</v>
      </c>
      <c r="F362" s="41"/>
      <c r="G362" s="130" t="s">
        <v>78</v>
      </c>
      <c r="H362" s="50" t="s">
        <v>78</v>
      </c>
      <c r="I362" s="41"/>
      <c r="J362" s="59" t="s">
        <v>78</v>
      </c>
      <c r="K362" s="50" t="s">
        <v>78</v>
      </c>
      <c r="L362" s="41"/>
      <c r="M362" s="49" t="s">
        <v>78</v>
      </c>
      <c r="N362" s="50" t="s">
        <v>78</v>
      </c>
      <c r="O362" s="41"/>
      <c r="P362" s="59" t="s">
        <v>78</v>
      </c>
      <c r="Q362" s="50" t="s">
        <v>78</v>
      </c>
      <c r="R362" s="41"/>
      <c r="S362" s="49" t="s">
        <v>78</v>
      </c>
      <c r="T362" s="50">
        <v>-1</v>
      </c>
      <c r="U362" s="41"/>
      <c r="V362" s="49">
        <v>1071</v>
      </c>
      <c r="W362" s="50">
        <v>0.02586206896551724</v>
      </c>
      <c r="X362" s="41"/>
      <c r="Y362" s="41"/>
      <c r="Z362" s="41"/>
    </row>
    <row r="363" spans="1:26" ht="11.25" customHeight="1">
      <c r="A363" s="53" t="s">
        <v>33</v>
      </c>
      <c r="B363" s="41"/>
      <c r="C363" s="54">
        <v>5431</v>
      </c>
      <c r="D363" s="54"/>
      <c r="E363" s="56">
        <v>-0.14620342713409842</v>
      </c>
      <c r="F363" s="55"/>
      <c r="G363" s="60" t="s">
        <v>78</v>
      </c>
      <c r="H363" s="56" t="s">
        <v>78</v>
      </c>
      <c r="I363" s="55"/>
      <c r="J363" s="60" t="s">
        <v>78</v>
      </c>
      <c r="K363" s="56" t="s">
        <v>78</v>
      </c>
      <c r="L363" s="55"/>
      <c r="M363" s="54">
        <v>2600</v>
      </c>
      <c r="N363" s="56">
        <v>0.020808794660384766</v>
      </c>
      <c r="O363" s="55"/>
      <c r="P363" s="54">
        <v>674000</v>
      </c>
      <c r="Q363" s="56">
        <v>-0.06522459654995957</v>
      </c>
      <c r="R363" s="55"/>
      <c r="S363" s="54">
        <v>2120000</v>
      </c>
      <c r="T363" s="56">
        <v>0.014414727667679868</v>
      </c>
      <c r="U363" s="55"/>
      <c r="V363" s="54">
        <v>9430</v>
      </c>
      <c r="W363" s="56">
        <v>0.016588163014540004</v>
      </c>
      <c r="X363" s="55"/>
      <c r="Y363" s="41"/>
      <c r="Z363" s="41"/>
    </row>
    <row r="364" spans="1:26" ht="11.25" customHeight="1">
      <c r="A364" s="51" t="s">
        <v>396</v>
      </c>
      <c r="B364" s="41"/>
      <c r="C364" s="49">
        <v>5431</v>
      </c>
      <c r="D364" s="49"/>
      <c r="E364" s="50">
        <v>-0.14620342713409842</v>
      </c>
      <c r="F364" s="41"/>
      <c r="G364" s="49">
        <v>387000</v>
      </c>
      <c r="H364" s="50" t="s">
        <v>78</v>
      </c>
      <c r="I364" s="41"/>
      <c r="J364" s="59" t="s">
        <v>78</v>
      </c>
      <c r="K364" s="50" t="s">
        <v>78</v>
      </c>
      <c r="L364" s="41"/>
      <c r="M364" s="49">
        <v>2600</v>
      </c>
      <c r="N364" s="50">
        <v>0.020808794660384766</v>
      </c>
      <c r="O364" s="41"/>
      <c r="P364" s="49">
        <v>674000</v>
      </c>
      <c r="Q364" s="50">
        <v>-0.06522459654995957</v>
      </c>
      <c r="R364" s="41"/>
      <c r="S364" s="49">
        <v>2250000</v>
      </c>
      <c r="T364" s="50">
        <v>0.010398386500579582</v>
      </c>
      <c r="U364" s="41"/>
      <c r="V364" s="49">
        <v>9880</v>
      </c>
      <c r="W364" s="50">
        <v>0.02307286221495314</v>
      </c>
      <c r="X364" s="41"/>
      <c r="Y364" s="41"/>
      <c r="Z364" s="41"/>
    </row>
    <row r="365" spans="1:26" ht="11.25" customHeight="1">
      <c r="A365" s="133" t="s">
        <v>389</v>
      </c>
      <c r="B365" s="41"/>
      <c r="C365" s="50">
        <v>0.017876716161459895</v>
      </c>
      <c r="D365" s="50"/>
      <c r="E365" s="50">
        <v>6.713371721865717</v>
      </c>
      <c r="F365" s="41"/>
      <c r="G365" s="50">
        <v>0.08512808036618713</v>
      </c>
      <c r="H365" s="50">
        <v>0.03853330361444698</v>
      </c>
      <c r="I365" s="41"/>
      <c r="J365" s="59" t="s">
        <v>78</v>
      </c>
      <c r="K365" s="50" t="s">
        <v>78</v>
      </c>
      <c r="L365" s="41"/>
      <c r="M365" s="50">
        <v>0.03497773532616738</v>
      </c>
      <c r="N365" s="50">
        <v>-0.07865871101979986</v>
      </c>
      <c r="O365" s="41"/>
      <c r="P365" s="50">
        <v>0.07372233020136107</v>
      </c>
      <c r="Q365" s="50">
        <v>-0.03468929000017902</v>
      </c>
      <c r="R365" s="41"/>
      <c r="S365" s="50">
        <v>0.22172612250491025</v>
      </c>
      <c r="T365" s="50">
        <v>-0.017271923401791348</v>
      </c>
      <c r="U365" s="41"/>
      <c r="V365" s="50">
        <v>0.08524586176648148</v>
      </c>
      <c r="W365" s="50">
        <v>-0.030993778744032186</v>
      </c>
      <c r="X365" s="41"/>
      <c r="Y365" s="41"/>
      <c r="Z365" s="41"/>
    </row>
    <row r="366" spans="1:26" ht="11.25" customHeight="1">
      <c r="A366" s="126" t="s">
        <v>397</v>
      </c>
      <c r="B366" s="41"/>
      <c r="C366" s="49">
        <v>10900</v>
      </c>
      <c r="D366" s="49"/>
      <c r="E366" s="50">
        <v>3.2064590542099194</v>
      </c>
      <c r="F366" s="41"/>
      <c r="G366" s="49">
        <v>613000</v>
      </c>
      <c r="H366" s="50">
        <v>-0.03464566929133858</v>
      </c>
      <c r="I366" s="41"/>
      <c r="J366" s="49">
        <v>27000</v>
      </c>
      <c r="K366" s="50">
        <v>-0.39242471980915516</v>
      </c>
      <c r="L366" s="41"/>
      <c r="M366" s="49">
        <v>5600</v>
      </c>
      <c r="N366" s="50">
        <v>-0.13137893593919653</v>
      </c>
      <c r="O366" s="41"/>
      <c r="P366" s="49">
        <v>1400000</v>
      </c>
      <c r="Q366" s="50">
        <v>-0.05061700476785644</v>
      </c>
      <c r="R366" s="41"/>
      <c r="S366" s="49">
        <v>3150000</v>
      </c>
      <c r="T366" s="50">
        <v>0.016157751443660107</v>
      </c>
      <c r="U366" s="41"/>
      <c r="V366" s="49">
        <v>30800</v>
      </c>
      <c r="W366" s="50">
        <v>0.04470376660666394</v>
      </c>
      <c r="X366" s="41"/>
      <c r="Y366" s="41"/>
      <c r="Z366" s="41"/>
    </row>
    <row r="367" spans="1:26" ht="11.25" customHeight="1">
      <c r="A367" s="127" t="s">
        <v>399</v>
      </c>
      <c r="B367" s="41"/>
      <c r="C367" s="59"/>
      <c r="D367" s="59"/>
      <c r="E367" s="89"/>
      <c r="F367" s="41"/>
      <c r="G367" s="59"/>
      <c r="H367" s="59"/>
      <c r="I367" s="41"/>
      <c r="J367" s="59"/>
      <c r="K367" s="89"/>
      <c r="L367" s="41"/>
      <c r="M367" s="49"/>
      <c r="N367" s="50"/>
      <c r="O367" s="41"/>
      <c r="P367" s="59"/>
      <c r="Q367" s="89"/>
      <c r="R367" s="41"/>
      <c r="S367" s="59"/>
      <c r="T367" s="89"/>
      <c r="U367" s="41"/>
      <c r="V367" s="59"/>
      <c r="W367" s="89"/>
      <c r="X367" s="41"/>
      <c r="Y367" s="41"/>
      <c r="Z367" s="41"/>
    </row>
    <row r="368" spans="1:26" ht="11.25" customHeight="1">
      <c r="A368" s="133" t="s">
        <v>389</v>
      </c>
      <c r="B368" s="41"/>
      <c r="C368" s="50">
        <v>0.03601346925474732</v>
      </c>
      <c r="D368" s="50"/>
      <c r="E368" s="50">
        <v>-0.16267394645299185</v>
      </c>
      <c r="F368" s="41"/>
      <c r="G368" s="50">
        <v>0.1348411195464411</v>
      </c>
      <c r="H368" s="50">
        <v>-0.020762555031768947</v>
      </c>
      <c r="I368" s="41"/>
      <c r="J368" s="50">
        <v>0.8437353501890802</v>
      </c>
      <c r="K368" s="50">
        <v>-0.07803199817525767</v>
      </c>
      <c r="L368" s="41"/>
      <c r="M368" s="50">
        <v>0.07533666070251437</v>
      </c>
      <c r="N368" s="50">
        <v>-0.2160172845460387</v>
      </c>
      <c r="O368" s="41"/>
      <c r="P368" s="50">
        <v>0.15336095232022567</v>
      </c>
      <c r="Q368" s="50">
        <v>-0.019604527668471823</v>
      </c>
      <c r="R368" s="41"/>
      <c r="S368" s="50">
        <v>0.30965869266983465</v>
      </c>
      <c r="T368" s="50">
        <v>-0.011670281803230112</v>
      </c>
      <c r="U368" s="41"/>
      <c r="V368" s="50">
        <v>0.26579951395644824</v>
      </c>
      <c r="W368" s="50">
        <v>-0.010506009298578148</v>
      </c>
      <c r="X368" s="41"/>
      <c r="Y368" s="41"/>
      <c r="Z368" s="41"/>
    </row>
    <row r="369" spans="1:26" ht="11.25" customHeight="1">
      <c r="A369" s="67" t="s">
        <v>471</v>
      </c>
      <c r="B369" s="41"/>
      <c r="C369" s="59" t="s">
        <v>78</v>
      </c>
      <c r="D369" s="59"/>
      <c r="E369" s="50" t="s">
        <v>78</v>
      </c>
      <c r="F369" s="41"/>
      <c r="G369" s="49">
        <v>273000</v>
      </c>
      <c r="H369" s="50" t="s">
        <v>78</v>
      </c>
      <c r="I369" s="41"/>
      <c r="J369" s="59" t="s">
        <v>78</v>
      </c>
      <c r="K369" s="50" t="s">
        <v>78</v>
      </c>
      <c r="L369" s="41"/>
      <c r="M369" s="49" t="s">
        <v>78</v>
      </c>
      <c r="N369" s="50" t="s">
        <v>78</v>
      </c>
      <c r="O369" s="41"/>
      <c r="P369" s="49">
        <v>739000</v>
      </c>
      <c r="Q369" s="50">
        <v>-0.03741676947669154</v>
      </c>
      <c r="R369" s="41"/>
      <c r="S369" s="49">
        <v>305000</v>
      </c>
      <c r="T369" s="50">
        <v>0.009186134884182004</v>
      </c>
      <c r="U369" s="41"/>
      <c r="V369" s="49">
        <v>8850</v>
      </c>
      <c r="W369" s="50">
        <v>0.028475127847512785</v>
      </c>
      <c r="X369" s="41"/>
      <c r="Y369" s="41"/>
      <c r="Z369" s="41"/>
    </row>
    <row r="370" spans="1:26" ht="11.25" customHeight="1">
      <c r="A370" s="135" t="s">
        <v>389</v>
      </c>
      <c r="B370" s="41"/>
      <c r="C370" s="89" t="s">
        <v>78</v>
      </c>
      <c r="D370" s="89"/>
      <c r="E370" s="50" t="s">
        <v>78</v>
      </c>
      <c r="F370" s="41"/>
      <c r="G370" s="50">
        <v>0.06012484131971841</v>
      </c>
      <c r="H370" s="50">
        <v>0.014381366321087653</v>
      </c>
      <c r="I370" s="41"/>
      <c r="J370" s="59" t="s">
        <v>78</v>
      </c>
      <c r="K370" s="50" t="s">
        <v>78</v>
      </c>
      <c r="L370" s="41"/>
      <c r="M370" s="50" t="s">
        <v>78</v>
      </c>
      <c r="N370" s="50" t="s">
        <v>78</v>
      </c>
      <c r="O370" s="41"/>
      <c r="P370" s="50">
        <v>0.08081129343064544</v>
      </c>
      <c r="Q370" s="50">
        <v>-0.005973094434295966</v>
      </c>
      <c r="R370" s="41"/>
      <c r="S370" s="50">
        <v>0.030064916041499645</v>
      </c>
      <c r="T370" s="50">
        <v>-0.018450976847691453</v>
      </c>
      <c r="U370" s="41"/>
      <c r="V370" s="50">
        <v>0.07632245647047581</v>
      </c>
      <c r="W370" s="50">
        <v>-0.025877008277172136</v>
      </c>
      <c r="X370" s="41"/>
      <c r="Y370" s="41"/>
      <c r="Z370" s="41"/>
    </row>
    <row r="371" spans="1:26" ht="11.25" customHeight="1">
      <c r="A371" s="51" t="s">
        <v>472</v>
      </c>
      <c r="B371" s="44"/>
      <c r="C371" s="87">
        <v>304000</v>
      </c>
      <c r="D371" s="87"/>
      <c r="E371" s="136">
        <v>0.10071556674697922</v>
      </c>
      <c r="F371" s="137"/>
      <c r="G371" s="87">
        <v>4550000</v>
      </c>
      <c r="H371" s="136">
        <v>-0.01417747486159511</v>
      </c>
      <c r="I371" s="137"/>
      <c r="J371" s="87">
        <v>32000</v>
      </c>
      <c r="K371" s="136">
        <v>-0.34100177122379205</v>
      </c>
      <c r="L371" s="137"/>
      <c r="M371" s="87">
        <v>74300</v>
      </c>
      <c r="N371" s="136">
        <v>0.10795945744522284</v>
      </c>
      <c r="O371" s="137"/>
      <c r="P371" s="87">
        <v>9140000</v>
      </c>
      <c r="Q371" s="136">
        <v>-0.031632619666869984</v>
      </c>
      <c r="R371" s="137"/>
      <c r="S371" s="87">
        <v>10200000</v>
      </c>
      <c r="T371" s="136">
        <v>0.028156629042444658</v>
      </c>
      <c r="U371" s="137"/>
      <c r="V371" s="87">
        <v>116000</v>
      </c>
      <c r="W371" s="136">
        <v>0.05579596887304547</v>
      </c>
      <c r="X371" s="137"/>
      <c r="Y371" s="41"/>
      <c r="Z371" s="41"/>
    </row>
    <row r="372" spans="1:26" ht="11.25" customHeight="1">
      <c r="A372" s="192" t="s">
        <v>34</v>
      </c>
      <c r="B372" s="192"/>
      <c r="C372" s="192"/>
      <c r="D372" s="192"/>
      <c r="E372" s="192"/>
      <c r="F372" s="192"/>
      <c r="G372" s="192"/>
      <c r="H372" s="192"/>
      <c r="I372" s="192"/>
      <c r="J372" s="192"/>
      <c r="K372" s="192"/>
      <c r="L372" s="192"/>
      <c r="M372" s="192"/>
      <c r="N372" s="192"/>
      <c r="O372" s="192"/>
      <c r="P372" s="192"/>
      <c r="Q372" s="192"/>
      <c r="R372" s="192"/>
      <c r="S372" s="192"/>
      <c r="T372" s="192"/>
      <c r="U372" s="192"/>
      <c r="V372" s="192"/>
      <c r="W372" s="192"/>
      <c r="X372" s="41"/>
      <c r="Y372" s="41"/>
      <c r="Z372" s="41"/>
    </row>
    <row r="373" spans="1:26" ht="11.25" customHeight="1">
      <c r="A373" s="193"/>
      <c r="B373" s="193"/>
      <c r="C373" s="193"/>
      <c r="D373" s="193"/>
      <c r="E373" s="193"/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U373" s="193"/>
      <c r="V373" s="193"/>
      <c r="W373" s="193"/>
      <c r="X373" s="41"/>
      <c r="Y373" s="41"/>
      <c r="Z373" s="41"/>
    </row>
    <row r="374" spans="1:26" ht="11.25" customHeight="1">
      <c r="A374" s="193"/>
      <c r="B374" s="193"/>
      <c r="C374" s="193"/>
      <c r="D374" s="193"/>
      <c r="E374" s="193"/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U374" s="193"/>
      <c r="V374" s="193"/>
      <c r="W374" s="193"/>
      <c r="X374" s="41"/>
      <c r="Y374" s="41"/>
      <c r="Z374" s="41"/>
    </row>
    <row r="375" spans="1:26" ht="11.25" customHeight="1">
      <c r="A375" s="167" t="s">
        <v>393</v>
      </c>
      <c r="B375" s="167"/>
      <c r="C375" s="167"/>
      <c r="D375" s="167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</row>
    <row r="376" spans="1:26" ht="11.25" customHeight="1">
      <c r="A376" s="167" t="s">
        <v>467</v>
      </c>
      <c r="B376" s="167"/>
      <c r="C376" s="167"/>
      <c r="D376" s="167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</row>
    <row r="377" spans="1:26" ht="11.25" customHeight="1">
      <c r="A377" s="193"/>
      <c r="B377" s="193"/>
      <c r="C377" s="193"/>
      <c r="D377" s="193"/>
      <c r="E377" s="193"/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R377" s="193"/>
      <c r="S377" s="193"/>
      <c r="T377" s="193"/>
      <c r="U377" s="193"/>
      <c r="V377" s="193"/>
      <c r="W377" s="193"/>
      <c r="X377" s="193"/>
      <c r="Y377" s="193"/>
      <c r="Z377" s="193"/>
    </row>
    <row r="378" spans="1:26" ht="11.25" customHeight="1">
      <c r="A378" s="167" t="s">
        <v>370</v>
      </c>
      <c r="B378" s="167"/>
      <c r="C378" s="167"/>
      <c r="D378" s="167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</row>
    <row r="379" spans="1:26" ht="11.25" customHeight="1">
      <c r="A379" s="191"/>
      <c r="B379" s="191"/>
      <c r="C379" s="191"/>
      <c r="D379" s="191"/>
      <c r="E379" s="191"/>
      <c r="F379" s="191"/>
      <c r="G379" s="191"/>
      <c r="H379" s="191"/>
      <c r="I379" s="191"/>
      <c r="J379" s="191"/>
      <c r="K379" s="191"/>
      <c r="L379" s="191"/>
      <c r="M379" s="191"/>
      <c r="N379" s="191"/>
      <c r="O379" s="191"/>
      <c r="P379" s="191"/>
      <c r="Q379" s="191"/>
      <c r="R379" s="191"/>
      <c r="S379" s="191"/>
      <c r="T379" s="191"/>
      <c r="U379" s="191"/>
      <c r="V379" s="191"/>
      <c r="W379" s="191"/>
      <c r="X379" s="191"/>
      <c r="Y379" s="191"/>
      <c r="Z379" s="191"/>
    </row>
    <row r="380" spans="1:26" ht="11.25" customHeight="1">
      <c r="A380" s="57"/>
      <c r="B380" s="57"/>
      <c r="C380" s="197" t="s">
        <v>435</v>
      </c>
      <c r="D380" s="197"/>
      <c r="E380" s="197"/>
      <c r="F380" s="197"/>
      <c r="G380" s="197"/>
      <c r="H380" s="197"/>
      <c r="I380" s="197"/>
      <c r="J380" s="197"/>
      <c r="K380" s="197"/>
      <c r="L380" s="197"/>
      <c r="M380" s="197"/>
      <c r="N380" s="197"/>
      <c r="O380" s="197"/>
      <c r="P380" s="197"/>
      <c r="Q380" s="197"/>
      <c r="R380" s="125"/>
      <c r="S380" s="125"/>
      <c r="T380" s="125"/>
      <c r="U380" s="57"/>
      <c r="V380" s="129"/>
      <c r="W380" s="125"/>
      <c r="X380" s="125"/>
      <c r="Y380" s="125"/>
      <c r="Z380" s="125"/>
    </row>
    <row r="381" spans="1:26" ht="11.25" customHeight="1">
      <c r="A381" s="41"/>
      <c r="B381" s="41"/>
      <c r="C381" s="118"/>
      <c r="D381" s="118"/>
      <c r="E381" s="118"/>
      <c r="F381" s="41"/>
      <c r="G381" s="194" t="s">
        <v>436</v>
      </c>
      <c r="H381" s="194"/>
      <c r="I381" s="118"/>
      <c r="J381" s="118"/>
      <c r="K381" s="118"/>
      <c r="L381" s="41"/>
      <c r="M381" s="118"/>
      <c r="N381" s="118"/>
      <c r="O381" s="118"/>
      <c r="P381" s="118"/>
      <c r="Q381" s="118"/>
      <c r="R381" s="118"/>
      <c r="S381" s="196" t="s">
        <v>437</v>
      </c>
      <c r="T381" s="196"/>
      <c r="U381" s="196"/>
      <c r="V381" s="196"/>
      <c r="W381" s="196"/>
      <c r="X381" s="196"/>
      <c r="Y381" s="196"/>
      <c r="Z381" s="196"/>
    </row>
    <row r="382" spans="1:26" ht="11.25" customHeight="1">
      <c r="A382" s="41"/>
      <c r="B382" s="41"/>
      <c r="C382" s="41"/>
      <c r="D382" s="41"/>
      <c r="E382" s="41"/>
      <c r="F382" s="41"/>
      <c r="G382" s="168" t="s">
        <v>438</v>
      </c>
      <c r="H382" s="168"/>
      <c r="I382" s="41"/>
      <c r="J382" s="194" t="s">
        <v>439</v>
      </c>
      <c r="K382" s="194"/>
      <c r="L382" s="41"/>
      <c r="M382" s="168" t="s">
        <v>440</v>
      </c>
      <c r="N382" s="168"/>
      <c r="O382" s="141"/>
      <c r="P382" s="141"/>
      <c r="Q382" s="154"/>
      <c r="R382" s="141"/>
      <c r="S382" s="195" t="s">
        <v>441</v>
      </c>
      <c r="T382" s="195"/>
      <c r="U382" s="195"/>
      <c r="V382" s="195"/>
      <c r="W382" s="195"/>
      <c r="X382" s="195"/>
      <c r="Y382" s="195"/>
      <c r="Z382" s="195"/>
    </row>
    <row r="383" spans="1:26" ht="11.25" customHeight="1">
      <c r="A383" s="41"/>
      <c r="B383" s="41"/>
      <c r="C383" s="195" t="s">
        <v>442</v>
      </c>
      <c r="D383" s="195"/>
      <c r="E383" s="195"/>
      <c r="F383" s="41"/>
      <c r="G383" s="195" t="s">
        <v>443</v>
      </c>
      <c r="H383" s="195"/>
      <c r="I383" s="41"/>
      <c r="J383" s="196" t="s">
        <v>475</v>
      </c>
      <c r="K383" s="196"/>
      <c r="L383" s="41"/>
      <c r="M383" s="195" t="s">
        <v>476</v>
      </c>
      <c r="N383" s="195"/>
      <c r="O383" s="41"/>
      <c r="P383" s="195" t="s">
        <v>444</v>
      </c>
      <c r="Q383" s="195"/>
      <c r="R383" s="41"/>
      <c r="S383" s="195" t="s">
        <v>445</v>
      </c>
      <c r="T383" s="195"/>
      <c r="U383" s="118"/>
      <c r="V383" s="195" t="s">
        <v>446</v>
      </c>
      <c r="W383" s="195"/>
      <c r="X383" s="118"/>
      <c r="Y383" s="195" t="s">
        <v>447</v>
      </c>
      <c r="Z383" s="195"/>
    </row>
    <row r="384" spans="1:26" ht="11.25" customHeight="1">
      <c r="A384" s="41"/>
      <c r="B384" s="41"/>
      <c r="C384" s="59"/>
      <c r="D384" s="59"/>
      <c r="E384" s="89" t="s">
        <v>383</v>
      </c>
      <c r="F384" s="41"/>
      <c r="G384" s="59"/>
      <c r="H384" s="89" t="s">
        <v>383</v>
      </c>
      <c r="I384" s="41"/>
      <c r="J384" s="59"/>
      <c r="K384" s="89" t="s">
        <v>383</v>
      </c>
      <c r="L384" s="42"/>
      <c r="M384" s="59"/>
      <c r="N384" s="89" t="s">
        <v>383</v>
      </c>
      <c r="O384" s="41"/>
      <c r="P384" s="59"/>
      <c r="Q384" s="89" t="s">
        <v>383</v>
      </c>
      <c r="R384" s="41"/>
      <c r="S384" s="59"/>
      <c r="T384" s="89" t="s">
        <v>383</v>
      </c>
      <c r="U384" s="118"/>
      <c r="V384" s="59"/>
      <c r="W384" s="89" t="s">
        <v>383</v>
      </c>
      <c r="X384" s="118"/>
      <c r="Y384" s="59"/>
      <c r="Z384" s="89" t="s">
        <v>383</v>
      </c>
    </row>
    <row r="385" spans="1:26" ht="11.25" customHeight="1">
      <c r="A385" s="65" t="s">
        <v>386</v>
      </c>
      <c r="B385" s="44"/>
      <c r="C385" s="119" t="s">
        <v>380</v>
      </c>
      <c r="D385" s="119"/>
      <c r="E385" s="47" t="s">
        <v>470</v>
      </c>
      <c r="F385" s="44"/>
      <c r="G385" s="119" t="s">
        <v>380</v>
      </c>
      <c r="H385" s="47" t="s">
        <v>470</v>
      </c>
      <c r="I385" s="44"/>
      <c r="J385" s="119" t="s">
        <v>380</v>
      </c>
      <c r="K385" s="47" t="s">
        <v>470</v>
      </c>
      <c r="L385" s="45"/>
      <c r="M385" s="119" t="s">
        <v>380</v>
      </c>
      <c r="N385" s="47" t="s">
        <v>470</v>
      </c>
      <c r="O385" s="44"/>
      <c r="P385" s="119" t="s">
        <v>380</v>
      </c>
      <c r="Q385" s="47" t="s">
        <v>470</v>
      </c>
      <c r="R385" s="44"/>
      <c r="S385" s="119" t="s">
        <v>380</v>
      </c>
      <c r="T385" s="47" t="s">
        <v>470</v>
      </c>
      <c r="U385" s="44"/>
      <c r="V385" s="119" t="s">
        <v>380</v>
      </c>
      <c r="W385" s="47" t="s">
        <v>470</v>
      </c>
      <c r="X385" s="44"/>
      <c r="Y385" s="119" t="s">
        <v>380</v>
      </c>
      <c r="Z385" s="47" t="s">
        <v>470</v>
      </c>
    </row>
    <row r="386" spans="1:26" ht="11.25" customHeight="1">
      <c r="A386" s="48" t="s">
        <v>35</v>
      </c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</row>
    <row r="387" spans="1:26" ht="11.25" customHeight="1">
      <c r="A387" s="51" t="s">
        <v>36</v>
      </c>
      <c r="B387" s="41"/>
      <c r="C387" s="49">
        <v>475</v>
      </c>
      <c r="D387" s="49"/>
      <c r="E387" s="74">
        <v>0.23697916666666666</v>
      </c>
      <c r="F387" s="41"/>
      <c r="G387" s="59" t="s">
        <v>78</v>
      </c>
      <c r="H387" s="50" t="s">
        <v>78</v>
      </c>
      <c r="I387" s="41"/>
      <c r="J387" s="59" t="s">
        <v>78</v>
      </c>
      <c r="K387" s="50" t="s">
        <v>78</v>
      </c>
      <c r="L387" s="41"/>
      <c r="M387" s="49" t="s">
        <v>78</v>
      </c>
      <c r="N387" s="50" t="s">
        <v>78</v>
      </c>
      <c r="O387" s="41"/>
      <c r="P387" s="49">
        <v>32</v>
      </c>
      <c r="Q387" s="74">
        <v>0.0031347962382445587</v>
      </c>
      <c r="R387" s="41"/>
      <c r="S387" s="49" t="s">
        <v>78</v>
      </c>
      <c r="T387" s="50" t="s">
        <v>78</v>
      </c>
      <c r="U387" s="41"/>
      <c r="V387" s="49" t="s">
        <v>78</v>
      </c>
      <c r="W387" s="50" t="s">
        <v>78</v>
      </c>
      <c r="X387" s="41"/>
      <c r="Y387" s="49" t="s">
        <v>78</v>
      </c>
      <c r="Z387" s="50" t="s">
        <v>78</v>
      </c>
    </row>
    <row r="388" spans="1:26" ht="11.25" customHeight="1">
      <c r="A388" s="51" t="s">
        <v>37</v>
      </c>
      <c r="B388" s="41"/>
      <c r="C388" s="49">
        <v>1427</v>
      </c>
      <c r="D388" s="49"/>
      <c r="E388" s="74">
        <v>0.4091043744445541</v>
      </c>
      <c r="F388" s="41"/>
      <c r="G388" s="59" t="s">
        <v>78</v>
      </c>
      <c r="H388" s="50" t="s">
        <v>78</v>
      </c>
      <c r="I388" s="41"/>
      <c r="J388" s="59" t="s">
        <v>78</v>
      </c>
      <c r="K388" s="50" t="s">
        <v>78</v>
      </c>
      <c r="L388" s="41"/>
      <c r="M388" s="49" t="s">
        <v>78</v>
      </c>
      <c r="N388" s="50" t="s">
        <v>78</v>
      </c>
      <c r="O388" s="41"/>
      <c r="P388" s="49">
        <v>9.234</v>
      </c>
      <c r="Q388" s="74">
        <v>0.20784826684107266</v>
      </c>
      <c r="R388" s="41"/>
      <c r="S388" s="49" t="s">
        <v>78</v>
      </c>
      <c r="T388" s="50" t="s">
        <v>78</v>
      </c>
      <c r="U388" s="41"/>
      <c r="V388" s="49" t="s">
        <v>78</v>
      </c>
      <c r="W388" s="50" t="s">
        <v>78</v>
      </c>
      <c r="X388" s="41"/>
      <c r="Y388" s="49" t="s">
        <v>78</v>
      </c>
      <c r="Z388" s="50" t="s">
        <v>78</v>
      </c>
    </row>
    <row r="389" spans="1:26" ht="11.25" customHeight="1">
      <c r="A389" s="51" t="s">
        <v>38</v>
      </c>
      <c r="B389" s="41"/>
      <c r="C389" s="49">
        <v>2731</v>
      </c>
      <c r="D389" s="49"/>
      <c r="E389" s="74">
        <v>0.10477346278317153</v>
      </c>
      <c r="F389" s="41"/>
      <c r="G389" s="59" t="s">
        <v>78</v>
      </c>
      <c r="H389" s="50" t="s">
        <v>78</v>
      </c>
      <c r="I389" s="41"/>
      <c r="J389" s="59" t="s">
        <v>78</v>
      </c>
      <c r="K389" s="50" t="s">
        <v>78</v>
      </c>
      <c r="L389" s="41"/>
      <c r="M389" s="49">
        <v>4300</v>
      </c>
      <c r="N389" s="74">
        <v>0.016548463356973995</v>
      </c>
      <c r="O389" s="41"/>
      <c r="P389" s="49">
        <v>300</v>
      </c>
      <c r="Q389" s="74" t="s">
        <v>78</v>
      </c>
      <c r="R389" s="41"/>
      <c r="S389" s="49" t="s">
        <v>78</v>
      </c>
      <c r="T389" s="50" t="s">
        <v>78</v>
      </c>
      <c r="U389" s="41"/>
      <c r="V389" s="49" t="s">
        <v>78</v>
      </c>
      <c r="W389" s="50" t="s">
        <v>78</v>
      </c>
      <c r="X389" s="41"/>
      <c r="Y389" s="49" t="s">
        <v>78</v>
      </c>
      <c r="Z389" s="50" t="s">
        <v>78</v>
      </c>
    </row>
    <row r="390" spans="1:26" ht="11.25" customHeight="1">
      <c r="A390" s="51" t="s">
        <v>135</v>
      </c>
      <c r="B390" s="41"/>
      <c r="C390" s="49">
        <v>615</v>
      </c>
      <c r="D390" s="49"/>
      <c r="E390" s="74">
        <v>0.21493480837613593</v>
      </c>
      <c r="F390" s="41"/>
      <c r="G390" s="59" t="s">
        <v>78</v>
      </c>
      <c r="H390" s="50" t="s">
        <v>78</v>
      </c>
      <c r="I390" s="41"/>
      <c r="J390" s="59" t="s">
        <v>78</v>
      </c>
      <c r="K390" s="50" t="s">
        <v>78</v>
      </c>
      <c r="L390" s="41"/>
      <c r="M390" s="49" t="s">
        <v>78</v>
      </c>
      <c r="N390" s="50" t="s">
        <v>78</v>
      </c>
      <c r="O390" s="41"/>
      <c r="P390" s="49" t="s">
        <v>78</v>
      </c>
      <c r="Q390" s="50" t="s">
        <v>78</v>
      </c>
      <c r="R390" s="41"/>
      <c r="S390" s="49" t="s">
        <v>78</v>
      </c>
      <c r="T390" s="50" t="s">
        <v>78</v>
      </c>
      <c r="U390" s="41"/>
      <c r="V390" s="49" t="s">
        <v>78</v>
      </c>
      <c r="W390" s="50" t="s">
        <v>78</v>
      </c>
      <c r="X390" s="41"/>
      <c r="Y390" s="49" t="s">
        <v>78</v>
      </c>
      <c r="Z390" s="50" t="s">
        <v>78</v>
      </c>
    </row>
    <row r="391" spans="1:26" ht="11.25" customHeight="1">
      <c r="A391" s="51" t="s">
        <v>39</v>
      </c>
      <c r="B391" s="41"/>
      <c r="C391" s="49">
        <v>300</v>
      </c>
      <c r="D391" s="49"/>
      <c r="E391" s="74">
        <v>-0.29345266132830905</v>
      </c>
      <c r="F391" s="41"/>
      <c r="G391" s="59" t="s">
        <v>78</v>
      </c>
      <c r="H391" s="50" t="s">
        <v>78</v>
      </c>
      <c r="I391" s="41"/>
      <c r="J391" s="59" t="s">
        <v>78</v>
      </c>
      <c r="K391" s="50" t="s">
        <v>78</v>
      </c>
      <c r="L391" s="41"/>
      <c r="M391" s="49" t="s">
        <v>78</v>
      </c>
      <c r="N391" s="50" t="s">
        <v>78</v>
      </c>
      <c r="O391" s="41"/>
      <c r="P391" s="49" t="s">
        <v>78</v>
      </c>
      <c r="Q391" s="50" t="s">
        <v>78</v>
      </c>
      <c r="R391" s="41"/>
      <c r="S391" s="49" t="s">
        <v>78</v>
      </c>
      <c r="T391" s="50" t="s">
        <v>78</v>
      </c>
      <c r="U391" s="41"/>
      <c r="V391" s="49">
        <v>8</v>
      </c>
      <c r="W391" s="74" t="s">
        <v>78</v>
      </c>
      <c r="X391" s="41"/>
      <c r="Y391" s="49" t="s">
        <v>78</v>
      </c>
      <c r="Z391" s="50" t="s">
        <v>78</v>
      </c>
    </row>
    <row r="392" spans="1:26" ht="11.25" customHeight="1">
      <c r="A392" s="51" t="s">
        <v>40</v>
      </c>
      <c r="B392" s="41"/>
      <c r="C392" s="49">
        <v>3662</v>
      </c>
      <c r="D392" s="49"/>
      <c r="E392" s="74">
        <v>0.4187749409166635</v>
      </c>
      <c r="F392" s="41"/>
      <c r="G392" s="59" t="s">
        <v>78</v>
      </c>
      <c r="H392" s="50" t="s">
        <v>78</v>
      </c>
      <c r="I392" s="41"/>
      <c r="J392" s="49">
        <v>66.7</v>
      </c>
      <c r="K392" s="74">
        <v>0.3640081799591003</v>
      </c>
      <c r="L392" s="41"/>
      <c r="M392" s="49" t="s">
        <v>78</v>
      </c>
      <c r="N392" s="50" t="s">
        <v>78</v>
      </c>
      <c r="O392" s="41"/>
      <c r="P392" s="49" t="s">
        <v>78</v>
      </c>
      <c r="Q392" s="50" t="s">
        <v>78</v>
      </c>
      <c r="R392" s="41"/>
      <c r="S392" s="49" t="s">
        <v>78</v>
      </c>
      <c r="T392" s="50" t="s">
        <v>78</v>
      </c>
      <c r="U392" s="41"/>
      <c r="V392" s="49">
        <v>83954.162</v>
      </c>
      <c r="W392" s="74">
        <v>0.023185514020115313</v>
      </c>
      <c r="X392" s="41"/>
      <c r="Y392" s="49">
        <v>2920.938</v>
      </c>
      <c r="Z392" s="74">
        <v>0.02318521761975658</v>
      </c>
    </row>
    <row r="393" spans="1:26" ht="11.25" customHeight="1">
      <c r="A393" s="51" t="s">
        <v>41</v>
      </c>
      <c r="B393" s="41"/>
      <c r="C393" s="49">
        <v>800</v>
      </c>
      <c r="D393" s="49"/>
      <c r="E393" s="74">
        <v>0.05680317040951123</v>
      </c>
      <c r="F393" s="41"/>
      <c r="G393" s="59" t="s">
        <v>78</v>
      </c>
      <c r="H393" s="50" t="s">
        <v>78</v>
      </c>
      <c r="I393" s="41"/>
      <c r="J393" s="59" t="s">
        <v>78</v>
      </c>
      <c r="K393" s="50" t="s">
        <v>78</v>
      </c>
      <c r="L393" s="41"/>
      <c r="M393" s="49" t="s">
        <v>78</v>
      </c>
      <c r="N393" s="50" t="s">
        <v>78</v>
      </c>
      <c r="O393" s="41"/>
      <c r="P393" s="49">
        <v>1.1</v>
      </c>
      <c r="Q393" s="50" t="s">
        <v>78</v>
      </c>
      <c r="R393" s="41"/>
      <c r="S393" s="49" t="s">
        <v>78</v>
      </c>
      <c r="T393" s="50" t="s">
        <v>78</v>
      </c>
      <c r="U393" s="41"/>
      <c r="V393" s="49">
        <v>110.6</v>
      </c>
      <c r="W393" s="74">
        <v>0.10599999999999994</v>
      </c>
      <c r="X393" s="41"/>
      <c r="Y393" s="49">
        <v>344.3</v>
      </c>
      <c r="Z393" s="74">
        <v>0.10600706713780918</v>
      </c>
    </row>
    <row r="394" spans="1:26" ht="11.25" customHeight="1">
      <c r="A394" s="51" t="s">
        <v>42</v>
      </c>
      <c r="B394" s="41"/>
      <c r="C394" s="49">
        <v>283.647</v>
      </c>
      <c r="D394" s="49"/>
      <c r="E394" s="74">
        <v>-0.03915245337985465</v>
      </c>
      <c r="F394" s="41"/>
      <c r="G394" s="59" t="s">
        <v>78</v>
      </c>
      <c r="H394" s="50" t="s">
        <v>78</v>
      </c>
      <c r="I394" s="41"/>
      <c r="J394" s="59" t="s">
        <v>78</v>
      </c>
      <c r="K394" s="50" t="s">
        <v>78</v>
      </c>
      <c r="L394" s="41"/>
      <c r="M394" s="49" t="s">
        <v>78</v>
      </c>
      <c r="N394" s="50" t="s">
        <v>78</v>
      </c>
      <c r="O394" s="41"/>
      <c r="P394" s="49" t="s">
        <v>78</v>
      </c>
      <c r="Q394" s="50" t="s">
        <v>78</v>
      </c>
      <c r="R394" s="41"/>
      <c r="S394" s="49" t="s">
        <v>78</v>
      </c>
      <c r="T394" s="50" t="s">
        <v>78</v>
      </c>
      <c r="U394" s="41"/>
      <c r="V394" s="49" t="s">
        <v>78</v>
      </c>
      <c r="W394" s="50" t="s">
        <v>78</v>
      </c>
      <c r="X394" s="41"/>
      <c r="Y394" s="49" t="s">
        <v>78</v>
      </c>
      <c r="Z394" s="50" t="s">
        <v>78</v>
      </c>
    </row>
    <row r="395" spans="1:26" ht="11.25" customHeight="1">
      <c r="A395" s="51" t="s">
        <v>127</v>
      </c>
      <c r="B395" s="41"/>
      <c r="C395" s="49">
        <v>753.1</v>
      </c>
      <c r="D395" s="49"/>
      <c r="E395" s="74">
        <v>0.26168537443457873</v>
      </c>
      <c r="F395" s="41"/>
      <c r="G395" s="59" t="s">
        <v>78</v>
      </c>
      <c r="H395" s="50" t="s">
        <v>78</v>
      </c>
      <c r="I395" s="41"/>
      <c r="J395" s="59" t="s">
        <v>78</v>
      </c>
      <c r="K395" s="50" t="s">
        <v>78</v>
      </c>
      <c r="L395" s="41"/>
      <c r="M395" s="49" t="s">
        <v>78</v>
      </c>
      <c r="N395" s="50" t="s">
        <v>78</v>
      </c>
      <c r="O395" s="41"/>
      <c r="P395" s="49" t="s">
        <v>78</v>
      </c>
      <c r="Q395" s="50" t="s">
        <v>78</v>
      </c>
      <c r="R395" s="41"/>
      <c r="S395" s="49" t="s">
        <v>78</v>
      </c>
      <c r="T395" s="50" t="s">
        <v>78</v>
      </c>
      <c r="U395" s="41"/>
      <c r="V395" s="49" t="s">
        <v>78</v>
      </c>
      <c r="W395" s="50" t="s">
        <v>78</v>
      </c>
      <c r="X395" s="41"/>
      <c r="Y395" s="49" t="s">
        <v>78</v>
      </c>
      <c r="Z395" s="50" t="s">
        <v>78</v>
      </c>
    </row>
    <row r="396" spans="1:26" ht="11.25" customHeight="1">
      <c r="A396" s="51" t="s">
        <v>43</v>
      </c>
      <c r="B396" s="41"/>
      <c r="C396" s="49">
        <v>439.7</v>
      </c>
      <c r="D396" s="49"/>
      <c r="E396" s="74">
        <v>0.7216131558339858</v>
      </c>
      <c r="F396" s="41"/>
      <c r="G396" s="59" t="s">
        <v>78</v>
      </c>
      <c r="H396" s="50" t="s">
        <v>78</v>
      </c>
      <c r="I396" s="41"/>
      <c r="J396" s="59" t="s">
        <v>78</v>
      </c>
      <c r="K396" s="50" t="s">
        <v>78</v>
      </c>
      <c r="L396" s="41"/>
      <c r="M396" s="49" t="s">
        <v>78</v>
      </c>
      <c r="N396" s="50" t="s">
        <v>78</v>
      </c>
      <c r="O396" s="41"/>
      <c r="P396" s="49" t="s">
        <v>78</v>
      </c>
      <c r="Q396" s="50" t="s">
        <v>78</v>
      </c>
      <c r="R396" s="41"/>
      <c r="S396" s="49" t="s">
        <v>78</v>
      </c>
      <c r="T396" s="50" t="s">
        <v>78</v>
      </c>
      <c r="U396" s="41"/>
      <c r="V396" s="49" t="s">
        <v>78</v>
      </c>
      <c r="W396" s="50" t="s">
        <v>78</v>
      </c>
      <c r="X396" s="41"/>
      <c r="Y396" s="49" t="s">
        <v>78</v>
      </c>
      <c r="Z396" s="50" t="s">
        <v>78</v>
      </c>
    </row>
    <row r="397" spans="1:26" ht="11.25" customHeight="1">
      <c r="A397" s="51" t="s">
        <v>44</v>
      </c>
      <c r="B397" s="41"/>
      <c r="C397" s="49">
        <v>45600</v>
      </c>
      <c r="D397" s="49"/>
      <c r="E397" s="74">
        <v>0.11219512195121951</v>
      </c>
      <c r="F397" s="41"/>
      <c r="G397" s="59">
        <v>35600</v>
      </c>
      <c r="H397" s="50">
        <v>0.07878787878787878</v>
      </c>
      <c r="I397" s="41"/>
      <c r="J397" s="49">
        <v>4420</v>
      </c>
      <c r="K397" s="74" t="s">
        <v>78</v>
      </c>
      <c r="L397" s="41"/>
      <c r="M397" s="49">
        <v>5000</v>
      </c>
      <c r="N397" s="74">
        <v>0.05485232067510549</v>
      </c>
      <c r="O397" s="41"/>
      <c r="P397" s="49">
        <v>2800</v>
      </c>
      <c r="Q397" s="50" t="s">
        <v>78</v>
      </c>
      <c r="R397" s="41"/>
      <c r="S397" s="49">
        <v>16000</v>
      </c>
      <c r="T397" s="74">
        <v>0.006289308176100629</v>
      </c>
      <c r="U397" s="41"/>
      <c r="V397" s="49">
        <v>185000</v>
      </c>
      <c r="W397" s="74">
        <v>0.028921023359288096</v>
      </c>
      <c r="X397" s="41"/>
      <c r="Y397" s="49">
        <v>82000</v>
      </c>
      <c r="Z397" s="74">
        <v>0.0379746835443038</v>
      </c>
    </row>
    <row r="398" spans="1:26" ht="11.25" customHeight="1">
      <c r="A398" s="51" t="s">
        <v>45</v>
      </c>
      <c r="B398" s="41"/>
      <c r="C398" s="49">
        <v>193.6</v>
      </c>
      <c r="D398" s="49"/>
      <c r="E398" s="74">
        <v>0.16416115453998786</v>
      </c>
      <c r="F398" s="41"/>
      <c r="G398" s="59" t="s">
        <v>78</v>
      </c>
      <c r="H398" s="50" t="s">
        <v>78</v>
      </c>
      <c r="I398" s="41"/>
      <c r="J398" s="59" t="s">
        <v>78</v>
      </c>
      <c r="K398" s="50" t="s">
        <v>78</v>
      </c>
      <c r="L398" s="41"/>
      <c r="M398" s="49" t="s">
        <v>78</v>
      </c>
      <c r="N398" s="50" t="s">
        <v>78</v>
      </c>
      <c r="O398" s="41"/>
      <c r="P398" s="49" t="s">
        <v>78</v>
      </c>
      <c r="Q398" s="50" t="s">
        <v>78</v>
      </c>
      <c r="R398" s="41"/>
      <c r="S398" s="49" t="s">
        <v>78</v>
      </c>
      <c r="T398" s="50" t="s">
        <v>78</v>
      </c>
      <c r="U398" s="41"/>
      <c r="V398" s="49">
        <v>92.2</v>
      </c>
      <c r="W398" s="74">
        <v>0.9827956989247313</v>
      </c>
      <c r="X398" s="41"/>
      <c r="Y398" s="49" t="s">
        <v>78</v>
      </c>
      <c r="Z398" s="50" t="s">
        <v>78</v>
      </c>
    </row>
    <row r="399" spans="1:26" ht="11.25" customHeight="1">
      <c r="A399" s="51" t="s">
        <v>125</v>
      </c>
      <c r="B399" s="41"/>
      <c r="C399" s="49">
        <v>450</v>
      </c>
      <c r="D399" s="49"/>
      <c r="E399" s="74" t="s">
        <v>78</v>
      </c>
      <c r="F399" s="41"/>
      <c r="G399" s="59" t="s">
        <v>78</v>
      </c>
      <c r="H399" s="50" t="s">
        <v>78</v>
      </c>
      <c r="I399" s="41"/>
      <c r="J399" s="59" t="s">
        <v>78</v>
      </c>
      <c r="K399" s="50" t="s">
        <v>78</v>
      </c>
      <c r="L399" s="41"/>
      <c r="M399" s="49" t="s">
        <v>78</v>
      </c>
      <c r="N399" s="50" t="s">
        <v>78</v>
      </c>
      <c r="O399" s="41"/>
      <c r="P399" s="49">
        <v>215</v>
      </c>
      <c r="Q399" s="50" t="s">
        <v>78</v>
      </c>
      <c r="R399" s="41"/>
      <c r="S399" s="49" t="s">
        <v>78</v>
      </c>
      <c r="T399" s="50" t="s">
        <v>78</v>
      </c>
      <c r="U399" s="41"/>
      <c r="V399" s="49" t="s">
        <v>78</v>
      </c>
      <c r="W399" s="50" t="s">
        <v>78</v>
      </c>
      <c r="X399" s="41"/>
      <c r="Y399" s="49" t="s">
        <v>78</v>
      </c>
      <c r="Z399" s="50" t="s">
        <v>78</v>
      </c>
    </row>
    <row r="400" spans="1:26" ht="11.25" customHeight="1">
      <c r="A400" s="51" t="s">
        <v>46</v>
      </c>
      <c r="B400" s="41"/>
      <c r="C400" s="49">
        <v>10635</v>
      </c>
      <c r="D400" s="49"/>
      <c r="E400" s="74">
        <v>0.1949438202247191</v>
      </c>
      <c r="F400" s="41"/>
      <c r="G400" s="59" t="s">
        <v>78</v>
      </c>
      <c r="H400" s="50" t="s">
        <v>78</v>
      </c>
      <c r="I400" s="41"/>
      <c r="J400" s="59" t="s">
        <v>78</v>
      </c>
      <c r="K400" s="50" t="s">
        <v>78</v>
      </c>
      <c r="L400" s="41"/>
      <c r="M400" s="49">
        <v>50</v>
      </c>
      <c r="N400" s="74">
        <v>-0.16666666666666666</v>
      </c>
      <c r="O400" s="41"/>
      <c r="P400" s="49">
        <v>2300</v>
      </c>
      <c r="Q400" s="50" t="s">
        <v>78</v>
      </c>
      <c r="R400" s="41"/>
      <c r="S400" s="49">
        <v>18295</v>
      </c>
      <c r="T400" s="74">
        <v>0.2681084078463991</v>
      </c>
      <c r="U400" s="41"/>
      <c r="V400" s="49">
        <v>62100</v>
      </c>
      <c r="W400" s="74">
        <v>-0.027651645633044186</v>
      </c>
      <c r="X400" s="41"/>
      <c r="Y400" s="49">
        <v>3000</v>
      </c>
      <c r="Z400" s="74">
        <v>2.1578947368421053</v>
      </c>
    </row>
    <row r="401" spans="1:26" ht="11.25" customHeight="1">
      <c r="A401" s="51" t="s">
        <v>47</v>
      </c>
      <c r="B401" s="41"/>
      <c r="C401" s="46">
        <v>4000</v>
      </c>
      <c r="D401" s="46"/>
      <c r="E401" s="58" t="s">
        <v>78</v>
      </c>
      <c r="F401" s="44"/>
      <c r="G401" s="119" t="s">
        <v>78</v>
      </c>
      <c r="H401" s="58" t="s">
        <v>78</v>
      </c>
      <c r="I401" s="44"/>
      <c r="J401" s="46">
        <v>102</v>
      </c>
      <c r="K401" s="58" t="s">
        <v>78</v>
      </c>
      <c r="L401" s="44"/>
      <c r="M401" s="46" t="s">
        <v>78</v>
      </c>
      <c r="N401" s="58" t="s">
        <v>78</v>
      </c>
      <c r="O401" s="44"/>
      <c r="P401" s="46" t="s">
        <v>78</v>
      </c>
      <c r="Q401" s="58" t="s">
        <v>78</v>
      </c>
      <c r="R401" s="44"/>
      <c r="S401" s="46" t="s">
        <v>78</v>
      </c>
      <c r="T401" s="58" t="s">
        <v>78</v>
      </c>
      <c r="U401" s="44"/>
      <c r="V401" s="46">
        <v>70.717</v>
      </c>
      <c r="W401" s="58">
        <v>0.4257459677419354</v>
      </c>
      <c r="X401" s="44"/>
      <c r="Y401" s="46">
        <v>2629.283</v>
      </c>
      <c r="Z401" s="58">
        <v>0.4140491556416047</v>
      </c>
    </row>
    <row r="402" spans="1:26" ht="11.25" customHeight="1">
      <c r="A402" s="52" t="s">
        <v>33</v>
      </c>
      <c r="B402" s="41"/>
      <c r="C402" s="49">
        <v>72400</v>
      </c>
      <c r="D402" s="49"/>
      <c r="E402" s="74">
        <v>0.1342234077760512</v>
      </c>
      <c r="F402" s="41"/>
      <c r="G402" s="59">
        <v>35600</v>
      </c>
      <c r="H402" s="50">
        <v>0.07878787878787878</v>
      </c>
      <c r="I402" s="41"/>
      <c r="J402" s="40">
        <v>4590</v>
      </c>
      <c r="K402" s="74">
        <v>0.003894200266905901</v>
      </c>
      <c r="L402" s="41"/>
      <c r="M402" s="49">
        <v>9350</v>
      </c>
      <c r="N402" s="74">
        <v>0.035437430786267994</v>
      </c>
      <c r="O402" s="41"/>
      <c r="P402" s="49">
        <v>5660</v>
      </c>
      <c r="Q402" s="155" t="s">
        <v>398</v>
      </c>
      <c r="R402" s="41"/>
      <c r="S402" s="49">
        <v>34300</v>
      </c>
      <c r="T402" s="74">
        <v>0.13084050516041812</v>
      </c>
      <c r="U402" s="41"/>
      <c r="V402" s="49">
        <v>331000</v>
      </c>
      <c r="W402" s="74">
        <v>0.01661081943416812</v>
      </c>
      <c r="X402" s="41"/>
      <c r="Y402" s="49">
        <v>90900</v>
      </c>
      <c r="Z402" s="74">
        <v>0.06965624777509265</v>
      </c>
    </row>
    <row r="403" spans="1:26" ht="11.25" customHeight="1">
      <c r="A403" s="120" t="s">
        <v>389</v>
      </c>
      <c r="B403" s="41"/>
      <c r="C403" s="73">
        <v>0.03358964643752361</v>
      </c>
      <c r="D403" s="73"/>
      <c r="E403" s="73">
        <v>0.057354491851253124</v>
      </c>
      <c r="F403" s="143"/>
      <c r="G403" s="144">
        <v>0.38983940602504974</v>
      </c>
      <c r="H403" s="73">
        <v>-0.06460493623444065</v>
      </c>
      <c r="I403" s="143"/>
      <c r="J403" s="73">
        <v>0.10306556665375324</v>
      </c>
      <c r="K403" s="73">
        <v>-0.02154016915387192</v>
      </c>
      <c r="L403" s="143"/>
      <c r="M403" s="73">
        <v>0.3091923037240642</v>
      </c>
      <c r="N403" s="73">
        <v>-0.020264298901774103</v>
      </c>
      <c r="O403" s="143"/>
      <c r="P403" s="73">
        <v>0.024762831427450536</v>
      </c>
      <c r="Q403" s="73">
        <v>-0.03808230524838765</v>
      </c>
      <c r="R403" s="143"/>
      <c r="S403" s="73">
        <v>0.10980917106961323</v>
      </c>
      <c r="T403" s="73">
        <v>0.08353344687287638</v>
      </c>
      <c r="U403" s="143"/>
      <c r="V403" s="73">
        <v>0.07811352612645082</v>
      </c>
      <c r="W403" s="73">
        <v>-0.047607968694495094</v>
      </c>
      <c r="X403" s="143"/>
      <c r="Y403" s="73">
        <v>0.10125913428942178</v>
      </c>
      <c r="Z403" s="73">
        <v>0.06331979786387014</v>
      </c>
    </row>
    <row r="404" spans="1:26" ht="11.25" customHeight="1">
      <c r="A404" s="48" t="s">
        <v>448</v>
      </c>
      <c r="B404" s="41"/>
      <c r="C404" s="59"/>
      <c r="D404" s="59"/>
      <c r="E404" s="89"/>
      <c r="F404" s="41"/>
      <c r="G404" s="59"/>
      <c r="H404" s="89"/>
      <c r="I404" s="41"/>
      <c r="J404" s="59"/>
      <c r="K404" s="89"/>
      <c r="L404" s="41"/>
      <c r="M404" s="49"/>
      <c r="N404" s="89"/>
      <c r="O404" s="41"/>
      <c r="P404" s="49"/>
      <c r="Q404" s="50"/>
      <c r="R404" s="41"/>
      <c r="S404" s="59"/>
      <c r="T404" s="89"/>
      <c r="U404" s="41"/>
      <c r="V404" s="59"/>
      <c r="W404" s="89"/>
      <c r="X404" s="41"/>
      <c r="Y404" s="59"/>
      <c r="Z404" s="89"/>
    </row>
    <row r="405" spans="1:26" ht="11.25" customHeight="1">
      <c r="A405" s="51" t="s">
        <v>48</v>
      </c>
      <c r="B405" s="41"/>
      <c r="C405" s="59" t="s">
        <v>78</v>
      </c>
      <c r="D405" s="59"/>
      <c r="E405" s="50" t="s">
        <v>78</v>
      </c>
      <c r="F405" s="41"/>
      <c r="G405" s="59" t="s">
        <v>78</v>
      </c>
      <c r="H405" s="50" t="s">
        <v>78</v>
      </c>
      <c r="I405" s="41"/>
      <c r="J405" s="59" t="s">
        <v>78</v>
      </c>
      <c r="K405" s="50" t="s">
        <v>78</v>
      </c>
      <c r="L405" s="41"/>
      <c r="M405" s="49" t="s">
        <v>78</v>
      </c>
      <c r="N405" s="50" t="s">
        <v>78</v>
      </c>
      <c r="O405" s="41"/>
      <c r="P405" s="49">
        <v>24.783</v>
      </c>
      <c r="Q405" s="74">
        <v>0.15549235359940325</v>
      </c>
      <c r="R405" s="41"/>
      <c r="S405" s="59" t="s">
        <v>78</v>
      </c>
      <c r="T405" s="50" t="s">
        <v>78</v>
      </c>
      <c r="U405" s="41"/>
      <c r="V405" s="49" t="s">
        <v>78</v>
      </c>
      <c r="W405" s="50" t="s">
        <v>78</v>
      </c>
      <c r="X405" s="41"/>
      <c r="Y405" s="49">
        <v>18</v>
      </c>
      <c r="Z405" s="74" t="s">
        <v>78</v>
      </c>
    </row>
    <row r="406" spans="1:26" ht="11.25" customHeight="1">
      <c r="A406" s="51" t="s">
        <v>57</v>
      </c>
      <c r="B406" s="41"/>
      <c r="C406" s="49">
        <v>1044.944</v>
      </c>
      <c r="D406" s="49"/>
      <c r="E406" s="74">
        <v>0.17385829142228698</v>
      </c>
      <c r="F406" s="41"/>
      <c r="G406" s="59" t="s">
        <v>78</v>
      </c>
      <c r="H406" s="50" t="s">
        <v>78</v>
      </c>
      <c r="I406" s="41"/>
      <c r="J406" s="59" t="s">
        <v>78</v>
      </c>
      <c r="K406" s="50" t="s">
        <v>78</v>
      </c>
      <c r="L406" s="41"/>
      <c r="M406" s="49" t="s">
        <v>78</v>
      </c>
      <c r="N406" s="50" t="s">
        <v>78</v>
      </c>
      <c r="O406" s="41"/>
      <c r="P406" s="49">
        <v>80</v>
      </c>
      <c r="Q406" s="74">
        <v>-0.047619047619047616</v>
      </c>
      <c r="R406" s="41"/>
      <c r="S406" s="59" t="s">
        <v>78</v>
      </c>
      <c r="T406" s="50" t="s">
        <v>78</v>
      </c>
      <c r="U406" s="41"/>
      <c r="V406" s="49" t="s">
        <v>78</v>
      </c>
      <c r="W406" s="50" t="s">
        <v>78</v>
      </c>
      <c r="X406" s="41"/>
      <c r="Y406" s="49">
        <v>9000</v>
      </c>
      <c r="Z406" s="74">
        <v>-0.0006662225183211193</v>
      </c>
    </row>
    <row r="407" spans="1:26" ht="11.25" customHeight="1">
      <c r="A407" s="51" t="s">
        <v>49</v>
      </c>
      <c r="B407" s="41"/>
      <c r="C407" s="49">
        <v>2100</v>
      </c>
      <c r="D407" s="49"/>
      <c r="E407" s="74" t="s">
        <v>78</v>
      </c>
      <c r="F407" s="41"/>
      <c r="G407" s="59" t="s">
        <v>78</v>
      </c>
      <c r="H407" s="50" t="s">
        <v>78</v>
      </c>
      <c r="I407" s="41"/>
      <c r="J407" s="59" t="s">
        <v>78</v>
      </c>
      <c r="K407" s="50" t="s">
        <v>78</v>
      </c>
      <c r="L407" s="41"/>
      <c r="M407" s="49" t="s">
        <v>78</v>
      </c>
      <c r="N407" s="50" t="s">
        <v>78</v>
      </c>
      <c r="O407" s="41"/>
      <c r="P407" s="49">
        <v>1900</v>
      </c>
      <c r="Q407" s="74">
        <v>0.009564293304994687</v>
      </c>
      <c r="R407" s="41"/>
      <c r="S407" s="49" t="s">
        <v>78</v>
      </c>
      <c r="T407" s="74">
        <v>-1</v>
      </c>
      <c r="U407" s="41"/>
      <c r="V407" s="49">
        <v>170</v>
      </c>
      <c r="W407" s="74">
        <v>2.8636363636363638</v>
      </c>
      <c r="X407" s="41"/>
      <c r="Y407" s="49">
        <v>26456</v>
      </c>
      <c r="Z407" s="74">
        <v>-0.042871097283021596</v>
      </c>
    </row>
    <row r="408" spans="1:26" ht="11.25" customHeight="1">
      <c r="A408" s="51" t="s">
        <v>50</v>
      </c>
      <c r="B408" s="41"/>
      <c r="C408" s="49">
        <v>3811</v>
      </c>
      <c r="D408" s="49"/>
      <c r="E408" s="74">
        <v>0.042966611932129174</v>
      </c>
      <c r="F408" s="41"/>
      <c r="G408" s="59" t="s">
        <v>78</v>
      </c>
      <c r="H408" s="50" t="s">
        <v>78</v>
      </c>
      <c r="I408" s="41"/>
      <c r="J408" s="59" t="s">
        <v>78</v>
      </c>
      <c r="K408" s="50" t="s">
        <v>78</v>
      </c>
      <c r="L408" s="41"/>
      <c r="M408" s="49" t="s">
        <v>78</v>
      </c>
      <c r="N408" s="50" t="s">
        <v>78</v>
      </c>
      <c r="O408" s="41"/>
      <c r="P408" s="49">
        <v>23</v>
      </c>
      <c r="Q408" s="74">
        <v>-0.2647293884466609</v>
      </c>
      <c r="R408" s="41"/>
      <c r="S408" s="59" t="s">
        <v>78</v>
      </c>
      <c r="T408" s="50" t="s">
        <v>78</v>
      </c>
      <c r="U408" s="41"/>
      <c r="V408" s="49" t="s">
        <v>78</v>
      </c>
      <c r="W408" s="50" t="s">
        <v>78</v>
      </c>
      <c r="X408" s="41"/>
      <c r="Y408" s="49" t="s">
        <v>78</v>
      </c>
      <c r="Z408" s="74" t="s">
        <v>78</v>
      </c>
    </row>
    <row r="409" spans="1:26" ht="11.25" customHeight="1">
      <c r="A409" s="51" t="s">
        <v>51</v>
      </c>
      <c r="B409" s="41"/>
      <c r="C409" s="49">
        <v>3709</v>
      </c>
      <c r="D409" s="49"/>
      <c r="E409" s="74">
        <v>0.07041847041847042</v>
      </c>
      <c r="F409" s="41"/>
      <c r="G409" s="59" t="s">
        <v>78</v>
      </c>
      <c r="H409" s="50" t="s">
        <v>78</v>
      </c>
      <c r="I409" s="41"/>
      <c r="J409" s="59" t="s">
        <v>78</v>
      </c>
      <c r="K409" s="50" t="s">
        <v>78</v>
      </c>
      <c r="L409" s="41"/>
      <c r="M409" s="49" t="s">
        <v>78</v>
      </c>
      <c r="N409" s="50" t="s">
        <v>78</v>
      </c>
      <c r="O409" s="41"/>
      <c r="P409" s="49" t="s">
        <v>78</v>
      </c>
      <c r="Q409" s="50" t="s">
        <v>78</v>
      </c>
      <c r="R409" s="41"/>
      <c r="S409" s="59" t="s">
        <v>78</v>
      </c>
      <c r="T409" s="50" t="s">
        <v>78</v>
      </c>
      <c r="U409" s="41"/>
      <c r="V409" s="49">
        <v>14648</v>
      </c>
      <c r="W409" s="74">
        <v>0.09460469287102077</v>
      </c>
      <c r="X409" s="41"/>
      <c r="Y409" s="49">
        <v>48290</v>
      </c>
      <c r="Z409" s="74">
        <v>-0.04167493550307601</v>
      </c>
    </row>
    <row r="410" spans="1:26" ht="11.25" customHeight="1">
      <c r="A410" s="51" t="s">
        <v>52</v>
      </c>
      <c r="B410" s="41"/>
      <c r="C410" s="49">
        <v>3580</v>
      </c>
      <c r="D410" s="49"/>
      <c r="E410" s="74">
        <v>0.0019591379792891126</v>
      </c>
      <c r="F410" s="41"/>
      <c r="G410" s="59" t="s">
        <v>78</v>
      </c>
      <c r="H410" s="50" t="s">
        <v>78</v>
      </c>
      <c r="I410" s="41"/>
      <c r="J410" s="59" t="s">
        <v>78</v>
      </c>
      <c r="K410" s="50" t="s">
        <v>78</v>
      </c>
      <c r="L410" s="41"/>
      <c r="M410" s="49" t="s">
        <v>78</v>
      </c>
      <c r="N410" s="50" t="s">
        <v>78</v>
      </c>
      <c r="O410" s="41"/>
      <c r="P410" s="49" t="s">
        <v>78</v>
      </c>
      <c r="Q410" s="50" t="s">
        <v>78</v>
      </c>
      <c r="R410" s="41"/>
      <c r="S410" s="59" t="s">
        <v>78</v>
      </c>
      <c r="T410" s="50" t="s">
        <v>78</v>
      </c>
      <c r="U410" s="41"/>
      <c r="V410" s="49">
        <v>670</v>
      </c>
      <c r="W410" s="74">
        <v>0.004497751124437781</v>
      </c>
      <c r="X410" s="41"/>
      <c r="Y410" s="49">
        <v>12730</v>
      </c>
      <c r="Z410" s="74">
        <v>0.0029940119760479044</v>
      </c>
    </row>
    <row r="411" spans="1:26" ht="11.25" customHeight="1">
      <c r="A411" s="51" t="s">
        <v>53</v>
      </c>
      <c r="B411" s="41"/>
      <c r="C411" s="49">
        <v>820</v>
      </c>
      <c r="D411" s="49"/>
      <c r="E411" s="74">
        <v>0.06770833333333333</v>
      </c>
      <c r="F411" s="41"/>
      <c r="G411" s="59" t="s">
        <v>78</v>
      </c>
      <c r="H411" s="50" t="s">
        <v>78</v>
      </c>
      <c r="I411" s="41"/>
      <c r="J411" s="59" t="s">
        <v>78</v>
      </c>
      <c r="K411" s="50" t="s">
        <v>78</v>
      </c>
      <c r="L411" s="41"/>
      <c r="M411" s="49" t="s">
        <v>78</v>
      </c>
      <c r="N411" s="50" t="s">
        <v>78</v>
      </c>
      <c r="O411" s="41"/>
      <c r="P411" s="49" t="s">
        <v>78</v>
      </c>
      <c r="Q411" s="50" t="s">
        <v>78</v>
      </c>
      <c r="R411" s="41"/>
      <c r="S411" s="59" t="s">
        <v>78</v>
      </c>
      <c r="T411" s="50" t="s">
        <v>78</v>
      </c>
      <c r="U411" s="41"/>
      <c r="V411" s="49" t="s">
        <v>78</v>
      </c>
      <c r="W411" s="50" t="s">
        <v>78</v>
      </c>
      <c r="X411" s="41"/>
      <c r="Y411" s="49">
        <v>8500</v>
      </c>
      <c r="Z411" s="74">
        <v>0.01674641148325359</v>
      </c>
    </row>
    <row r="412" spans="1:26" ht="11.25" customHeight="1">
      <c r="A412" s="51" t="s">
        <v>54</v>
      </c>
      <c r="B412" s="41"/>
      <c r="C412" s="49">
        <v>12837</v>
      </c>
      <c r="D412" s="49"/>
      <c r="E412" s="74">
        <v>0.10160473697760233</v>
      </c>
      <c r="F412" s="41"/>
      <c r="G412" s="59" t="s">
        <v>78</v>
      </c>
      <c r="H412" s="50" t="s">
        <v>78</v>
      </c>
      <c r="I412" s="41"/>
      <c r="J412" s="59" t="s">
        <v>78</v>
      </c>
      <c r="K412" s="50" t="s">
        <v>78</v>
      </c>
      <c r="L412" s="41"/>
      <c r="M412" s="49" t="s">
        <v>78</v>
      </c>
      <c r="N412" s="50" t="s">
        <v>78</v>
      </c>
      <c r="O412" s="41"/>
      <c r="P412" s="49">
        <v>5142</v>
      </c>
      <c r="Q412" s="74">
        <v>0.10343347639484979</v>
      </c>
      <c r="R412" s="41"/>
      <c r="S412" s="59" t="s">
        <v>78</v>
      </c>
      <c r="T412" s="50" t="s">
        <v>78</v>
      </c>
      <c r="U412" s="41"/>
      <c r="V412" s="49">
        <v>101230</v>
      </c>
      <c r="W412" s="74">
        <v>-0.0173371126815252</v>
      </c>
      <c r="X412" s="41"/>
      <c r="Y412" s="49">
        <v>61197</v>
      </c>
      <c r="Z412" s="74">
        <v>0.004563436694627292</v>
      </c>
    </row>
    <row r="413" spans="1:26" ht="11.25" customHeight="1">
      <c r="A413" s="51" t="s">
        <v>55</v>
      </c>
      <c r="B413" s="41"/>
      <c r="C413" s="49">
        <v>6210</v>
      </c>
      <c r="D413" s="49"/>
      <c r="E413" s="74">
        <v>0.03638184245660881</v>
      </c>
      <c r="F413" s="41"/>
      <c r="G413" s="59" t="s">
        <v>78</v>
      </c>
      <c r="H413" s="50" t="s">
        <v>78</v>
      </c>
      <c r="I413" s="41"/>
      <c r="J413" s="59" t="s">
        <v>78</v>
      </c>
      <c r="K413" s="50" t="s">
        <v>78</v>
      </c>
      <c r="L413" s="41"/>
      <c r="M413" s="49" t="s">
        <v>78</v>
      </c>
      <c r="N413" s="50" t="s">
        <v>78</v>
      </c>
      <c r="O413" s="41"/>
      <c r="P413" s="49">
        <v>2398</v>
      </c>
      <c r="Q413" s="74">
        <v>-0.007860984691766652</v>
      </c>
      <c r="R413" s="41"/>
      <c r="S413" s="59" t="s">
        <v>78</v>
      </c>
      <c r="T413" s="50" t="s">
        <v>78</v>
      </c>
      <c r="U413" s="41"/>
      <c r="V413" s="49">
        <v>1</v>
      </c>
      <c r="W413" s="74">
        <v>-0.9</v>
      </c>
      <c r="X413" s="41"/>
      <c r="Y413" s="49">
        <v>31591</v>
      </c>
      <c r="Z413" s="74">
        <v>-0.04423199104468581</v>
      </c>
    </row>
    <row r="414" spans="1:26" ht="11.25" customHeight="1">
      <c r="A414" s="51" t="s">
        <v>56</v>
      </c>
      <c r="B414" s="41"/>
      <c r="C414" s="49">
        <v>2240</v>
      </c>
      <c r="D414" s="49"/>
      <c r="E414" s="74">
        <v>0.07951807228915662</v>
      </c>
      <c r="F414" s="41"/>
      <c r="G414" s="59" t="s">
        <v>78</v>
      </c>
      <c r="H414" s="50" t="s">
        <v>78</v>
      </c>
      <c r="I414" s="41"/>
      <c r="J414" s="59" t="s">
        <v>78</v>
      </c>
      <c r="K414" s="50" t="s">
        <v>78</v>
      </c>
      <c r="L414" s="41"/>
      <c r="M414" s="49" t="s">
        <v>78</v>
      </c>
      <c r="N414" s="50" t="s">
        <v>78</v>
      </c>
      <c r="O414" s="41"/>
      <c r="P414" s="49">
        <v>75</v>
      </c>
      <c r="Q414" s="74">
        <v>-0.04179070153696773</v>
      </c>
      <c r="R414" s="41"/>
      <c r="S414" s="59" t="s">
        <v>78</v>
      </c>
      <c r="T414" s="50" t="s">
        <v>78</v>
      </c>
      <c r="U414" s="41"/>
      <c r="V414" s="49">
        <v>50</v>
      </c>
      <c r="W414" s="74">
        <v>-0.07407407407407407</v>
      </c>
      <c r="X414" s="41"/>
      <c r="Y414" s="49">
        <v>35642</v>
      </c>
      <c r="Z414" s="74">
        <v>0.020675830469644902</v>
      </c>
    </row>
    <row r="415" spans="1:26" ht="11.25" customHeight="1">
      <c r="A415" s="51" t="s">
        <v>58</v>
      </c>
      <c r="B415" s="41"/>
      <c r="C415" s="49">
        <v>3158</v>
      </c>
      <c r="D415" s="49"/>
      <c r="E415" s="74">
        <v>0.0034953924372418178</v>
      </c>
      <c r="F415" s="41"/>
      <c r="G415" s="59" t="s">
        <v>78</v>
      </c>
      <c r="H415" s="50" t="s">
        <v>78</v>
      </c>
      <c r="I415" s="41"/>
      <c r="J415" s="59" t="s">
        <v>78</v>
      </c>
      <c r="K415" s="50" t="s">
        <v>78</v>
      </c>
      <c r="L415" s="41"/>
      <c r="M415" s="49" t="s">
        <v>78</v>
      </c>
      <c r="N415" s="50" t="s">
        <v>78</v>
      </c>
      <c r="O415" s="41"/>
      <c r="P415" s="49">
        <v>95</v>
      </c>
      <c r="Q415" s="74" t="s">
        <v>78</v>
      </c>
      <c r="R415" s="41"/>
      <c r="S415" s="59" t="s">
        <v>78</v>
      </c>
      <c r="T415" s="50" t="s">
        <v>78</v>
      </c>
      <c r="U415" s="41"/>
      <c r="V415" s="49" t="s">
        <v>78</v>
      </c>
      <c r="W415" s="50" t="s">
        <v>78</v>
      </c>
      <c r="X415" s="41"/>
      <c r="Y415" s="49">
        <v>2952</v>
      </c>
      <c r="Z415" s="74">
        <v>-0.04062398440038999</v>
      </c>
    </row>
    <row r="416" spans="1:26" ht="11.25" customHeight="1">
      <c r="A416" s="51" t="s">
        <v>59</v>
      </c>
      <c r="B416" s="41"/>
      <c r="C416" s="46">
        <v>1300</v>
      </c>
      <c r="D416" s="46"/>
      <c r="E416" s="58" t="s">
        <v>78</v>
      </c>
      <c r="F416" s="44"/>
      <c r="G416" s="119" t="s">
        <v>78</v>
      </c>
      <c r="H416" s="58" t="s">
        <v>78</v>
      </c>
      <c r="I416" s="44"/>
      <c r="J416" s="119" t="s">
        <v>78</v>
      </c>
      <c r="K416" s="58" t="s">
        <v>78</v>
      </c>
      <c r="L416" s="44"/>
      <c r="M416" s="46" t="s">
        <v>78</v>
      </c>
      <c r="N416" s="58" t="s">
        <v>78</v>
      </c>
      <c r="O416" s="44"/>
      <c r="P416" s="46">
        <v>125</v>
      </c>
      <c r="Q416" s="58" t="s">
        <v>78</v>
      </c>
      <c r="R416" s="44"/>
      <c r="S416" s="119" t="s">
        <v>78</v>
      </c>
      <c r="T416" s="58" t="s">
        <v>78</v>
      </c>
      <c r="U416" s="44"/>
      <c r="V416" s="46" t="s">
        <v>78</v>
      </c>
      <c r="W416" s="58" t="s">
        <v>78</v>
      </c>
      <c r="X416" s="44"/>
      <c r="Y416" s="46">
        <v>4809</v>
      </c>
      <c r="Z416" s="58">
        <v>-0.004347826086956522</v>
      </c>
    </row>
    <row r="417" spans="1:26" ht="11.25" customHeight="1">
      <c r="A417" s="52" t="s">
        <v>33</v>
      </c>
      <c r="B417" s="41"/>
      <c r="C417" s="49">
        <v>41400</v>
      </c>
      <c r="D417" s="49"/>
      <c r="E417" s="74">
        <v>0.0558171962934523</v>
      </c>
      <c r="F417" s="41"/>
      <c r="G417" s="59" t="s">
        <v>78</v>
      </c>
      <c r="H417" s="50" t="s">
        <v>78</v>
      </c>
      <c r="I417" s="41"/>
      <c r="J417" s="59" t="s">
        <v>78</v>
      </c>
      <c r="K417" s="50" t="s">
        <v>78</v>
      </c>
      <c r="L417" s="41"/>
      <c r="M417" s="49" t="s">
        <v>78</v>
      </c>
      <c r="N417" s="50" t="s">
        <v>78</v>
      </c>
      <c r="O417" s="41"/>
      <c r="P417" s="49">
        <v>9860</v>
      </c>
      <c r="Q417" s="74">
        <v>0.0499023845007451</v>
      </c>
      <c r="R417" s="41"/>
      <c r="S417" s="49" t="s">
        <v>78</v>
      </c>
      <c r="T417" s="74">
        <v>-1</v>
      </c>
      <c r="U417" s="41"/>
      <c r="V417" s="49">
        <v>117000</v>
      </c>
      <c r="W417" s="74">
        <v>-0.0034478932859959206</v>
      </c>
      <c r="X417" s="41"/>
      <c r="Y417" s="49">
        <v>241000</v>
      </c>
      <c r="Z417" s="74">
        <v>-0.015193584477309662</v>
      </c>
    </row>
    <row r="418" spans="1:26" ht="11.25" customHeight="1">
      <c r="A418" s="120" t="s">
        <v>389</v>
      </c>
      <c r="B418" s="41"/>
      <c r="C418" s="73">
        <v>0.019208699712498487</v>
      </c>
      <c r="D418" s="73"/>
      <c r="E418" s="73">
        <v>-0.015737951252807907</v>
      </c>
      <c r="F418" s="143"/>
      <c r="G418" s="73" t="s">
        <v>78</v>
      </c>
      <c r="H418" s="73" t="s">
        <v>78</v>
      </c>
      <c r="I418" s="143"/>
      <c r="J418" s="153" t="s">
        <v>78</v>
      </c>
      <c r="K418" s="73" t="s">
        <v>78</v>
      </c>
      <c r="L418" s="143"/>
      <c r="M418" s="72" t="s">
        <v>78</v>
      </c>
      <c r="N418" s="73" t="s">
        <v>78</v>
      </c>
      <c r="O418" s="143"/>
      <c r="P418" s="73">
        <v>0.04317058756554322</v>
      </c>
      <c r="Q418" s="73">
        <v>0.00961816936847492</v>
      </c>
      <c r="R418" s="143"/>
      <c r="S418" s="152" t="s">
        <v>78</v>
      </c>
      <c r="T418" s="152" t="s">
        <v>78</v>
      </c>
      <c r="U418" s="143"/>
      <c r="V418" s="73">
        <v>0.02752869343799083</v>
      </c>
      <c r="W418" s="73">
        <v>-0.06639958273964518</v>
      </c>
      <c r="X418" s="143"/>
      <c r="Y418" s="73">
        <v>0.2686870895506913</v>
      </c>
      <c r="Z418" s="73">
        <v>-0.02102739934745119</v>
      </c>
    </row>
    <row r="419" spans="1:26" ht="11.25" customHeight="1">
      <c r="A419" s="67" t="s">
        <v>60</v>
      </c>
      <c r="B419" s="41"/>
      <c r="C419" s="59"/>
      <c r="D419" s="59"/>
      <c r="E419" s="89"/>
      <c r="F419" s="41"/>
      <c r="G419" s="59"/>
      <c r="H419" s="89"/>
      <c r="I419" s="41"/>
      <c r="J419" s="59"/>
      <c r="K419" s="89"/>
      <c r="L419" s="41"/>
      <c r="M419" s="49"/>
      <c r="N419" s="89"/>
      <c r="O419" s="41"/>
      <c r="P419" s="49"/>
      <c r="Q419" s="50"/>
      <c r="R419" s="41"/>
      <c r="S419" s="59"/>
      <c r="T419" s="89"/>
      <c r="U419" s="41"/>
      <c r="V419" s="59"/>
      <c r="W419" s="89"/>
      <c r="X419" s="41"/>
      <c r="Y419" s="59"/>
      <c r="Z419" s="89"/>
    </row>
    <row r="420" spans="1:26" ht="11.25" customHeight="1">
      <c r="A420" s="126" t="s">
        <v>391</v>
      </c>
      <c r="B420" s="41"/>
      <c r="C420" s="59"/>
      <c r="D420" s="59"/>
      <c r="E420" s="89"/>
      <c r="F420" s="41"/>
      <c r="G420" s="59"/>
      <c r="H420" s="89"/>
      <c r="I420" s="41"/>
      <c r="J420" s="59"/>
      <c r="K420" s="89"/>
      <c r="L420" s="41"/>
      <c r="M420" s="49"/>
      <c r="N420" s="89"/>
      <c r="O420" s="41"/>
      <c r="P420" s="49"/>
      <c r="Q420" s="50"/>
      <c r="R420" s="41"/>
      <c r="S420" s="59"/>
      <c r="T420" s="89"/>
      <c r="U420" s="41"/>
      <c r="V420" s="59"/>
      <c r="W420" s="89"/>
      <c r="X420" s="41"/>
      <c r="Y420" s="59"/>
      <c r="Z420" s="89"/>
    </row>
    <row r="421" spans="1:26" ht="11.25" customHeight="1">
      <c r="A421" s="127" t="s">
        <v>392</v>
      </c>
      <c r="B421" s="41"/>
      <c r="C421" s="59"/>
      <c r="D421" s="59"/>
      <c r="E421" s="89"/>
      <c r="F421" s="41"/>
      <c r="G421" s="59"/>
      <c r="H421" s="89"/>
      <c r="I421" s="41"/>
      <c r="J421" s="59"/>
      <c r="K421" s="89"/>
      <c r="L421" s="41"/>
      <c r="M421" s="49"/>
      <c r="N421" s="89"/>
      <c r="O421" s="41"/>
      <c r="P421" s="49"/>
      <c r="Q421" s="50"/>
      <c r="R421" s="41"/>
      <c r="S421" s="59"/>
      <c r="T421" s="89"/>
      <c r="U421" s="41"/>
      <c r="V421" s="59"/>
      <c r="W421" s="89"/>
      <c r="X421" s="41"/>
      <c r="Y421" s="59"/>
      <c r="Z421" s="89"/>
    </row>
    <row r="422" spans="1:26" ht="11.25" customHeight="1">
      <c r="A422" s="53" t="s">
        <v>61</v>
      </c>
      <c r="B422" s="41"/>
      <c r="C422" s="49">
        <v>90</v>
      </c>
      <c r="D422" s="49"/>
      <c r="E422" s="74">
        <v>0.0022494933072005857</v>
      </c>
      <c r="F422" s="41"/>
      <c r="G422" s="59" t="s">
        <v>78</v>
      </c>
      <c r="H422" s="50" t="s">
        <v>78</v>
      </c>
      <c r="I422" s="41"/>
      <c r="J422" s="59" t="s">
        <v>78</v>
      </c>
      <c r="K422" s="50" t="s">
        <v>78</v>
      </c>
      <c r="L422" s="41"/>
      <c r="M422" s="49" t="s">
        <v>78</v>
      </c>
      <c r="N422" s="50" t="s">
        <v>78</v>
      </c>
      <c r="O422" s="41"/>
      <c r="P422" s="49">
        <v>4.6</v>
      </c>
      <c r="Q422" s="74">
        <v>0.022222222222222143</v>
      </c>
      <c r="R422" s="41"/>
      <c r="S422" s="59" t="s">
        <v>78</v>
      </c>
      <c r="T422" s="50" t="s">
        <v>78</v>
      </c>
      <c r="U422" s="41"/>
      <c r="V422" s="59" t="s">
        <v>78</v>
      </c>
      <c r="W422" s="50" t="s">
        <v>78</v>
      </c>
      <c r="X422" s="41"/>
      <c r="Y422" s="59" t="s">
        <v>78</v>
      </c>
      <c r="Z422" s="50" t="s">
        <v>78</v>
      </c>
    </row>
    <row r="423" spans="1:26" ht="11.25" customHeight="1">
      <c r="A423" s="53" t="s">
        <v>62</v>
      </c>
      <c r="B423" s="41"/>
      <c r="C423" s="49">
        <v>1870</v>
      </c>
      <c r="D423" s="49"/>
      <c r="E423" s="74">
        <v>0.005376344086021506</v>
      </c>
      <c r="F423" s="41"/>
      <c r="G423" s="59" t="s">
        <v>78</v>
      </c>
      <c r="H423" s="50" t="s">
        <v>78</v>
      </c>
      <c r="I423" s="41"/>
      <c r="J423" s="59" t="s">
        <v>78</v>
      </c>
      <c r="K423" s="50" t="s">
        <v>78</v>
      </c>
      <c r="L423" s="41"/>
      <c r="M423" s="49" t="s">
        <v>78</v>
      </c>
      <c r="N423" s="50" t="s">
        <v>78</v>
      </c>
      <c r="O423" s="41"/>
      <c r="P423" s="49" t="s">
        <v>78</v>
      </c>
      <c r="Q423" s="50" t="s">
        <v>78</v>
      </c>
      <c r="R423" s="41"/>
      <c r="S423" s="59" t="s">
        <v>78</v>
      </c>
      <c r="T423" s="50" t="s">
        <v>78</v>
      </c>
      <c r="U423" s="41"/>
      <c r="V423" s="49">
        <v>300</v>
      </c>
      <c r="W423" s="74" t="s">
        <v>78</v>
      </c>
      <c r="X423" s="41"/>
      <c r="Y423" s="59" t="s">
        <v>78</v>
      </c>
      <c r="Z423" s="50" t="s">
        <v>78</v>
      </c>
    </row>
    <row r="424" spans="1:26" ht="11.25" customHeight="1">
      <c r="A424" s="53" t="s">
        <v>63</v>
      </c>
      <c r="B424" s="41"/>
      <c r="C424" s="49">
        <v>3800</v>
      </c>
      <c r="D424" s="49"/>
      <c r="E424" s="74">
        <v>0.02702702702702703</v>
      </c>
      <c r="F424" s="41"/>
      <c r="G424" s="59" t="s">
        <v>78</v>
      </c>
      <c r="H424" s="50" t="s">
        <v>78</v>
      </c>
      <c r="I424" s="41"/>
      <c r="J424" s="59" t="s">
        <v>78</v>
      </c>
      <c r="K424" s="50" t="s">
        <v>78</v>
      </c>
      <c r="L424" s="41"/>
      <c r="M424" s="49" t="s">
        <v>78</v>
      </c>
      <c r="N424" s="50" t="s">
        <v>78</v>
      </c>
      <c r="O424" s="41"/>
      <c r="P424" s="49">
        <v>45</v>
      </c>
      <c r="Q424" s="50" t="s">
        <v>78</v>
      </c>
      <c r="R424" s="41"/>
      <c r="S424" s="59" t="s">
        <v>78</v>
      </c>
      <c r="T424" s="50" t="s">
        <v>78</v>
      </c>
      <c r="U424" s="41"/>
      <c r="V424" s="59" t="s">
        <v>78</v>
      </c>
      <c r="W424" s="50" t="s">
        <v>78</v>
      </c>
      <c r="X424" s="41"/>
      <c r="Y424" s="59" t="s">
        <v>78</v>
      </c>
      <c r="Z424" s="50" t="s">
        <v>78</v>
      </c>
    </row>
    <row r="425" spans="1:26" ht="11.25" customHeight="1">
      <c r="A425" s="128" t="s">
        <v>33</v>
      </c>
      <c r="B425" s="44"/>
      <c r="C425" s="75">
        <v>5760</v>
      </c>
      <c r="D425" s="75"/>
      <c r="E425" s="76">
        <v>0.019505476124987164</v>
      </c>
      <c r="F425" s="67"/>
      <c r="G425" s="145" t="s">
        <v>78</v>
      </c>
      <c r="H425" s="76" t="s">
        <v>78</v>
      </c>
      <c r="I425" s="67"/>
      <c r="J425" s="145" t="s">
        <v>78</v>
      </c>
      <c r="K425" s="76" t="s">
        <v>78</v>
      </c>
      <c r="L425" s="67"/>
      <c r="M425" s="75" t="s">
        <v>78</v>
      </c>
      <c r="N425" s="76" t="s">
        <v>78</v>
      </c>
      <c r="O425" s="67"/>
      <c r="P425" s="75">
        <v>49.6</v>
      </c>
      <c r="Q425" s="76">
        <v>-0.18016528925619832</v>
      </c>
      <c r="R425" s="67"/>
      <c r="S425" s="145" t="s">
        <v>78</v>
      </c>
      <c r="T425" s="76" t="s">
        <v>78</v>
      </c>
      <c r="U425" s="67"/>
      <c r="V425" s="75">
        <v>300</v>
      </c>
      <c r="W425" s="76" t="s">
        <v>78</v>
      </c>
      <c r="X425" s="67"/>
      <c r="Y425" s="145" t="s">
        <v>78</v>
      </c>
      <c r="Z425" s="76" t="s">
        <v>78</v>
      </c>
    </row>
    <row r="426" spans="1:26" ht="11.25" customHeight="1">
      <c r="A426" s="192" t="s">
        <v>34</v>
      </c>
      <c r="B426" s="192"/>
      <c r="C426" s="192"/>
      <c r="D426" s="192"/>
      <c r="E426" s="192"/>
      <c r="F426" s="192"/>
      <c r="G426" s="192"/>
      <c r="H426" s="192"/>
      <c r="I426" s="192"/>
      <c r="J426" s="192"/>
      <c r="K426" s="192"/>
      <c r="L426" s="192"/>
      <c r="M426" s="192"/>
      <c r="N426" s="192"/>
      <c r="O426" s="192"/>
      <c r="P426" s="192"/>
      <c r="Q426" s="192"/>
      <c r="R426" s="192"/>
      <c r="S426" s="192"/>
      <c r="T426" s="192"/>
      <c r="U426" s="192"/>
      <c r="V426" s="192"/>
      <c r="W426" s="192"/>
      <c r="X426" s="192"/>
      <c r="Y426" s="192"/>
      <c r="Z426" s="192"/>
    </row>
    <row r="427" spans="1:26" s="1" customFormat="1" ht="11.25" customHeight="1">
      <c r="A427" s="167" t="s">
        <v>393</v>
      </c>
      <c r="B427" s="167"/>
      <c r="C427" s="167"/>
      <c r="D427" s="167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</row>
    <row r="428" spans="1:26" s="1" customFormat="1" ht="11.25" customHeight="1">
      <c r="A428" s="167" t="s">
        <v>467</v>
      </c>
      <c r="B428" s="167"/>
      <c r="C428" s="167"/>
      <c r="D428" s="167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</row>
    <row r="429" spans="1:26" s="1" customFormat="1" ht="11.25" customHeight="1">
      <c r="A429" s="193"/>
      <c r="B429" s="193"/>
      <c r="C429" s="193"/>
      <c r="D429" s="193"/>
      <c r="E429" s="193"/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  <c r="S429" s="193"/>
      <c r="T429" s="193"/>
      <c r="U429" s="193"/>
      <c r="V429" s="193"/>
      <c r="W429" s="193"/>
      <c r="X429" s="193"/>
      <c r="Y429" s="193"/>
      <c r="Z429" s="193"/>
    </row>
    <row r="430" spans="1:26" s="1" customFormat="1" ht="11.25" customHeight="1">
      <c r="A430" s="167" t="s">
        <v>370</v>
      </c>
      <c r="B430" s="167"/>
      <c r="C430" s="167"/>
      <c r="D430" s="167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</row>
    <row r="431" spans="1:26" s="1" customFormat="1" ht="11.25" customHeight="1">
      <c r="A431" s="191"/>
      <c r="B431" s="191"/>
      <c r="C431" s="191"/>
      <c r="D431" s="191"/>
      <c r="E431" s="191"/>
      <c r="F431" s="191"/>
      <c r="G431" s="191"/>
      <c r="H431" s="191"/>
      <c r="I431" s="191"/>
      <c r="J431" s="191"/>
      <c r="K431" s="191"/>
      <c r="L431" s="191"/>
      <c r="M431" s="191"/>
      <c r="N431" s="191"/>
      <c r="O431" s="191"/>
      <c r="P431" s="191"/>
      <c r="Q431" s="191"/>
      <c r="R431" s="191"/>
      <c r="S431" s="191"/>
      <c r="T431" s="191"/>
      <c r="U431" s="191"/>
      <c r="V431" s="191"/>
      <c r="W431" s="191"/>
      <c r="X431" s="191"/>
      <c r="Y431" s="191"/>
      <c r="Z431" s="191"/>
    </row>
    <row r="432" spans="1:26" s="1" customFormat="1" ht="11.25" customHeight="1">
      <c r="A432" s="57"/>
      <c r="B432" s="57"/>
      <c r="C432" s="197" t="s">
        <v>435</v>
      </c>
      <c r="D432" s="197"/>
      <c r="E432" s="197"/>
      <c r="F432" s="197"/>
      <c r="G432" s="197"/>
      <c r="H432" s="197"/>
      <c r="I432" s="197"/>
      <c r="J432" s="197"/>
      <c r="K432" s="197"/>
      <c r="L432" s="197"/>
      <c r="M432" s="197"/>
      <c r="N432" s="197"/>
      <c r="O432" s="197"/>
      <c r="P432" s="197"/>
      <c r="Q432" s="197"/>
      <c r="R432" s="125"/>
      <c r="S432" s="125"/>
      <c r="T432" s="125"/>
      <c r="U432" s="57"/>
      <c r="V432" s="129"/>
      <c r="W432" s="125"/>
      <c r="X432" s="125"/>
      <c r="Y432" s="125"/>
      <c r="Z432" s="125"/>
    </row>
    <row r="433" spans="1:26" s="1" customFormat="1" ht="11.25" customHeight="1">
      <c r="A433" s="41"/>
      <c r="B433" s="41"/>
      <c r="C433" s="118"/>
      <c r="D433" s="118"/>
      <c r="E433" s="118"/>
      <c r="F433" s="41"/>
      <c r="G433" s="194" t="s">
        <v>436</v>
      </c>
      <c r="H433" s="194"/>
      <c r="I433" s="118"/>
      <c r="J433" s="118"/>
      <c r="K433" s="118"/>
      <c r="L433" s="41"/>
      <c r="M433" s="118"/>
      <c r="N433" s="118"/>
      <c r="O433" s="118"/>
      <c r="P433" s="118"/>
      <c r="Q433" s="118"/>
      <c r="R433" s="118"/>
      <c r="S433" s="196" t="s">
        <v>437</v>
      </c>
      <c r="T433" s="196"/>
      <c r="U433" s="196"/>
      <c r="V433" s="196"/>
      <c r="W433" s="196"/>
      <c r="X433" s="196"/>
      <c r="Y433" s="196"/>
      <c r="Z433" s="196"/>
    </row>
    <row r="434" spans="1:26" s="1" customFormat="1" ht="11.25" customHeight="1">
      <c r="A434" s="41"/>
      <c r="B434" s="41"/>
      <c r="C434" s="41"/>
      <c r="D434" s="41"/>
      <c r="E434" s="41"/>
      <c r="F434" s="41"/>
      <c r="G434" s="168" t="s">
        <v>438</v>
      </c>
      <c r="H434" s="168"/>
      <c r="I434" s="41"/>
      <c r="J434" s="194" t="s">
        <v>439</v>
      </c>
      <c r="K434" s="194"/>
      <c r="L434" s="41"/>
      <c r="M434" s="168" t="s">
        <v>440</v>
      </c>
      <c r="N434" s="168"/>
      <c r="O434" s="141"/>
      <c r="P434" s="141"/>
      <c r="Q434" s="154"/>
      <c r="R434" s="141"/>
      <c r="S434" s="195" t="s">
        <v>441</v>
      </c>
      <c r="T434" s="195"/>
      <c r="U434" s="195"/>
      <c r="V434" s="195"/>
      <c r="W434" s="195"/>
      <c r="X434" s="195"/>
      <c r="Y434" s="195"/>
      <c r="Z434" s="195"/>
    </row>
    <row r="435" spans="1:26" s="1" customFormat="1" ht="11.25" customHeight="1">
      <c r="A435" s="41"/>
      <c r="B435" s="41"/>
      <c r="C435" s="195" t="s">
        <v>442</v>
      </c>
      <c r="D435" s="195"/>
      <c r="E435" s="195"/>
      <c r="F435" s="41"/>
      <c r="G435" s="195" t="s">
        <v>443</v>
      </c>
      <c r="H435" s="195"/>
      <c r="I435" s="41"/>
      <c r="J435" s="196" t="s">
        <v>475</v>
      </c>
      <c r="K435" s="196"/>
      <c r="L435" s="41"/>
      <c r="M435" s="195" t="s">
        <v>476</v>
      </c>
      <c r="N435" s="195"/>
      <c r="O435" s="41"/>
      <c r="P435" s="195" t="s">
        <v>444</v>
      </c>
      <c r="Q435" s="195"/>
      <c r="R435" s="41"/>
      <c r="S435" s="195" t="s">
        <v>445</v>
      </c>
      <c r="T435" s="195"/>
      <c r="U435" s="118"/>
      <c r="V435" s="195" t="s">
        <v>446</v>
      </c>
      <c r="W435" s="195"/>
      <c r="X435" s="118"/>
      <c r="Y435" s="195" t="s">
        <v>447</v>
      </c>
      <c r="Z435" s="195"/>
    </row>
    <row r="436" spans="1:26" s="1" customFormat="1" ht="11.25" customHeight="1">
      <c r="A436" s="41"/>
      <c r="B436" s="41"/>
      <c r="C436" s="59"/>
      <c r="D436" s="59"/>
      <c r="E436" s="89" t="s">
        <v>383</v>
      </c>
      <c r="F436" s="41"/>
      <c r="G436" s="59"/>
      <c r="H436" s="89" t="s">
        <v>383</v>
      </c>
      <c r="I436" s="41"/>
      <c r="J436" s="59"/>
      <c r="K436" s="89" t="s">
        <v>383</v>
      </c>
      <c r="L436" s="42"/>
      <c r="M436" s="59"/>
      <c r="N436" s="89" t="s">
        <v>383</v>
      </c>
      <c r="O436" s="41"/>
      <c r="P436" s="59"/>
      <c r="Q436" s="89" t="s">
        <v>383</v>
      </c>
      <c r="R436" s="41"/>
      <c r="S436" s="59"/>
      <c r="T436" s="89" t="s">
        <v>383</v>
      </c>
      <c r="U436" s="118"/>
      <c r="V436" s="59"/>
      <c r="W436" s="89" t="s">
        <v>383</v>
      </c>
      <c r="X436" s="118"/>
      <c r="Y436" s="59"/>
      <c r="Z436" s="89" t="s">
        <v>383</v>
      </c>
    </row>
    <row r="437" spans="1:26" s="1" customFormat="1" ht="11.25" customHeight="1">
      <c r="A437" s="65" t="s">
        <v>386</v>
      </c>
      <c r="B437" s="44"/>
      <c r="C437" s="119" t="s">
        <v>380</v>
      </c>
      <c r="D437" s="119"/>
      <c r="E437" s="47" t="s">
        <v>470</v>
      </c>
      <c r="F437" s="44"/>
      <c r="G437" s="119" t="s">
        <v>380</v>
      </c>
      <c r="H437" s="47" t="s">
        <v>470</v>
      </c>
      <c r="I437" s="44"/>
      <c r="J437" s="119" t="s">
        <v>380</v>
      </c>
      <c r="K437" s="47" t="s">
        <v>470</v>
      </c>
      <c r="L437" s="45"/>
      <c r="M437" s="119" t="s">
        <v>380</v>
      </c>
      <c r="N437" s="47" t="s">
        <v>470</v>
      </c>
      <c r="O437" s="44"/>
      <c r="P437" s="119" t="s">
        <v>380</v>
      </c>
      <c r="Q437" s="47" t="s">
        <v>470</v>
      </c>
      <c r="R437" s="44"/>
      <c r="S437" s="119" t="s">
        <v>380</v>
      </c>
      <c r="T437" s="47" t="s">
        <v>470</v>
      </c>
      <c r="U437" s="44"/>
      <c r="V437" s="119" t="s">
        <v>380</v>
      </c>
      <c r="W437" s="47" t="s">
        <v>470</v>
      </c>
      <c r="X437" s="44"/>
      <c r="Y437" s="119" t="s">
        <v>380</v>
      </c>
      <c r="Z437" s="47" t="s">
        <v>470</v>
      </c>
    </row>
    <row r="438" spans="1:26" s="1" customFormat="1" ht="11.25" customHeight="1">
      <c r="A438" s="67" t="s">
        <v>394</v>
      </c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</row>
    <row r="439" spans="1:26" s="1" customFormat="1" ht="11.25" customHeight="1">
      <c r="A439" s="71" t="s">
        <v>395</v>
      </c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</row>
    <row r="440" spans="1:26" s="1" customFormat="1" ht="11.25" customHeight="1">
      <c r="A440" s="52" t="s">
        <v>64</v>
      </c>
      <c r="B440" s="41"/>
      <c r="C440" s="49">
        <v>3800</v>
      </c>
      <c r="D440" s="49"/>
      <c r="E440" s="74" t="s">
        <v>78</v>
      </c>
      <c r="F440" s="41"/>
      <c r="G440" s="59" t="s">
        <v>78</v>
      </c>
      <c r="H440" s="50" t="s">
        <v>78</v>
      </c>
      <c r="I440" s="41"/>
      <c r="J440" s="59" t="s">
        <v>78</v>
      </c>
      <c r="K440" s="50" t="s">
        <v>78</v>
      </c>
      <c r="L440" s="41"/>
      <c r="M440" s="49" t="s">
        <v>78</v>
      </c>
      <c r="N440" s="50" t="s">
        <v>78</v>
      </c>
      <c r="O440" s="41"/>
      <c r="P440" s="49">
        <v>1</v>
      </c>
      <c r="Q440" s="50" t="s">
        <v>78</v>
      </c>
      <c r="R440" s="41"/>
      <c r="S440" s="49" t="s">
        <v>78</v>
      </c>
      <c r="T440" s="50" t="s">
        <v>78</v>
      </c>
      <c r="U440" s="41"/>
      <c r="V440" s="59" t="s">
        <v>78</v>
      </c>
      <c r="W440" s="50" t="s">
        <v>78</v>
      </c>
      <c r="X440" s="41"/>
      <c r="Y440" s="49">
        <v>1200</v>
      </c>
      <c r="Z440" s="74">
        <v>0.041666666666666664</v>
      </c>
    </row>
    <row r="441" spans="1:26" s="1" customFormat="1" ht="11.25" customHeight="1">
      <c r="A441" s="52" t="s">
        <v>65</v>
      </c>
      <c r="B441" s="41"/>
      <c r="C441" s="49">
        <v>8000</v>
      </c>
      <c r="D441" s="49"/>
      <c r="E441" s="74" t="s">
        <v>78</v>
      </c>
      <c r="F441" s="41"/>
      <c r="G441" s="59" t="s">
        <v>78</v>
      </c>
      <c r="H441" s="50" t="s">
        <v>78</v>
      </c>
      <c r="I441" s="41"/>
      <c r="J441" s="59" t="s">
        <v>78</v>
      </c>
      <c r="K441" s="50" t="s">
        <v>78</v>
      </c>
      <c r="L441" s="41"/>
      <c r="M441" s="49" t="s">
        <v>78</v>
      </c>
      <c r="N441" s="50" t="s">
        <v>78</v>
      </c>
      <c r="O441" s="41"/>
      <c r="P441" s="49" t="s">
        <v>78</v>
      </c>
      <c r="Q441" s="50" t="s">
        <v>78</v>
      </c>
      <c r="R441" s="41"/>
      <c r="S441" s="49" t="s">
        <v>78</v>
      </c>
      <c r="T441" s="50" t="s">
        <v>78</v>
      </c>
      <c r="U441" s="41"/>
      <c r="V441" s="59" t="s">
        <v>78</v>
      </c>
      <c r="W441" s="50" t="s">
        <v>78</v>
      </c>
      <c r="X441" s="41"/>
      <c r="Y441" s="49" t="s">
        <v>78</v>
      </c>
      <c r="Z441" s="50" t="s">
        <v>78</v>
      </c>
    </row>
    <row r="442" spans="1:26" s="1" customFormat="1" ht="11.25" customHeight="1">
      <c r="A442" s="52" t="s">
        <v>66</v>
      </c>
      <c r="B442" s="41"/>
      <c r="C442" s="49">
        <v>2030</v>
      </c>
      <c r="D442" s="49"/>
      <c r="E442" s="74">
        <v>0.0049504950495049506</v>
      </c>
      <c r="F442" s="41"/>
      <c r="G442" s="59" t="s">
        <v>78</v>
      </c>
      <c r="H442" s="50" t="s">
        <v>78</v>
      </c>
      <c r="I442" s="41"/>
      <c r="J442" s="123" t="s">
        <v>390</v>
      </c>
      <c r="K442" s="74" t="s">
        <v>78</v>
      </c>
      <c r="L442" s="41"/>
      <c r="M442" s="49" t="s">
        <v>78</v>
      </c>
      <c r="N442" s="50" t="s">
        <v>78</v>
      </c>
      <c r="O442" s="41"/>
      <c r="P442" s="49">
        <v>610</v>
      </c>
      <c r="Q442" s="74">
        <v>0.008264462809917356</v>
      </c>
      <c r="R442" s="41"/>
      <c r="S442" s="49" t="s">
        <v>78</v>
      </c>
      <c r="T442" s="50" t="s">
        <v>78</v>
      </c>
      <c r="U442" s="41"/>
      <c r="V442" s="59" t="s">
        <v>78</v>
      </c>
      <c r="W442" s="50" t="s">
        <v>78</v>
      </c>
      <c r="X442" s="41"/>
      <c r="Y442" s="49" t="s">
        <v>78</v>
      </c>
      <c r="Z442" s="50" t="s">
        <v>78</v>
      </c>
    </row>
    <row r="443" spans="1:26" s="1" customFormat="1" ht="11.25" customHeight="1">
      <c r="A443" s="52" t="s">
        <v>67</v>
      </c>
      <c r="B443" s="41"/>
      <c r="C443" s="49">
        <v>1691</v>
      </c>
      <c r="D443" s="49"/>
      <c r="E443" s="74">
        <v>0.13261888814467515</v>
      </c>
      <c r="F443" s="41"/>
      <c r="G443" s="59" t="s">
        <v>78</v>
      </c>
      <c r="H443" s="50" t="s">
        <v>78</v>
      </c>
      <c r="I443" s="41"/>
      <c r="J443" s="49">
        <v>15</v>
      </c>
      <c r="K443" s="74">
        <v>0.5</v>
      </c>
      <c r="L443" s="41"/>
      <c r="M443" s="49" t="s">
        <v>78</v>
      </c>
      <c r="N443" s="50" t="s">
        <v>78</v>
      </c>
      <c r="O443" s="41"/>
      <c r="P443" s="49" t="s">
        <v>78</v>
      </c>
      <c r="Q443" s="50" t="s">
        <v>78</v>
      </c>
      <c r="R443" s="41"/>
      <c r="S443" s="49" t="s">
        <v>78</v>
      </c>
      <c r="T443" s="50" t="s">
        <v>78</v>
      </c>
      <c r="U443" s="41"/>
      <c r="V443" s="59" t="s">
        <v>78</v>
      </c>
      <c r="W443" s="50" t="s">
        <v>78</v>
      </c>
      <c r="X443" s="41"/>
      <c r="Y443" s="49" t="s">
        <v>78</v>
      </c>
      <c r="Z443" s="50" t="s">
        <v>78</v>
      </c>
    </row>
    <row r="444" spans="1:26" s="1" customFormat="1" ht="11.25" customHeight="1">
      <c r="A444" s="52" t="s">
        <v>79</v>
      </c>
      <c r="B444" s="41"/>
      <c r="C444" s="49">
        <v>20960</v>
      </c>
      <c r="D444" s="49"/>
      <c r="E444" s="74">
        <v>0.06612410986775177</v>
      </c>
      <c r="F444" s="41"/>
      <c r="G444" s="59" t="s">
        <v>78</v>
      </c>
      <c r="H444" s="50" t="s">
        <v>78</v>
      </c>
      <c r="I444" s="41"/>
      <c r="J444" s="59" t="s">
        <v>78</v>
      </c>
      <c r="K444" s="50" t="s">
        <v>78</v>
      </c>
      <c r="L444" s="41"/>
      <c r="M444" s="49" t="s">
        <v>78</v>
      </c>
      <c r="N444" s="74" t="s">
        <v>78</v>
      </c>
      <c r="O444" s="41"/>
      <c r="P444" s="49">
        <v>6910</v>
      </c>
      <c r="Q444" s="74">
        <v>0.035516259553424245</v>
      </c>
      <c r="R444" s="41"/>
      <c r="S444" s="49">
        <v>13</v>
      </c>
      <c r="T444" s="74">
        <v>-0.9084507042253521</v>
      </c>
      <c r="U444" s="41"/>
      <c r="V444" s="49">
        <v>147</v>
      </c>
      <c r="W444" s="74">
        <v>-0.9074307304785895</v>
      </c>
      <c r="X444" s="41"/>
      <c r="Y444" s="49" t="s">
        <v>78</v>
      </c>
      <c r="Z444" s="74">
        <v>-1</v>
      </c>
    </row>
    <row r="445" spans="1:26" s="1" customFormat="1" ht="11.25" customHeight="1">
      <c r="A445" s="52" t="s">
        <v>68</v>
      </c>
      <c r="B445" s="41"/>
      <c r="C445" s="49">
        <v>31954</v>
      </c>
      <c r="D445" s="49"/>
      <c r="E445" s="74">
        <v>-0.02427555039848545</v>
      </c>
      <c r="F445" s="41"/>
      <c r="G445" s="59" t="s">
        <v>78</v>
      </c>
      <c r="H445" s="50" t="s">
        <v>78</v>
      </c>
      <c r="I445" s="41"/>
      <c r="J445" s="59" t="s">
        <v>78</v>
      </c>
      <c r="K445" s="50" t="s">
        <v>78</v>
      </c>
      <c r="L445" s="41"/>
      <c r="M445" s="49">
        <v>3626</v>
      </c>
      <c r="N445" s="74">
        <v>0.01768172888015717</v>
      </c>
      <c r="O445" s="41"/>
      <c r="P445" s="49">
        <v>18696</v>
      </c>
      <c r="Q445" s="74">
        <v>0.14699386503067485</v>
      </c>
      <c r="R445" s="41"/>
      <c r="S445" s="49">
        <v>2415</v>
      </c>
      <c r="T445" s="74">
        <v>-0.06684698608964451</v>
      </c>
      <c r="U445" s="41"/>
      <c r="V445" s="49">
        <v>23276</v>
      </c>
      <c r="W445" s="74">
        <v>0.007793557325943886</v>
      </c>
      <c r="X445" s="41"/>
      <c r="Y445" s="49">
        <v>181926</v>
      </c>
      <c r="Z445" s="74">
        <v>0.015863975207303795</v>
      </c>
    </row>
    <row r="446" spans="1:26" s="1" customFormat="1" ht="11.25" customHeight="1">
      <c r="A446" s="52" t="s">
        <v>69</v>
      </c>
      <c r="B446" s="41"/>
      <c r="C446" s="49">
        <v>15000</v>
      </c>
      <c r="D446" s="49"/>
      <c r="E446" s="74">
        <v>-0.0196078431372549</v>
      </c>
      <c r="F446" s="41"/>
      <c r="G446" s="59" t="s">
        <v>78</v>
      </c>
      <c r="H446" s="50" t="s">
        <v>78</v>
      </c>
      <c r="I446" s="41"/>
      <c r="J446" s="59" t="s">
        <v>78</v>
      </c>
      <c r="K446" s="50" t="s">
        <v>78</v>
      </c>
      <c r="L446" s="41"/>
      <c r="M446" s="49" t="s">
        <v>78</v>
      </c>
      <c r="N446" s="50" t="s">
        <v>78</v>
      </c>
      <c r="O446" s="41"/>
      <c r="P446" s="49">
        <v>190</v>
      </c>
      <c r="Q446" s="74">
        <v>-0.01124577827967174</v>
      </c>
      <c r="R446" s="41"/>
      <c r="S446" s="49" t="s">
        <v>78</v>
      </c>
      <c r="T446" s="50" t="s">
        <v>78</v>
      </c>
      <c r="U446" s="41"/>
      <c r="V446" s="59" t="s">
        <v>78</v>
      </c>
      <c r="W446" s="50" t="s">
        <v>78</v>
      </c>
      <c r="X446" s="41"/>
      <c r="Y446" s="49">
        <v>68000</v>
      </c>
      <c r="Z446" s="74">
        <v>-0.02032819005633113</v>
      </c>
    </row>
    <row r="447" spans="1:26" s="1" customFormat="1" ht="11.25" customHeight="1">
      <c r="A447" s="52" t="s">
        <v>70</v>
      </c>
      <c r="B447" s="41"/>
      <c r="C447" s="49">
        <v>2500</v>
      </c>
      <c r="D447" s="49"/>
      <c r="E447" s="74" t="s">
        <v>78</v>
      </c>
      <c r="F447" s="41"/>
      <c r="G447" s="59" t="s">
        <v>78</v>
      </c>
      <c r="H447" s="50" t="s">
        <v>78</v>
      </c>
      <c r="I447" s="41"/>
      <c r="J447" s="59" t="s">
        <v>78</v>
      </c>
      <c r="K447" s="50" t="s">
        <v>78</v>
      </c>
      <c r="L447" s="41"/>
      <c r="M447" s="49" t="s">
        <v>78</v>
      </c>
      <c r="N447" s="50" t="s">
        <v>78</v>
      </c>
      <c r="O447" s="41"/>
      <c r="P447" s="49" t="s">
        <v>78</v>
      </c>
      <c r="Q447" s="50" t="s">
        <v>78</v>
      </c>
      <c r="R447" s="41"/>
      <c r="S447" s="49" t="s">
        <v>78</v>
      </c>
      <c r="T447" s="50" t="s">
        <v>78</v>
      </c>
      <c r="U447" s="41"/>
      <c r="V447" s="59" t="s">
        <v>78</v>
      </c>
      <c r="W447" s="50" t="s">
        <v>78</v>
      </c>
      <c r="X447" s="41"/>
      <c r="Y447" s="49" t="s">
        <v>78</v>
      </c>
      <c r="Z447" s="50" t="s">
        <v>78</v>
      </c>
    </row>
    <row r="448" spans="1:26" s="1" customFormat="1" ht="11.25" customHeight="1">
      <c r="A448" s="52" t="s">
        <v>71</v>
      </c>
      <c r="B448" s="41"/>
      <c r="C448" s="49">
        <v>40000</v>
      </c>
      <c r="D448" s="49"/>
      <c r="E448" s="74" t="s">
        <v>78</v>
      </c>
      <c r="F448" s="41"/>
      <c r="G448" s="59" t="s">
        <v>78</v>
      </c>
      <c r="H448" s="50" t="s">
        <v>78</v>
      </c>
      <c r="I448" s="41"/>
      <c r="J448" s="59" t="s">
        <v>78</v>
      </c>
      <c r="K448" s="50" t="s">
        <v>78</v>
      </c>
      <c r="L448" s="41"/>
      <c r="M448" s="49" t="s">
        <v>78</v>
      </c>
      <c r="N448" s="50" t="s">
        <v>78</v>
      </c>
      <c r="O448" s="41"/>
      <c r="P448" s="49">
        <v>3800</v>
      </c>
      <c r="Q448" s="50" t="s">
        <v>78</v>
      </c>
      <c r="R448" s="41"/>
      <c r="S448" s="49" t="s">
        <v>78</v>
      </c>
      <c r="T448" s="50" t="s">
        <v>78</v>
      </c>
      <c r="U448" s="41"/>
      <c r="V448" s="59" t="s">
        <v>78</v>
      </c>
      <c r="W448" s="50" t="s">
        <v>78</v>
      </c>
      <c r="X448" s="41"/>
      <c r="Y448" s="49">
        <v>10</v>
      </c>
      <c r="Z448" s="50" t="s">
        <v>78</v>
      </c>
    </row>
    <row r="449" spans="1:26" s="1" customFormat="1" ht="11.25" customHeight="1">
      <c r="A449" s="52" t="s">
        <v>72</v>
      </c>
      <c r="B449" s="41"/>
      <c r="C449" s="49">
        <v>700</v>
      </c>
      <c r="D449" s="49"/>
      <c r="E449" s="74" t="s">
        <v>78</v>
      </c>
      <c r="F449" s="41"/>
      <c r="G449" s="59" t="s">
        <v>78</v>
      </c>
      <c r="H449" s="50" t="s">
        <v>78</v>
      </c>
      <c r="I449" s="41"/>
      <c r="J449" s="59" t="s">
        <v>78</v>
      </c>
      <c r="K449" s="50" t="s">
        <v>78</v>
      </c>
      <c r="L449" s="41"/>
      <c r="M449" s="49" t="s">
        <v>78</v>
      </c>
      <c r="N449" s="50" t="s">
        <v>78</v>
      </c>
      <c r="O449" s="41"/>
      <c r="P449" s="49" t="s">
        <v>78</v>
      </c>
      <c r="Q449" s="50" t="s">
        <v>78</v>
      </c>
      <c r="R449" s="41"/>
      <c r="S449" s="49" t="s">
        <v>78</v>
      </c>
      <c r="T449" s="50" t="s">
        <v>78</v>
      </c>
      <c r="U449" s="41"/>
      <c r="V449" s="59" t="s">
        <v>78</v>
      </c>
      <c r="W449" s="50" t="s">
        <v>78</v>
      </c>
      <c r="X449" s="41"/>
      <c r="Y449" s="49" t="s">
        <v>78</v>
      </c>
      <c r="Z449" s="50" t="s">
        <v>78</v>
      </c>
    </row>
    <row r="450" spans="1:26" s="1" customFormat="1" ht="11.25" customHeight="1">
      <c r="A450" s="52" t="s">
        <v>132</v>
      </c>
      <c r="B450" s="41"/>
      <c r="C450" s="49" t="s">
        <v>78</v>
      </c>
      <c r="D450" s="49"/>
      <c r="E450" s="50" t="s">
        <v>78</v>
      </c>
      <c r="F450" s="41"/>
      <c r="G450" s="59" t="s">
        <v>78</v>
      </c>
      <c r="H450" s="50" t="s">
        <v>78</v>
      </c>
      <c r="I450" s="41"/>
      <c r="J450" s="59" t="s">
        <v>78</v>
      </c>
      <c r="K450" s="50" t="s">
        <v>78</v>
      </c>
      <c r="L450" s="41"/>
      <c r="M450" s="49" t="s">
        <v>78</v>
      </c>
      <c r="N450" s="50" t="s">
        <v>78</v>
      </c>
      <c r="O450" s="41"/>
      <c r="P450" s="49">
        <v>5.141</v>
      </c>
      <c r="Q450" s="50" t="s">
        <v>78</v>
      </c>
      <c r="R450" s="41"/>
      <c r="S450" s="49" t="s">
        <v>78</v>
      </c>
      <c r="T450" s="50" t="s">
        <v>78</v>
      </c>
      <c r="U450" s="41"/>
      <c r="V450" s="59" t="s">
        <v>78</v>
      </c>
      <c r="W450" s="50" t="s">
        <v>78</v>
      </c>
      <c r="X450" s="41"/>
      <c r="Y450" s="49" t="s">
        <v>78</v>
      </c>
      <c r="Z450" s="50" t="s">
        <v>78</v>
      </c>
    </row>
    <row r="451" spans="1:26" s="1" customFormat="1" ht="11.25" customHeight="1">
      <c r="A451" s="52" t="s">
        <v>73</v>
      </c>
      <c r="B451" s="41"/>
      <c r="C451" s="49">
        <v>3400</v>
      </c>
      <c r="D451" s="49"/>
      <c r="E451" s="74" t="s">
        <v>78</v>
      </c>
      <c r="F451" s="41"/>
      <c r="G451" s="59" t="s">
        <v>78</v>
      </c>
      <c r="H451" s="50" t="s">
        <v>78</v>
      </c>
      <c r="I451" s="41"/>
      <c r="J451" s="59" t="s">
        <v>78</v>
      </c>
      <c r="K451" s="50" t="s">
        <v>78</v>
      </c>
      <c r="L451" s="41"/>
      <c r="M451" s="49" t="s">
        <v>78</v>
      </c>
      <c r="N451" s="50" t="s">
        <v>78</v>
      </c>
      <c r="O451" s="41"/>
      <c r="P451" s="49">
        <v>5000</v>
      </c>
      <c r="Q451" s="74" t="s">
        <v>78</v>
      </c>
      <c r="R451" s="41"/>
      <c r="S451" s="49" t="s">
        <v>78</v>
      </c>
      <c r="T451" s="50" t="s">
        <v>78</v>
      </c>
      <c r="U451" s="41"/>
      <c r="V451" s="59" t="s">
        <v>78</v>
      </c>
      <c r="W451" s="50" t="s">
        <v>78</v>
      </c>
      <c r="X451" s="41"/>
      <c r="Y451" s="49" t="s">
        <v>78</v>
      </c>
      <c r="Z451" s="50" t="s">
        <v>78</v>
      </c>
    </row>
    <row r="452" spans="1:26" s="1" customFormat="1" ht="11.25" customHeight="1">
      <c r="A452" s="52" t="s">
        <v>74</v>
      </c>
      <c r="B452" s="41"/>
      <c r="C452" s="49">
        <v>10000</v>
      </c>
      <c r="D452" s="49"/>
      <c r="E452" s="74" t="s">
        <v>78</v>
      </c>
      <c r="F452" s="41"/>
      <c r="G452" s="59" t="s">
        <v>78</v>
      </c>
      <c r="H452" s="50" t="s">
        <v>78</v>
      </c>
      <c r="I452" s="41"/>
      <c r="J452" s="59" t="s">
        <v>78</v>
      </c>
      <c r="K452" s="50" t="s">
        <v>78</v>
      </c>
      <c r="L452" s="41"/>
      <c r="M452" s="49" t="s">
        <v>78</v>
      </c>
      <c r="N452" s="50" t="s">
        <v>78</v>
      </c>
      <c r="O452" s="41"/>
      <c r="P452" s="49">
        <v>600</v>
      </c>
      <c r="Q452" s="74">
        <v>-0.0033802021477156116</v>
      </c>
      <c r="R452" s="41"/>
      <c r="S452" s="49" t="s">
        <v>78</v>
      </c>
      <c r="T452" s="50" t="s">
        <v>78</v>
      </c>
      <c r="U452" s="41"/>
      <c r="V452" s="59" t="s">
        <v>78</v>
      </c>
      <c r="W452" s="50" t="s">
        <v>78</v>
      </c>
      <c r="X452" s="41"/>
      <c r="Y452" s="49" t="s">
        <v>78</v>
      </c>
      <c r="Z452" s="50" t="s">
        <v>78</v>
      </c>
    </row>
    <row r="453" spans="1:26" s="1" customFormat="1" ht="11.25" customHeight="1">
      <c r="A453" s="52" t="s">
        <v>75</v>
      </c>
      <c r="B453" s="41"/>
      <c r="C453" s="49">
        <v>42000</v>
      </c>
      <c r="D453" s="49"/>
      <c r="E453" s="74">
        <v>-0.045454545454545456</v>
      </c>
      <c r="F453" s="41"/>
      <c r="G453" s="59" t="s">
        <v>78</v>
      </c>
      <c r="H453" s="50" t="s">
        <v>78</v>
      </c>
      <c r="I453" s="41"/>
      <c r="J453" s="59" t="s">
        <v>78</v>
      </c>
      <c r="K453" s="50" t="s">
        <v>78</v>
      </c>
      <c r="L453" s="41"/>
      <c r="M453" s="49">
        <v>590</v>
      </c>
      <c r="N453" s="74">
        <v>-0.007327270738868215</v>
      </c>
      <c r="O453" s="41"/>
      <c r="P453" s="49">
        <v>4000</v>
      </c>
      <c r="Q453" s="74">
        <v>0.009336361342417361</v>
      </c>
      <c r="R453" s="41"/>
      <c r="S453" s="49">
        <v>3800</v>
      </c>
      <c r="T453" s="74">
        <v>-0.016308568470100957</v>
      </c>
      <c r="U453" s="41"/>
      <c r="V453" s="49">
        <v>5500</v>
      </c>
      <c r="W453" s="74">
        <v>-0.005604773097089134</v>
      </c>
      <c r="X453" s="41"/>
      <c r="Y453" s="49">
        <v>8000</v>
      </c>
      <c r="Z453" s="74">
        <v>0.00238065405337677</v>
      </c>
    </row>
    <row r="454" spans="1:26" s="1" customFormat="1" ht="11.25" customHeight="1">
      <c r="A454" s="52" t="s">
        <v>76</v>
      </c>
      <c r="B454" s="41"/>
      <c r="C454" s="49">
        <v>2700</v>
      </c>
      <c r="D454" s="49"/>
      <c r="E454" s="74">
        <v>0.018867924528301886</v>
      </c>
      <c r="F454" s="41"/>
      <c r="G454" s="59" t="s">
        <v>78</v>
      </c>
      <c r="H454" s="50" t="s">
        <v>78</v>
      </c>
      <c r="I454" s="41"/>
      <c r="J454" s="59" t="s">
        <v>78</v>
      </c>
      <c r="K454" s="50" t="s">
        <v>78</v>
      </c>
      <c r="L454" s="41"/>
      <c r="M454" s="49" t="s">
        <v>78</v>
      </c>
      <c r="N454" s="50" t="s">
        <v>78</v>
      </c>
      <c r="O454" s="41"/>
      <c r="P454" s="49" t="s">
        <v>78</v>
      </c>
      <c r="Q454" s="50" t="s">
        <v>78</v>
      </c>
      <c r="R454" s="41"/>
      <c r="S454" s="49" t="s">
        <v>78</v>
      </c>
      <c r="T454" s="50" t="s">
        <v>78</v>
      </c>
      <c r="U454" s="41"/>
      <c r="V454" s="49" t="s">
        <v>78</v>
      </c>
      <c r="W454" s="50" t="s">
        <v>78</v>
      </c>
      <c r="X454" s="41"/>
      <c r="Y454" s="49" t="s">
        <v>78</v>
      </c>
      <c r="Z454" s="50" t="s">
        <v>78</v>
      </c>
    </row>
    <row r="455" spans="1:26" s="1" customFormat="1" ht="11.25" customHeight="1">
      <c r="A455" s="52" t="s">
        <v>77</v>
      </c>
      <c r="B455" s="41"/>
      <c r="C455" s="49">
        <v>11250</v>
      </c>
      <c r="D455" s="49"/>
      <c r="E455" s="74">
        <v>0.003120820329915292</v>
      </c>
      <c r="F455" s="41"/>
      <c r="G455" s="59" t="s">
        <v>78</v>
      </c>
      <c r="H455" s="50" t="s">
        <v>78</v>
      </c>
      <c r="I455" s="41"/>
      <c r="J455" s="59" t="s">
        <v>78</v>
      </c>
      <c r="K455" s="50" t="s">
        <v>78</v>
      </c>
      <c r="L455" s="41"/>
      <c r="M455" s="49">
        <v>600</v>
      </c>
      <c r="N455" s="74">
        <v>-0.034438364982298</v>
      </c>
      <c r="O455" s="41"/>
      <c r="P455" s="49">
        <v>5700</v>
      </c>
      <c r="Q455" s="50" t="s">
        <v>78</v>
      </c>
      <c r="R455" s="41"/>
      <c r="S455" s="49">
        <v>1200</v>
      </c>
      <c r="T455" s="74">
        <v>-0.2</v>
      </c>
      <c r="U455" s="41"/>
      <c r="V455" s="49">
        <v>26000</v>
      </c>
      <c r="W455" s="74">
        <v>-0.026217228464419477</v>
      </c>
      <c r="X455" s="41"/>
      <c r="Y455" s="49" t="s">
        <v>78</v>
      </c>
      <c r="Z455" s="50" t="s">
        <v>78</v>
      </c>
    </row>
    <row r="456" spans="1:26" s="1" customFormat="1" ht="11.25" customHeight="1">
      <c r="A456" s="53" t="s">
        <v>33</v>
      </c>
      <c r="B456" s="41"/>
      <c r="C456" s="54">
        <v>196000</v>
      </c>
      <c r="D456" s="54"/>
      <c r="E456" s="56">
        <v>-0.007605563910535884</v>
      </c>
      <c r="F456" s="55"/>
      <c r="G456" s="60" t="s">
        <v>78</v>
      </c>
      <c r="H456" s="56" t="s">
        <v>78</v>
      </c>
      <c r="I456" s="55"/>
      <c r="J456" s="54">
        <v>15</v>
      </c>
      <c r="K456" s="56">
        <v>0.5</v>
      </c>
      <c r="L456" s="55"/>
      <c r="M456" s="54">
        <v>4820</v>
      </c>
      <c r="N456" s="56">
        <v>0.007793870997780971</v>
      </c>
      <c r="O456" s="55"/>
      <c r="P456" s="54">
        <v>45500</v>
      </c>
      <c r="Q456" s="56">
        <v>0.06234175184588669</v>
      </c>
      <c r="R456" s="55"/>
      <c r="S456" s="54">
        <v>7430</v>
      </c>
      <c r="T456" s="56">
        <v>-0.08216977634993204</v>
      </c>
      <c r="U456" s="55"/>
      <c r="V456" s="54">
        <v>54900</v>
      </c>
      <c r="W456" s="56">
        <v>-0.03499956074848458</v>
      </c>
      <c r="X456" s="55"/>
      <c r="Y456" s="54">
        <v>259000</v>
      </c>
      <c r="Z456" s="56">
        <v>0.0057753213686890644</v>
      </c>
    </row>
    <row r="457" spans="1:26" s="1" customFormat="1" ht="11.25" customHeight="1">
      <c r="A457" s="51" t="s">
        <v>396</v>
      </c>
      <c r="B457" s="41"/>
      <c r="C457" s="49">
        <v>202000</v>
      </c>
      <c r="D457" s="49"/>
      <c r="E457" s="74">
        <v>-0.006851530661618531</v>
      </c>
      <c r="F457" s="41"/>
      <c r="G457" s="59" t="s">
        <v>78</v>
      </c>
      <c r="H457" s="50" t="s">
        <v>78</v>
      </c>
      <c r="I457" s="41"/>
      <c r="J457" s="49">
        <v>15</v>
      </c>
      <c r="K457" s="74">
        <v>0.5</v>
      </c>
      <c r="L457" s="41"/>
      <c r="M457" s="49">
        <v>4820</v>
      </c>
      <c r="N457" s="74">
        <v>0.007793870997780971</v>
      </c>
      <c r="O457" s="41"/>
      <c r="P457" s="49">
        <v>45600</v>
      </c>
      <c r="Q457" s="74">
        <v>0.06199976938050467</v>
      </c>
      <c r="R457" s="41"/>
      <c r="S457" s="49">
        <v>7430</v>
      </c>
      <c r="T457" s="74">
        <v>-0.08216977634993204</v>
      </c>
      <c r="U457" s="41"/>
      <c r="V457" s="49">
        <v>55200</v>
      </c>
      <c r="W457" s="74">
        <v>-0.03481604474351132</v>
      </c>
      <c r="X457" s="41"/>
      <c r="Y457" s="49">
        <v>259000</v>
      </c>
      <c r="Z457" s="74">
        <v>0.0057753213686890644</v>
      </c>
    </row>
    <row r="458" spans="1:26" s="1" customFormat="1" ht="11.25" customHeight="1">
      <c r="A458" s="133" t="s">
        <v>389</v>
      </c>
      <c r="B458" s="41"/>
      <c r="C458" s="50">
        <v>0.09364387230396191</v>
      </c>
      <c r="D458" s="50"/>
      <c r="E458" s="74">
        <v>-0.07415947516974962</v>
      </c>
      <c r="F458" s="41"/>
      <c r="G458" s="49" t="s">
        <v>78</v>
      </c>
      <c r="H458" s="50" t="s">
        <v>78</v>
      </c>
      <c r="I458" s="41"/>
      <c r="J458" s="156">
        <v>0.00033691099871560544</v>
      </c>
      <c r="K458" s="74">
        <v>0.4619964393448797</v>
      </c>
      <c r="L458" s="41"/>
      <c r="M458" s="50">
        <v>0.15925883793958215</v>
      </c>
      <c r="N458" s="74">
        <v>-0.04642076343064292</v>
      </c>
      <c r="O458" s="41"/>
      <c r="P458" s="50">
        <v>0.1994292208881713</v>
      </c>
      <c r="Q458" s="74">
        <v>0.021251383805126235</v>
      </c>
      <c r="R458" s="41"/>
      <c r="S458" s="50">
        <v>0.02378371548928669</v>
      </c>
      <c r="T458" s="74">
        <v>-0.12056586111178952</v>
      </c>
      <c r="U458" s="41"/>
      <c r="V458" s="50">
        <v>0.013019012218364186</v>
      </c>
      <c r="W458" s="74">
        <v>-0.09578622403227843</v>
      </c>
      <c r="X458" s="41"/>
      <c r="Y458" s="50">
        <v>0.28868502451565375</v>
      </c>
      <c r="Z458" s="157" t="s">
        <v>398</v>
      </c>
    </row>
    <row r="459" spans="1:26" s="1" customFormat="1" ht="11.25" customHeight="1">
      <c r="A459" s="126" t="s">
        <v>397</v>
      </c>
      <c r="B459" s="41"/>
      <c r="C459" s="49">
        <v>315000</v>
      </c>
      <c r="D459" s="49"/>
      <c r="E459" s="74">
        <v>0.030573630810376628</v>
      </c>
      <c r="F459" s="41"/>
      <c r="G459" s="59">
        <v>35600</v>
      </c>
      <c r="H459" s="50">
        <v>0.07878787878787878</v>
      </c>
      <c r="I459" s="41"/>
      <c r="J459" s="49">
        <v>4600</v>
      </c>
      <c r="K459" s="74">
        <v>0.004977187888842844</v>
      </c>
      <c r="L459" s="41"/>
      <c r="M459" s="49">
        <v>14200</v>
      </c>
      <c r="N459" s="74">
        <v>0.025870905813015065</v>
      </c>
      <c r="O459" s="41"/>
      <c r="P459" s="49">
        <v>61100</v>
      </c>
      <c r="Q459" s="74">
        <v>0.05401718630767711</v>
      </c>
      <c r="R459" s="41"/>
      <c r="S459" s="49">
        <v>41700</v>
      </c>
      <c r="T459" s="74">
        <v>0.08571651617268208</v>
      </c>
      <c r="U459" s="41"/>
      <c r="V459" s="49">
        <v>503000</v>
      </c>
      <c r="W459" s="74">
        <v>0.006031920019164179</v>
      </c>
      <c r="X459" s="41"/>
      <c r="Y459" s="49">
        <v>591000</v>
      </c>
      <c r="Z459" s="74">
        <v>0.0062738489108928866</v>
      </c>
    </row>
    <row r="460" spans="1:26" s="1" customFormat="1" ht="11.25" customHeight="1">
      <c r="A460" s="127" t="s">
        <v>399</v>
      </c>
      <c r="B460" s="41"/>
      <c r="C460" s="59"/>
      <c r="D460" s="59"/>
      <c r="E460" s="89"/>
      <c r="F460" s="41"/>
      <c r="G460" s="59"/>
      <c r="H460" s="89"/>
      <c r="I460" s="41"/>
      <c r="J460" s="59"/>
      <c r="K460" s="89"/>
      <c r="L460" s="41"/>
      <c r="M460" s="49"/>
      <c r="N460" s="89"/>
      <c r="O460" s="41"/>
      <c r="P460" s="49"/>
      <c r="Q460" s="50"/>
      <c r="R460" s="41"/>
      <c r="S460" s="59"/>
      <c r="T460" s="89"/>
      <c r="U460" s="41"/>
      <c r="V460" s="59"/>
      <c r="W460" s="89"/>
      <c r="X460" s="41"/>
      <c r="Y460" s="59"/>
      <c r="Z460" s="89"/>
    </row>
    <row r="461" spans="1:26" s="1" customFormat="1" ht="11.25" customHeight="1">
      <c r="A461" s="133" t="s">
        <v>389</v>
      </c>
      <c r="B461" s="41"/>
      <c r="C461" s="50">
        <v>0.146442218453984</v>
      </c>
      <c r="D461" s="50"/>
      <c r="E461" s="74">
        <v>-0.03927070253520898</v>
      </c>
      <c r="F461" s="41"/>
      <c r="G461" s="89">
        <v>0.38983940602504974</v>
      </c>
      <c r="H461" s="50">
        <v>-0.06460493623444065</v>
      </c>
      <c r="I461" s="41"/>
      <c r="J461" s="50">
        <v>0.10340247765246885</v>
      </c>
      <c r="K461" s="74">
        <v>-0.02048461978912101</v>
      </c>
      <c r="L461" s="41"/>
      <c r="M461" s="50">
        <v>0.4684511416636464</v>
      </c>
      <c r="N461" s="74">
        <v>-0.029316189216987493</v>
      </c>
      <c r="O461" s="41"/>
      <c r="P461" s="50">
        <v>0.26736263988116504</v>
      </c>
      <c r="Q461" s="74">
        <v>0.013575088343951266</v>
      </c>
      <c r="R461" s="41"/>
      <c r="S461" s="50">
        <v>0.13359288655889992</v>
      </c>
      <c r="T461" s="74">
        <v>0.04029715395498211</v>
      </c>
      <c r="U461" s="41"/>
      <c r="V461" s="50">
        <v>0.11866123178280585</v>
      </c>
      <c r="W461" s="74">
        <v>-0.05751860441686515</v>
      </c>
      <c r="X461" s="41"/>
      <c r="Y461" s="50">
        <v>0.6586312483557668</v>
      </c>
      <c r="Z461" s="157" t="s">
        <v>398</v>
      </c>
    </row>
    <row r="462" spans="1:26" s="1" customFormat="1" ht="11.25" customHeight="1">
      <c r="A462" s="67" t="s">
        <v>471</v>
      </c>
      <c r="B462" s="41"/>
      <c r="C462" s="49">
        <v>99000</v>
      </c>
      <c r="D462" s="49"/>
      <c r="E462" s="74">
        <v>0.04967568988418628</v>
      </c>
      <c r="F462" s="41"/>
      <c r="G462" s="59" t="s">
        <v>78</v>
      </c>
      <c r="H462" s="50" t="s">
        <v>78</v>
      </c>
      <c r="I462" s="41"/>
      <c r="J462" s="49">
        <v>10400</v>
      </c>
      <c r="K462" s="74">
        <v>-0.01812688821752266</v>
      </c>
      <c r="L462" s="41"/>
      <c r="M462" s="49">
        <v>1300</v>
      </c>
      <c r="N462" s="74">
        <v>0.18181818181818182</v>
      </c>
      <c r="O462" s="41"/>
      <c r="P462" s="49">
        <v>46500</v>
      </c>
      <c r="Q462" s="74">
        <v>0.06376506644100359</v>
      </c>
      <c r="R462" s="41"/>
      <c r="S462" s="49">
        <v>1550</v>
      </c>
      <c r="T462" s="74">
        <v>0.24798829553767382</v>
      </c>
      <c r="U462" s="41"/>
      <c r="V462" s="49">
        <v>932000</v>
      </c>
      <c r="W462" s="74">
        <v>0.01622632135756398</v>
      </c>
      <c r="X462" s="41"/>
      <c r="Y462" s="49">
        <v>75800</v>
      </c>
      <c r="Z462" s="74">
        <v>0.013109545349810282</v>
      </c>
    </row>
    <row r="463" spans="1:26" s="1" customFormat="1" ht="11.25" customHeight="1">
      <c r="A463" s="135" t="s">
        <v>389</v>
      </c>
      <c r="B463" s="41"/>
      <c r="C463" s="50">
        <v>0.045959526891411355</v>
      </c>
      <c r="D463" s="50"/>
      <c r="E463" s="74">
        <v>-0.02146323371837037</v>
      </c>
      <c r="F463" s="41"/>
      <c r="G463" s="50" t="s">
        <v>78</v>
      </c>
      <c r="H463" s="50" t="s">
        <v>78</v>
      </c>
      <c r="I463" s="41"/>
      <c r="J463" s="50">
        <v>0.23359162577615308</v>
      </c>
      <c r="K463" s="74">
        <v>-0.04300333779036075</v>
      </c>
      <c r="L463" s="41"/>
      <c r="M463" s="50">
        <v>0.042989304261099835</v>
      </c>
      <c r="N463" s="74">
        <v>0.11824184688304076</v>
      </c>
      <c r="O463" s="41"/>
      <c r="P463" s="50">
        <v>0.20358424171564768</v>
      </c>
      <c r="Q463" s="74">
        <v>0.02294894732429094</v>
      </c>
      <c r="R463" s="41"/>
      <c r="S463" s="50">
        <v>0.004955443958207402</v>
      </c>
      <c r="T463" s="74">
        <v>0.19578053080891086</v>
      </c>
      <c r="U463" s="41"/>
      <c r="V463" s="50">
        <v>0.21961502594439114</v>
      </c>
      <c r="W463" s="74">
        <v>-0.047968178223264234</v>
      </c>
      <c r="X463" s="41"/>
      <c r="Y463" s="50">
        <v>0.08442804091172738</v>
      </c>
      <c r="Z463" s="74">
        <v>0.007108067863895275</v>
      </c>
    </row>
    <row r="464" spans="1:26" s="1" customFormat="1" ht="11.25" customHeight="1">
      <c r="A464" s="51" t="s">
        <v>472</v>
      </c>
      <c r="B464" s="44"/>
      <c r="C464" s="87">
        <v>2150000</v>
      </c>
      <c r="D464" s="87"/>
      <c r="E464" s="136">
        <v>0.07269928535529581</v>
      </c>
      <c r="F464" s="137"/>
      <c r="G464" s="148">
        <v>181000</v>
      </c>
      <c r="H464" s="136">
        <v>0.15450845184326364</v>
      </c>
      <c r="I464" s="137"/>
      <c r="J464" s="87">
        <v>44500</v>
      </c>
      <c r="K464" s="136">
        <v>0.025994290842561614</v>
      </c>
      <c r="L464" s="137"/>
      <c r="M464" s="87">
        <v>30200</v>
      </c>
      <c r="N464" s="136">
        <v>0.05685383274857058</v>
      </c>
      <c r="O464" s="137"/>
      <c r="P464" s="87">
        <v>228000</v>
      </c>
      <c r="Q464" s="136">
        <v>0.03990044588586227</v>
      </c>
      <c r="R464" s="137"/>
      <c r="S464" s="87">
        <v>312000</v>
      </c>
      <c r="T464" s="136">
        <v>0.04365998892242033</v>
      </c>
      <c r="U464" s="137"/>
      <c r="V464" s="87">
        <v>4240000</v>
      </c>
      <c r="W464" s="136">
        <v>0.06742894314291394</v>
      </c>
      <c r="X464" s="137"/>
      <c r="Y464" s="87">
        <v>898000</v>
      </c>
      <c r="Z464" s="136">
        <v>0.005959119658969949</v>
      </c>
    </row>
    <row r="465" spans="1:26" s="1" customFormat="1" ht="11.25" customHeight="1">
      <c r="A465" s="192" t="s">
        <v>34</v>
      </c>
      <c r="B465" s="192"/>
      <c r="C465" s="192"/>
      <c r="D465" s="192"/>
      <c r="E465" s="192"/>
      <c r="F465" s="192"/>
      <c r="G465" s="192"/>
      <c r="H465" s="192"/>
      <c r="I465" s="192"/>
      <c r="J465" s="192"/>
      <c r="K465" s="192"/>
      <c r="L465" s="192"/>
      <c r="M465" s="192"/>
      <c r="N465" s="192"/>
      <c r="O465" s="192"/>
      <c r="P465" s="192"/>
      <c r="Q465" s="192"/>
      <c r="R465" s="192"/>
      <c r="S465" s="192"/>
      <c r="T465" s="192"/>
      <c r="U465" s="192"/>
      <c r="V465" s="192"/>
      <c r="W465" s="192"/>
      <c r="X465" s="192"/>
      <c r="Y465" s="192"/>
      <c r="Z465" s="192"/>
    </row>
    <row r="466" spans="1:26" s="1" customFormat="1" ht="11.25" customHeight="1">
      <c r="A466" s="193"/>
      <c r="B466" s="193"/>
      <c r="C466" s="193"/>
      <c r="D466" s="193"/>
      <c r="E466" s="193"/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U466" s="193"/>
      <c r="V466" s="193"/>
      <c r="W466" s="193"/>
      <c r="X466" s="193"/>
      <c r="Y466" s="193"/>
      <c r="Z466" s="193"/>
    </row>
    <row r="467" spans="1:26" s="1" customFormat="1" ht="11.25" customHeight="1">
      <c r="A467" s="193"/>
      <c r="B467" s="193"/>
      <c r="C467" s="193"/>
      <c r="D467" s="193"/>
      <c r="E467" s="193"/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  <c r="T467" s="193"/>
      <c r="U467" s="193"/>
      <c r="V467" s="193"/>
      <c r="W467" s="193"/>
      <c r="X467" s="193"/>
      <c r="Y467" s="193"/>
      <c r="Z467" s="193"/>
    </row>
    <row r="468" spans="1:26" s="1" customFormat="1" ht="11.25" customHeight="1">
      <c r="A468" s="193"/>
      <c r="B468" s="193"/>
      <c r="C468" s="193"/>
      <c r="D468" s="193"/>
      <c r="E468" s="193"/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41"/>
      <c r="S468" s="41"/>
      <c r="T468" s="41"/>
      <c r="U468" s="41"/>
      <c r="V468" s="41"/>
      <c r="W468" s="41"/>
      <c r="X468" s="41"/>
      <c r="Y468" s="41"/>
      <c r="Z468" s="41"/>
    </row>
    <row r="469" spans="1:26" s="1" customFormat="1" ht="11.25" customHeight="1">
      <c r="A469" s="167" t="s">
        <v>393</v>
      </c>
      <c r="B469" s="167"/>
      <c r="C469" s="167"/>
      <c r="D469" s="167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41"/>
      <c r="S469" s="41"/>
      <c r="T469" s="41"/>
      <c r="U469" s="41"/>
      <c r="V469" s="41"/>
      <c r="W469" s="41"/>
      <c r="X469" s="41"/>
      <c r="Y469" s="41"/>
      <c r="Z469" s="41"/>
    </row>
    <row r="470" spans="1:26" s="1" customFormat="1" ht="11.25" customHeight="1">
      <c r="A470" s="167" t="s">
        <v>477</v>
      </c>
      <c r="B470" s="167"/>
      <c r="C470" s="167"/>
      <c r="D470" s="167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41"/>
      <c r="S470" s="41"/>
      <c r="T470" s="41"/>
      <c r="U470" s="41"/>
      <c r="V470" s="41"/>
      <c r="W470" s="41"/>
      <c r="X470" s="41"/>
      <c r="Y470" s="41"/>
      <c r="Z470" s="41"/>
    </row>
    <row r="471" spans="1:26" s="1" customFormat="1" ht="11.25" customHeight="1">
      <c r="A471" s="193"/>
      <c r="B471" s="193"/>
      <c r="C471" s="193"/>
      <c r="D471" s="193"/>
      <c r="E471" s="193"/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41"/>
      <c r="S471" s="41"/>
      <c r="T471" s="41"/>
      <c r="U471" s="41"/>
      <c r="V471" s="41"/>
      <c r="W471" s="41"/>
      <c r="X471" s="41"/>
      <c r="Y471" s="41"/>
      <c r="Z471" s="41"/>
    </row>
    <row r="472" spans="1:26" s="1" customFormat="1" ht="11.25" customHeight="1">
      <c r="A472" s="174" t="s">
        <v>370</v>
      </c>
      <c r="B472" s="174"/>
      <c r="C472" s="174"/>
      <c r="D472" s="174"/>
      <c r="E472" s="174"/>
      <c r="F472" s="174"/>
      <c r="G472" s="174"/>
      <c r="H472" s="174"/>
      <c r="I472" s="174"/>
      <c r="J472" s="174"/>
      <c r="K472" s="174"/>
      <c r="L472" s="174"/>
      <c r="M472" s="174"/>
      <c r="N472" s="174"/>
      <c r="O472" s="174"/>
      <c r="P472" s="174"/>
      <c r="Q472" s="174"/>
      <c r="R472" s="41"/>
      <c r="S472" s="41"/>
      <c r="T472" s="41"/>
      <c r="U472" s="41"/>
      <c r="V472" s="41"/>
      <c r="W472" s="41"/>
      <c r="X472" s="41"/>
      <c r="Y472" s="41"/>
      <c r="Z472" s="41"/>
    </row>
    <row r="473" spans="1:26" ht="11.25" customHeight="1">
      <c r="A473" s="191"/>
      <c r="B473" s="191"/>
      <c r="C473" s="191"/>
      <c r="D473" s="191"/>
      <c r="E473" s="191"/>
      <c r="F473" s="191"/>
      <c r="G473" s="191"/>
      <c r="H473" s="191"/>
      <c r="I473" s="191"/>
      <c r="J473" s="191"/>
      <c r="K473" s="191"/>
      <c r="L473" s="191"/>
      <c r="M473" s="191"/>
      <c r="N473" s="191"/>
      <c r="O473" s="191"/>
      <c r="P473" s="191"/>
      <c r="Q473" s="191"/>
      <c r="R473" s="116"/>
      <c r="S473" s="41"/>
      <c r="T473" s="41"/>
      <c r="U473" s="41"/>
      <c r="V473" s="41"/>
      <c r="W473" s="41"/>
      <c r="X473" s="41"/>
      <c r="Y473" s="41"/>
      <c r="Z473" s="41"/>
    </row>
    <row r="474" spans="1:26" ht="11.25" customHeight="1">
      <c r="A474" s="57"/>
      <c r="B474" s="57"/>
      <c r="C474" s="197" t="s">
        <v>449</v>
      </c>
      <c r="D474" s="197"/>
      <c r="E474" s="197"/>
      <c r="F474" s="197"/>
      <c r="G474" s="197"/>
      <c r="H474" s="197"/>
      <c r="I474" s="197"/>
      <c r="J474" s="197"/>
      <c r="K474" s="197"/>
      <c r="L474" s="197"/>
      <c r="M474" s="197"/>
      <c r="N474" s="197"/>
      <c r="O474" s="197"/>
      <c r="P474" s="197"/>
      <c r="Q474" s="197"/>
      <c r="R474" s="125"/>
      <c r="S474" s="125"/>
      <c r="T474" s="125"/>
      <c r="U474" s="57"/>
      <c r="V474" s="129"/>
      <c r="W474" s="125"/>
      <c r="X474" s="57"/>
      <c r="Y474" s="57"/>
      <c r="Z474" s="57"/>
    </row>
    <row r="475" spans="1:26" ht="11.25" customHeight="1">
      <c r="A475" s="41"/>
      <c r="B475" s="41"/>
      <c r="C475" s="197" t="s">
        <v>450</v>
      </c>
      <c r="D475" s="197"/>
      <c r="E475" s="197"/>
      <c r="F475" s="197"/>
      <c r="G475" s="197"/>
      <c r="H475" s="197"/>
      <c r="I475" s="41"/>
      <c r="J475" s="197" t="s">
        <v>451</v>
      </c>
      <c r="K475" s="197"/>
      <c r="L475" s="197"/>
      <c r="M475" s="197"/>
      <c r="N475" s="197"/>
      <c r="O475" s="141"/>
      <c r="P475" s="41"/>
      <c r="Q475" s="41"/>
      <c r="R475" s="41"/>
      <c r="S475" s="43"/>
      <c r="T475" s="43"/>
      <c r="U475" s="41"/>
      <c r="V475" s="42"/>
      <c r="W475" s="43"/>
      <c r="X475" s="41"/>
      <c r="Y475" s="41"/>
      <c r="Z475" s="41"/>
    </row>
    <row r="476" spans="1:26" ht="11.25" customHeight="1">
      <c r="A476" s="41"/>
      <c r="B476" s="41"/>
      <c r="C476" s="197" t="s">
        <v>452</v>
      </c>
      <c r="D476" s="197"/>
      <c r="E476" s="197"/>
      <c r="F476" s="41"/>
      <c r="G476" s="173" t="s">
        <v>453</v>
      </c>
      <c r="H476" s="173"/>
      <c r="I476" s="41"/>
      <c r="J476" s="195" t="s">
        <v>454</v>
      </c>
      <c r="K476" s="195"/>
      <c r="L476" s="141"/>
      <c r="M476" s="195" t="s">
        <v>455</v>
      </c>
      <c r="N476" s="195"/>
      <c r="O476" s="141"/>
      <c r="P476" s="168" t="s">
        <v>456</v>
      </c>
      <c r="Q476" s="168"/>
      <c r="R476" s="41"/>
      <c r="S476" s="43"/>
      <c r="T476" s="43"/>
      <c r="U476" s="41"/>
      <c r="V476" s="42"/>
      <c r="W476" s="43"/>
      <c r="X476" s="41"/>
      <c r="Y476" s="41"/>
      <c r="Z476" s="41"/>
    </row>
    <row r="477" spans="1:26" ht="11.25" customHeight="1">
      <c r="A477" s="41"/>
      <c r="B477" s="41"/>
      <c r="C477" s="130" t="s">
        <v>380</v>
      </c>
      <c r="D477" s="130"/>
      <c r="E477" s="131"/>
      <c r="F477" s="41"/>
      <c r="G477" s="130" t="s">
        <v>380</v>
      </c>
      <c r="H477" s="131"/>
      <c r="I477" s="41"/>
      <c r="J477" s="130" t="s">
        <v>380</v>
      </c>
      <c r="K477" s="131"/>
      <c r="L477" s="41"/>
      <c r="M477" s="130" t="s">
        <v>380</v>
      </c>
      <c r="N477" s="131"/>
      <c r="O477" s="141"/>
      <c r="P477" s="195" t="s">
        <v>457</v>
      </c>
      <c r="Q477" s="195"/>
      <c r="R477" s="41"/>
      <c r="S477" s="43"/>
      <c r="T477" s="43"/>
      <c r="U477" s="41"/>
      <c r="V477" s="42"/>
      <c r="W477" s="43"/>
      <c r="X477" s="41"/>
      <c r="Y477" s="41"/>
      <c r="Z477" s="41"/>
    </row>
    <row r="478" spans="1:26" ht="11.25" customHeight="1">
      <c r="A478" s="41"/>
      <c r="B478" s="41"/>
      <c r="C478" s="40" t="s">
        <v>458</v>
      </c>
      <c r="D478" s="40"/>
      <c r="E478" s="141"/>
      <c r="F478" s="41"/>
      <c r="G478" s="49" t="s">
        <v>459</v>
      </c>
      <c r="H478" s="89"/>
      <c r="I478" s="41"/>
      <c r="J478" s="49" t="s">
        <v>459</v>
      </c>
      <c r="K478" s="141"/>
      <c r="L478" s="41"/>
      <c r="M478" s="49" t="s">
        <v>459</v>
      </c>
      <c r="N478" s="89"/>
      <c r="O478" s="141"/>
      <c r="P478" s="59" t="s">
        <v>380</v>
      </c>
      <c r="Q478" s="89"/>
      <c r="R478" s="41"/>
      <c r="S478" s="43"/>
      <c r="T478" s="43"/>
      <c r="U478" s="41"/>
      <c r="V478" s="42"/>
      <c r="W478" s="43"/>
      <c r="X478" s="41"/>
      <c r="Y478" s="41"/>
      <c r="Z478" s="41"/>
    </row>
    <row r="479" spans="1:26" ht="11.25" customHeight="1">
      <c r="A479" s="41"/>
      <c r="B479" s="41"/>
      <c r="C479" s="59" t="s">
        <v>460</v>
      </c>
      <c r="D479" s="59"/>
      <c r="E479" s="89" t="s">
        <v>383</v>
      </c>
      <c r="F479" s="41"/>
      <c r="G479" s="49" t="s">
        <v>461</v>
      </c>
      <c r="H479" s="89" t="s">
        <v>383</v>
      </c>
      <c r="I479" s="41"/>
      <c r="J479" s="49" t="s">
        <v>461</v>
      </c>
      <c r="K479" s="89" t="s">
        <v>383</v>
      </c>
      <c r="L479" s="41"/>
      <c r="M479" s="49" t="s">
        <v>461</v>
      </c>
      <c r="N479" s="89" t="s">
        <v>383</v>
      </c>
      <c r="O479" s="41"/>
      <c r="P479" s="49" t="s">
        <v>384</v>
      </c>
      <c r="Q479" s="89" t="s">
        <v>383</v>
      </c>
      <c r="R479" s="41"/>
      <c r="S479" s="43"/>
      <c r="T479" s="43"/>
      <c r="U479" s="41"/>
      <c r="V479" s="42"/>
      <c r="W479" s="43"/>
      <c r="X479" s="41"/>
      <c r="Y479" s="41"/>
      <c r="Z479" s="41"/>
    </row>
    <row r="480" spans="1:26" ht="11.25" customHeight="1">
      <c r="A480" s="65" t="s">
        <v>386</v>
      </c>
      <c r="B480" s="44"/>
      <c r="C480" s="119" t="s">
        <v>462</v>
      </c>
      <c r="D480" s="119"/>
      <c r="E480" s="47" t="s">
        <v>470</v>
      </c>
      <c r="F480" s="44"/>
      <c r="G480" s="119" t="s">
        <v>463</v>
      </c>
      <c r="H480" s="47" t="s">
        <v>470</v>
      </c>
      <c r="I480" s="44"/>
      <c r="J480" s="119" t="s">
        <v>463</v>
      </c>
      <c r="K480" s="47" t="s">
        <v>470</v>
      </c>
      <c r="L480" s="44"/>
      <c r="M480" s="119" t="s">
        <v>463</v>
      </c>
      <c r="N480" s="47" t="s">
        <v>470</v>
      </c>
      <c r="O480" s="44"/>
      <c r="P480" s="119" t="s">
        <v>387</v>
      </c>
      <c r="Q480" s="47" t="s">
        <v>470</v>
      </c>
      <c r="R480" s="44"/>
      <c r="S480" s="43"/>
      <c r="T480" s="43"/>
      <c r="U480" s="41"/>
      <c r="V480" s="42"/>
      <c r="W480" s="43"/>
      <c r="X480" s="41"/>
      <c r="Y480" s="41"/>
      <c r="Z480" s="41"/>
    </row>
    <row r="481" spans="1:26" ht="11.25" customHeight="1">
      <c r="A481" s="48" t="s">
        <v>35</v>
      </c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3"/>
      <c r="T481" s="43"/>
      <c r="U481" s="41"/>
      <c r="V481" s="42"/>
      <c r="W481" s="43"/>
      <c r="X481" s="41"/>
      <c r="Y481" s="41"/>
      <c r="Z481" s="41"/>
    </row>
    <row r="482" spans="1:26" ht="11.25" customHeight="1">
      <c r="A482" s="51" t="s">
        <v>36</v>
      </c>
      <c r="B482" s="41"/>
      <c r="C482" s="59" t="s">
        <v>78</v>
      </c>
      <c r="D482" s="59"/>
      <c r="E482" s="50" t="s">
        <v>78</v>
      </c>
      <c r="F482" s="41"/>
      <c r="G482" s="59" t="s">
        <v>78</v>
      </c>
      <c r="H482" s="50" t="s">
        <v>78</v>
      </c>
      <c r="I482" s="41"/>
      <c r="J482" s="59" t="s">
        <v>78</v>
      </c>
      <c r="K482" s="50" t="s">
        <v>78</v>
      </c>
      <c r="L482" s="41"/>
      <c r="M482" s="59" t="s">
        <v>78</v>
      </c>
      <c r="N482" s="50" t="s">
        <v>78</v>
      </c>
      <c r="O482" s="41"/>
      <c r="P482" s="59" t="s">
        <v>78</v>
      </c>
      <c r="Q482" s="50" t="s">
        <v>78</v>
      </c>
      <c r="R482" s="41"/>
      <c r="S482" s="43"/>
      <c r="T482" s="43"/>
      <c r="U482" s="41"/>
      <c r="V482" s="42"/>
      <c r="W482" s="43"/>
      <c r="X482" s="41"/>
      <c r="Y482" s="41"/>
      <c r="Z482" s="41"/>
    </row>
    <row r="483" spans="1:26" ht="11.25" customHeight="1">
      <c r="A483" s="51" t="s">
        <v>37</v>
      </c>
      <c r="B483" s="41"/>
      <c r="C483" s="49">
        <v>4995.4</v>
      </c>
      <c r="D483" s="49"/>
      <c r="E483" s="74">
        <v>-0.02580104140257819</v>
      </c>
      <c r="F483" s="41"/>
      <c r="G483" s="59" t="s">
        <v>78</v>
      </c>
      <c r="H483" s="50" t="s">
        <v>78</v>
      </c>
      <c r="I483" s="41"/>
      <c r="J483" s="49">
        <v>110000</v>
      </c>
      <c r="K483" s="74">
        <v>-0.02533784891354406</v>
      </c>
      <c r="L483" s="41"/>
      <c r="M483" s="49">
        <v>48000</v>
      </c>
      <c r="N483" s="74">
        <v>0.062229474495604876</v>
      </c>
      <c r="O483" s="41"/>
      <c r="P483" s="59" t="s">
        <v>78</v>
      </c>
      <c r="Q483" s="50" t="s">
        <v>78</v>
      </c>
      <c r="R483" s="41"/>
      <c r="S483" s="43"/>
      <c r="T483" s="43"/>
      <c r="U483" s="41"/>
      <c r="V483" s="42"/>
      <c r="W483" s="43"/>
      <c r="X483" s="41"/>
      <c r="Y483" s="41"/>
      <c r="Z483" s="41"/>
    </row>
    <row r="484" spans="1:26" ht="11.25" customHeight="1">
      <c r="A484" s="51" t="s">
        <v>38</v>
      </c>
      <c r="B484" s="41"/>
      <c r="C484" s="49">
        <v>250</v>
      </c>
      <c r="D484" s="49"/>
      <c r="E484" s="74">
        <v>-0.015748031496062992</v>
      </c>
      <c r="F484" s="41"/>
      <c r="G484" s="59" t="s">
        <v>78</v>
      </c>
      <c r="H484" s="50" t="s">
        <v>78</v>
      </c>
      <c r="I484" s="41"/>
      <c r="J484" s="49">
        <v>13000</v>
      </c>
      <c r="K484" s="74">
        <v>-0.028182701652089408</v>
      </c>
      <c r="L484" s="41"/>
      <c r="M484" s="49">
        <v>140000</v>
      </c>
      <c r="N484" s="74">
        <v>0.20917772805178317</v>
      </c>
      <c r="O484" s="41"/>
      <c r="P484" s="59" t="s">
        <v>78</v>
      </c>
      <c r="Q484" s="50" t="s">
        <v>78</v>
      </c>
      <c r="R484" s="41"/>
      <c r="S484" s="43"/>
      <c r="T484" s="43"/>
      <c r="U484" s="41"/>
      <c r="V484" s="42"/>
      <c r="W484" s="43"/>
      <c r="X484" s="41"/>
      <c r="Y484" s="41"/>
      <c r="Z484" s="41"/>
    </row>
    <row r="485" spans="1:26" ht="11.25" customHeight="1">
      <c r="A485" s="51" t="s">
        <v>135</v>
      </c>
      <c r="B485" s="41"/>
      <c r="C485" s="49" t="s">
        <v>78</v>
      </c>
      <c r="D485" s="49"/>
      <c r="E485" s="50" t="s">
        <v>78</v>
      </c>
      <c r="F485" s="41"/>
      <c r="G485" s="59" t="s">
        <v>78</v>
      </c>
      <c r="H485" s="50" t="s">
        <v>78</v>
      </c>
      <c r="I485" s="41"/>
      <c r="J485" s="59" t="s">
        <v>78</v>
      </c>
      <c r="K485" s="50" t="s">
        <v>78</v>
      </c>
      <c r="L485" s="41"/>
      <c r="M485" s="59" t="s">
        <v>78</v>
      </c>
      <c r="N485" s="50" t="s">
        <v>78</v>
      </c>
      <c r="O485" s="41"/>
      <c r="P485" s="59" t="s">
        <v>78</v>
      </c>
      <c r="Q485" s="50" t="s">
        <v>78</v>
      </c>
      <c r="R485" s="41"/>
      <c r="S485" s="43"/>
      <c r="T485" s="43"/>
      <c r="U485" s="41"/>
      <c r="V485" s="42"/>
      <c r="W485" s="43"/>
      <c r="X485" s="41"/>
      <c r="Y485" s="41"/>
      <c r="Z485" s="41"/>
    </row>
    <row r="486" spans="1:26" ht="11.25" customHeight="1">
      <c r="A486" s="51" t="s">
        <v>39</v>
      </c>
      <c r="B486" s="41"/>
      <c r="C486" s="49">
        <v>6.1</v>
      </c>
      <c r="D486" s="49"/>
      <c r="E486" s="74">
        <v>-0.6573033707865169</v>
      </c>
      <c r="F486" s="41"/>
      <c r="G486" s="59" t="s">
        <v>78</v>
      </c>
      <c r="H486" s="50" t="s">
        <v>78</v>
      </c>
      <c r="I486" s="41"/>
      <c r="J486" s="49">
        <v>720</v>
      </c>
      <c r="K486" s="74">
        <v>-0.29878895008253825</v>
      </c>
      <c r="L486" s="41"/>
      <c r="M486" s="49">
        <v>280</v>
      </c>
      <c r="N486" s="74">
        <v>1.0509214497084762</v>
      </c>
      <c r="O486" s="41"/>
      <c r="P486" s="59" t="s">
        <v>78</v>
      </c>
      <c r="Q486" s="50" t="s">
        <v>78</v>
      </c>
      <c r="R486" s="41"/>
      <c r="S486" s="43"/>
      <c r="T486" s="43"/>
      <c r="U486" s="41"/>
      <c r="V486" s="42"/>
      <c r="W486" s="43"/>
      <c r="X486" s="41"/>
      <c r="Y486" s="41"/>
      <c r="Z486" s="41"/>
    </row>
    <row r="487" spans="1:26" ht="11.25" customHeight="1">
      <c r="A487" s="51" t="s">
        <v>40</v>
      </c>
      <c r="B487" s="41"/>
      <c r="C487" s="49">
        <v>14400</v>
      </c>
      <c r="D487" s="49"/>
      <c r="E487" s="74">
        <v>-0.02040816326530612</v>
      </c>
      <c r="F487" s="41"/>
      <c r="G487" s="59" t="s">
        <v>78</v>
      </c>
      <c r="H487" s="50" t="s">
        <v>78</v>
      </c>
      <c r="I487" s="41"/>
      <c r="J487" s="49">
        <v>373000</v>
      </c>
      <c r="K487" s="74">
        <v>0.11676646706586827</v>
      </c>
      <c r="L487" s="41"/>
      <c r="M487" s="49">
        <v>69000</v>
      </c>
      <c r="N487" s="74">
        <v>0.07434799532892176</v>
      </c>
      <c r="O487" s="41"/>
      <c r="P487" s="49">
        <v>3320</v>
      </c>
      <c r="Q487" s="74">
        <v>0.12542372881355932</v>
      </c>
      <c r="R487" s="41"/>
      <c r="S487" s="43"/>
      <c r="T487" s="43"/>
      <c r="U487" s="41"/>
      <c r="V487" s="42"/>
      <c r="W487" s="43"/>
      <c r="X487" s="41"/>
      <c r="Y487" s="41"/>
      <c r="Z487" s="41"/>
    </row>
    <row r="488" spans="1:26" ht="11.25" customHeight="1">
      <c r="A488" s="51" t="s">
        <v>41</v>
      </c>
      <c r="B488" s="41"/>
      <c r="C488" s="49">
        <v>29</v>
      </c>
      <c r="D488" s="49"/>
      <c r="E488" s="74">
        <v>0.07407407407407407</v>
      </c>
      <c r="F488" s="41"/>
      <c r="G488" s="59" t="s">
        <v>78</v>
      </c>
      <c r="H488" s="50" t="s">
        <v>78</v>
      </c>
      <c r="I488" s="41"/>
      <c r="J488" s="49">
        <v>540</v>
      </c>
      <c r="K488" s="74">
        <v>0.07254580664382548</v>
      </c>
      <c r="L488" s="41"/>
      <c r="M488" s="59" t="s">
        <v>78</v>
      </c>
      <c r="N488" s="50" t="s">
        <v>78</v>
      </c>
      <c r="O488" s="41"/>
      <c r="P488" s="59" t="s">
        <v>78</v>
      </c>
      <c r="Q488" s="50" t="s">
        <v>78</v>
      </c>
      <c r="R488" s="41"/>
      <c r="S488" s="43"/>
      <c r="T488" s="43"/>
      <c r="U488" s="41"/>
      <c r="V488" s="42"/>
      <c r="W488" s="43"/>
      <c r="X488" s="41"/>
      <c r="Y488" s="41"/>
      <c r="Z488" s="41"/>
    </row>
    <row r="489" spans="1:26" ht="11.25" customHeight="1">
      <c r="A489" s="51" t="s">
        <v>42</v>
      </c>
      <c r="B489" s="41"/>
      <c r="C489" s="49" t="s">
        <v>78</v>
      </c>
      <c r="D489" s="49"/>
      <c r="E489" s="50" t="s">
        <v>78</v>
      </c>
      <c r="F489" s="41"/>
      <c r="G489" s="59" t="s">
        <v>78</v>
      </c>
      <c r="H489" s="50" t="s">
        <v>78</v>
      </c>
      <c r="I489" s="41"/>
      <c r="J489" s="59" t="s">
        <v>78</v>
      </c>
      <c r="K489" s="50" t="s">
        <v>78</v>
      </c>
      <c r="L489" s="41"/>
      <c r="M489" s="59" t="s">
        <v>78</v>
      </c>
      <c r="N489" s="50" t="s">
        <v>78</v>
      </c>
      <c r="O489" s="41"/>
      <c r="P489" s="59" t="s">
        <v>78</v>
      </c>
      <c r="Q489" s="50" t="s">
        <v>78</v>
      </c>
      <c r="R489" s="41"/>
      <c r="S489" s="43"/>
      <c r="T489" s="43"/>
      <c r="U489" s="41"/>
      <c r="V489" s="42"/>
      <c r="W489" s="43"/>
      <c r="X489" s="41"/>
      <c r="Y489" s="41"/>
      <c r="Z489" s="41"/>
    </row>
    <row r="490" spans="1:26" ht="11.25" customHeight="1">
      <c r="A490" s="51" t="s">
        <v>127</v>
      </c>
      <c r="B490" s="41"/>
      <c r="C490" s="49" t="s">
        <v>78</v>
      </c>
      <c r="D490" s="49"/>
      <c r="E490" s="50" t="s">
        <v>78</v>
      </c>
      <c r="F490" s="41"/>
      <c r="G490" s="59" t="s">
        <v>78</v>
      </c>
      <c r="H490" s="50" t="s">
        <v>78</v>
      </c>
      <c r="I490" s="41"/>
      <c r="J490" s="49">
        <v>2200</v>
      </c>
      <c r="K490" s="74">
        <v>-0.21807803581202595</v>
      </c>
      <c r="L490" s="41"/>
      <c r="M490" s="49">
        <v>56000</v>
      </c>
      <c r="N490" s="74">
        <v>0.13821091942645558</v>
      </c>
      <c r="O490" s="41"/>
      <c r="P490" s="59" t="s">
        <v>78</v>
      </c>
      <c r="Q490" s="50" t="s">
        <v>78</v>
      </c>
      <c r="R490" s="41"/>
      <c r="S490" s="43"/>
      <c r="T490" s="43"/>
      <c r="U490" s="41"/>
      <c r="V490" s="42"/>
      <c r="W490" s="43"/>
      <c r="X490" s="41"/>
      <c r="Y490" s="41"/>
      <c r="Z490" s="41"/>
    </row>
    <row r="491" spans="1:26" ht="11.25" customHeight="1">
      <c r="A491" s="51" t="s">
        <v>43</v>
      </c>
      <c r="B491" s="41"/>
      <c r="C491" s="49" t="s">
        <v>78</v>
      </c>
      <c r="D491" s="49"/>
      <c r="E491" s="50" t="s">
        <v>78</v>
      </c>
      <c r="F491" s="41"/>
      <c r="G491" s="59" t="s">
        <v>78</v>
      </c>
      <c r="H491" s="50" t="s">
        <v>78</v>
      </c>
      <c r="I491" s="41"/>
      <c r="J491" s="59" t="s">
        <v>78</v>
      </c>
      <c r="K491" s="50" t="s">
        <v>78</v>
      </c>
      <c r="L491" s="41"/>
      <c r="M491" s="59" t="s">
        <v>78</v>
      </c>
      <c r="N491" s="50" t="s">
        <v>78</v>
      </c>
      <c r="O491" s="41"/>
      <c r="P491" s="59" t="s">
        <v>78</v>
      </c>
      <c r="Q491" s="50" t="s">
        <v>78</v>
      </c>
      <c r="R491" s="41"/>
      <c r="S491" s="43"/>
      <c r="T491" s="43"/>
      <c r="U491" s="41"/>
      <c r="V491" s="42"/>
      <c r="W491" s="43"/>
      <c r="X491" s="41"/>
      <c r="Y491" s="41"/>
      <c r="Z491" s="41"/>
    </row>
    <row r="492" spans="1:26" ht="11.25" customHeight="1">
      <c r="A492" s="51" t="s">
        <v>44</v>
      </c>
      <c r="B492" s="41"/>
      <c r="C492" s="49">
        <v>633950</v>
      </c>
      <c r="D492" s="49"/>
      <c r="E492" s="74">
        <v>0.02838835266444967</v>
      </c>
      <c r="F492" s="41"/>
      <c r="G492" s="49">
        <v>166400</v>
      </c>
      <c r="H492" s="74">
        <v>0.7738831944821999</v>
      </c>
      <c r="I492" s="41"/>
      <c r="J492" s="49">
        <v>3300000</v>
      </c>
      <c r="K492" s="74">
        <v>0.1</v>
      </c>
      <c r="L492" s="41"/>
      <c r="M492" s="49">
        <v>1400000</v>
      </c>
      <c r="N492" s="74">
        <v>0.0037135969209508486</v>
      </c>
      <c r="O492" s="41"/>
      <c r="P492" s="49">
        <v>3300</v>
      </c>
      <c r="Q492" s="74">
        <v>0.047619047619047616</v>
      </c>
      <c r="R492" s="41"/>
      <c r="S492" s="43"/>
      <c r="T492" s="43"/>
      <c r="U492" s="41"/>
      <c r="V492" s="42"/>
      <c r="W492" s="43"/>
      <c r="X492" s="41"/>
      <c r="Y492" s="41"/>
      <c r="Z492" s="41"/>
    </row>
    <row r="493" spans="1:26" ht="11.25" customHeight="1">
      <c r="A493" s="51" t="s">
        <v>45</v>
      </c>
      <c r="B493" s="41"/>
      <c r="C493" s="49">
        <v>35.6</v>
      </c>
      <c r="D493" s="49"/>
      <c r="E493" s="74">
        <v>0.08536585365853672</v>
      </c>
      <c r="F493" s="41"/>
      <c r="G493" s="59" t="s">
        <v>78</v>
      </c>
      <c r="H493" s="50" t="s">
        <v>78</v>
      </c>
      <c r="I493" s="41"/>
      <c r="J493" s="49">
        <v>140</v>
      </c>
      <c r="K493" s="74">
        <v>0.07613666935700834</v>
      </c>
      <c r="L493" s="41"/>
      <c r="M493" s="59" t="s">
        <v>78</v>
      </c>
      <c r="N493" s="50" t="s">
        <v>78</v>
      </c>
      <c r="O493" s="41"/>
      <c r="P493" s="59" t="s">
        <v>78</v>
      </c>
      <c r="Q493" s="50" t="s">
        <v>78</v>
      </c>
      <c r="R493" s="41"/>
      <c r="S493" s="43"/>
      <c r="T493" s="43"/>
      <c r="U493" s="41"/>
      <c r="V493" s="42"/>
      <c r="W493" s="43"/>
      <c r="X493" s="41"/>
      <c r="Y493" s="41"/>
      <c r="Z493" s="41"/>
    </row>
    <row r="494" spans="1:26" ht="11.25" customHeight="1">
      <c r="A494" s="51" t="s">
        <v>125</v>
      </c>
      <c r="B494" s="41"/>
      <c r="C494" s="49">
        <v>58570</v>
      </c>
      <c r="D494" s="49"/>
      <c r="E494" s="74">
        <v>-0.008967851099830795</v>
      </c>
      <c r="F494" s="41"/>
      <c r="G494" s="59" t="s">
        <v>78</v>
      </c>
      <c r="H494" s="50" t="s">
        <v>78</v>
      </c>
      <c r="I494" s="41"/>
      <c r="J494" s="49">
        <v>74000</v>
      </c>
      <c r="K494" s="74">
        <v>0.006802721088435374</v>
      </c>
      <c r="L494" s="41"/>
      <c r="M494" s="59" t="s">
        <v>78</v>
      </c>
      <c r="N494" s="50" t="s">
        <v>78</v>
      </c>
      <c r="O494" s="41"/>
      <c r="P494" s="59" t="s">
        <v>78</v>
      </c>
      <c r="Q494" s="50" t="s">
        <v>78</v>
      </c>
      <c r="R494" s="41"/>
      <c r="S494" s="43"/>
      <c r="T494" s="43"/>
      <c r="U494" s="41"/>
      <c r="V494" s="42"/>
      <c r="W494" s="43"/>
      <c r="X494" s="41"/>
      <c r="Y494" s="41"/>
      <c r="Z494" s="41"/>
    </row>
    <row r="495" spans="1:26" ht="11.25" customHeight="1">
      <c r="A495" s="51" t="s">
        <v>46</v>
      </c>
      <c r="B495" s="41"/>
      <c r="C495" s="49">
        <v>19</v>
      </c>
      <c r="D495" s="49"/>
      <c r="E495" s="74">
        <v>-0.02363823227132584</v>
      </c>
      <c r="F495" s="41"/>
      <c r="G495" s="59" t="s">
        <v>78</v>
      </c>
      <c r="H495" s="50" t="s">
        <v>78</v>
      </c>
      <c r="I495" s="41"/>
      <c r="J495" s="49">
        <v>30700</v>
      </c>
      <c r="K495" s="74">
        <v>0.05136986301369863</v>
      </c>
      <c r="L495" s="41"/>
      <c r="M495" s="49" t="s">
        <v>80</v>
      </c>
      <c r="N495" s="74" t="s">
        <v>80</v>
      </c>
      <c r="O495" s="41"/>
      <c r="P495" s="49">
        <v>900</v>
      </c>
      <c r="Q495" s="74" t="s">
        <v>78</v>
      </c>
      <c r="R495" s="41"/>
      <c r="S495" s="43"/>
      <c r="T495" s="43"/>
      <c r="U495" s="41"/>
      <c r="V495" s="42"/>
      <c r="W495" s="43"/>
      <c r="X495" s="41"/>
      <c r="Y495" s="41"/>
      <c r="Z495" s="41"/>
    </row>
    <row r="496" spans="1:26" ht="11.25" customHeight="1">
      <c r="A496" s="51" t="s">
        <v>47</v>
      </c>
      <c r="B496" s="41"/>
      <c r="C496" s="46">
        <v>59864</v>
      </c>
      <c r="D496" s="46"/>
      <c r="E496" s="58">
        <v>0.04145717715419008</v>
      </c>
      <c r="F496" s="44"/>
      <c r="G496" s="119" t="s">
        <v>78</v>
      </c>
      <c r="H496" s="58" t="s">
        <v>78</v>
      </c>
      <c r="I496" s="44"/>
      <c r="J496" s="46">
        <v>48000</v>
      </c>
      <c r="K496" s="58">
        <v>-0.0845791638774937</v>
      </c>
      <c r="L496" s="44"/>
      <c r="M496" s="46" t="s">
        <v>80</v>
      </c>
      <c r="N496" s="58" t="s">
        <v>80</v>
      </c>
      <c r="O496" s="44"/>
      <c r="P496" s="46">
        <v>2016</v>
      </c>
      <c r="Q496" s="58">
        <v>0.2687224669603524</v>
      </c>
      <c r="R496" s="44"/>
      <c r="S496" s="43"/>
      <c r="T496" s="43"/>
      <c r="U496" s="41"/>
      <c r="V496" s="42"/>
      <c r="W496" s="43"/>
      <c r="X496" s="41"/>
      <c r="Y496" s="41"/>
      <c r="Z496" s="41"/>
    </row>
    <row r="497" spans="1:26" ht="11.25" customHeight="1">
      <c r="A497" s="52" t="s">
        <v>33</v>
      </c>
      <c r="B497" s="41"/>
      <c r="C497" s="49">
        <v>772000</v>
      </c>
      <c r="D497" s="49"/>
      <c r="E497" s="74">
        <v>0.025105011915936892</v>
      </c>
      <c r="F497" s="41"/>
      <c r="G497" s="49">
        <v>166400</v>
      </c>
      <c r="H497" s="74">
        <v>0.7738831944821999</v>
      </c>
      <c r="I497" s="41"/>
      <c r="J497" s="49">
        <v>3960000</v>
      </c>
      <c r="K497" s="74">
        <v>0.09396935263920173</v>
      </c>
      <c r="L497" s="41"/>
      <c r="M497" s="49">
        <v>1740000</v>
      </c>
      <c r="N497" s="74">
        <v>-0.07123433053551027</v>
      </c>
      <c r="O497" s="41"/>
      <c r="P497" s="49">
        <v>9540</v>
      </c>
      <c r="Q497" s="74">
        <v>0.11025730585632786</v>
      </c>
      <c r="R497" s="41"/>
      <c r="S497" s="43"/>
      <c r="T497" s="43"/>
      <c r="U497" s="41"/>
      <c r="V497" s="42"/>
      <c r="W497" s="43"/>
      <c r="X497" s="41"/>
      <c r="Y497" s="41"/>
      <c r="Z497" s="41"/>
    </row>
    <row r="498" spans="1:26" ht="11.25" customHeight="1">
      <c r="A498" s="120" t="s">
        <v>389</v>
      </c>
      <c r="B498" s="41"/>
      <c r="C498" s="73">
        <v>0.2811417149936543</v>
      </c>
      <c r="D498" s="73"/>
      <c r="E498" s="73">
        <v>-0.004592159127254066</v>
      </c>
      <c r="F498" s="143"/>
      <c r="G498" s="73">
        <v>0.08912722804679608</v>
      </c>
      <c r="H498" s="73">
        <v>0.6368493984557819</v>
      </c>
      <c r="I498" s="143"/>
      <c r="J498" s="73">
        <v>0.14563249480628068</v>
      </c>
      <c r="K498" s="73">
        <v>0.06408516013689619</v>
      </c>
      <c r="L498" s="143"/>
      <c r="M498" s="73">
        <v>0.06422838108846111</v>
      </c>
      <c r="N498" s="73">
        <v>-0.08030186510738288</v>
      </c>
      <c r="O498" s="143"/>
      <c r="P498" s="73">
        <v>0.24918630346046367</v>
      </c>
      <c r="Q498" s="73">
        <v>0.0045223087705675725</v>
      </c>
      <c r="R498" s="143"/>
      <c r="S498" s="125"/>
      <c r="T498" s="43"/>
      <c r="U498" s="41"/>
      <c r="V498" s="42"/>
      <c r="W498" s="43"/>
      <c r="X498" s="41"/>
      <c r="Y498" s="41"/>
      <c r="Z498" s="41"/>
    </row>
    <row r="499" spans="1:26" ht="11.25" customHeight="1">
      <c r="A499" s="48" t="s">
        <v>448</v>
      </c>
      <c r="B499" s="41"/>
      <c r="C499" s="59"/>
      <c r="D499" s="59"/>
      <c r="E499" s="89"/>
      <c r="F499" s="41"/>
      <c r="G499" s="59"/>
      <c r="H499" s="89"/>
      <c r="I499" s="41"/>
      <c r="J499" s="59"/>
      <c r="K499" s="89"/>
      <c r="L499" s="41"/>
      <c r="M499" s="59"/>
      <c r="N499" s="89"/>
      <c r="O499" s="41"/>
      <c r="P499" s="59"/>
      <c r="Q499" s="89"/>
      <c r="R499" s="57"/>
      <c r="S499" s="125"/>
      <c r="T499" s="43"/>
      <c r="U499" s="41"/>
      <c r="V499" s="42"/>
      <c r="W499" s="43"/>
      <c r="X499" s="41"/>
      <c r="Y499" s="41"/>
      <c r="Z499" s="41"/>
    </row>
    <row r="500" spans="1:26" ht="11.25" customHeight="1">
      <c r="A500" s="51" t="s">
        <v>48</v>
      </c>
      <c r="B500" s="41"/>
      <c r="C500" s="49">
        <v>11.965</v>
      </c>
      <c r="D500" s="49"/>
      <c r="E500" s="74">
        <v>0.029956098820693722</v>
      </c>
      <c r="F500" s="41"/>
      <c r="G500" s="59" t="s">
        <v>78</v>
      </c>
      <c r="H500" s="50" t="s">
        <v>78</v>
      </c>
      <c r="I500" s="41"/>
      <c r="J500" s="49">
        <v>2600</v>
      </c>
      <c r="K500" s="74">
        <v>0.08471814960620976</v>
      </c>
      <c r="L500" s="41"/>
      <c r="M500" s="49" t="s">
        <v>78</v>
      </c>
      <c r="N500" s="74" t="s">
        <v>78</v>
      </c>
      <c r="O500" s="41"/>
      <c r="P500" s="59" t="s">
        <v>78</v>
      </c>
      <c r="Q500" s="50" t="s">
        <v>78</v>
      </c>
      <c r="R500" s="57"/>
      <c r="S500" s="125"/>
      <c r="T500" s="43"/>
      <c r="U500" s="41"/>
      <c r="V500" s="42"/>
      <c r="W500" s="43"/>
      <c r="X500" s="41"/>
      <c r="Y500" s="41"/>
      <c r="Z500" s="41"/>
    </row>
    <row r="501" spans="1:26" ht="11.25" customHeight="1">
      <c r="A501" s="51" t="s">
        <v>57</v>
      </c>
      <c r="B501" s="41"/>
      <c r="C501" s="49" t="s">
        <v>78</v>
      </c>
      <c r="D501" s="49"/>
      <c r="E501" s="74" t="s">
        <v>78</v>
      </c>
      <c r="F501" s="41"/>
      <c r="G501" s="59" t="s">
        <v>78</v>
      </c>
      <c r="H501" s="50" t="s">
        <v>78</v>
      </c>
      <c r="I501" s="41"/>
      <c r="J501" s="59" t="s">
        <v>78</v>
      </c>
      <c r="K501" s="50" t="s">
        <v>78</v>
      </c>
      <c r="L501" s="41"/>
      <c r="M501" s="49">
        <v>807.4</v>
      </c>
      <c r="N501" s="74">
        <v>0.5277777777777777</v>
      </c>
      <c r="O501" s="41"/>
      <c r="P501" s="59" t="s">
        <v>78</v>
      </c>
      <c r="Q501" s="50" t="s">
        <v>78</v>
      </c>
      <c r="R501" s="57"/>
      <c r="S501" s="125"/>
      <c r="T501" s="43"/>
      <c r="U501" s="41"/>
      <c r="V501" s="42"/>
      <c r="W501" s="43"/>
      <c r="X501" s="41"/>
      <c r="Y501" s="41"/>
      <c r="Z501" s="41"/>
    </row>
    <row r="502" spans="1:26" ht="11.25" customHeight="1">
      <c r="A502" s="51" t="s">
        <v>49</v>
      </c>
      <c r="B502" s="41"/>
      <c r="C502" s="49">
        <v>333</v>
      </c>
      <c r="D502" s="49"/>
      <c r="E502" s="74">
        <v>29.272727272727273</v>
      </c>
      <c r="F502" s="41"/>
      <c r="G502" s="59" t="s">
        <v>78</v>
      </c>
      <c r="H502" s="50" t="s">
        <v>78</v>
      </c>
      <c r="I502" s="41"/>
      <c r="J502" s="49">
        <v>219</v>
      </c>
      <c r="K502" s="74">
        <v>0.11111111111111115</v>
      </c>
      <c r="L502" s="41"/>
      <c r="M502" s="49">
        <v>25000</v>
      </c>
      <c r="N502" s="59" t="s">
        <v>78</v>
      </c>
      <c r="O502" s="41"/>
      <c r="P502" s="49">
        <v>600</v>
      </c>
      <c r="Q502" s="50" t="s">
        <v>78</v>
      </c>
      <c r="R502" s="57"/>
      <c r="S502" s="125"/>
      <c r="T502" s="43"/>
      <c r="U502" s="41"/>
      <c r="V502" s="42"/>
      <c r="W502" s="43"/>
      <c r="X502" s="41"/>
      <c r="Y502" s="41"/>
      <c r="Z502" s="41"/>
    </row>
    <row r="503" spans="1:26" ht="11.25" customHeight="1">
      <c r="A503" s="51" t="s">
        <v>50</v>
      </c>
      <c r="B503" s="41"/>
      <c r="C503" s="49">
        <v>2.201</v>
      </c>
      <c r="D503" s="49"/>
      <c r="E503" s="74">
        <v>0.005022831050228366</v>
      </c>
      <c r="F503" s="41"/>
      <c r="G503" s="59" t="s">
        <v>78</v>
      </c>
      <c r="H503" s="50" t="s">
        <v>78</v>
      </c>
      <c r="I503" s="41"/>
      <c r="J503" s="49">
        <v>7400</v>
      </c>
      <c r="K503" s="74">
        <v>-0.050327996176671816</v>
      </c>
      <c r="L503" s="41"/>
      <c r="M503" s="49">
        <v>33000</v>
      </c>
      <c r="N503" s="74">
        <v>-0.051897631946205634</v>
      </c>
      <c r="O503" s="41"/>
      <c r="P503" s="59" t="s">
        <v>78</v>
      </c>
      <c r="Q503" s="50" t="s">
        <v>78</v>
      </c>
      <c r="R503" s="57"/>
      <c r="S503" s="125"/>
      <c r="T503" s="43"/>
      <c r="U503" s="41"/>
      <c r="V503" s="42"/>
      <c r="W503" s="43"/>
      <c r="X503" s="41"/>
      <c r="Y503" s="41"/>
      <c r="Z503" s="41"/>
    </row>
    <row r="504" spans="1:26" ht="11.25" customHeight="1">
      <c r="A504" s="51" t="s">
        <v>51</v>
      </c>
      <c r="B504" s="41"/>
      <c r="C504" s="49">
        <v>175</v>
      </c>
      <c r="D504" s="49"/>
      <c r="E504" s="74">
        <v>0.33587786259541985</v>
      </c>
      <c r="F504" s="41"/>
      <c r="G504" s="59" t="s">
        <v>78</v>
      </c>
      <c r="H504" s="50" t="s">
        <v>78</v>
      </c>
      <c r="I504" s="41"/>
      <c r="J504" s="49">
        <v>1880</v>
      </c>
      <c r="K504" s="74">
        <v>-0.05241935483870968</v>
      </c>
      <c r="L504" s="41"/>
      <c r="M504" s="49">
        <v>35000</v>
      </c>
      <c r="N504" s="59" t="s">
        <v>78</v>
      </c>
      <c r="O504" s="41"/>
      <c r="P504" s="49">
        <v>435</v>
      </c>
      <c r="Q504" s="74">
        <v>-0.05021834061135371</v>
      </c>
      <c r="R504" s="57"/>
      <c r="S504" s="125"/>
      <c r="T504" s="43"/>
      <c r="U504" s="41"/>
      <c r="V504" s="42"/>
      <c r="W504" s="43"/>
      <c r="X504" s="41"/>
      <c r="Y504" s="41"/>
      <c r="Z504" s="41"/>
    </row>
    <row r="505" spans="1:26" ht="11.25" customHeight="1">
      <c r="A505" s="51" t="s">
        <v>52</v>
      </c>
      <c r="B505" s="41"/>
      <c r="C505" s="49">
        <v>3.1</v>
      </c>
      <c r="D505" s="49"/>
      <c r="E505" s="74">
        <v>0.029900332225913723</v>
      </c>
      <c r="F505" s="41"/>
      <c r="G505" s="59" t="s">
        <v>78</v>
      </c>
      <c r="H505" s="50" t="s">
        <v>78</v>
      </c>
      <c r="I505" s="41"/>
      <c r="J505" s="49">
        <v>8400</v>
      </c>
      <c r="K505" s="74">
        <v>-0.027777777777777776</v>
      </c>
      <c r="L505" s="41"/>
      <c r="M505" s="49">
        <v>40000</v>
      </c>
      <c r="N505" s="59" t="s">
        <v>78</v>
      </c>
      <c r="O505" s="41"/>
      <c r="P505" s="59" t="s">
        <v>78</v>
      </c>
      <c r="Q505" s="50" t="s">
        <v>78</v>
      </c>
      <c r="R505" s="57"/>
      <c r="S505" s="125"/>
      <c r="T505" s="43"/>
      <c r="U505" s="41"/>
      <c r="V505" s="42"/>
      <c r="W505" s="43"/>
      <c r="X505" s="41"/>
      <c r="Y505" s="41"/>
      <c r="Z505" s="41"/>
    </row>
    <row r="506" spans="1:26" ht="11.25" customHeight="1">
      <c r="A506" s="51" t="s">
        <v>53</v>
      </c>
      <c r="B506" s="41"/>
      <c r="C506" s="49" t="s">
        <v>78</v>
      </c>
      <c r="D506" s="49"/>
      <c r="E506" s="74" t="s">
        <v>78</v>
      </c>
      <c r="F506" s="41"/>
      <c r="G506" s="59" t="s">
        <v>78</v>
      </c>
      <c r="H506" s="50" t="s">
        <v>78</v>
      </c>
      <c r="I506" s="41"/>
      <c r="J506" s="59" t="s">
        <v>78</v>
      </c>
      <c r="K506" s="50" t="s">
        <v>78</v>
      </c>
      <c r="L506" s="41"/>
      <c r="M506" s="49">
        <v>5000</v>
      </c>
      <c r="N506" s="74">
        <v>-0.16666666666666666</v>
      </c>
      <c r="O506" s="41"/>
      <c r="P506" s="59" t="s">
        <v>78</v>
      </c>
      <c r="Q506" s="50" t="s">
        <v>78</v>
      </c>
      <c r="R506" s="57"/>
      <c r="S506" s="125"/>
      <c r="T506" s="43"/>
      <c r="U506" s="41"/>
      <c r="V506" s="42"/>
      <c r="W506" s="43"/>
      <c r="X506" s="41"/>
      <c r="Y506" s="41"/>
      <c r="Z506" s="41"/>
    </row>
    <row r="507" spans="1:26" ht="11.25" customHeight="1">
      <c r="A507" s="51" t="s">
        <v>54</v>
      </c>
      <c r="B507" s="41"/>
      <c r="C507" s="49">
        <v>5400</v>
      </c>
      <c r="D507" s="49"/>
      <c r="E507" s="74">
        <v>0.01599247412982126</v>
      </c>
      <c r="F507" s="41"/>
      <c r="G507" s="59" t="s">
        <v>78</v>
      </c>
      <c r="H507" s="50" t="s">
        <v>78</v>
      </c>
      <c r="I507" s="41"/>
      <c r="J507" s="49">
        <v>6600</v>
      </c>
      <c r="K507" s="74">
        <v>0.1628859658164385</v>
      </c>
      <c r="L507" s="41"/>
      <c r="M507" s="49">
        <v>120000</v>
      </c>
      <c r="N507" s="74">
        <v>-0.031814885587951314</v>
      </c>
      <c r="O507" s="41"/>
      <c r="P507" s="59" t="s">
        <v>78</v>
      </c>
      <c r="Q507" s="50" t="s">
        <v>78</v>
      </c>
      <c r="R507" s="57"/>
      <c r="S507" s="125"/>
      <c r="T507" s="43"/>
      <c r="U507" s="41"/>
      <c r="V507" s="42"/>
      <c r="W507" s="43"/>
      <c r="X507" s="41"/>
      <c r="Y507" s="41"/>
      <c r="Z507" s="41"/>
    </row>
    <row r="508" spans="1:26" ht="11.25" customHeight="1">
      <c r="A508" s="51" t="s">
        <v>55</v>
      </c>
      <c r="B508" s="41"/>
      <c r="C508" s="49">
        <v>13290</v>
      </c>
      <c r="D508" s="49"/>
      <c r="E508" s="74">
        <v>0.008805222407772886</v>
      </c>
      <c r="F508" s="41"/>
      <c r="G508" s="59" t="s">
        <v>78</v>
      </c>
      <c r="H508" s="50" t="s">
        <v>78</v>
      </c>
      <c r="I508" s="41"/>
      <c r="J508" s="49">
        <v>41000</v>
      </c>
      <c r="K508" s="74">
        <v>-0.03529411764705882</v>
      </c>
      <c r="L508" s="41"/>
      <c r="M508" s="49">
        <v>75000</v>
      </c>
      <c r="N508" s="59" t="s">
        <v>78</v>
      </c>
      <c r="O508" s="41"/>
      <c r="P508" s="59" t="s">
        <v>78</v>
      </c>
      <c r="Q508" s="50" t="s">
        <v>78</v>
      </c>
      <c r="R508" s="57"/>
      <c r="S508" s="125"/>
      <c r="T508" s="43"/>
      <c r="U508" s="41"/>
      <c r="V508" s="42"/>
      <c r="W508" s="43"/>
      <c r="X508" s="41"/>
      <c r="Y508" s="41"/>
      <c r="Z508" s="41"/>
    </row>
    <row r="509" spans="1:26" ht="11.25" customHeight="1">
      <c r="A509" s="51" t="s">
        <v>56</v>
      </c>
      <c r="B509" s="41"/>
      <c r="C509" s="49">
        <v>300</v>
      </c>
      <c r="D509" s="49"/>
      <c r="E509" s="74">
        <v>-0.17582417582417584</v>
      </c>
      <c r="F509" s="41"/>
      <c r="G509" s="59" t="s">
        <v>78</v>
      </c>
      <c r="H509" s="50" t="s">
        <v>78</v>
      </c>
      <c r="I509" s="41"/>
      <c r="J509" s="49">
        <v>4800</v>
      </c>
      <c r="K509" s="74">
        <v>-0.03422408053605388</v>
      </c>
      <c r="L509" s="41"/>
      <c r="M509" s="49">
        <v>17000</v>
      </c>
      <c r="N509" s="74">
        <v>-0.026858699883223085</v>
      </c>
      <c r="O509" s="41"/>
      <c r="P509" s="59" t="s">
        <v>78</v>
      </c>
      <c r="Q509" s="50" t="s">
        <v>78</v>
      </c>
      <c r="R509" s="57"/>
      <c r="S509" s="125"/>
      <c r="T509" s="43"/>
      <c r="U509" s="41"/>
      <c r="V509" s="42"/>
      <c r="W509" s="43"/>
      <c r="X509" s="41"/>
      <c r="Y509" s="41"/>
      <c r="Z509" s="41"/>
    </row>
    <row r="510" spans="1:26" ht="11.25" customHeight="1">
      <c r="A510" s="51" t="s">
        <v>58</v>
      </c>
      <c r="B510" s="41"/>
      <c r="C510" s="49">
        <v>200</v>
      </c>
      <c r="D510" s="158" t="s">
        <v>464</v>
      </c>
      <c r="E510" s="74">
        <v>-0.047619047619047616</v>
      </c>
      <c r="F510" s="41"/>
      <c r="G510" s="59" t="s">
        <v>78</v>
      </c>
      <c r="H510" s="50" t="s">
        <v>78</v>
      </c>
      <c r="I510" s="41"/>
      <c r="J510" s="49">
        <v>350</v>
      </c>
      <c r="K510" s="74" t="s">
        <v>78</v>
      </c>
      <c r="L510" s="41"/>
      <c r="M510" s="49">
        <v>44500</v>
      </c>
      <c r="N510" s="74">
        <v>0.1125</v>
      </c>
      <c r="O510" s="41"/>
      <c r="P510" s="59" t="s">
        <v>78</v>
      </c>
      <c r="Q510" s="50" t="s">
        <v>78</v>
      </c>
      <c r="R510" s="57"/>
      <c r="S510" s="125"/>
      <c r="T510" s="43"/>
      <c r="U510" s="41"/>
      <c r="V510" s="42"/>
      <c r="W510" s="43"/>
      <c r="X510" s="41"/>
      <c r="Y510" s="41"/>
      <c r="Z510" s="41"/>
    </row>
    <row r="511" spans="1:26" ht="11.25" customHeight="1">
      <c r="A511" s="51" t="s">
        <v>59</v>
      </c>
      <c r="B511" s="41"/>
      <c r="C511" s="46">
        <v>4.5</v>
      </c>
      <c r="D511" s="46"/>
      <c r="E511" s="58">
        <v>-0.08163265306122455</v>
      </c>
      <c r="F511" s="44"/>
      <c r="G511" s="119" t="s">
        <v>78</v>
      </c>
      <c r="H511" s="58" t="s">
        <v>78</v>
      </c>
      <c r="I511" s="44"/>
      <c r="J511" s="46">
        <v>2500</v>
      </c>
      <c r="K511" s="58">
        <v>-0.2997540175912995</v>
      </c>
      <c r="L511" s="44"/>
      <c r="M511" s="119" t="s">
        <v>78</v>
      </c>
      <c r="N511" s="58" t="s">
        <v>78</v>
      </c>
      <c r="O511" s="44"/>
      <c r="P511" s="119" t="s">
        <v>78</v>
      </c>
      <c r="Q511" s="58" t="s">
        <v>78</v>
      </c>
      <c r="R511" s="44"/>
      <c r="S511" s="125"/>
      <c r="T511" s="43"/>
      <c r="U511" s="41"/>
      <c r="V511" s="42"/>
      <c r="W511" s="43"/>
      <c r="X511" s="41"/>
      <c r="Y511" s="41"/>
      <c r="Z511" s="41"/>
    </row>
    <row r="512" spans="1:26" ht="11.25" customHeight="1">
      <c r="A512" s="52" t="s">
        <v>33</v>
      </c>
      <c r="B512" s="41"/>
      <c r="C512" s="49">
        <v>19700</v>
      </c>
      <c r="D512" s="49"/>
      <c r="E512" s="74">
        <v>0.02564395159090338</v>
      </c>
      <c r="F512" s="41"/>
      <c r="G512" s="59" t="s">
        <v>78</v>
      </c>
      <c r="H512" s="50" t="s">
        <v>78</v>
      </c>
      <c r="I512" s="41"/>
      <c r="J512" s="49">
        <v>75800</v>
      </c>
      <c r="K512" s="74">
        <v>-0.02915115836654819</v>
      </c>
      <c r="L512" s="41"/>
      <c r="M512" s="49">
        <v>400000</v>
      </c>
      <c r="N512" s="74">
        <v>0.00566367637822053</v>
      </c>
      <c r="O512" s="41"/>
      <c r="P512" s="49">
        <v>1040</v>
      </c>
      <c r="Q512" s="74">
        <v>-0.021739130434782608</v>
      </c>
      <c r="R512" s="57"/>
      <c r="S512" s="125"/>
      <c r="T512" s="43"/>
      <c r="U512" s="41"/>
      <c r="V512" s="42"/>
      <c r="W512" s="43"/>
      <c r="X512" s="41"/>
      <c r="Y512" s="41"/>
      <c r="Z512" s="41"/>
    </row>
    <row r="513" spans="1:26" ht="11.25" customHeight="1">
      <c r="A513" s="120" t="s">
        <v>389</v>
      </c>
      <c r="B513" s="41"/>
      <c r="C513" s="73">
        <v>0.007180302666406717</v>
      </c>
      <c r="D513" s="73"/>
      <c r="E513" s="149" t="s">
        <v>398</v>
      </c>
      <c r="F513" s="143"/>
      <c r="G513" s="153" t="s">
        <v>78</v>
      </c>
      <c r="H513" s="73" t="s">
        <v>78</v>
      </c>
      <c r="I513" s="143"/>
      <c r="J513" s="73">
        <v>0.0027908218993342553</v>
      </c>
      <c r="K513" s="73">
        <v>-0.0545846248761692</v>
      </c>
      <c r="L513" s="143"/>
      <c r="M513" s="73">
        <v>0.014758207590245346</v>
      </c>
      <c r="N513" s="73">
        <v>-0.004622516679806698</v>
      </c>
      <c r="O513" s="143"/>
      <c r="P513" s="73">
        <v>0.027045703028689166</v>
      </c>
      <c r="Q513" s="73">
        <v>-0.114903489405438</v>
      </c>
      <c r="R513" s="143"/>
      <c r="S513" s="125"/>
      <c r="T513" s="43"/>
      <c r="U513" s="41"/>
      <c r="V513" s="42"/>
      <c r="W513" s="43"/>
      <c r="X513" s="41"/>
      <c r="Y513" s="41"/>
      <c r="Z513" s="41"/>
    </row>
    <row r="514" spans="1:26" ht="11.25" customHeight="1">
      <c r="A514" s="67" t="s">
        <v>60</v>
      </c>
      <c r="B514" s="41"/>
      <c r="C514" s="59"/>
      <c r="D514" s="59"/>
      <c r="E514" s="89"/>
      <c r="F514" s="41"/>
      <c r="G514" s="59"/>
      <c r="H514" s="89"/>
      <c r="I514" s="41"/>
      <c r="J514" s="59"/>
      <c r="K514" s="89"/>
      <c r="L514" s="41"/>
      <c r="M514" s="59"/>
      <c r="N514" s="89"/>
      <c r="O514" s="41"/>
      <c r="P514" s="59"/>
      <c r="Q514" s="89"/>
      <c r="R514" s="57"/>
      <c r="S514" s="125"/>
      <c r="T514" s="43"/>
      <c r="U514" s="41"/>
      <c r="V514" s="42"/>
      <c r="W514" s="43"/>
      <c r="X514" s="41"/>
      <c r="Y514" s="41"/>
      <c r="Z514" s="41"/>
    </row>
    <row r="515" spans="1:26" ht="11.25" customHeight="1">
      <c r="A515" s="126" t="s">
        <v>391</v>
      </c>
      <c r="B515" s="41"/>
      <c r="C515" s="59"/>
      <c r="D515" s="59"/>
      <c r="E515" s="89"/>
      <c r="F515" s="41"/>
      <c r="G515" s="59"/>
      <c r="H515" s="89"/>
      <c r="I515" s="41"/>
      <c r="J515" s="59"/>
      <c r="K515" s="89"/>
      <c r="L515" s="41"/>
      <c r="M515" s="59"/>
      <c r="N515" s="89"/>
      <c r="O515" s="41"/>
      <c r="P515" s="59"/>
      <c r="Q515" s="89"/>
      <c r="R515" s="57"/>
      <c r="S515" s="125"/>
      <c r="T515" s="43"/>
      <c r="U515" s="41"/>
      <c r="V515" s="42"/>
      <c r="W515" s="43"/>
      <c r="X515" s="41"/>
      <c r="Y515" s="41"/>
      <c r="Z515" s="41"/>
    </row>
    <row r="516" spans="1:26" ht="11.25" customHeight="1">
      <c r="A516" s="127" t="s">
        <v>392</v>
      </c>
      <c r="B516" s="41"/>
      <c r="C516" s="59"/>
      <c r="D516" s="59"/>
      <c r="E516" s="89"/>
      <c r="F516" s="41"/>
      <c r="G516" s="59"/>
      <c r="H516" s="89"/>
      <c r="I516" s="41"/>
      <c r="J516" s="59"/>
      <c r="K516" s="89"/>
      <c r="L516" s="41"/>
      <c r="M516" s="59"/>
      <c r="N516" s="89"/>
      <c r="O516" s="41"/>
      <c r="P516" s="59"/>
      <c r="Q516" s="89"/>
      <c r="R516" s="57"/>
      <c r="S516" s="125"/>
      <c r="T516" s="43"/>
      <c r="U516" s="41"/>
      <c r="V516" s="42"/>
      <c r="W516" s="43"/>
      <c r="X516" s="41"/>
      <c r="Y516" s="41"/>
      <c r="Z516" s="41"/>
    </row>
    <row r="517" spans="1:26" ht="11.25" customHeight="1">
      <c r="A517" s="53" t="s">
        <v>61</v>
      </c>
      <c r="B517" s="41"/>
      <c r="C517" s="59" t="s">
        <v>78</v>
      </c>
      <c r="D517" s="59"/>
      <c r="E517" s="50" t="s">
        <v>78</v>
      </c>
      <c r="F517" s="41"/>
      <c r="G517" s="59" t="s">
        <v>78</v>
      </c>
      <c r="H517" s="50" t="s">
        <v>78</v>
      </c>
      <c r="I517" s="41"/>
      <c r="J517" s="59" t="s">
        <v>78</v>
      </c>
      <c r="K517" s="50" t="s">
        <v>78</v>
      </c>
      <c r="L517" s="41"/>
      <c r="M517" s="59" t="s">
        <v>78</v>
      </c>
      <c r="N517" s="50" t="s">
        <v>78</v>
      </c>
      <c r="O517" s="41"/>
      <c r="P517" s="59" t="s">
        <v>78</v>
      </c>
      <c r="Q517" s="50" t="s">
        <v>78</v>
      </c>
      <c r="R517" s="57"/>
      <c r="S517" s="125"/>
      <c r="T517" s="43"/>
      <c r="U517" s="41"/>
      <c r="V517" s="42"/>
      <c r="W517" s="43"/>
      <c r="X517" s="41"/>
      <c r="Y517" s="41"/>
      <c r="Z517" s="41"/>
    </row>
    <row r="518" spans="1:26" ht="11.25" customHeight="1">
      <c r="A518" s="53" t="s">
        <v>62</v>
      </c>
      <c r="B518" s="41"/>
      <c r="C518" s="49">
        <v>78465</v>
      </c>
      <c r="D518" s="49"/>
      <c r="E518" s="74">
        <v>0.07304031508123188</v>
      </c>
      <c r="F518" s="41"/>
      <c r="G518" s="49">
        <v>42000</v>
      </c>
      <c r="H518" s="74" t="s">
        <v>78</v>
      </c>
      <c r="I518" s="41"/>
      <c r="J518" s="49">
        <v>1020000</v>
      </c>
      <c r="K518" s="74">
        <v>-0.020549260610716342</v>
      </c>
      <c r="L518" s="41"/>
      <c r="M518" s="49">
        <v>134000</v>
      </c>
      <c r="N518" s="74">
        <v>0.015151515151515152</v>
      </c>
      <c r="O518" s="41"/>
      <c r="P518" s="59" t="s">
        <v>78</v>
      </c>
      <c r="Q518" s="50" t="s">
        <v>78</v>
      </c>
      <c r="R518" s="57"/>
      <c r="S518" s="125"/>
      <c r="T518" s="43"/>
      <c r="U518" s="41"/>
      <c r="V518" s="42"/>
      <c r="W518" s="43"/>
      <c r="X518" s="41"/>
      <c r="Y518" s="41"/>
      <c r="Z518" s="41"/>
    </row>
    <row r="519" spans="1:26" ht="11.25" customHeight="1">
      <c r="A519" s="53" t="s">
        <v>63</v>
      </c>
      <c r="B519" s="41"/>
      <c r="C519" s="59" t="s">
        <v>78</v>
      </c>
      <c r="D519" s="59"/>
      <c r="E519" s="50" t="s">
        <v>78</v>
      </c>
      <c r="F519" s="41"/>
      <c r="G519" s="59" t="s">
        <v>78</v>
      </c>
      <c r="H519" s="50" t="s">
        <v>78</v>
      </c>
      <c r="I519" s="41"/>
      <c r="J519" s="59" t="s">
        <v>78</v>
      </c>
      <c r="K519" s="50" t="s">
        <v>78</v>
      </c>
      <c r="L519" s="41"/>
      <c r="M519" s="49">
        <v>20300</v>
      </c>
      <c r="N519" s="74" t="s">
        <v>78</v>
      </c>
      <c r="O519" s="41"/>
      <c r="P519" s="59" t="s">
        <v>78</v>
      </c>
      <c r="Q519" s="50" t="s">
        <v>78</v>
      </c>
      <c r="R519" s="57"/>
      <c r="S519" s="125"/>
      <c r="T519" s="43"/>
      <c r="U519" s="41"/>
      <c r="V519" s="42"/>
      <c r="W519" s="43"/>
      <c r="X519" s="41"/>
      <c r="Y519" s="41"/>
      <c r="Z519" s="41"/>
    </row>
    <row r="520" spans="1:26" ht="11.25" customHeight="1">
      <c r="A520" s="128" t="s">
        <v>33</v>
      </c>
      <c r="B520" s="44"/>
      <c r="C520" s="75">
        <v>78465</v>
      </c>
      <c r="D520" s="75"/>
      <c r="E520" s="76">
        <v>0.07304031508123188</v>
      </c>
      <c r="F520" s="67"/>
      <c r="G520" s="75">
        <v>42000</v>
      </c>
      <c r="H520" s="76" t="s">
        <v>78</v>
      </c>
      <c r="I520" s="67"/>
      <c r="J520" s="75">
        <v>1020000</v>
      </c>
      <c r="K520" s="76">
        <v>-0.020549260610716342</v>
      </c>
      <c r="L520" s="67"/>
      <c r="M520" s="75">
        <v>154000</v>
      </c>
      <c r="N520" s="76">
        <v>0.013157894736842105</v>
      </c>
      <c r="O520" s="67"/>
      <c r="P520" s="145" t="s">
        <v>78</v>
      </c>
      <c r="Q520" s="76" t="s">
        <v>78</v>
      </c>
      <c r="R520" s="67"/>
      <c r="S520" s="125"/>
      <c r="T520" s="43"/>
      <c r="U520" s="41"/>
      <c r="V520" s="42"/>
      <c r="W520" s="43"/>
      <c r="X520" s="41"/>
      <c r="Y520" s="41"/>
      <c r="Z520" s="41"/>
    </row>
    <row r="521" spans="1:26" ht="11.25" customHeight="1">
      <c r="A521" s="192" t="s">
        <v>34</v>
      </c>
      <c r="B521" s="192"/>
      <c r="C521" s="192"/>
      <c r="D521" s="192"/>
      <c r="E521" s="192"/>
      <c r="F521" s="192"/>
      <c r="G521" s="192"/>
      <c r="H521" s="192"/>
      <c r="I521" s="192"/>
      <c r="J521" s="192"/>
      <c r="K521" s="192"/>
      <c r="L521" s="192"/>
      <c r="M521" s="192"/>
      <c r="N521" s="192"/>
      <c r="O521" s="192"/>
      <c r="P521" s="192"/>
      <c r="Q521" s="192"/>
      <c r="R521" s="57"/>
      <c r="S521" s="125"/>
      <c r="T521" s="43"/>
      <c r="U521" s="41"/>
      <c r="V521" s="42"/>
      <c r="W521" s="43"/>
      <c r="X521" s="41"/>
      <c r="Y521" s="41"/>
      <c r="Z521" s="41"/>
    </row>
    <row r="522" spans="1:33" ht="11.25" customHeight="1">
      <c r="A522" s="167" t="s">
        <v>393</v>
      </c>
      <c r="B522" s="167"/>
      <c r="C522" s="167"/>
      <c r="D522" s="167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57"/>
      <c r="S522" s="57"/>
      <c r="T522" s="41"/>
      <c r="U522" s="41"/>
      <c r="V522" s="41"/>
      <c r="W522" s="41"/>
      <c r="X522" s="41"/>
      <c r="Y522" s="41"/>
      <c r="Z522" s="41"/>
      <c r="AA522" s="1"/>
      <c r="AB522" s="1"/>
      <c r="AC522" s="1"/>
      <c r="AD522" s="1"/>
      <c r="AE522" s="1"/>
      <c r="AF522" s="1"/>
      <c r="AG522" s="1"/>
    </row>
    <row r="523" spans="1:33" ht="11.25" customHeight="1">
      <c r="A523" s="167" t="s">
        <v>477</v>
      </c>
      <c r="B523" s="167"/>
      <c r="C523" s="167"/>
      <c r="D523" s="167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57"/>
      <c r="S523" s="57"/>
      <c r="T523" s="41"/>
      <c r="U523" s="41"/>
      <c r="V523" s="41"/>
      <c r="W523" s="41"/>
      <c r="X523" s="41"/>
      <c r="Y523" s="41"/>
      <c r="Z523" s="41"/>
      <c r="AA523" s="1"/>
      <c r="AB523" s="1"/>
      <c r="AC523" s="1"/>
      <c r="AD523" s="1"/>
      <c r="AE523" s="1"/>
      <c r="AF523" s="1"/>
      <c r="AG523" s="1"/>
    </row>
    <row r="524" spans="1:33" ht="11.25" customHeight="1">
      <c r="A524" s="193"/>
      <c r="B524" s="193"/>
      <c r="C524" s="193"/>
      <c r="D524" s="193"/>
      <c r="E524" s="193"/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Q524" s="193"/>
      <c r="R524" s="57"/>
      <c r="S524" s="57"/>
      <c r="T524" s="41"/>
      <c r="U524" s="41"/>
      <c r="V524" s="41"/>
      <c r="W524" s="41"/>
      <c r="X524" s="41"/>
      <c r="Y524" s="41"/>
      <c r="Z524" s="41"/>
      <c r="AA524" s="1"/>
      <c r="AB524" s="1"/>
      <c r="AC524" s="1"/>
      <c r="AD524" s="1"/>
      <c r="AE524" s="1"/>
      <c r="AF524" s="1"/>
      <c r="AG524" s="1"/>
    </row>
    <row r="525" spans="1:33" ht="11.25" customHeight="1">
      <c r="A525" s="174" t="s">
        <v>370</v>
      </c>
      <c r="B525" s="174"/>
      <c r="C525" s="174"/>
      <c r="D525" s="174"/>
      <c r="E525" s="174"/>
      <c r="F525" s="174"/>
      <c r="G525" s="174"/>
      <c r="H525" s="174"/>
      <c r="I525" s="174"/>
      <c r="J525" s="174"/>
      <c r="K525" s="174"/>
      <c r="L525" s="174"/>
      <c r="M525" s="174"/>
      <c r="N525" s="174"/>
      <c r="O525" s="174"/>
      <c r="P525" s="174"/>
      <c r="Q525" s="174"/>
      <c r="R525" s="57"/>
      <c r="S525" s="57"/>
      <c r="T525" s="41"/>
      <c r="U525" s="41"/>
      <c r="V525" s="41"/>
      <c r="W525" s="41"/>
      <c r="X525" s="41"/>
      <c r="Y525" s="41"/>
      <c r="Z525" s="41"/>
      <c r="AA525" s="1"/>
      <c r="AB525" s="1"/>
      <c r="AC525" s="1"/>
      <c r="AD525" s="1"/>
      <c r="AE525" s="1"/>
      <c r="AF525" s="1"/>
      <c r="AG525" s="1"/>
    </row>
    <row r="526" spans="1:26" ht="11.25" customHeight="1">
      <c r="A526" s="191"/>
      <c r="B526" s="191"/>
      <c r="C526" s="191"/>
      <c r="D526" s="191"/>
      <c r="E526" s="191"/>
      <c r="F526" s="191"/>
      <c r="G526" s="191"/>
      <c r="H526" s="191"/>
      <c r="I526" s="191"/>
      <c r="J526" s="191"/>
      <c r="K526" s="191"/>
      <c r="L526" s="191"/>
      <c r="M526" s="191"/>
      <c r="N526" s="191"/>
      <c r="O526" s="191"/>
      <c r="P526" s="191"/>
      <c r="Q526" s="191"/>
      <c r="R526" s="125"/>
      <c r="S526" s="57"/>
      <c r="T526" s="41"/>
      <c r="U526" s="41"/>
      <c r="V526" s="41"/>
      <c r="W526" s="41"/>
      <c r="X526" s="41"/>
      <c r="Y526" s="41"/>
      <c r="Z526" s="41"/>
    </row>
    <row r="527" spans="1:26" ht="11.25" customHeight="1">
      <c r="A527" s="57"/>
      <c r="B527" s="57"/>
      <c r="C527" s="197" t="s">
        <v>449</v>
      </c>
      <c r="D527" s="197"/>
      <c r="E527" s="197"/>
      <c r="F527" s="197"/>
      <c r="G527" s="197"/>
      <c r="H527" s="197"/>
      <c r="I527" s="197"/>
      <c r="J527" s="197"/>
      <c r="K527" s="197"/>
      <c r="L527" s="197"/>
      <c r="M527" s="197"/>
      <c r="N527" s="197"/>
      <c r="O527" s="197"/>
      <c r="P527" s="197"/>
      <c r="Q527" s="197"/>
      <c r="R527" s="125"/>
      <c r="S527" s="125"/>
      <c r="T527" s="125"/>
      <c r="U527" s="57"/>
      <c r="V527" s="129"/>
      <c r="W527" s="125"/>
      <c r="X527" s="57"/>
      <c r="Y527" s="57"/>
      <c r="Z527" s="57"/>
    </row>
    <row r="528" spans="1:26" ht="11.25" customHeight="1">
      <c r="A528" s="41"/>
      <c r="B528" s="41"/>
      <c r="C528" s="197" t="s">
        <v>450</v>
      </c>
      <c r="D528" s="197"/>
      <c r="E528" s="197"/>
      <c r="F528" s="197"/>
      <c r="G528" s="197"/>
      <c r="H528" s="197"/>
      <c r="I528" s="41"/>
      <c r="J528" s="197" t="s">
        <v>451</v>
      </c>
      <c r="K528" s="197"/>
      <c r="L528" s="197"/>
      <c r="M528" s="197"/>
      <c r="N528" s="197"/>
      <c r="O528" s="141"/>
      <c r="P528" s="41"/>
      <c r="Q528" s="41"/>
      <c r="R528" s="125"/>
      <c r="S528" s="125"/>
      <c r="T528" s="125"/>
      <c r="U528" s="57"/>
      <c r="V528" s="129"/>
      <c r="W528" s="125"/>
      <c r="X528" s="57"/>
      <c r="Y528" s="57"/>
      <c r="Z528" s="57"/>
    </row>
    <row r="529" spans="1:26" ht="11.25" customHeight="1">
      <c r="A529" s="41"/>
      <c r="B529" s="41"/>
      <c r="C529" s="197" t="s">
        <v>452</v>
      </c>
      <c r="D529" s="197"/>
      <c r="E529" s="197"/>
      <c r="F529" s="41"/>
      <c r="G529" s="173" t="s">
        <v>453</v>
      </c>
      <c r="H529" s="173"/>
      <c r="I529" s="41"/>
      <c r="J529" s="195" t="s">
        <v>454</v>
      </c>
      <c r="K529" s="195"/>
      <c r="L529" s="141"/>
      <c r="M529" s="195" t="s">
        <v>455</v>
      </c>
      <c r="N529" s="195"/>
      <c r="O529" s="141"/>
      <c r="P529" s="168" t="s">
        <v>456</v>
      </c>
      <c r="Q529" s="168"/>
      <c r="R529" s="57"/>
      <c r="S529" s="125"/>
      <c r="T529" s="43"/>
      <c r="U529" s="41"/>
      <c r="V529" s="42"/>
      <c r="W529" s="43"/>
      <c r="X529" s="41"/>
      <c r="Y529" s="41"/>
      <c r="Z529" s="41"/>
    </row>
    <row r="530" spans="1:26" ht="11.25" customHeight="1">
      <c r="A530" s="41"/>
      <c r="B530" s="41"/>
      <c r="C530" s="130" t="s">
        <v>380</v>
      </c>
      <c r="D530" s="130"/>
      <c r="E530" s="131"/>
      <c r="F530" s="41"/>
      <c r="G530" s="130" t="s">
        <v>380</v>
      </c>
      <c r="H530" s="131"/>
      <c r="I530" s="41"/>
      <c r="J530" s="130" t="s">
        <v>380</v>
      </c>
      <c r="K530" s="131"/>
      <c r="L530" s="41"/>
      <c r="M530" s="130" t="s">
        <v>380</v>
      </c>
      <c r="N530" s="131"/>
      <c r="O530" s="141"/>
      <c r="P530" s="195" t="s">
        <v>457</v>
      </c>
      <c r="Q530" s="195"/>
      <c r="R530" s="57"/>
      <c r="S530" s="125"/>
      <c r="T530" s="43"/>
      <c r="U530" s="41"/>
      <c r="V530" s="42"/>
      <c r="W530" s="43"/>
      <c r="X530" s="41"/>
      <c r="Y530" s="41"/>
      <c r="Z530" s="41"/>
    </row>
    <row r="531" spans="1:26" ht="11.25" customHeight="1">
      <c r="A531" s="41"/>
      <c r="B531" s="41"/>
      <c r="C531" s="40" t="s">
        <v>458</v>
      </c>
      <c r="D531" s="40"/>
      <c r="E531" s="141"/>
      <c r="F531" s="41"/>
      <c r="G531" s="49" t="s">
        <v>459</v>
      </c>
      <c r="H531" s="89"/>
      <c r="I531" s="41"/>
      <c r="J531" s="49" t="s">
        <v>459</v>
      </c>
      <c r="K531" s="141"/>
      <c r="L531" s="41"/>
      <c r="M531" s="49" t="s">
        <v>459</v>
      </c>
      <c r="N531" s="89"/>
      <c r="O531" s="141"/>
      <c r="P531" s="59" t="s">
        <v>380</v>
      </c>
      <c r="Q531" s="89"/>
      <c r="R531" s="57"/>
      <c r="S531" s="125"/>
      <c r="T531" s="43"/>
      <c r="U531" s="41"/>
      <c r="V531" s="42"/>
      <c r="W531" s="43"/>
      <c r="X531" s="41"/>
      <c r="Y531" s="41"/>
      <c r="Z531" s="41"/>
    </row>
    <row r="532" spans="1:26" ht="11.25" customHeight="1">
      <c r="A532" s="41"/>
      <c r="B532" s="41"/>
      <c r="C532" s="59" t="s">
        <v>460</v>
      </c>
      <c r="D532" s="59"/>
      <c r="E532" s="89" t="s">
        <v>383</v>
      </c>
      <c r="F532" s="41"/>
      <c r="G532" s="49" t="s">
        <v>461</v>
      </c>
      <c r="H532" s="89" t="s">
        <v>383</v>
      </c>
      <c r="I532" s="41"/>
      <c r="J532" s="49" t="s">
        <v>461</v>
      </c>
      <c r="K532" s="89" t="s">
        <v>383</v>
      </c>
      <c r="L532" s="41"/>
      <c r="M532" s="49" t="s">
        <v>461</v>
      </c>
      <c r="N532" s="89" t="s">
        <v>383</v>
      </c>
      <c r="O532" s="41"/>
      <c r="P532" s="49" t="s">
        <v>384</v>
      </c>
      <c r="Q532" s="89" t="s">
        <v>383</v>
      </c>
      <c r="R532" s="57"/>
      <c r="S532" s="125"/>
      <c r="T532" s="43"/>
      <c r="U532" s="41"/>
      <c r="V532" s="42"/>
      <c r="W532" s="43"/>
      <c r="X532" s="41"/>
      <c r="Y532" s="41"/>
      <c r="Z532" s="41"/>
    </row>
    <row r="533" spans="1:26" ht="11.25" customHeight="1">
      <c r="A533" s="65" t="s">
        <v>386</v>
      </c>
      <c r="B533" s="44"/>
      <c r="C533" s="119" t="s">
        <v>462</v>
      </c>
      <c r="D533" s="119"/>
      <c r="E533" s="47" t="s">
        <v>470</v>
      </c>
      <c r="F533" s="44"/>
      <c r="G533" s="119" t="s">
        <v>463</v>
      </c>
      <c r="H533" s="47" t="s">
        <v>470</v>
      </c>
      <c r="I533" s="44"/>
      <c r="J533" s="119" t="s">
        <v>463</v>
      </c>
      <c r="K533" s="47" t="s">
        <v>470</v>
      </c>
      <c r="L533" s="44"/>
      <c r="M533" s="119" t="s">
        <v>463</v>
      </c>
      <c r="N533" s="47" t="s">
        <v>470</v>
      </c>
      <c r="O533" s="44"/>
      <c r="P533" s="119" t="s">
        <v>387</v>
      </c>
      <c r="Q533" s="47" t="s">
        <v>470</v>
      </c>
      <c r="R533" s="57"/>
      <c r="S533" s="125"/>
      <c r="T533" s="43"/>
      <c r="U533" s="41"/>
      <c r="V533" s="42"/>
      <c r="W533" s="43"/>
      <c r="X533" s="41"/>
      <c r="Y533" s="41"/>
      <c r="Z533" s="41"/>
    </row>
    <row r="534" spans="1:26" ht="11.25" customHeight="1">
      <c r="A534" s="67" t="s">
        <v>394</v>
      </c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57"/>
      <c r="S534" s="57"/>
      <c r="T534" s="41"/>
      <c r="U534" s="41"/>
      <c r="V534" s="41"/>
      <c r="W534" s="41"/>
      <c r="X534" s="41"/>
      <c r="Y534" s="41"/>
      <c r="Z534" s="41"/>
    </row>
    <row r="535" spans="1:26" ht="11.25" customHeight="1">
      <c r="A535" s="71" t="s">
        <v>395</v>
      </c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57"/>
      <c r="S535" s="57"/>
      <c r="T535" s="41"/>
      <c r="U535" s="41"/>
      <c r="V535" s="41"/>
      <c r="W535" s="41"/>
      <c r="X535" s="41"/>
      <c r="Y535" s="41"/>
      <c r="Z535" s="41"/>
    </row>
    <row r="536" spans="1:26" ht="11.25" customHeight="1">
      <c r="A536" s="52" t="s">
        <v>64</v>
      </c>
      <c r="B536" s="41"/>
      <c r="C536" s="49">
        <v>1200</v>
      </c>
      <c r="D536" s="49"/>
      <c r="E536" s="74" t="s">
        <v>78</v>
      </c>
      <c r="F536" s="41"/>
      <c r="G536" s="59" t="s">
        <v>78</v>
      </c>
      <c r="H536" s="50" t="s">
        <v>78</v>
      </c>
      <c r="I536" s="41"/>
      <c r="J536" s="49">
        <v>7000</v>
      </c>
      <c r="K536" s="74">
        <v>0.0034403669724770644</v>
      </c>
      <c r="L536" s="41"/>
      <c r="M536" s="49">
        <v>86700</v>
      </c>
      <c r="N536" s="74">
        <v>-0.004809513424166944</v>
      </c>
      <c r="O536" s="41"/>
      <c r="P536" s="49" t="s">
        <v>78</v>
      </c>
      <c r="Q536" s="50" t="s">
        <v>78</v>
      </c>
      <c r="R536" s="57"/>
      <c r="S536" s="130"/>
      <c r="T536" s="89"/>
      <c r="U536" s="41"/>
      <c r="V536" s="59"/>
      <c r="W536" s="89"/>
      <c r="X536" s="41"/>
      <c r="Y536" s="59"/>
      <c r="Z536" s="89"/>
    </row>
    <row r="537" spans="1:26" ht="11.25" customHeight="1">
      <c r="A537" s="52" t="s">
        <v>65</v>
      </c>
      <c r="B537" s="41"/>
      <c r="C537" s="59" t="s">
        <v>78</v>
      </c>
      <c r="D537" s="59"/>
      <c r="E537" s="50" t="s">
        <v>78</v>
      </c>
      <c r="F537" s="41"/>
      <c r="G537" s="59" t="s">
        <v>78</v>
      </c>
      <c r="H537" s="50" t="s">
        <v>78</v>
      </c>
      <c r="I537" s="41"/>
      <c r="J537" s="49" t="s">
        <v>78</v>
      </c>
      <c r="K537" s="50" t="s">
        <v>78</v>
      </c>
      <c r="L537" s="41"/>
      <c r="M537" s="49">
        <v>262000</v>
      </c>
      <c r="N537" s="74" t="s">
        <v>78</v>
      </c>
      <c r="O537" s="41"/>
      <c r="P537" s="49" t="s">
        <v>78</v>
      </c>
      <c r="Q537" s="50" t="s">
        <v>78</v>
      </c>
      <c r="R537" s="57"/>
      <c r="S537" s="130"/>
      <c r="T537" s="89"/>
      <c r="U537" s="41"/>
      <c r="V537" s="59"/>
      <c r="W537" s="89"/>
      <c r="X537" s="41"/>
      <c r="Y537" s="59"/>
      <c r="Z537" s="89"/>
    </row>
    <row r="538" spans="1:26" ht="11.25" customHeight="1">
      <c r="A538" s="52" t="s">
        <v>66</v>
      </c>
      <c r="B538" s="41"/>
      <c r="C538" s="49">
        <v>7300</v>
      </c>
      <c r="D538" s="49"/>
      <c r="E538" s="74" t="s">
        <v>78</v>
      </c>
      <c r="F538" s="41"/>
      <c r="G538" s="49">
        <v>47000</v>
      </c>
      <c r="H538" s="74">
        <v>0.021739130434782608</v>
      </c>
      <c r="I538" s="41"/>
      <c r="J538" s="49">
        <v>135000</v>
      </c>
      <c r="K538" s="74">
        <v>0.015037593984962405</v>
      </c>
      <c r="L538" s="41"/>
      <c r="M538" s="49">
        <v>59800</v>
      </c>
      <c r="N538" s="74">
        <v>0.0016750418760469012</v>
      </c>
      <c r="O538" s="41"/>
      <c r="P538" s="49" t="s">
        <v>78</v>
      </c>
      <c r="Q538" s="50" t="s">
        <v>78</v>
      </c>
      <c r="R538" s="57"/>
      <c r="S538" s="130"/>
      <c r="T538" s="89"/>
      <c r="U538" s="41"/>
      <c r="V538" s="59"/>
      <c r="W538" s="89"/>
      <c r="X538" s="41"/>
      <c r="Y538" s="59"/>
      <c r="Z538" s="89"/>
    </row>
    <row r="539" spans="1:26" ht="11.25" customHeight="1">
      <c r="A539" s="52" t="s">
        <v>67</v>
      </c>
      <c r="B539" s="41"/>
      <c r="C539" s="59" t="s">
        <v>78</v>
      </c>
      <c r="D539" s="59"/>
      <c r="E539" s="50" t="s">
        <v>78</v>
      </c>
      <c r="F539" s="41"/>
      <c r="G539" s="59" t="s">
        <v>78</v>
      </c>
      <c r="H539" s="50" t="s">
        <v>78</v>
      </c>
      <c r="I539" s="41"/>
      <c r="J539" s="49" t="s">
        <v>78</v>
      </c>
      <c r="K539" s="50" t="s">
        <v>78</v>
      </c>
      <c r="L539" s="41"/>
      <c r="M539" s="49">
        <v>61000</v>
      </c>
      <c r="N539" s="74">
        <v>0.10997889220467283</v>
      </c>
      <c r="O539" s="41"/>
      <c r="P539" s="49" t="s">
        <v>78</v>
      </c>
      <c r="Q539" s="50" t="s">
        <v>78</v>
      </c>
      <c r="R539" s="57"/>
      <c r="S539" s="130"/>
      <c r="T539" s="89"/>
      <c r="U539" s="41"/>
      <c r="V539" s="59"/>
      <c r="W539" s="89"/>
      <c r="X539" s="41"/>
      <c r="Y539" s="59"/>
      <c r="Z539" s="89"/>
    </row>
    <row r="540" spans="1:26" ht="11.25" customHeight="1">
      <c r="A540" s="52" t="s">
        <v>79</v>
      </c>
      <c r="B540" s="41"/>
      <c r="C540" s="49">
        <v>1330</v>
      </c>
      <c r="D540" s="49"/>
      <c r="E540" s="74">
        <v>-0.125</v>
      </c>
      <c r="F540" s="41"/>
      <c r="G540" s="59" t="s">
        <v>78</v>
      </c>
      <c r="H540" s="50" t="s">
        <v>78</v>
      </c>
      <c r="I540" s="41"/>
      <c r="J540" s="49">
        <v>8550</v>
      </c>
      <c r="K540" s="74">
        <v>-0.06557377049180328</v>
      </c>
      <c r="L540" s="41"/>
      <c r="M540" s="49">
        <v>606000</v>
      </c>
      <c r="N540" s="74">
        <v>-0.009162791610257617</v>
      </c>
      <c r="O540" s="41"/>
      <c r="P540" s="49" t="s">
        <v>78</v>
      </c>
      <c r="Q540" s="74" t="s">
        <v>78</v>
      </c>
      <c r="R540" s="57"/>
      <c r="S540" s="130"/>
      <c r="T540" s="89"/>
      <c r="U540" s="41"/>
      <c r="V540" s="59"/>
      <c r="W540" s="89"/>
      <c r="X540" s="41"/>
      <c r="Y540" s="59"/>
      <c r="Z540" s="89"/>
    </row>
    <row r="541" spans="1:26" ht="11.25" customHeight="1">
      <c r="A541" s="52" t="s">
        <v>68</v>
      </c>
      <c r="B541" s="41"/>
      <c r="C541" s="49">
        <v>19300</v>
      </c>
      <c r="D541" s="49"/>
      <c r="E541" s="74">
        <v>-0.07699665231946437</v>
      </c>
      <c r="F541" s="41"/>
      <c r="G541" s="59" t="s">
        <v>78</v>
      </c>
      <c r="H541" s="50" t="s">
        <v>78</v>
      </c>
      <c r="I541" s="41"/>
      <c r="J541" s="49">
        <v>25400</v>
      </c>
      <c r="K541" s="74">
        <v>-0.0765315397200509</v>
      </c>
      <c r="L541" s="41"/>
      <c r="M541" s="49">
        <v>1120000</v>
      </c>
      <c r="N541" s="74">
        <v>-0.004296637812012984</v>
      </c>
      <c r="O541" s="41"/>
      <c r="P541" s="49">
        <v>65.29297040617315</v>
      </c>
      <c r="Q541" s="74">
        <v>-0.2596153846153846</v>
      </c>
      <c r="R541" s="57"/>
      <c r="S541" s="130"/>
      <c r="T541" s="89"/>
      <c r="U541" s="41"/>
      <c r="V541" s="59"/>
      <c r="W541" s="89"/>
      <c r="X541" s="41"/>
      <c r="Y541" s="59"/>
      <c r="Z541" s="89"/>
    </row>
    <row r="542" spans="1:26" ht="11.25" customHeight="1">
      <c r="A542" s="52" t="s">
        <v>69</v>
      </c>
      <c r="B542" s="41"/>
      <c r="C542" s="49">
        <v>30</v>
      </c>
      <c r="D542" s="49"/>
      <c r="E542" s="74">
        <v>-0.16666666666666666</v>
      </c>
      <c r="F542" s="41"/>
      <c r="G542" s="49">
        <v>140</v>
      </c>
      <c r="H542" s="74">
        <v>-0.6</v>
      </c>
      <c r="I542" s="41"/>
      <c r="J542" s="49">
        <v>1100</v>
      </c>
      <c r="K542" s="74">
        <v>0.07212475633528265</v>
      </c>
      <c r="L542" s="41"/>
      <c r="M542" s="49">
        <v>172000</v>
      </c>
      <c r="N542" s="74">
        <v>-0.00427236624251757</v>
      </c>
      <c r="O542" s="41"/>
      <c r="P542" s="49" t="s">
        <v>78</v>
      </c>
      <c r="Q542" s="50" t="s">
        <v>78</v>
      </c>
      <c r="R542" s="57"/>
      <c r="S542" s="130"/>
      <c r="T542" s="89"/>
      <c r="U542" s="41"/>
      <c r="V542" s="59"/>
      <c r="W542" s="89"/>
      <c r="X542" s="41"/>
      <c r="Y542" s="59"/>
      <c r="Z542" s="89"/>
    </row>
    <row r="543" spans="1:26" ht="11.25" customHeight="1">
      <c r="A543" s="52" t="s">
        <v>70</v>
      </c>
      <c r="B543" s="41"/>
      <c r="C543" s="49">
        <v>2500</v>
      </c>
      <c r="D543" s="49"/>
      <c r="E543" s="59" t="s">
        <v>78</v>
      </c>
      <c r="F543" s="41"/>
      <c r="G543" s="59" t="s">
        <v>78</v>
      </c>
      <c r="H543" s="59" t="s">
        <v>78</v>
      </c>
      <c r="I543" s="41"/>
      <c r="J543" s="49" t="s">
        <v>78</v>
      </c>
      <c r="K543" s="50" t="s">
        <v>78</v>
      </c>
      <c r="L543" s="41"/>
      <c r="M543" s="49">
        <v>21000</v>
      </c>
      <c r="N543" s="74" t="s">
        <v>78</v>
      </c>
      <c r="O543" s="41"/>
      <c r="P543" s="49" t="s">
        <v>78</v>
      </c>
      <c r="Q543" s="50" t="s">
        <v>78</v>
      </c>
      <c r="R543" s="57"/>
      <c r="S543" s="130"/>
      <c r="T543" s="89"/>
      <c r="U543" s="41"/>
      <c r="V543" s="59"/>
      <c r="W543" s="89"/>
      <c r="X543" s="41"/>
      <c r="Y543" s="59"/>
      <c r="Z543" s="89"/>
    </row>
    <row r="544" spans="1:26" ht="11.25" customHeight="1">
      <c r="A544" s="52" t="s">
        <v>71</v>
      </c>
      <c r="B544" s="41"/>
      <c r="C544" s="49">
        <v>12570</v>
      </c>
      <c r="D544" s="49"/>
      <c r="E544" s="74">
        <v>-0.03307692307692308</v>
      </c>
      <c r="F544" s="41"/>
      <c r="G544" s="49">
        <v>350</v>
      </c>
      <c r="H544" s="59" t="s">
        <v>78</v>
      </c>
      <c r="I544" s="41"/>
      <c r="J544" s="49">
        <v>30000</v>
      </c>
      <c r="K544" s="74" t="s">
        <v>78</v>
      </c>
      <c r="L544" s="41"/>
      <c r="M544" s="49">
        <v>691000</v>
      </c>
      <c r="N544" s="74" t="s">
        <v>78</v>
      </c>
      <c r="O544" s="41"/>
      <c r="P544" s="49" t="s">
        <v>78</v>
      </c>
      <c r="Q544" s="50" t="s">
        <v>78</v>
      </c>
      <c r="R544" s="57"/>
      <c r="S544" s="130"/>
      <c r="T544" s="89"/>
      <c r="U544" s="41"/>
      <c r="V544" s="59"/>
      <c r="W544" s="89"/>
      <c r="X544" s="41"/>
      <c r="Y544" s="59"/>
      <c r="Z544" s="89"/>
    </row>
    <row r="545" spans="1:26" ht="11.25" customHeight="1">
      <c r="A545" s="52" t="s">
        <v>72</v>
      </c>
      <c r="B545" s="41"/>
      <c r="C545" s="59" t="s">
        <v>78</v>
      </c>
      <c r="D545" s="59"/>
      <c r="E545" s="50" t="s">
        <v>78</v>
      </c>
      <c r="F545" s="41"/>
      <c r="G545" s="59" t="s">
        <v>78</v>
      </c>
      <c r="H545" s="59" t="s">
        <v>78</v>
      </c>
      <c r="I545" s="41"/>
      <c r="J545" s="49" t="s">
        <v>78</v>
      </c>
      <c r="K545" s="50" t="s">
        <v>78</v>
      </c>
      <c r="L545" s="41"/>
      <c r="M545" s="49" t="s">
        <v>78</v>
      </c>
      <c r="N545" s="50" t="s">
        <v>78</v>
      </c>
      <c r="O545" s="41"/>
      <c r="P545" s="49" t="s">
        <v>78</v>
      </c>
      <c r="Q545" s="50" t="s">
        <v>78</v>
      </c>
      <c r="R545" s="57"/>
      <c r="S545" s="130"/>
      <c r="T545" s="89"/>
      <c r="U545" s="41"/>
      <c r="V545" s="59"/>
      <c r="W545" s="89"/>
      <c r="X545" s="41"/>
      <c r="Y545" s="59"/>
      <c r="Z545" s="89"/>
    </row>
    <row r="546" spans="1:26" ht="11.25" customHeight="1">
      <c r="A546" s="52" t="s">
        <v>132</v>
      </c>
      <c r="B546" s="41"/>
      <c r="C546" s="59" t="s">
        <v>78</v>
      </c>
      <c r="D546" s="59"/>
      <c r="E546" s="50" t="s">
        <v>78</v>
      </c>
      <c r="F546" s="41"/>
      <c r="G546" s="59" t="s">
        <v>78</v>
      </c>
      <c r="H546" s="59" t="s">
        <v>78</v>
      </c>
      <c r="I546" s="41"/>
      <c r="J546" s="49" t="s">
        <v>78</v>
      </c>
      <c r="K546" s="50" t="s">
        <v>78</v>
      </c>
      <c r="L546" s="41"/>
      <c r="M546" s="49" t="s">
        <v>78</v>
      </c>
      <c r="N546" s="50" t="s">
        <v>78</v>
      </c>
      <c r="O546" s="41"/>
      <c r="P546" s="49" t="s">
        <v>78</v>
      </c>
      <c r="Q546" s="50" t="s">
        <v>78</v>
      </c>
      <c r="R546" s="57"/>
      <c r="S546" s="130"/>
      <c r="T546" s="89"/>
      <c r="U546" s="41"/>
      <c r="V546" s="59"/>
      <c r="W546" s="89"/>
      <c r="X546" s="41"/>
      <c r="Y546" s="59"/>
      <c r="Z546" s="89"/>
    </row>
    <row r="547" spans="1:26" ht="11.25" customHeight="1">
      <c r="A547" s="52" t="s">
        <v>73</v>
      </c>
      <c r="B547" s="41"/>
      <c r="C547" s="49">
        <v>74000</v>
      </c>
      <c r="D547" s="49"/>
      <c r="E547" s="74" t="s">
        <v>78</v>
      </c>
      <c r="F547" s="41"/>
      <c r="G547" s="49">
        <v>160000</v>
      </c>
      <c r="H547" s="59" t="s">
        <v>78</v>
      </c>
      <c r="I547" s="41"/>
      <c r="J547" s="49">
        <v>17000</v>
      </c>
      <c r="K547" s="50" t="s">
        <v>78</v>
      </c>
      <c r="L547" s="41"/>
      <c r="M547" s="49">
        <v>608000</v>
      </c>
      <c r="N547" s="74" t="s">
        <v>78</v>
      </c>
      <c r="O547" s="41"/>
      <c r="P547" s="49" t="s">
        <v>78</v>
      </c>
      <c r="Q547" s="50" t="s">
        <v>78</v>
      </c>
      <c r="R547" s="57"/>
      <c r="S547" s="130"/>
      <c r="T547" s="89"/>
      <c r="U547" s="41"/>
      <c r="V547" s="59"/>
      <c r="W547" s="89"/>
      <c r="X547" s="41"/>
      <c r="Y547" s="59"/>
      <c r="Z547" s="89"/>
    </row>
    <row r="548" spans="1:26" ht="11.25" customHeight="1">
      <c r="A548" s="52" t="s">
        <v>74</v>
      </c>
      <c r="B548" s="41"/>
      <c r="C548" s="59" t="s">
        <v>78</v>
      </c>
      <c r="D548" s="59"/>
      <c r="E548" s="50" t="s">
        <v>78</v>
      </c>
      <c r="F548" s="41"/>
      <c r="G548" s="59" t="s">
        <v>78</v>
      </c>
      <c r="H548" s="50" t="s">
        <v>78</v>
      </c>
      <c r="I548" s="41"/>
      <c r="J548" s="49" t="s">
        <v>78</v>
      </c>
      <c r="K548" s="50" t="s">
        <v>78</v>
      </c>
      <c r="L548" s="41"/>
      <c r="M548" s="49">
        <v>98500</v>
      </c>
      <c r="N548" s="74" t="s">
        <v>78</v>
      </c>
      <c r="O548" s="41"/>
      <c r="P548" s="49" t="s">
        <v>78</v>
      </c>
      <c r="Q548" s="74" t="s">
        <v>78</v>
      </c>
      <c r="R548" s="57"/>
      <c r="S548" s="130"/>
      <c r="T548" s="89"/>
      <c r="U548" s="41"/>
      <c r="V548" s="59"/>
      <c r="W548" s="89"/>
      <c r="X548" s="41"/>
      <c r="Y548" s="59"/>
      <c r="Z548" s="89"/>
    </row>
    <row r="549" spans="1:26" ht="11.25" customHeight="1">
      <c r="A549" s="52" t="s">
        <v>75</v>
      </c>
      <c r="B549" s="41"/>
      <c r="C549" s="49">
        <v>550</v>
      </c>
      <c r="D549" s="49"/>
      <c r="E549" s="74" t="s">
        <v>78</v>
      </c>
      <c r="F549" s="41"/>
      <c r="G549" s="59" t="s">
        <v>78</v>
      </c>
      <c r="H549" s="50" t="s">
        <v>78</v>
      </c>
      <c r="I549" s="41"/>
      <c r="J549" s="49">
        <v>2400</v>
      </c>
      <c r="K549" s="74">
        <v>-0.0016638935108153079</v>
      </c>
      <c r="L549" s="41"/>
      <c r="M549" s="49">
        <v>406000</v>
      </c>
      <c r="N549" s="74">
        <v>0.0049504950495049506</v>
      </c>
      <c r="O549" s="41"/>
      <c r="P549" s="49">
        <v>169.59213092512508</v>
      </c>
      <c r="Q549" s="74" t="s">
        <v>78</v>
      </c>
      <c r="R549" s="57"/>
      <c r="S549" s="130"/>
      <c r="T549" s="89"/>
      <c r="U549" s="41"/>
      <c r="V549" s="59"/>
      <c r="W549" s="89"/>
      <c r="X549" s="41"/>
      <c r="Y549" s="59"/>
      <c r="Z549" s="89"/>
    </row>
    <row r="550" spans="1:26" ht="11.25" customHeight="1">
      <c r="A550" s="52" t="s">
        <v>76</v>
      </c>
      <c r="B550" s="41"/>
      <c r="C550" s="59" t="s">
        <v>78</v>
      </c>
      <c r="D550" s="59"/>
      <c r="E550" s="50" t="s">
        <v>78</v>
      </c>
      <c r="F550" s="41"/>
      <c r="G550" s="59" t="s">
        <v>78</v>
      </c>
      <c r="H550" s="50" t="s">
        <v>78</v>
      </c>
      <c r="I550" s="41"/>
      <c r="J550" s="49" t="s">
        <v>78</v>
      </c>
      <c r="K550" s="50" t="s">
        <v>78</v>
      </c>
      <c r="L550" s="41"/>
      <c r="M550" s="49">
        <v>159000</v>
      </c>
      <c r="N550" s="74">
        <v>0.012738853503184714</v>
      </c>
      <c r="O550" s="41"/>
      <c r="P550" s="49" t="s">
        <v>78</v>
      </c>
      <c r="Q550" s="50" t="s">
        <v>78</v>
      </c>
      <c r="R550" s="57"/>
      <c r="S550" s="130"/>
      <c r="T550" s="89"/>
      <c r="U550" s="41"/>
      <c r="V550" s="59"/>
      <c r="W550" s="89"/>
      <c r="X550" s="41"/>
      <c r="Y550" s="59"/>
      <c r="Z550" s="89"/>
    </row>
    <row r="551" spans="1:26" ht="11.25" customHeight="1">
      <c r="A551" s="52" t="s">
        <v>77</v>
      </c>
      <c r="B551" s="41"/>
      <c r="C551" s="49">
        <v>100000</v>
      </c>
      <c r="D551" s="49"/>
      <c r="E551" s="50" t="s">
        <v>78</v>
      </c>
      <c r="F551" s="57"/>
      <c r="G551" s="49">
        <v>60000</v>
      </c>
      <c r="H551" s="74" t="s">
        <v>78</v>
      </c>
      <c r="I551" s="57"/>
      <c r="J551" s="49">
        <v>812000</v>
      </c>
      <c r="K551" s="74">
        <v>-0.0036809815950920245</v>
      </c>
      <c r="L551" s="57"/>
      <c r="M551" s="49">
        <v>660000</v>
      </c>
      <c r="N551" s="74" t="s">
        <v>78</v>
      </c>
      <c r="O551" s="57"/>
      <c r="P551" s="49" t="s">
        <v>78</v>
      </c>
      <c r="Q551" s="50" t="s">
        <v>78</v>
      </c>
      <c r="R551" s="57"/>
      <c r="S551" s="130"/>
      <c r="T551" s="89"/>
      <c r="U551" s="41"/>
      <c r="V551" s="59"/>
      <c r="W551" s="89"/>
      <c r="X551" s="41"/>
      <c r="Y551" s="59"/>
      <c r="Z551" s="89"/>
    </row>
    <row r="552" spans="1:26" ht="11.25" customHeight="1">
      <c r="A552" s="53" t="s">
        <v>33</v>
      </c>
      <c r="B552" s="41"/>
      <c r="C552" s="54">
        <v>219000</v>
      </c>
      <c r="D552" s="54"/>
      <c r="E552" s="56">
        <v>-0.010116914612516742</v>
      </c>
      <c r="F552" s="55"/>
      <c r="G552" s="54">
        <v>267000</v>
      </c>
      <c r="H552" s="56">
        <v>0.002962129733783277</v>
      </c>
      <c r="I552" s="55"/>
      <c r="J552" s="54">
        <v>1040000</v>
      </c>
      <c r="K552" s="56" t="s">
        <v>78</v>
      </c>
      <c r="L552" s="55"/>
      <c r="M552" s="54">
        <v>5010000</v>
      </c>
      <c r="N552" s="159" t="s">
        <v>78</v>
      </c>
      <c r="O552" s="55"/>
      <c r="P552" s="54">
        <v>234.88510133129824</v>
      </c>
      <c r="Q552" s="56">
        <v>-0.08881578947368418</v>
      </c>
      <c r="R552" s="55"/>
      <c r="S552" s="130"/>
      <c r="T552" s="89"/>
      <c r="U552" s="41"/>
      <c r="V552" s="59"/>
      <c r="W552" s="89"/>
      <c r="X552" s="41"/>
      <c r="Y552" s="59"/>
      <c r="Z552" s="89"/>
    </row>
    <row r="553" spans="1:26" ht="11.25" customHeight="1">
      <c r="A553" s="51" t="s">
        <v>396</v>
      </c>
      <c r="B553" s="41"/>
      <c r="C553" s="49">
        <v>297000</v>
      </c>
      <c r="D553" s="49"/>
      <c r="E553" s="74">
        <v>0.010556197728972597</v>
      </c>
      <c r="F553" s="41"/>
      <c r="G553" s="49">
        <v>309000</v>
      </c>
      <c r="H553" s="74">
        <v>0.0025591188856494977</v>
      </c>
      <c r="I553" s="41"/>
      <c r="J553" s="132">
        <v>2060000</v>
      </c>
      <c r="K553" s="74">
        <v>-0.010281541270298837</v>
      </c>
      <c r="L553" s="41"/>
      <c r="M553" s="132">
        <v>5170000</v>
      </c>
      <c r="N553" s="160">
        <v>0.001937984496124031</v>
      </c>
      <c r="O553" s="41"/>
      <c r="P553" s="49">
        <v>234.88510133129824</v>
      </c>
      <c r="Q553" s="74">
        <v>-0.08881578947368418</v>
      </c>
      <c r="R553" s="57"/>
      <c r="S553" s="130"/>
      <c r="T553" s="89"/>
      <c r="U553" s="41"/>
      <c r="V553" s="59"/>
      <c r="W553" s="89"/>
      <c r="X553" s="41"/>
      <c r="Y553" s="59"/>
      <c r="Z553" s="89"/>
    </row>
    <row r="554" spans="1:26" ht="11.25" customHeight="1">
      <c r="A554" s="133" t="s">
        <v>389</v>
      </c>
      <c r="B554" s="41"/>
      <c r="C554" s="50">
        <v>0.10823196715803142</v>
      </c>
      <c r="D554" s="50"/>
      <c r="E554" s="74">
        <v>-0.0187194958866734</v>
      </c>
      <c r="F554" s="41"/>
      <c r="G554" s="50">
        <v>0.1657691454819887</v>
      </c>
      <c r="H554" s="74">
        <v>-0.07488931866037742</v>
      </c>
      <c r="I554" s="41"/>
      <c r="J554" s="50">
        <v>0.07591747944583074</v>
      </c>
      <c r="K554" s="74">
        <v>-0.03529538113722816</v>
      </c>
      <c r="L554" s="41"/>
      <c r="M554" s="50">
        <v>0.19063958008844029</v>
      </c>
      <c r="N554" s="74">
        <v>-0.008883295947726955</v>
      </c>
      <c r="O554" s="41"/>
      <c r="P554" s="50">
        <v>0.006137809368569907</v>
      </c>
      <c r="Q554" s="74">
        <v>-0.17559212441550373</v>
      </c>
      <c r="R554" s="57"/>
      <c r="S554" s="130"/>
      <c r="T554" s="89"/>
      <c r="U554" s="41"/>
      <c r="V554" s="59"/>
      <c r="W554" s="89"/>
      <c r="X554" s="41"/>
      <c r="Y554" s="59"/>
      <c r="Z554" s="89"/>
    </row>
    <row r="555" spans="1:26" ht="11.25" customHeight="1">
      <c r="A555" s="126" t="s">
        <v>397</v>
      </c>
      <c r="B555" s="41"/>
      <c r="C555" s="49">
        <v>1090000</v>
      </c>
      <c r="D555" s="49"/>
      <c r="E555" s="74">
        <v>0.02110246145996708</v>
      </c>
      <c r="F555" s="41"/>
      <c r="G555" s="49">
        <v>476000</v>
      </c>
      <c r="H555" s="74">
        <v>0.1823192478115206</v>
      </c>
      <c r="I555" s="41"/>
      <c r="J555" s="40">
        <v>6090000</v>
      </c>
      <c r="K555" s="74">
        <v>-0.030254777070063694</v>
      </c>
      <c r="L555" s="41"/>
      <c r="M555" s="40">
        <v>7310000</v>
      </c>
      <c r="N555" s="74">
        <v>-0.01747311827956989</v>
      </c>
      <c r="O555" s="41"/>
      <c r="P555" s="49">
        <v>10800</v>
      </c>
      <c r="Q555" s="74">
        <v>0.09097678684195416</v>
      </c>
      <c r="R555" s="57"/>
      <c r="S555" s="130"/>
      <c r="T555" s="89"/>
      <c r="U555" s="41"/>
      <c r="V555" s="59"/>
      <c r="W555" s="89"/>
      <c r="X555" s="41"/>
      <c r="Y555" s="59"/>
      <c r="Z555" s="89"/>
    </row>
    <row r="556" spans="1:26" ht="11.25" customHeight="1">
      <c r="A556" s="127" t="s">
        <v>399</v>
      </c>
      <c r="B556" s="41"/>
      <c r="C556" s="89"/>
      <c r="D556" s="89"/>
      <c r="E556" s="89"/>
      <c r="F556" s="41"/>
      <c r="G556" s="89"/>
      <c r="H556" s="89"/>
      <c r="I556" s="41"/>
      <c r="J556" s="59"/>
      <c r="K556" s="89"/>
      <c r="L556" s="41"/>
      <c r="M556" s="59"/>
      <c r="N556" s="89"/>
      <c r="O556" s="41"/>
      <c r="P556" s="59"/>
      <c r="Q556" s="89"/>
      <c r="R556" s="57"/>
      <c r="S556" s="130"/>
      <c r="T556" s="89"/>
      <c r="U556" s="41"/>
      <c r="V556" s="59"/>
      <c r="W556" s="89"/>
      <c r="X556" s="41"/>
      <c r="Y556" s="59"/>
      <c r="Z556" s="89"/>
    </row>
    <row r="557" spans="1:26" ht="11.25" customHeight="1">
      <c r="A557" s="133" t="s">
        <v>389</v>
      </c>
      <c r="B557" s="41"/>
      <c r="C557" s="50">
        <v>0.3965539848180924</v>
      </c>
      <c r="D557" s="50"/>
      <c r="E557" s="74">
        <v>-0.008478756169555908</v>
      </c>
      <c r="F557" s="41"/>
      <c r="G557" s="50">
        <v>0.25489637352878475</v>
      </c>
      <c r="H557" s="74">
        <v>0.09098420661676747</v>
      </c>
      <c r="I557" s="41"/>
      <c r="J557" s="50">
        <v>0.2243407961514457</v>
      </c>
      <c r="K557" s="74">
        <v>-0.0551633293770536</v>
      </c>
      <c r="L557" s="41"/>
      <c r="M557" s="50">
        <v>0.2696261687671468</v>
      </c>
      <c r="N557" s="74">
        <v>-0.02781138760149732</v>
      </c>
      <c r="O557" s="41"/>
      <c r="P557" s="50">
        <v>0.2823698158577227</v>
      </c>
      <c r="Q557" s="74">
        <v>-0.012922036222664078</v>
      </c>
      <c r="R557" s="57"/>
      <c r="S557" s="130"/>
      <c r="T557" s="89"/>
      <c r="U557" s="41"/>
      <c r="V557" s="59"/>
      <c r="W557" s="89"/>
      <c r="X557" s="41"/>
      <c r="Y557" s="59"/>
      <c r="Z557" s="89"/>
    </row>
    <row r="558" spans="1:26" ht="11.25" customHeight="1">
      <c r="A558" s="67" t="s">
        <v>471</v>
      </c>
      <c r="B558" s="41"/>
      <c r="C558" s="49">
        <v>531000</v>
      </c>
      <c r="D558" s="49"/>
      <c r="E558" s="74">
        <v>-0.01785827233740968</v>
      </c>
      <c r="F558" s="41"/>
      <c r="G558" s="49">
        <v>662000</v>
      </c>
      <c r="H558" s="74">
        <v>0.0552041954084146</v>
      </c>
      <c r="I558" s="41"/>
      <c r="J558" s="49">
        <v>1980000</v>
      </c>
      <c r="K558" s="74">
        <v>-0.043478260869565216</v>
      </c>
      <c r="L558" s="41"/>
      <c r="M558" s="49">
        <v>6500000</v>
      </c>
      <c r="N558" s="74">
        <v>0.018808777429467086</v>
      </c>
      <c r="O558" s="41"/>
      <c r="P558" s="49">
        <v>884.6455108962945</v>
      </c>
      <c r="Q558" s="74">
        <v>0.15</v>
      </c>
      <c r="R558" s="57"/>
      <c r="S558" s="130"/>
      <c r="T558" s="89"/>
      <c r="U558" s="41"/>
      <c r="V558" s="59"/>
      <c r="W558" s="89"/>
      <c r="X558" s="41"/>
      <c r="Y558" s="59"/>
      <c r="Z558" s="89"/>
    </row>
    <row r="559" spans="1:26" ht="11.25" customHeight="1">
      <c r="A559" s="135" t="s">
        <v>389</v>
      </c>
      <c r="B559" s="41"/>
      <c r="C559" s="50">
        <v>0.19340173100663033</v>
      </c>
      <c r="D559" s="50"/>
      <c r="E559" s="74">
        <v>-0.046310802113396166</v>
      </c>
      <c r="F559" s="41"/>
      <c r="G559" s="50">
        <v>0.35466155756258455</v>
      </c>
      <c r="H559" s="74">
        <v>-0.02631111345160645</v>
      </c>
      <c r="I559" s="41"/>
      <c r="J559" s="50">
        <v>0.07280461866859148</v>
      </c>
      <c r="K559" s="74">
        <v>-0.0697563511849315</v>
      </c>
      <c r="L559" s="41"/>
      <c r="M559" s="50">
        <v>0.2398928104875153</v>
      </c>
      <c r="N559" s="74">
        <v>0.008690610923769701</v>
      </c>
      <c r="O559" s="41"/>
      <c r="P559" s="50">
        <v>0.0231167727278881</v>
      </c>
      <c r="Q559" s="74">
        <v>0.04048012023227391</v>
      </c>
      <c r="R559" s="57"/>
      <c r="S559" s="130"/>
      <c r="T559" s="89"/>
      <c r="U559" s="41"/>
      <c r="V559" s="59"/>
      <c r="W559" s="89"/>
      <c r="X559" s="41"/>
      <c r="Y559" s="59"/>
      <c r="Z559" s="89"/>
    </row>
    <row r="560" spans="1:26" ht="11.25" customHeight="1">
      <c r="A560" s="51" t="s">
        <v>472</v>
      </c>
      <c r="B560" s="44"/>
      <c r="C560" s="87">
        <v>2750000</v>
      </c>
      <c r="D560" s="87"/>
      <c r="E560" s="136">
        <v>0.029834174319094596</v>
      </c>
      <c r="F560" s="137"/>
      <c r="G560" s="87">
        <v>1870000</v>
      </c>
      <c r="H560" s="136">
        <v>0.0837180232681741</v>
      </c>
      <c r="I560" s="137"/>
      <c r="J560" s="87">
        <v>27200000</v>
      </c>
      <c r="K560" s="136">
        <v>0.028396941797501414</v>
      </c>
      <c r="L560" s="137"/>
      <c r="M560" s="87">
        <v>27100000</v>
      </c>
      <c r="N560" s="136">
        <v>0.01020116795656806</v>
      </c>
      <c r="O560" s="137"/>
      <c r="P560" s="87">
        <v>38300</v>
      </c>
      <c r="Q560" s="136">
        <v>0.10525898346167063</v>
      </c>
      <c r="R560" s="137"/>
      <c r="S560" s="130"/>
      <c r="T560" s="89"/>
      <c r="U560" s="41"/>
      <c r="V560" s="59"/>
      <c r="W560" s="89"/>
      <c r="X560" s="41"/>
      <c r="Y560" s="59"/>
      <c r="Z560" s="89"/>
    </row>
    <row r="561" spans="1:26" ht="12" customHeight="1">
      <c r="A561" s="172" t="s">
        <v>465</v>
      </c>
      <c r="B561" s="172"/>
      <c r="C561" s="172"/>
      <c r="D561" s="172"/>
      <c r="E561" s="172"/>
      <c r="F561" s="172"/>
      <c r="G561" s="172"/>
      <c r="H561" s="172"/>
      <c r="I561" s="172"/>
      <c r="J561" s="172"/>
      <c r="K561" s="172"/>
      <c r="L561" s="172"/>
      <c r="M561" s="172"/>
      <c r="N561" s="172"/>
      <c r="O561" s="172"/>
      <c r="P561" s="172"/>
      <c r="Q561" s="172"/>
      <c r="R561" s="172"/>
      <c r="S561" s="59"/>
      <c r="T561" s="89"/>
      <c r="U561" s="41"/>
      <c r="V561" s="59"/>
      <c r="W561" s="89"/>
      <c r="X561" s="41"/>
      <c r="Y561" s="59"/>
      <c r="Z561" s="89"/>
    </row>
    <row r="562" spans="1:26" ht="12" customHeight="1">
      <c r="A562" s="171" t="s">
        <v>478</v>
      </c>
      <c r="B562" s="171"/>
      <c r="C562" s="171"/>
      <c r="D562" s="171"/>
      <c r="E562" s="171"/>
      <c r="F562" s="171"/>
      <c r="G562" s="171"/>
      <c r="H562" s="171"/>
      <c r="I562" s="171"/>
      <c r="J562" s="171"/>
      <c r="K562" s="171"/>
      <c r="L562" s="171"/>
      <c r="M562" s="171"/>
      <c r="N562" s="171"/>
      <c r="O562" s="171"/>
      <c r="P562" s="171"/>
      <c r="Q562" s="171"/>
      <c r="R562" s="171"/>
      <c r="S562" s="41"/>
      <c r="T562" s="41"/>
      <c r="U562" s="41"/>
      <c r="V562" s="41"/>
      <c r="W562" s="41"/>
      <c r="X562" s="41"/>
      <c r="Y562" s="41"/>
      <c r="Z562" s="41"/>
    </row>
    <row r="563" spans="1:26" ht="12" customHeight="1">
      <c r="A563" s="170" t="s">
        <v>466</v>
      </c>
      <c r="B563" s="170"/>
      <c r="C563" s="170"/>
      <c r="D563" s="170"/>
      <c r="E563" s="170"/>
      <c r="F563" s="170"/>
      <c r="G563" s="170"/>
      <c r="H563" s="170"/>
      <c r="I563" s="170"/>
      <c r="J563" s="170"/>
      <c r="K563" s="170"/>
      <c r="L563" s="170"/>
      <c r="M563" s="170"/>
      <c r="N563" s="170"/>
      <c r="O563" s="170"/>
      <c r="P563" s="170"/>
      <c r="Q563" s="170"/>
      <c r="R563" s="170"/>
      <c r="S563" s="41"/>
      <c r="T563" s="41"/>
      <c r="U563" s="41"/>
      <c r="V563" s="41"/>
      <c r="W563" s="41"/>
      <c r="X563" s="41"/>
      <c r="Y563" s="41"/>
      <c r="Z563" s="41"/>
    </row>
    <row r="564" spans="1:26" ht="12" customHeight="1">
      <c r="A564" s="171" t="s">
        <v>479</v>
      </c>
      <c r="B564" s="171"/>
      <c r="C564" s="171"/>
      <c r="D564" s="171"/>
      <c r="E564" s="171"/>
      <c r="F564" s="171"/>
      <c r="G564" s="171"/>
      <c r="H564" s="171"/>
      <c r="I564" s="171"/>
      <c r="J564" s="171"/>
      <c r="K564" s="171"/>
      <c r="L564" s="171"/>
      <c r="M564" s="171"/>
      <c r="N564" s="171"/>
      <c r="O564" s="171"/>
      <c r="P564" s="171"/>
      <c r="Q564" s="171"/>
      <c r="R564" s="171"/>
      <c r="S564" s="41"/>
      <c r="T564" s="41"/>
      <c r="U564" s="41"/>
      <c r="V564" s="41"/>
      <c r="W564" s="41"/>
      <c r="X564" s="41"/>
      <c r="Y564" s="41"/>
      <c r="Z564" s="41"/>
    </row>
    <row r="565" spans="1:26" ht="12" customHeight="1">
      <c r="A565" s="171" t="s">
        <v>480</v>
      </c>
      <c r="B565" s="171"/>
      <c r="C565" s="171"/>
      <c r="D565" s="171"/>
      <c r="E565" s="171"/>
      <c r="F565" s="171"/>
      <c r="G565" s="171"/>
      <c r="H565" s="171"/>
      <c r="I565" s="171"/>
      <c r="J565" s="171"/>
      <c r="K565" s="171"/>
      <c r="L565" s="171"/>
      <c r="M565" s="171"/>
      <c r="N565" s="171"/>
      <c r="O565" s="171"/>
      <c r="P565" s="171"/>
      <c r="Q565" s="171"/>
      <c r="R565" s="171"/>
      <c r="S565" s="41"/>
      <c r="T565" s="41"/>
      <c r="U565" s="41"/>
      <c r="V565" s="41"/>
      <c r="W565" s="41"/>
      <c r="X565" s="41"/>
      <c r="Y565" s="41"/>
      <c r="Z565" s="41"/>
    </row>
    <row r="566" spans="1:26" ht="12" customHeight="1">
      <c r="A566" s="171" t="s">
        <v>481</v>
      </c>
      <c r="B566" s="171"/>
      <c r="C566" s="171"/>
      <c r="D566" s="171"/>
      <c r="E566" s="171"/>
      <c r="F566" s="171"/>
      <c r="G566" s="171"/>
      <c r="H566" s="171"/>
      <c r="I566" s="171"/>
      <c r="J566" s="171"/>
      <c r="K566" s="171"/>
      <c r="L566" s="171"/>
      <c r="M566" s="171"/>
      <c r="N566" s="171"/>
      <c r="O566" s="171"/>
      <c r="P566" s="171"/>
      <c r="Q566" s="171"/>
      <c r="R566" s="171"/>
      <c r="S566" s="41"/>
      <c r="T566" s="41"/>
      <c r="U566" s="41"/>
      <c r="V566" s="41"/>
      <c r="W566" s="41"/>
      <c r="X566" s="41"/>
      <c r="Y566" s="41"/>
      <c r="Z566" s="41"/>
    </row>
    <row r="567" spans="1:26" ht="12" customHeight="1">
      <c r="A567" s="171" t="s">
        <v>482</v>
      </c>
      <c r="B567" s="171"/>
      <c r="C567" s="171"/>
      <c r="D567" s="171"/>
      <c r="E567" s="171"/>
      <c r="F567" s="171"/>
      <c r="G567" s="171"/>
      <c r="H567" s="171"/>
      <c r="I567" s="171"/>
      <c r="J567" s="171"/>
      <c r="K567" s="171"/>
      <c r="L567" s="171"/>
      <c r="M567" s="171"/>
      <c r="N567" s="171"/>
      <c r="O567" s="171"/>
      <c r="P567" s="171"/>
      <c r="Q567" s="171"/>
      <c r="R567" s="171"/>
      <c r="S567" s="41"/>
      <c r="T567" s="41"/>
      <c r="U567" s="41"/>
      <c r="V567" s="41"/>
      <c r="W567" s="41"/>
      <c r="X567" s="41"/>
      <c r="Y567" s="41"/>
      <c r="Z567" s="41"/>
    </row>
    <row r="568" spans="1:26" ht="12" customHeight="1">
      <c r="A568" s="171" t="s">
        <v>483</v>
      </c>
      <c r="B568" s="171"/>
      <c r="C568" s="171"/>
      <c r="D568" s="171"/>
      <c r="E568" s="171"/>
      <c r="F568" s="171"/>
      <c r="G568" s="171"/>
      <c r="H568" s="171"/>
      <c r="I568" s="171"/>
      <c r="J568" s="171"/>
      <c r="K568" s="171"/>
      <c r="L568" s="171"/>
      <c r="M568" s="171"/>
      <c r="N568" s="171"/>
      <c r="O568" s="171"/>
      <c r="P568" s="171"/>
      <c r="Q568" s="171"/>
      <c r="R568" s="171"/>
      <c r="S568" s="41"/>
      <c r="T568" s="41"/>
      <c r="U568" s="41"/>
      <c r="V568" s="41"/>
      <c r="W568" s="41"/>
      <c r="X568" s="41"/>
      <c r="Y568" s="41"/>
      <c r="Z568" s="41"/>
    </row>
    <row r="569" spans="1:26" ht="12" customHeight="1">
      <c r="A569" s="171" t="s">
        <v>484</v>
      </c>
      <c r="B569" s="171"/>
      <c r="C569" s="171"/>
      <c r="D569" s="171"/>
      <c r="E569" s="171"/>
      <c r="F569" s="171"/>
      <c r="G569" s="171"/>
      <c r="H569" s="171"/>
      <c r="I569" s="171"/>
      <c r="J569" s="171"/>
      <c r="K569" s="171"/>
      <c r="L569" s="171"/>
      <c r="M569" s="171"/>
      <c r="N569" s="171"/>
      <c r="O569" s="171"/>
      <c r="P569" s="171"/>
      <c r="Q569" s="171"/>
      <c r="R569" s="171"/>
      <c r="S569" s="41"/>
      <c r="T569" s="41"/>
      <c r="U569" s="41"/>
      <c r="V569" s="41"/>
      <c r="W569" s="41"/>
      <c r="X569" s="41"/>
      <c r="Y569" s="41"/>
      <c r="Z569" s="41"/>
    </row>
    <row r="570" spans="1:26" ht="12" customHeight="1">
      <c r="A570" s="171" t="s">
        <v>485</v>
      </c>
      <c r="B570" s="171"/>
      <c r="C570" s="171"/>
      <c r="D570" s="171"/>
      <c r="E570" s="171"/>
      <c r="F570" s="171"/>
      <c r="G570" s="171"/>
      <c r="H570" s="171"/>
      <c r="I570" s="171"/>
      <c r="J570" s="171"/>
      <c r="K570" s="171"/>
      <c r="L570" s="171"/>
      <c r="M570" s="171"/>
      <c r="N570" s="171"/>
      <c r="O570" s="171"/>
      <c r="P570" s="171"/>
      <c r="Q570" s="171"/>
      <c r="R570" s="171"/>
      <c r="S570" s="41"/>
      <c r="T570" s="41"/>
      <c r="U570" s="41"/>
      <c r="V570" s="41"/>
      <c r="W570" s="41"/>
      <c r="X570" s="41"/>
      <c r="Y570" s="41"/>
      <c r="Z570" s="41"/>
    </row>
    <row r="571" spans="1:26" ht="11.25" customHeight="1">
      <c r="A571" s="6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1.25" customHeight="1">
      <c r="A572" s="6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1.25" customHeight="1">
      <c r="A573" s="6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1.25" customHeight="1">
      <c r="A574" s="6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1.25" customHeight="1">
      <c r="A575" s="6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1.25" customHeight="1">
      <c r="A576" s="6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1.25" customHeight="1">
      <c r="A577" s="6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1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1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1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</sheetData>
  <mergeCells count="274">
    <mergeCell ref="A147:Z147"/>
    <mergeCell ref="C190:Z190"/>
    <mergeCell ref="C152:E152"/>
    <mergeCell ref="A469:Q469"/>
    <mergeCell ref="M152:N152"/>
    <mergeCell ref="M153:N153"/>
    <mergeCell ref="A186:Z186"/>
    <mergeCell ref="A188:Z188"/>
    <mergeCell ref="G152:H152"/>
    <mergeCell ref="A185:Z185"/>
    <mergeCell ref="C7:N7"/>
    <mergeCell ref="J8:N8"/>
    <mergeCell ref="C9:E9"/>
    <mergeCell ref="A93:Z93"/>
    <mergeCell ref="A53:Z53"/>
    <mergeCell ref="J60:N60"/>
    <mergeCell ref="P60:Q60"/>
    <mergeCell ref="V60:Z60"/>
    <mergeCell ref="C61:E61"/>
    <mergeCell ref="G61:H61"/>
    <mergeCell ref="A1:Z1"/>
    <mergeCell ref="A2:Z2"/>
    <mergeCell ref="A4:Z4"/>
    <mergeCell ref="C6:Z6"/>
    <mergeCell ref="A3:Z3"/>
    <mergeCell ref="A5:Z5"/>
    <mergeCell ref="A56:Z56"/>
    <mergeCell ref="C58:Z58"/>
    <mergeCell ref="C59:N59"/>
    <mergeCell ref="V8:Z8"/>
    <mergeCell ref="P8:Q8"/>
    <mergeCell ref="S9:T9"/>
    <mergeCell ref="V9:W9"/>
    <mergeCell ref="G9:H9"/>
    <mergeCell ref="J9:K9"/>
    <mergeCell ref="M9:N9"/>
    <mergeCell ref="V61:W61"/>
    <mergeCell ref="Y61:Z61"/>
    <mergeCell ref="C100:E100"/>
    <mergeCell ref="C98:Z98"/>
    <mergeCell ref="S99:Z99"/>
    <mergeCell ref="J99:Q99"/>
    <mergeCell ref="M61:N61"/>
    <mergeCell ref="A94:Z94"/>
    <mergeCell ref="J61:K61"/>
    <mergeCell ref="J100:K100"/>
    <mergeCell ref="V191:W191"/>
    <mergeCell ref="Y192:Z192"/>
    <mergeCell ref="A96:Z96"/>
    <mergeCell ref="M101:N101"/>
    <mergeCell ref="P101:Q101"/>
    <mergeCell ref="S153:T153"/>
    <mergeCell ref="V153:W153"/>
    <mergeCell ref="Y153:Z153"/>
    <mergeCell ref="J152:K152"/>
    <mergeCell ref="C153:E153"/>
    <mergeCell ref="C192:E192"/>
    <mergeCell ref="G192:H192"/>
    <mergeCell ref="A280:W280"/>
    <mergeCell ref="V246:W246"/>
    <mergeCell ref="P245:T245"/>
    <mergeCell ref="P244:T244"/>
    <mergeCell ref="J192:N192"/>
    <mergeCell ref="P193:T193"/>
    <mergeCell ref="J194:K194"/>
    <mergeCell ref="M194:N194"/>
    <mergeCell ref="A471:Q471"/>
    <mergeCell ref="V341:W341"/>
    <mergeCell ref="A334:W334"/>
    <mergeCell ref="G245:H245"/>
    <mergeCell ref="V245:W245"/>
    <mergeCell ref="J245:N245"/>
    <mergeCell ref="M287:N287"/>
    <mergeCell ref="P287:T287"/>
    <mergeCell ref="C285:T285"/>
    <mergeCell ref="G246:H246"/>
    <mergeCell ref="P529:Q529"/>
    <mergeCell ref="A472:Q472"/>
    <mergeCell ref="J475:N475"/>
    <mergeCell ref="P435:Q435"/>
    <mergeCell ref="A470:Q470"/>
    <mergeCell ref="G435:H435"/>
    <mergeCell ref="J435:K435"/>
    <mergeCell ref="M435:N435"/>
    <mergeCell ref="C435:E435"/>
    <mergeCell ref="A468:Q468"/>
    <mergeCell ref="M100:N100"/>
    <mergeCell ref="P530:Q530"/>
    <mergeCell ref="C474:Q474"/>
    <mergeCell ref="C475:H475"/>
    <mergeCell ref="J529:K529"/>
    <mergeCell ref="M529:N529"/>
    <mergeCell ref="A523:Q523"/>
    <mergeCell ref="C476:E476"/>
    <mergeCell ref="C528:H528"/>
    <mergeCell ref="J528:N528"/>
    <mergeCell ref="J101:K101"/>
    <mergeCell ref="A146:Z146"/>
    <mergeCell ref="Y101:Z101"/>
    <mergeCell ref="A144:Z144"/>
    <mergeCell ref="C383:E383"/>
    <mergeCell ref="G383:H383"/>
    <mergeCell ref="M340:N340"/>
    <mergeCell ref="C341:E341"/>
    <mergeCell ref="M341:N341"/>
    <mergeCell ref="M382:N382"/>
    <mergeCell ref="G381:H381"/>
    <mergeCell ref="G382:H382"/>
    <mergeCell ref="J382:K382"/>
    <mergeCell ref="G342:H342"/>
    <mergeCell ref="G529:H529"/>
    <mergeCell ref="C380:Q380"/>
    <mergeCell ref="S151:Z151"/>
    <mergeCell ref="A427:Z427"/>
    <mergeCell ref="Y246:Z246"/>
    <mergeCell ref="M288:N288"/>
    <mergeCell ref="J383:K383"/>
    <mergeCell ref="M383:N383"/>
    <mergeCell ref="P383:Q383"/>
    <mergeCell ref="C529:E529"/>
    <mergeCell ref="V287:W287"/>
    <mergeCell ref="C340:E340"/>
    <mergeCell ref="A333:W333"/>
    <mergeCell ref="V193:W193"/>
    <mergeCell ref="V340:W340"/>
    <mergeCell ref="C288:E288"/>
    <mergeCell ref="G288:K288"/>
    <mergeCell ref="C287:E287"/>
    <mergeCell ref="A283:W283"/>
    <mergeCell ref="A281:W281"/>
    <mergeCell ref="A336:W336"/>
    <mergeCell ref="V288:W288"/>
    <mergeCell ref="S288:T288"/>
    <mergeCell ref="P288:Q288"/>
    <mergeCell ref="P289:Q289"/>
    <mergeCell ref="S289:T289"/>
    <mergeCell ref="G289:H289"/>
    <mergeCell ref="J289:K289"/>
    <mergeCell ref="P340:T340"/>
    <mergeCell ref="S341:T341"/>
    <mergeCell ref="P342:Q342"/>
    <mergeCell ref="G341:K341"/>
    <mergeCell ref="P341:Q341"/>
    <mergeCell ref="A373:W373"/>
    <mergeCell ref="A374:W374"/>
    <mergeCell ref="A377:Z377"/>
    <mergeCell ref="J342:K342"/>
    <mergeCell ref="C193:E193"/>
    <mergeCell ref="G193:H193"/>
    <mergeCell ref="C194:E194"/>
    <mergeCell ref="J246:N246"/>
    <mergeCell ref="A239:Z239"/>
    <mergeCell ref="Y193:Z193"/>
    <mergeCell ref="S194:T194"/>
    <mergeCell ref="V244:W244"/>
    <mergeCell ref="P246:T246"/>
    <mergeCell ref="A241:Z241"/>
    <mergeCell ref="A430:Z430"/>
    <mergeCell ref="V383:W383"/>
    <mergeCell ref="Y383:Z383"/>
    <mergeCell ref="V342:W342"/>
    <mergeCell ref="S342:T342"/>
    <mergeCell ref="S382:Z382"/>
    <mergeCell ref="S381:Z381"/>
    <mergeCell ref="S383:T383"/>
    <mergeCell ref="A379:Z379"/>
    <mergeCell ref="A426:Z426"/>
    <mergeCell ref="P7:Q7"/>
    <mergeCell ref="P59:Q59"/>
    <mergeCell ref="V100:Z100"/>
    <mergeCell ref="V152:Z152"/>
    <mergeCell ref="S61:T61"/>
    <mergeCell ref="J151:Q151"/>
    <mergeCell ref="A145:Z145"/>
    <mergeCell ref="G100:H100"/>
    <mergeCell ref="A54:Z54"/>
    <mergeCell ref="Y9:Z9"/>
    <mergeCell ref="C527:Q527"/>
    <mergeCell ref="P477:Q477"/>
    <mergeCell ref="G476:H476"/>
    <mergeCell ref="J476:K476"/>
    <mergeCell ref="A525:Q525"/>
    <mergeCell ref="M476:N476"/>
    <mergeCell ref="P476:Q476"/>
    <mergeCell ref="A522:Q522"/>
    <mergeCell ref="A561:R561"/>
    <mergeCell ref="A562:R562"/>
    <mergeCell ref="M434:N434"/>
    <mergeCell ref="A375:Z375"/>
    <mergeCell ref="A376:Z376"/>
    <mergeCell ref="A378:Z378"/>
    <mergeCell ref="C432:Q432"/>
    <mergeCell ref="S434:Z434"/>
    <mergeCell ref="G434:H434"/>
    <mergeCell ref="A428:Z428"/>
    <mergeCell ref="A563:R563"/>
    <mergeCell ref="A564:R564"/>
    <mergeCell ref="A570:R570"/>
    <mergeCell ref="A565:R565"/>
    <mergeCell ref="A566:R566"/>
    <mergeCell ref="A567:R567"/>
    <mergeCell ref="A568:R568"/>
    <mergeCell ref="A569:R569"/>
    <mergeCell ref="C243:Z243"/>
    <mergeCell ref="C245:E245"/>
    <mergeCell ref="Y245:Z245"/>
    <mergeCell ref="G244:H244"/>
    <mergeCell ref="C246:E246"/>
    <mergeCell ref="Y244:Z244"/>
    <mergeCell ref="A52:Z52"/>
    <mergeCell ref="A55:Z55"/>
    <mergeCell ref="A57:Z57"/>
    <mergeCell ref="J193:N193"/>
    <mergeCell ref="P194:Q194"/>
    <mergeCell ref="A91:Z91"/>
    <mergeCell ref="A92:Z92"/>
    <mergeCell ref="A95:Z95"/>
    <mergeCell ref="S247:T247"/>
    <mergeCell ref="C247:E247"/>
    <mergeCell ref="J247:K247"/>
    <mergeCell ref="M247:N247"/>
    <mergeCell ref="P247:Q247"/>
    <mergeCell ref="A97:Z97"/>
    <mergeCell ref="A183:Z183"/>
    <mergeCell ref="A149:Z149"/>
    <mergeCell ref="A184:Z184"/>
    <mergeCell ref="S101:T101"/>
    <mergeCell ref="V101:W101"/>
    <mergeCell ref="C150:Z150"/>
    <mergeCell ref="A148:Z148"/>
    <mergeCell ref="C101:E101"/>
    <mergeCell ref="G101:H101"/>
    <mergeCell ref="A187:Z187"/>
    <mergeCell ref="J153:K153"/>
    <mergeCell ref="P153:Q153"/>
    <mergeCell ref="G153:H153"/>
    <mergeCell ref="A189:Z189"/>
    <mergeCell ref="A237:Z237"/>
    <mergeCell ref="A240:Z240"/>
    <mergeCell ref="A242:Z242"/>
    <mergeCell ref="A238:Z238"/>
    <mergeCell ref="G191:H191"/>
    <mergeCell ref="P191:T191"/>
    <mergeCell ref="Y191:Z191"/>
    <mergeCell ref="V192:W192"/>
    <mergeCell ref="P192:T192"/>
    <mergeCell ref="A277:Z277"/>
    <mergeCell ref="A278:Z278"/>
    <mergeCell ref="A279:W279"/>
    <mergeCell ref="A282:W282"/>
    <mergeCell ref="A429:Z429"/>
    <mergeCell ref="A284:W284"/>
    <mergeCell ref="A332:W332"/>
    <mergeCell ref="A335:W335"/>
    <mergeCell ref="A337:W337"/>
    <mergeCell ref="C338:T338"/>
    <mergeCell ref="M339:N339"/>
    <mergeCell ref="V289:W289"/>
    <mergeCell ref="M286:N286"/>
    <mergeCell ref="A372:W372"/>
    <mergeCell ref="A431:Z431"/>
    <mergeCell ref="A465:Z465"/>
    <mergeCell ref="A466:Z466"/>
    <mergeCell ref="A467:Z467"/>
    <mergeCell ref="J434:K434"/>
    <mergeCell ref="S435:T435"/>
    <mergeCell ref="V435:W435"/>
    <mergeCell ref="Y435:Z435"/>
    <mergeCell ref="G433:H433"/>
    <mergeCell ref="S433:Z433"/>
    <mergeCell ref="A473:Q473"/>
    <mergeCell ref="A521:Q521"/>
    <mergeCell ref="A524:Q524"/>
    <mergeCell ref="A526:Q526"/>
  </mergeCells>
  <printOptions/>
  <pageMargins left="0.5" right="0.5" top="0.5" bottom="0.5" header="0.5" footer="0.5"/>
  <pageSetup horizontalDpi="1200" verticalDpi="1200" orientation="landscape" scale="90" r:id="rId1"/>
  <rowBreaks count="11" manualBreakCount="11">
    <brk id="52" max="255" man="1"/>
    <brk id="92" max="255" man="1"/>
    <brk id="144" max="255" man="1"/>
    <brk id="184" max="255" man="1"/>
    <brk id="237" max="255" man="1"/>
    <brk id="279" max="255" man="1"/>
    <brk id="332" max="255" man="1"/>
    <brk id="374" max="255" man="1"/>
    <brk id="426" max="255" man="1"/>
    <brk id="468" max="255" man="1"/>
    <brk id="52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">
      <selection activeCell="A1" sqref="A1:O1"/>
    </sheetView>
  </sheetViews>
  <sheetFormatPr defaultColWidth="9.140625" defaultRowHeight="12.75"/>
  <cols>
    <col min="1" max="1" width="18.7109375" style="0" customWidth="1"/>
    <col min="2" max="2" width="1.7109375" style="0" customWidth="1"/>
    <col min="3" max="3" width="8.7109375" style="0" customWidth="1"/>
    <col min="4" max="4" width="1.7109375" style="0" customWidth="1"/>
    <col min="5" max="5" width="8.7109375" style="0" customWidth="1"/>
    <col min="6" max="6" width="1.7109375" style="0" customWidth="1"/>
    <col min="7" max="7" width="8.7109375" style="0" customWidth="1"/>
    <col min="8" max="8" width="1.7109375" style="0" customWidth="1"/>
    <col min="9" max="9" width="8.7109375" style="0" customWidth="1"/>
    <col min="10" max="10" width="1.7109375" style="0" customWidth="1"/>
    <col min="11" max="11" width="8.7109375" style="0" customWidth="1"/>
    <col min="12" max="12" width="1.7109375" style="0" customWidth="1"/>
    <col min="13" max="13" width="8.7109375" style="0" customWidth="1"/>
    <col min="14" max="14" width="1.7109375" style="0" customWidth="1"/>
    <col min="15" max="15" width="8.7109375" style="0" customWidth="1"/>
  </cols>
  <sheetData>
    <row r="1" spans="1:15" ht="11.25" customHeight="1">
      <c r="A1" s="167" t="s">
        <v>87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1:15" ht="11.25" customHeight="1">
      <c r="A2" s="167" t="s">
        <v>88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1:15" ht="11.25" customHeigh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</row>
    <row r="4" spans="1:15" ht="11.25" customHeight="1">
      <c r="A4" s="167" t="s">
        <v>92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5" spans="1:15" ht="11.25" customHeight="1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</row>
    <row r="6" spans="1:15" ht="11.25" customHeight="1">
      <c r="A6" s="15" t="s">
        <v>201</v>
      </c>
      <c r="B6" s="44"/>
      <c r="C6" s="46" t="s">
        <v>84</v>
      </c>
      <c r="D6" s="44"/>
      <c r="E6" s="46" t="s">
        <v>85</v>
      </c>
      <c r="F6" s="44"/>
      <c r="G6" s="46" t="s">
        <v>86</v>
      </c>
      <c r="H6" s="44"/>
      <c r="I6" s="46" t="s">
        <v>209</v>
      </c>
      <c r="J6" s="44"/>
      <c r="K6" s="46" t="s">
        <v>215</v>
      </c>
      <c r="L6" s="47"/>
      <c r="M6" s="46" t="s">
        <v>216</v>
      </c>
      <c r="N6" s="44"/>
      <c r="O6" s="46" t="s">
        <v>217</v>
      </c>
    </row>
    <row r="7" spans="1:15" ht="11.25" customHeight="1">
      <c r="A7" s="48" t="s">
        <v>82</v>
      </c>
      <c r="B7" s="41"/>
      <c r="C7" s="49"/>
      <c r="D7" s="50"/>
      <c r="E7" s="49"/>
      <c r="F7" s="50"/>
      <c r="G7" s="49"/>
      <c r="H7" s="50"/>
      <c r="I7" s="42"/>
      <c r="J7" s="41"/>
      <c r="K7" s="42"/>
      <c r="L7" s="43"/>
      <c r="M7" s="42"/>
      <c r="N7" s="41"/>
      <c r="O7" s="42"/>
    </row>
    <row r="8" spans="1:15" ht="11.25" customHeight="1">
      <c r="A8" s="51" t="s">
        <v>60</v>
      </c>
      <c r="B8" s="41"/>
      <c r="C8" s="49"/>
      <c r="D8" s="50"/>
      <c r="E8" s="49"/>
      <c r="F8" s="50"/>
      <c r="G8" s="49"/>
      <c r="H8" s="50"/>
      <c r="I8" s="42"/>
      <c r="J8" s="41"/>
      <c r="K8" s="42"/>
      <c r="L8" s="43"/>
      <c r="M8" s="42"/>
      <c r="N8" s="41"/>
      <c r="O8" s="42"/>
    </row>
    <row r="9" spans="1:15" ht="11.25" customHeight="1">
      <c r="A9" s="52" t="s">
        <v>79</v>
      </c>
      <c r="B9" s="41"/>
      <c r="C9" s="49">
        <v>490</v>
      </c>
      <c r="D9" s="41"/>
      <c r="E9" s="49">
        <v>75</v>
      </c>
      <c r="F9" s="41"/>
      <c r="G9" s="49">
        <v>185</v>
      </c>
      <c r="H9" s="41"/>
      <c r="I9" s="49">
        <v>168</v>
      </c>
      <c r="J9" s="41"/>
      <c r="K9" s="49">
        <v>150</v>
      </c>
      <c r="L9" s="50"/>
      <c r="M9" s="49">
        <v>100</v>
      </c>
      <c r="N9" s="41"/>
      <c r="O9" s="49">
        <v>100</v>
      </c>
    </row>
    <row r="10" spans="1:15" ht="11.25" customHeight="1">
      <c r="A10" s="52" t="s">
        <v>69</v>
      </c>
      <c r="B10" s="41"/>
      <c r="C10" s="49">
        <v>2490</v>
      </c>
      <c r="D10" s="41"/>
      <c r="E10" s="49">
        <v>2200</v>
      </c>
      <c r="F10" s="41"/>
      <c r="G10" s="49">
        <v>1970</v>
      </c>
      <c r="H10" s="41"/>
      <c r="I10" s="49">
        <v>2440</v>
      </c>
      <c r="J10" s="41"/>
      <c r="K10" s="49">
        <v>2500</v>
      </c>
      <c r="L10" s="50"/>
      <c r="M10" s="49">
        <v>2000</v>
      </c>
      <c r="N10" s="41"/>
      <c r="O10" s="49">
        <v>2000</v>
      </c>
    </row>
    <row r="11" spans="1:15" ht="11.25" customHeight="1">
      <c r="A11" s="52" t="s">
        <v>71</v>
      </c>
      <c r="B11" s="41"/>
      <c r="C11" s="94">
        <v>1</v>
      </c>
      <c r="D11" s="41"/>
      <c r="E11" s="49">
        <v>11</v>
      </c>
      <c r="F11" s="41"/>
      <c r="G11" s="49">
        <v>300</v>
      </c>
      <c r="H11" s="41"/>
      <c r="I11" s="49">
        <v>300</v>
      </c>
      <c r="J11" s="41"/>
      <c r="K11" s="49">
        <v>200</v>
      </c>
      <c r="L11" s="50"/>
      <c r="M11" s="49">
        <v>100</v>
      </c>
      <c r="N11" s="41"/>
      <c r="O11" s="49" t="s">
        <v>78</v>
      </c>
    </row>
    <row r="12" spans="1:15" ht="11.25" customHeight="1">
      <c r="A12" s="53" t="s">
        <v>33</v>
      </c>
      <c r="B12" s="41"/>
      <c r="C12" s="54">
        <f>ROUND(SUM(C9:C11),3-LEN(INT(SUM(C9:C11))))</f>
        <v>2980</v>
      </c>
      <c r="D12" s="54"/>
      <c r="E12" s="54">
        <f>ROUND(SUM(E9:E11),3-LEN(INT(SUM(E9:E11))))</f>
        <v>2290</v>
      </c>
      <c r="F12" s="54"/>
      <c r="G12" s="54">
        <f>ROUND(SUM(G9:G11),3-LEN(INT(SUM(G9:G11))))</f>
        <v>2460</v>
      </c>
      <c r="H12" s="54"/>
      <c r="I12" s="54">
        <f>ROUND(SUM(I9:I11),3-LEN(INT(SUM(I9:I11))))</f>
        <v>2910</v>
      </c>
      <c r="J12" s="54"/>
      <c r="K12" s="54">
        <f>ROUND(SUM(K9:K11),2-LEN(INT(SUM(K9:K11))))</f>
        <v>2900</v>
      </c>
      <c r="L12" s="54"/>
      <c r="M12" s="54">
        <f>ROUND(SUM(M9:M11),2-LEN(INT(SUM(M9:M11))))</f>
        <v>2200</v>
      </c>
      <c r="N12" s="54"/>
      <c r="O12" s="54">
        <f>ROUND(SUM(O9:O11),2-LEN(INT(SUM(O9:O11))))</f>
        <v>2100</v>
      </c>
    </row>
    <row r="13" spans="1:15" ht="11.25" customHeight="1">
      <c r="A13" s="51" t="s">
        <v>81</v>
      </c>
      <c r="B13" s="41"/>
      <c r="C13" s="49"/>
      <c r="D13" s="50"/>
      <c r="E13" s="49"/>
      <c r="F13" s="50"/>
      <c r="G13" s="49"/>
      <c r="H13" s="50"/>
      <c r="I13" s="42"/>
      <c r="J13" s="41"/>
      <c r="K13" s="42"/>
      <c r="L13" s="43"/>
      <c r="M13" s="42"/>
      <c r="N13" s="41"/>
      <c r="O13" s="42"/>
    </row>
    <row r="14" spans="1:15" ht="11.25" customHeight="1">
      <c r="A14" s="52" t="s">
        <v>48</v>
      </c>
      <c r="B14" s="41"/>
      <c r="C14" s="49">
        <v>26</v>
      </c>
      <c r="D14" s="50"/>
      <c r="E14" s="49" t="s">
        <v>78</v>
      </c>
      <c r="F14" s="50"/>
      <c r="G14" s="49">
        <v>5</v>
      </c>
      <c r="H14" s="50"/>
      <c r="I14" s="49">
        <v>5</v>
      </c>
      <c r="J14" s="42"/>
      <c r="K14" s="49">
        <v>5</v>
      </c>
      <c r="L14" s="41"/>
      <c r="M14" s="49">
        <v>5</v>
      </c>
      <c r="N14" s="42"/>
      <c r="O14" s="49">
        <v>5</v>
      </c>
    </row>
    <row r="15" spans="1:15" ht="11.25" customHeight="1">
      <c r="A15" s="52" t="s">
        <v>57</v>
      </c>
      <c r="B15" s="41"/>
      <c r="C15" s="49">
        <v>1700</v>
      </c>
      <c r="D15" s="50"/>
      <c r="E15" s="49">
        <v>75</v>
      </c>
      <c r="F15" s="50"/>
      <c r="G15" s="49">
        <v>255</v>
      </c>
      <c r="H15" s="81"/>
      <c r="I15" s="49">
        <v>480</v>
      </c>
      <c r="J15" s="42"/>
      <c r="K15" s="49">
        <v>500</v>
      </c>
      <c r="L15" s="50"/>
      <c r="M15" s="49">
        <v>500</v>
      </c>
      <c r="N15" s="42"/>
      <c r="O15" s="49">
        <v>550</v>
      </c>
    </row>
    <row r="16" spans="1:15" ht="11.25" customHeight="1">
      <c r="A16" s="52" t="s">
        <v>50</v>
      </c>
      <c r="B16" s="41"/>
      <c r="C16" s="49">
        <v>309</v>
      </c>
      <c r="D16" s="50"/>
      <c r="E16" s="49">
        <v>1.5</v>
      </c>
      <c r="F16" s="50"/>
      <c r="G16" s="49" t="s">
        <v>78</v>
      </c>
      <c r="H16" s="50"/>
      <c r="I16" s="49" t="s">
        <v>78</v>
      </c>
      <c r="J16" s="42"/>
      <c r="K16" s="49" t="s">
        <v>78</v>
      </c>
      <c r="L16" s="50"/>
      <c r="M16" s="49" t="s">
        <v>78</v>
      </c>
      <c r="N16" s="42"/>
      <c r="O16" s="49" t="s">
        <v>78</v>
      </c>
    </row>
    <row r="17" spans="1:15" ht="11.25" customHeight="1">
      <c r="A17" s="52" t="s">
        <v>52</v>
      </c>
      <c r="B17" s="41"/>
      <c r="C17" s="49">
        <v>2560</v>
      </c>
      <c r="D17" s="50"/>
      <c r="E17" s="49">
        <v>1020</v>
      </c>
      <c r="F17" s="50"/>
      <c r="G17" s="49">
        <v>1050</v>
      </c>
      <c r="H17" s="50"/>
      <c r="I17" s="49">
        <v>647</v>
      </c>
      <c r="J17" s="41"/>
      <c r="K17" s="49">
        <v>1000</v>
      </c>
      <c r="L17" s="50"/>
      <c r="M17" s="49">
        <v>1000</v>
      </c>
      <c r="N17" s="41"/>
      <c r="O17" s="49">
        <v>1000</v>
      </c>
    </row>
    <row r="18" spans="1:15" ht="11.25" customHeight="1">
      <c r="A18" s="52" t="s">
        <v>55</v>
      </c>
      <c r="B18" s="41"/>
      <c r="C18" s="49">
        <v>243</v>
      </c>
      <c r="D18" s="50"/>
      <c r="E18" s="49">
        <v>175</v>
      </c>
      <c r="F18" s="50"/>
      <c r="G18" s="49" t="s">
        <v>78</v>
      </c>
      <c r="H18" s="50"/>
      <c r="I18" s="49" t="s">
        <v>78</v>
      </c>
      <c r="J18" s="41"/>
      <c r="K18" s="49" t="s">
        <v>78</v>
      </c>
      <c r="L18" s="50"/>
      <c r="M18" s="49" t="s">
        <v>78</v>
      </c>
      <c r="N18" s="41"/>
      <c r="O18" s="49" t="s">
        <v>78</v>
      </c>
    </row>
    <row r="19" spans="1:15" ht="11.25" customHeight="1">
      <c r="A19" s="52" t="s">
        <v>56</v>
      </c>
      <c r="B19" s="41"/>
      <c r="C19" s="49">
        <v>940</v>
      </c>
      <c r="D19" s="50"/>
      <c r="E19" s="49">
        <v>60</v>
      </c>
      <c r="F19" s="50"/>
      <c r="G19" s="49">
        <v>630</v>
      </c>
      <c r="H19" s="50"/>
      <c r="I19" s="49">
        <v>486</v>
      </c>
      <c r="J19" s="41"/>
      <c r="K19" s="49">
        <v>700</v>
      </c>
      <c r="L19" s="50"/>
      <c r="M19" s="49">
        <v>700</v>
      </c>
      <c r="N19" s="41"/>
      <c r="O19" s="49">
        <v>800</v>
      </c>
    </row>
    <row r="20" spans="1:15" ht="11.25" customHeight="1">
      <c r="A20" s="53" t="s">
        <v>33</v>
      </c>
      <c r="B20" s="57"/>
      <c r="C20" s="54">
        <f>ROUND(SUM(C14:C19),3-LEN(INT(SUM(C14:C19))))</f>
        <v>5780</v>
      </c>
      <c r="D20" s="54"/>
      <c r="E20" s="54">
        <f>ROUND(SUM(E14:E19),3-LEN(INT(SUM(E14:E19))))</f>
        <v>1330</v>
      </c>
      <c r="F20" s="54"/>
      <c r="G20" s="54">
        <f>ROUND(SUM(G14:G19),3-LEN(INT(SUM(G14:G19))))</f>
        <v>1940</v>
      </c>
      <c r="H20" s="54"/>
      <c r="I20" s="54">
        <f>ROUND(SUM(I14:I19),3-LEN(INT(SUM(I14:I19))))</f>
        <v>1620</v>
      </c>
      <c r="J20" s="54"/>
      <c r="K20" s="54">
        <f>ROUND(SUM(K14:K19),2-LEN(INT(SUM(K14:K19))))</f>
        <v>2200</v>
      </c>
      <c r="L20" s="54"/>
      <c r="M20" s="54">
        <f>ROUND(SUM(M14:M19),2-LEN(INT(SUM(M14:M19))))</f>
        <v>2200</v>
      </c>
      <c r="N20" s="54"/>
      <c r="O20" s="54">
        <f>ROUND(SUM(O14:O19),2-LEN(INT(SUM(O14:O19))))</f>
        <v>2400</v>
      </c>
    </row>
    <row r="21" spans="1:15" ht="11.25" customHeight="1">
      <c r="A21" s="48" t="s">
        <v>35</v>
      </c>
      <c r="B21" s="41"/>
      <c r="C21" s="42"/>
      <c r="D21" s="41"/>
      <c r="E21" s="42"/>
      <c r="F21" s="41"/>
      <c r="G21" s="42"/>
      <c r="H21" s="41"/>
      <c r="I21" s="42"/>
      <c r="J21" s="41"/>
      <c r="K21" s="42"/>
      <c r="L21" s="43"/>
      <c r="M21" s="42"/>
      <c r="N21" s="41"/>
      <c r="O21" s="42"/>
    </row>
    <row r="22" spans="1:15" ht="11.25" customHeight="1">
      <c r="A22" s="51" t="s">
        <v>40</v>
      </c>
      <c r="B22" s="41"/>
      <c r="C22" s="49">
        <v>3100</v>
      </c>
      <c r="D22" s="41"/>
      <c r="E22" s="49">
        <v>3071</v>
      </c>
      <c r="F22" s="41"/>
      <c r="G22" s="49">
        <v>3730</v>
      </c>
      <c r="H22" s="41"/>
      <c r="I22" s="49">
        <v>4710</v>
      </c>
      <c r="J22" s="41"/>
      <c r="K22" s="49">
        <v>5000</v>
      </c>
      <c r="L22" s="41"/>
      <c r="M22" s="49">
        <v>5200</v>
      </c>
      <c r="N22" s="41"/>
      <c r="O22" s="49">
        <v>5500</v>
      </c>
    </row>
    <row r="23" spans="1:15" ht="11.25" customHeight="1">
      <c r="A23" s="51" t="s">
        <v>44</v>
      </c>
      <c r="B23" s="41"/>
      <c r="C23" s="49">
        <v>4000</v>
      </c>
      <c r="D23" s="41"/>
      <c r="E23" s="49">
        <v>4000</v>
      </c>
      <c r="F23" s="41"/>
      <c r="G23" s="49">
        <v>5270</v>
      </c>
      <c r="H23" s="41"/>
      <c r="I23" s="49">
        <v>5500</v>
      </c>
      <c r="J23" s="41"/>
      <c r="K23" s="49">
        <v>6500</v>
      </c>
      <c r="L23" s="41"/>
      <c r="M23" s="49">
        <v>7000</v>
      </c>
      <c r="N23" s="41"/>
      <c r="O23" s="59">
        <v>8000</v>
      </c>
    </row>
    <row r="24" spans="1:15" ht="11.25" customHeight="1">
      <c r="A24" s="52" t="s">
        <v>33</v>
      </c>
      <c r="B24" s="41"/>
      <c r="C24" s="54">
        <f>ROUND(SUM(C22:C23),3-LEN(INT(SUM(C22:C23))))</f>
        <v>7100</v>
      </c>
      <c r="D24" s="54"/>
      <c r="E24" s="54">
        <f>ROUND(SUM(E22:E23),3-LEN(INT(SUM(E22:E23))))</f>
        <v>7070</v>
      </c>
      <c r="F24" s="54"/>
      <c r="G24" s="54">
        <f>ROUND(SUM(G22:G23),3-LEN(INT(SUM(G22:G23))))</f>
        <v>9000</v>
      </c>
      <c r="H24" s="54"/>
      <c r="I24" s="54">
        <f>ROUND(SUM(I22:I23),3-LEN(INT(SUM(I22:I23))))</f>
        <v>10200</v>
      </c>
      <c r="J24" s="54"/>
      <c r="K24" s="54">
        <f>ROUND(SUM(K22:K23),2-LEN(INT(SUM(K22:K23))))</f>
        <v>12000</v>
      </c>
      <c r="L24" s="54"/>
      <c r="M24" s="54">
        <f>ROUND(SUM(M22:M23),2-LEN(INT(SUM(M22:M23))))</f>
        <v>12000</v>
      </c>
      <c r="N24" s="54"/>
      <c r="O24" s="54">
        <f>ROUND(SUM(O22:O23),2-LEN(INT(SUM(O22:O23))))</f>
        <v>14000</v>
      </c>
    </row>
    <row r="25" spans="1:15" ht="11.25" customHeight="1">
      <c r="A25" s="51" t="s">
        <v>83</v>
      </c>
      <c r="B25" s="44"/>
      <c r="C25" s="46">
        <f>ROUND(SUM(C12,C20,C24),3-LEN(INT(SUM(C12,C20,C24))))</f>
        <v>15900</v>
      </c>
      <c r="D25" s="46"/>
      <c r="E25" s="46">
        <f>ROUND(SUM(E12,E20,E24),3-LEN(INT(SUM(E12,E20,E24))))</f>
        <v>10700</v>
      </c>
      <c r="F25" s="46"/>
      <c r="G25" s="46">
        <f>ROUND(SUM(G12,G20,G24),3-LEN(INT(SUM(G12,G20,G24))))</f>
        <v>13400</v>
      </c>
      <c r="H25" s="46"/>
      <c r="I25" s="46">
        <f>ROUND(SUM(I12,I20,I24),3-LEN(INT(SUM(I12,I20,I24))))</f>
        <v>14700</v>
      </c>
      <c r="J25" s="46"/>
      <c r="K25" s="46">
        <f>ROUND(SUM(K12,K20,K24),2-LEN(INT(SUM(K12,K20,K24))))</f>
        <v>17000</v>
      </c>
      <c r="L25" s="46"/>
      <c r="M25" s="46">
        <f>ROUND(SUM(M12,M20,M24),2-LEN(INT(SUM(M12,M20,M24))))</f>
        <v>16000</v>
      </c>
      <c r="N25" s="46"/>
      <c r="O25" s="46">
        <f>ROUND(SUM(O12,O20,O24),2-LEN(INT(SUM(O12,O20,O24))))</f>
        <v>19000</v>
      </c>
    </row>
    <row r="26" spans="1:15" ht="12" customHeight="1">
      <c r="A26" s="199" t="s">
        <v>218</v>
      </c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</row>
    <row r="27" spans="1:15" ht="12" customHeight="1">
      <c r="A27" s="164" t="s">
        <v>352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</row>
    <row r="28" spans="1:15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</sheetData>
  <mergeCells count="7">
    <mergeCell ref="A27:O27"/>
    <mergeCell ref="A3:O3"/>
    <mergeCell ref="A5:O5"/>
    <mergeCell ref="A1:O1"/>
    <mergeCell ref="A2:O2"/>
    <mergeCell ref="A4:O4"/>
    <mergeCell ref="A26:O26"/>
  </mergeCells>
  <printOptions/>
  <pageMargins left="0.5" right="0.5" top="0.5" bottom="0.75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8"/>
  <sheetViews>
    <sheetView workbookViewId="0" topLeftCell="A1">
      <selection activeCell="A1" sqref="A1:I1"/>
    </sheetView>
  </sheetViews>
  <sheetFormatPr defaultColWidth="9.140625" defaultRowHeight="12.75"/>
  <cols>
    <col min="1" max="1" width="18.7109375" style="0" customWidth="1"/>
    <col min="2" max="2" width="1.7109375" style="0" customWidth="1"/>
    <col min="3" max="3" width="8.7109375" style="0" customWidth="1"/>
    <col min="4" max="4" width="1.7109375" style="0" customWidth="1"/>
    <col min="5" max="5" width="8.7109375" style="0" customWidth="1"/>
    <col min="6" max="6" width="1.7109375" style="0" customWidth="1"/>
    <col min="7" max="7" width="8.7109375" style="0" customWidth="1"/>
    <col min="8" max="8" width="1.7109375" style="0" customWidth="1"/>
    <col min="9" max="9" width="8.7109375" style="0" customWidth="1"/>
    <col min="10" max="10" width="1.7109375" style="0" customWidth="1"/>
    <col min="11" max="11" width="8.7109375" style="0" customWidth="1"/>
    <col min="12" max="12" width="1.7109375" style="0" customWidth="1"/>
    <col min="13" max="13" width="8.7109375" style="0" customWidth="1"/>
    <col min="14" max="14" width="1.7109375" style="0" customWidth="1"/>
    <col min="15" max="15" width="8.7109375" style="0" customWidth="1"/>
  </cols>
  <sheetData>
    <row r="1" spans="1:15" ht="11.25" customHeight="1">
      <c r="A1" s="167" t="s">
        <v>90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1:15" ht="11.25" customHeight="1">
      <c r="A2" s="167" t="s">
        <v>190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1:15" ht="11.25" customHeigh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</row>
    <row r="4" spans="1:15" ht="11.25" customHeight="1">
      <c r="A4" s="167" t="s">
        <v>92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5" spans="1:15" ht="11.25" customHeight="1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</row>
    <row r="6" spans="1:15" ht="11.25" customHeight="1">
      <c r="A6" s="15" t="s">
        <v>201</v>
      </c>
      <c r="B6" s="44"/>
      <c r="C6" s="46" t="s">
        <v>84</v>
      </c>
      <c r="D6" s="44"/>
      <c r="E6" s="46" t="s">
        <v>85</v>
      </c>
      <c r="F6" s="44"/>
      <c r="G6" s="46" t="s">
        <v>86</v>
      </c>
      <c r="H6" s="44"/>
      <c r="I6" s="46" t="s">
        <v>209</v>
      </c>
      <c r="J6" s="44"/>
      <c r="K6" s="46" t="s">
        <v>215</v>
      </c>
      <c r="L6" s="47"/>
      <c r="M6" s="46" t="s">
        <v>216</v>
      </c>
      <c r="N6" s="44"/>
      <c r="O6" s="46" t="s">
        <v>217</v>
      </c>
    </row>
    <row r="7" spans="1:15" ht="11.25" customHeight="1">
      <c r="A7" s="48" t="s">
        <v>82</v>
      </c>
      <c r="B7" s="41"/>
      <c r="C7" s="49"/>
      <c r="D7" s="50"/>
      <c r="E7" s="49"/>
      <c r="F7" s="50"/>
      <c r="G7" s="49"/>
      <c r="H7" s="50"/>
      <c r="I7" s="42"/>
      <c r="J7" s="41"/>
      <c r="K7" s="42"/>
      <c r="L7" s="43"/>
      <c r="M7" s="42"/>
      <c r="N7" s="41"/>
      <c r="O7" s="42"/>
    </row>
    <row r="8" spans="1:15" ht="11.25" customHeight="1">
      <c r="A8" s="51" t="s">
        <v>60</v>
      </c>
      <c r="B8" s="41"/>
      <c r="C8" s="49"/>
      <c r="D8" s="50"/>
      <c r="E8" s="49"/>
      <c r="F8" s="50"/>
      <c r="G8" s="49"/>
      <c r="H8" s="50"/>
      <c r="I8" s="42"/>
      <c r="J8" s="41"/>
      <c r="K8" s="42"/>
      <c r="L8" s="43"/>
      <c r="M8" s="42"/>
      <c r="N8" s="41"/>
      <c r="O8" s="42"/>
    </row>
    <row r="9" spans="1:15" ht="11.25" customHeight="1">
      <c r="A9" s="52" t="s">
        <v>79</v>
      </c>
      <c r="B9" s="41"/>
      <c r="C9" s="49">
        <v>325</v>
      </c>
      <c r="D9" s="41"/>
      <c r="E9" s="49">
        <v>366</v>
      </c>
      <c r="F9" s="41"/>
      <c r="G9" s="49">
        <v>441</v>
      </c>
      <c r="H9" s="41"/>
      <c r="I9" s="49">
        <v>541</v>
      </c>
      <c r="J9" s="41"/>
      <c r="K9" s="49">
        <v>500</v>
      </c>
      <c r="L9" s="50"/>
      <c r="M9" s="49">
        <v>400</v>
      </c>
      <c r="N9" s="41"/>
      <c r="O9" s="49">
        <v>400</v>
      </c>
    </row>
    <row r="10" spans="1:15" ht="11.25" customHeight="1">
      <c r="A10" s="52" t="s">
        <v>68</v>
      </c>
      <c r="B10" s="41"/>
      <c r="C10" s="49">
        <v>720</v>
      </c>
      <c r="D10" s="41"/>
      <c r="E10" s="49">
        <v>575</v>
      </c>
      <c r="F10" s="41"/>
      <c r="G10" s="49">
        <v>644</v>
      </c>
      <c r="H10" s="41"/>
      <c r="I10" s="49">
        <v>668</v>
      </c>
      <c r="J10" s="41"/>
      <c r="K10" s="49">
        <v>650</v>
      </c>
      <c r="L10" s="50"/>
      <c r="M10" s="49">
        <v>600</v>
      </c>
      <c r="N10" s="41"/>
      <c r="O10" s="49">
        <v>550</v>
      </c>
    </row>
    <row r="11" spans="1:15" ht="11.25" customHeight="1">
      <c r="A11" s="52" t="s">
        <v>69</v>
      </c>
      <c r="B11" s="41"/>
      <c r="C11" s="49">
        <v>149</v>
      </c>
      <c r="D11" s="41"/>
      <c r="E11" s="49">
        <v>144</v>
      </c>
      <c r="F11" s="41"/>
      <c r="G11" s="49">
        <v>168</v>
      </c>
      <c r="H11" s="78"/>
      <c r="I11" s="49">
        <v>167</v>
      </c>
      <c r="J11" s="41"/>
      <c r="K11" s="49">
        <v>150</v>
      </c>
      <c r="L11" s="50"/>
      <c r="M11" s="49">
        <v>150</v>
      </c>
      <c r="N11" s="41"/>
      <c r="O11" s="49">
        <v>150</v>
      </c>
    </row>
    <row r="12" spans="1:15" ht="11.25" customHeight="1">
      <c r="A12" s="52" t="s">
        <v>61</v>
      </c>
      <c r="B12" s="41"/>
      <c r="C12" s="49">
        <v>87</v>
      </c>
      <c r="D12" s="50"/>
      <c r="E12" s="49">
        <v>100</v>
      </c>
      <c r="F12" s="50"/>
      <c r="G12" s="49">
        <v>224</v>
      </c>
      <c r="H12" s="50"/>
      <c r="I12" s="49">
        <v>271</v>
      </c>
      <c r="J12" s="41"/>
      <c r="K12" s="49">
        <v>350</v>
      </c>
      <c r="L12" s="50"/>
      <c r="M12" s="49">
        <v>500</v>
      </c>
      <c r="N12" s="41"/>
      <c r="O12" s="49">
        <v>600</v>
      </c>
    </row>
    <row r="13" spans="1:15" ht="11.25" customHeight="1">
      <c r="A13" s="52" t="s">
        <v>71</v>
      </c>
      <c r="B13" s="41"/>
      <c r="C13" s="49">
        <v>232</v>
      </c>
      <c r="D13" s="41"/>
      <c r="E13" s="49">
        <v>178</v>
      </c>
      <c r="F13" s="41"/>
      <c r="G13" s="49">
        <v>190</v>
      </c>
      <c r="H13" s="41"/>
      <c r="I13" s="49">
        <v>195</v>
      </c>
      <c r="J13" s="41"/>
      <c r="K13" s="49">
        <v>200</v>
      </c>
      <c r="L13" s="50"/>
      <c r="M13" s="49">
        <v>190</v>
      </c>
      <c r="N13" s="41"/>
      <c r="O13" s="49">
        <v>190</v>
      </c>
    </row>
    <row r="14" spans="1:15" ht="11.25" customHeight="1">
      <c r="A14" s="52" t="s">
        <v>73</v>
      </c>
      <c r="B14" s="41"/>
      <c r="C14" s="49">
        <v>269</v>
      </c>
      <c r="D14" s="41"/>
      <c r="E14" s="49">
        <v>216</v>
      </c>
      <c r="F14" s="41"/>
      <c r="G14" s="49">
        <v>302</v>
      </c>
      <c r="H14" s="78"/>
      <c r="I14" s="49">
        <v>326</v>
      </c>
      <c r="J14" s="41"/>
      <c r="K14" s="49">
        <v>330</v>
      </c>
      <c r="L14" s="50"/>
      <c r="M14" s="49">
        <v>330</v>
      </c>
      <c r="N14" s="41"/>
      <c r="O14" s="49">
        <v>330</v>
      </c>
    </row>
    <row r="15" spans="1:15" ht="11.25" customHeight="1">
      <c r="A15" s="52" t="s">
        <v>62</v>
      </c>
      <c r="B15" s="41"/>
      <c r="C15" s="49">
        <v>894</v>
      </c>
      <c r="D15" s="50"/>
      <c r="E15" s="49">
        <v>903</v>
      </c>
      <c r="F15" s="50"/>
      <c r="G15" s="49">
        <v>1030</v>
      </c>
      <c r="H15" s="50"/>
      <c r="I15" s="49">
        <v>1320</v>
      </c>
      <c r="J15" s="41"/>
      <c r="K15" s="49">
        <v>1100</v>
      </c>
      <c r="L15" s="50"/>
      <c r="M15" s="49">
        <v>900</v>
      </c>
      <c r="N15" s="41"/>
      <c r="O15" s="49">
        <v>800</v>
      </c>
    </row>
    <row r="16" spans="1:15" ht="11.25" customHeight="1">
      <c r="A16" s="52" t="s">
        <v>75</v>
      </c>
      <c r="B16" s="41"/>
      <c r="C16" s="49">
        <v>353</v>
      </c>
      <c r="D16" s="41"/>
      <c r="E16" s="49">
        <v>362</v>
      </c>
      <c r="F16" s="41"/>
      <c r="G16" s="49">
        <v>366</v>
      </c>
      <c r="H16" s="41"/>
      <c r="I16" s="49">
        <v>398</v>
      </c>
      <c r="J16" s="41"/>
      <c r="K16" s="49">
        <v>400</v>
      </c>
      <c r="L16" s="50"/>
      <c r="M16" s="49">
        <v>400</v>
      </c>
      <c r="N16" s="41"/>
      <c r="O16" s="49">
        <v>400</v>
      </c>
    </row>
    <row r="17" spans="1:15" ht="11.25" customHeight="1">
      <c r="A17" s="52" t="s">
        <v>76</v>
      </c>
      <c r="B17" s="41"/>
      <c r="C17" s="49">
        <v>126</v>
      </c>
      <c r="D17" s="41"/>
      <c r="E17" s="49">
        <v>118</v>
      </c>
      <c r="F17" s="41"/>
      <c r="G17" s="49">
        <v>101</v>
      </c>
      <c r="H17" s="41"/>
      <c r="I17" s="49">
        <v>101</v>
      </c>
      <c r="J17" s="41"/>
      <c r="K17" s="49">
        <v>100</v>
      </c>
      <c r="L17" s="50"/>
      <c r="M17" s="49">
        <v>110</v>
      </c>
      <c r="N17" s="41"/>
      <c r="O17" s="49">
        <v>110</v>
      </c>
    </row>
    <row r="18" spans="1:15" ht="11.25" customHeight="1">
      <c r="A18" s="52" t="s">
        <v>63</v>
      </c>
      <c r="B18" s="41"/>
      <c r="C18" s="49">
        <v>72</v>
      </c>
      <c r="D18" s="50"/>
      <c r="E18" s="49">
        <v>21</v>
      </c>
      <c r="F18" s="50"/>
      <c r="G18" s="49">
        <v>35.5</v>
      </c>
      <c r="H18" s="50"/>
      <c r="I18" s="49">
        <v>44.5</v>
      </c>
      <c r="J18" s="41"/>
      <c r="K18" s="49">
        <v>45</v>
      </c>
      <c r="L18" s="50"/>
      <c r="M18" s="49">
        <v>45</v>
      </c>
      <c r="N18" s="41"/>
      <c r="O18" s="49">
        <v>40</v>
      </c>
    </row>
    <row r="19" spans="1:15" ht="11.25" customHeight="1">
      <c r="A19" s="52" t="s">
        <v>77</v>
      </c>
      <c r="B19" s="41"/>
      <c r="C19" s="46">
        <v>294</v>
      </c>
      <c r="D19" s="44"/>
      <c r="E19" s="46">
        <v>238</v>
      </c>
      <c r="F19" s="44"/>
      <c r="G19" s="46">
        <v>305</v>
      </c>
      <c r="H19" s="44"/>
      <c r="I19" s="46">
        <v>360</v>
      </c>
      <c r="J19" s="44"/>
      <c r="K19" s="46">
        <v>350</v>
      </c>
      <c r="L19" s="58"/>
      <c r="M19" s="46">
        <v>350</v>
      </c>
      <c r="N19" s="44"/>
      <c r="O19" s="46">
        <v>300</v>
      </c>
    </row>
    <row r="20" spans="1:15" ht="11.25" customHeight="1">
      <c r="A20" s="53" t="s">
        <v>33</v>
      </c>
      <c r="B20" s="41"/>
      <c r="C20" s="54">
        <f>ROUND(SUM(C9:C19),3-LEN(INT(SUM(C9:C19))))</f>
        <v>3520</v>
      </c>
      <c r="D20" s="54"/>
      <c r="E20" s="54">
        <f>ROUND(SUM(E9:E19),3-LEN(INT(SUM(E9:E19))))</f>
        <v>3220</v>
      </c>
      <c r="F20" s="54"/>
      <c r="G20" s="54">
        <f>ROUND(SUM(G9:G19),3-LEN(INT(SUM(G9:G19))))</f>
        <v>3810</v>
      </c>
      <c r="H20" s="54"/>
      <c r="I20" s="54">
        <f>ROUND(SUM(I9:I19),3-LEN(INT(SUM(I9:I19))))</f>
        <v>4390</v>
      </c>
      <c r="J20" s="54"/>
      <c r="K20" s="54">
        <f>ROUND(SUM(K9:K19),2-LEN(INT(SUM(K9:K19))))</f>
        <v>4200</v>
      </c>
      <c r="L20" s="54"/>
      <c r="M20" s="54">
        <f>ROUND(SUM(M9:M19),2-LEN(INT(SUM(M9:M19))))</f>
        <v>4000</v>
      </c>
      <c r="N20" s="54"/>
      <c r="O20" s="54">
        <f>ROUND(SUM(O9:O19),2-LEN(INT(SUM(O9:O19))))</f>
        <v>3900</v>
      </c>
    </row>
    <row r="21" spans="1:15" ht="11.25" customHeight="1">
      <c r="A21" s="51" t="s">
        <v>81</v>
      </c>
      <c r="B21" s="41"/>
      <c r="C21" s="49"/>
      <c r="D21" s="50"/>
      <c r="E21" s="49"/>
      <c r="F21" s="50"/>
      <c r="G21" s="49"/>
      <c r="H21" s="50"/>
      <c r="I21" s="42"/>
      <c r="J21" s="41"/>
      <c r="K21" s="42"/>
      <c r="L21" s="43"/>
      <c r="M21" s="42"/>
      <c r="N21" s="41"/>
      <c r="O21" s="42"/>
    </row>
    <row r="22" spans="1:15" ht="11.25" customHeight="1">
      <c r="A22" s="52" t="s">
        <v>57</v>
      </c>
      <c r="B22" s="41"/>
      <c r="C22" s="49">
        <v>89</v>
      </c>
      <c r="D22" s="50"/>
      <c r="E22" s="49">
        <v>15</v>
      </c>
      <c r="F22" s="50"/>
      <c r="G22" s="59">
        <v>89.8</v>
      </c>
      <c r="H22" s="78"/>
      <c r="I22" s="49">
        <v>116</v>
      </c>
      <c r="J22" s="42"/>
      <c r="K22" s="49">
        <v>130</v>
      </c>
      <c r="L22" s="50"/>
      <c r="M22" s="49">
        <v>130</v>
      </c>
      <c r="N22" s="42"/>
      <c r="O22" s="49">
        <v>130</v>
      </c>
    </row>
    <row r="23" spans="1:15" ht="11.25" customHeight="1">
      <c r="A23" s="52" t="s">
        <v>50</v>
      </c>
      <c r="B23" s="41"/>
      <c r="C23" s="49">
        <v>74</v>
      </c>
      <c r="D23" s="50"/>
      <c r="E23" s="49">
        <v>30.9</v>
      </c>
      <c r="F23" s="50"/>
      <c r="G23" s="49">
        <v>15.1</v>
      </c>
      <c r="H23" s="50"/>
      <c r="I23" s="49">
        <v>5.5</v>
      </c>
      <c r="J23" s="42"/>
      <c r="K23" s="49" t="s">
        <v>78</v>
      </c>
      <c r="L23" s="50"/>
      <c r="M23" s="49" t="s">
        <v>78</v>
      </c>
      <c r="N23" s="42"/>
      <c r="O23" s="49" t="s">
        <v>78</v>
      </c>
    </row>
    <row r="24" spans="1:15" ht="11.25" customHeight="1">
      <c r="A24" s="52" t="s">
        <v>52</v>
      </c>
      <c r="B24" s="41"/>
      <c r="C24" s="49">
        <v>105</v>
      </c>
      <c r="D24" s="50"/>
      <c r="E24" s="49">
        <v>29</v>
      </c>
      <c r="F24" s="50"/>
      <c r="G24" s="49">
        <v>33.9</v>
      </c>
      <c r="H24" s="50"/>
      <c r="I24" s="49">
        <v>34.4</v>
      </c>
      <c r="J24" s="41"/>
      <c r="K24" s="49">
        <v>35</v>
      </c>
      <c r="L24" s="50"/>
      <c r="M24" s="49">
        <v>35</v>
      </c>
      <c r="N24" s="41"/>
      <c r="O24" s="49">
        <v>35</v>
      </c>
    </row>
    <row r="25" spans="1:15" ht="11.25" customHeight="1">
      <c r="A25" s="52" t="s">
        <v>54</v>
      </c>
      <c r="B25" s="41"/>
      <c r="C25" s="49">
        <v>46</v>
      </c>
      <c r="D25" s="50"/>
      <c r="E25" s="49">
        <v>56</v>
      </c>
      <c r="F25" s="50"/>
      <c r="G25" s="49">
        <v>46.9</v>
      </c>
      <c r="H25" s="50"/>
      <c r="I25" s="49">
        <v>45.8</v>
      </c>
      <c r="J25" s="41"/>
      <c r="K25" s="49">
        <v>53</v>
      </c>
      <c r="L25" s="50"/>
      <c r="M25" s="49">
        <v>53</v>
      </c>
      <c r="N25" s="41"/>
      <c r="O25" s="49">
        <v>53</v>
      </c>
    </row>
    <row r="26" spans="1:15" ht="11.25" customHeight="1">
      <c r="A26" s="52" t="s">
        <v>55</v>
      </c>
      <c r="B26" s="41"/>
      <c r="C26" s="49">
        <v>178</v>
      </c>
      <c r="D26" s="50"/>
      <c r="E26" s="49">
        <v>144</v>
      </c>
      <c r="F26" s="50"/>
      <c r="G26" s="49">
        <v>179</v>
      </c>
      <c r="H26" s="50"/>
      <c r="I26" s="49">
        <v>219</v>
      </c>
      <c r="J26" s="41"/>
      <c r="K26" s="49">
        <v>220</v>
      </c>
      <c r="L26" s="50"/>
      <c r="M26" s="49">
        <v>220</v>
      </c>
      <c r="N26" s="41"/>
      <c r="O26" s="49">
        <v>220</v>
      </c>
    </row>
    <row r="27" spans="1:15" ht="11.25" customHeight="1">
      <c r="A27" s="52" t="s">
        <v>56</v>
      </c>
      <c r="B27" s="41"/>
      <c r="C27" s="49">
        <v>81</v>
      </c>
      <c r="D27" s="50"/>
      <c r="E27" s="49">
        <v>17</v>
      </c>
      <c r="F27" s="50"/>
      <c r="G27" s="49">
        <v>88.2</v>
      </c>
      <c r="H27" s="78"/>
      <c r="I27" s="49">
        <v>107</v>
      </c>
      <c r="J27" s="41"/>
      <c r="K27" s="49">
        <v>120</v>
      </c>
      <c r="L27" s="50"/>
      <c r="M27" s="49">
        <v>120</v>
      </c>
      <c r="N27" s="41"/>
      <c r="O27" s="49">
        <v>120</v>
      </c>
    </row>
    <row r="28" spans="1:15" ht="11.25" customHeight="1">
      <c r="A28" s="52" t="s">
        <v>58</v>
      </c>
      <c r="B28" s="41"/>
      <c r="C28" s="49">
        <v>30.1</v>
      </c>
      <c r="D28" s="50"/>
      <c r="E28" s="49">
        <v>38.1</v>
      </c>
      <c r="F28" s="50"/>
      <c r="G28" s="49">
        <v>137</v>
      </c>
      <c r="H28" s="50"/>
      <c r="I28" s="49">
        <v>175</v>
      </c>
      <c r="J28" s="41"/>
      <c r="K28" s="59">
        <v>170</v>
      </c>
      <c r="L28" s="50"/>
      <c r="M28" s="59">
        <v>170</v>
      </c>
      <c r="N28" s="41"/>
      <c r="O28" s="59">
        <v>170</v>
      </c>
    </row>
    <row r="29" spans="1:15" ht="11.25" customHeight="1">
      <c r="A29" s="52" t="s">
        <v>59</v>
      </c>
      <c r="B29" s="41"/>
      <c r="C29" s="46">
        <v>99.5</v>
      </c>
      <c r="D29" s="58"/>
      <c r="E29" s="46">
        <v>57.7</v>
      </c>
      <c r="F29" s="58"/>
      <c r="G29" s="46">
        <v>83.8</v>
      </c>
      <c r="H29" s="58"/>
      <c r="I29" s="46">
        <v>121</v>
      </c>
      <c r="J29" s="44"/>
      <c r="K29" s="46">
        <v>120</v>
      </c>
      <c r="L29" s="58"/>
      <c r="M29" s="46">
        <v>120</v>
      </c>
      <c r="N29" s="44"/>
      <c r="O29" s="46">
        <v>120</v>
      </c>
    </row>
    <row r="30" spans="1:15" ht="11.25" customHeight="1">
      <c r="A30" s="53" t="s">
        <v>33</v>
      </c>
      <c r="B30" s="57"/>
      <c r="C30" s="54">
        <f>ROUND(SUM(C22:C29),3-LEN(INT(SUM(C22:C29))))</f>
        <v>703</v>
      </c>
      <c r="D30" s="54"/>
      <c r="E30" s="54">
        <f>ROUND(SUM(E22:E29),3-LEN(INT(SUM(E22:E29))))</f>
        <v>388</v>
      </c>
      <c r="F30" s="54"/>
      <c r="G30" s="54">
        <f>ROUND(SUM(G22:G29),3-LEN(INT(SUM(G22:G29))))</f>
        <v>674</v>
      </c>
      <c r="H30" s="54"/>
      <c r="I30" s="54">
        <f>ROUND(SUM(I22:I29),3-LEN(INT(SUM(I22:I29))))</f>
        <v>824</v>
      </c>
      <c r="J30" s="54"/>
      <c r="K30" s="54">
        <f>ROUND(SUM(K22:K29),2-LEN(INT(SUM(K22:K29))))</f>
        <v>850</v>
      </c>
      <c r="L30" s="54"/>
      <c r="M30" s="54">
        <f>ROUND(SUM(M22:M29),2-LEN(INT(SUM(M22:M29))))</f>
        <v>850</v>
      </c>
      <c r="N30" s="54"/>
      <c r="O30" s="54">
        <f>ROUND(SUM(O22:O29),2-LEN(INT(SUM(O22:O29))))</f>
        <v>850</v>
      </c>
    </row>
    <row r="31" spans="1:15" ht="11.25" customHeight="1">
      <c r="A31" s="48" t="s">
        <v>35</v>
      </c>
      <c r="B31" s="41"/>
      <c r="C31" s="42"/>
      <c r="D31" s="41"/>
      <c r="E31" s="42"/>
      <c r="F31" s="41"/>
      <c r="G31" s="42"/>
      <c r="H31" s="41"/>
      <c r="I31" s="42"/>
      <c r="J31" s="41"/>
      <c r="K31" s="42"/>
      <c r="L31" s="43"/>
      <c r="M31" s="42"/>
      <c r="N31" s="41"/>
      <c r="O31" s="42"/>
    </row>
    <row r="32" spans="1:15" ht="11.25" customHeight="1">
      <c r="A32" s="51" t="s">
        <v>37</v>
      </c>
      <c r="B32" s="41"/>
      <c r="C32" s="49">
        <v>50</v>
      </c>
      <c r="D32" s="41"/>
      <c r="E32" s="49">
        <v>27</v>
      </c>
      <c r="F32" s="41"/>
      <c r="G32" s="49" t="s">
        <v>78</v>
      </c>
      <c r="H32" s="41"/>
      <c r="I32" s="49">
        <v>29.5</v>
      </c>
      <c r="J32" s="41"/>
      <c r="K32" s="49">
        <v>40</v>
      </c>
      <c r="L32" s="41"/>
      <c r="M32" s="49">
        <v>60</v>
      </c>
      <c r="N32" s="41"/>
      <c r="O32" s="49">
        <v>110</v>
      </c>
    </row>
    <row r="33" spans="1:15" ht="11.25" customHeight="1">
      <c r="A33" s="51" t="s">
        <v>40</v>
      </c>
      <c r="B33" s="41"/>
      <c r="C33" s="49" t="s">
        <v>78</v>
      </c>
      <c r="D33" s="41"/>
      <c r="E33" s="49" t="s">
        <v>78</v>
      </c>
      <c r="F33" s="41"/>
      <c r="G33" s="49" t="s">
        <v>78</v>
      </c>
      <c r="H33" s="41"/>
      <c r="I33" s="49" t="s">
        <v>78</v>
      </c>
      <c r="J33" s="41"/>
      <c r="K33" s="49">
        <v>20</v>
      </c>
      <c r="L33" s="41"/>
      <c r="M33" s="49">
        <v>120</v>
      </c>
      <c r="N33" s="41"/>
      <c r="O33" s="49">
        <v>200</v>
      </c>
    </row>
    <row r="34" spans="1:15" ht="11.25" customHeight="1">
      <c r="A34" s="51" t="s">
        <v>44</v>
      </c>
      <c r="B34" s="41"/>
      <c r="C34" s="49">
        <v>2700</v>
      </c>
      <c r="D34" s="41"/>
      <c r="E34" s="49">
        <v>2720</v>
      </c>
      <c r="F34" s="41"/>
      <c r="G34" s="49">
        <v>3250</v>
      </c>
      <c r="H34" s="41"/>
      <c r="I34" s="59">
        <v>3590</v>
      </c>
      <c r="J34" s="41"/>
      <c r="K34" s="49">
        <v>3800</v>
      </c>
      <c r="L34" s="41"/>
      <c r="M34" s="49">
        <v>4200</v>
      </c>
      <c r="N34" s="41"/>
      <c r="O34" s="49">
        <v>4500</v>
      </c>
    </row>
    <row r="35" spans="1:15" ht="11.25" customHeight="1">
      <c r="A35" s="51" t="s">
        <v>45</v>
      </c>
      <c r="B35" s="41"/>
      <c r="C35" s="49">
        <v>450</v>
      </c>
      <c r="D35" s="41"/>
      <c r="E35" s="49">
        <v>230</v>
      </c>
      <c r="F35" s="41"/>
      <c r="G35" s="49">
        <v>269</v>
      </c>
      <c r="H35" s="78"/>
      <c r="I35" s="49">
        <v>358</v>
      </c>
      <c r="J35" s="41"/>
      <c r="K35" s="49">
        <v>400</v>
      </c>
      <c r="L35" s="41"/>
      <c r="M35" s="49">
        <v>500</v>
      </c>
      <c r="N35" s="41"/>
      <c r="O35" s="49">
        <v>600</v>
      </c>
    </row>
    <row r="36" spans="1:15" ht="11.25" customHeight="1">
      <c r="A36" s="51" t="s">
        <v>46</v>
      </c>
      <c r="B36" s="41"/>
      <c r="C36" s="49">
        <v>100</v>
      </c>
      <c r="D36" s="41"/>
      <c r="E36" s="49">
        <v>98</v>
      </c>
      <c r="F36" s="41"/>
      <c r="G36" s="49">
        <v>104</v>
      </c>
      <c r="H36" s="41"/>
      <c r="I36" s="49">
        <v>113</v>
      </c>
      <c r="J36" s="41"/>
      <c r="K36" s="49">
        <v>120</v>
      </c>
      <c r="L36" s="41"/>
      <c r="M36" s="49">
        <v>120</v>
      </c>
      <c r="N36" s="41"/>
      <c r="O36" s="49">
        <v>120</v>
      </c>
    </row>
    <row r="37" spans="1:15" ht="11.25" customHeight="1">
      <c r="A37" s="52" t="s">
        <v>33</v>
      </c>
      <c r="B37" s="41"/>
      <c r="C37" s="54">
        <f>ROUND(SUM(C32:C36),3-LEN(INT(SUM(C32:C36))))</f>
        <v>3300</v>
      </c>
      <c r="D37" s="54"/>
      <c r="E37" s="54">
        <f>ROUND(SUM(E32:E36),3-LEN(INT(SUM(E32:E36))))</f>
        <v>3080</v>
      </c>
      <c r="F37" s="54"/>
      <c r="G37" s="54">
        <f>ROUND(SUM(G32:G36),3-LEN(INT(SUM(G32:G36))))</f>
        <v>3620</v>
      </c>
      <c r="H37" s="54"/>
      <c r="I37" s="54">
        <f>ROUND(SUM(I32:I36),3-LEN(INT(SUM(I32:I36))))</f>
        <v>4090</v>
      </c>
      <c r="J37" s="54"/>
      <c r="K37" s="54">
        <f>ROUND(SUM(K32:K36),2-LEN(INT(SUM(K32:K36))))</f>
        <v>4400</v>
      </c>
      <c r="L37" s="54"/>
      <c r="M37" s="54">
        <f>ROUND(SUM(M32:M36),2-LEN(INT(SUM(M32:M36))))</f>
        <v>5000</v>
      </c>
      <c r="N37" s="54"/>
      <c r="O37" s="54">
        <f>ROUND(SUM(O32:O36),2-LEN(INT(SUM(O32:O36))))</f>
        <v>5500</v>
      </c>
    </row>
    <row r="38" spans="1:15" ht="11.25" customHeight="1">
      <c r="A38" s="51" t="s">
        <v>83</v>
      </c>
      <c r="B38" s="44"/>
      <c r="C38" s="46">
        <f>ROUND(SUM(C20,C30,C37),3-LEN(INT(SUM(C20,C30,C37))))</f>
        <v>7520</v>
      </c>
      <c r="D38" s="46"/>
      <c r="E38" s="46">
        <f>ROUND(SUM(E20,E30,E37),3-LEN(INT(SUM(E20,E30,E37))))</f>
        <v>6690</v>
      </c>
      <c r="F38" s="46"/>
      <c r="G38" s="46">
        <f>ROUND(SUM(G20,G30,G37),3-LEN(INT(SUM(G20,G30,G37))))</f>
        <v>8100</v>
      </c>
      <c r="H38" s="46"/>
      <c r="I38" s="46">
        <f>ROUND(SUM(I20,I30,I37),3-LEN(INT(SUM(I20,I30,I37))))</f>
        <v>9300</v>
      </c>
      <c r="J38" s="46"/>
      <c r="K38" s="46">
        <f>ROUND(SUM(K20,K30,K37),2-LEN(INT(SUM(K20,K30,K37))))</f>
        <v>9500</v>
      </c>
      <c r="L38" s="46"/>
      <c r="M38" s="46">
        <f>ROUND(SUM(M20,M30,M37),2-LEN(INT(SUM(M20,M30,M37))))</f>
        <v>9900</v>
      </c>
      <c r="N38" s="46"/>
      <c r="O38" s="46">
        <f>ROUND(SUM(O20,O30,O37),2-LEN(INT(SUM(O20,O30,O37))))</f>
        <v>10000</v>
      </c>
    </row>
    <row r="39" spans="1:15" ht="12" customHeight="1">
      <c r="A39" s="199" t="s">
        <v>218</v>
      </c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</row>
    <row r="40" spans="1:15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5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1:15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</sheetData>
  <mergeCells count="6">
    <mergeCell ref="A5:O5"/>
    <mergeCell ref="A39:O39"/>
    <mergeCell ref="A1:O1"/>
    <mergeCell ref="A2:O2"/>
    <mergeCell ref="A4:O4"/>
    <mergeCell ref="A3:O3"/>
  </mergeCells>
  <printOptions/>
  <pageMargins left="0.5" right="0.5" top="0.5" bottom="0.75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A1" sqref="A1:I1"/>
    </sheetView>
  </sheetViews>
  <sheetFormatPr defaultColWidth="9.140625" defaultRowHeight="12.75"/>
  <cols>
    <col min="1" max="1" width="18.7109375" style="0" customWidth="1"/>
    <col min="2" max="2" width="1.7109375" style="0" customWidth="1"/>
    <col min="3" max="3" width="8.7109375" style="0" customWidth="1"/>
    <col min="4" max="4" width="1.7109375" style="0" customWidth="1"/>
    <col min="5" max="5" width="8.7109375" style="0" customWidth="1"/>
    <col min="6" max="6" width="1.7109375" style="0" customWidth="1"/>
    <col min="7" max="7" width="8.7109375" style="0" customWidth="1"/>
    <col min="8" max="8" width="1.7109375" style="0" customWidth="1"/>
    <col min="9" max="9" width="8.7109375" style="0" customWidth="1"/>
    <col min="10" max="10" width="1.7109375" style="0" customWidth="1"/>
    <col min="11" max="11" width="8.7109375" style="0" customWidth="1"/>
    <col min="12" max="12" width="1.7109375" style="0" customWidth="1"/>
    <col min="13" max="13" width="8.7109375" style="0" customWidth="1"/>
    <col min="14" max="14" width="1.7109375" style="0" customWidth="1"/>
    <col min="15" max="15" width="8.7109375" style="0" customWidth="1"/>
  </cols>
  <sheetData>
    <row r="1" spans="1:15" ht="11.25" customHeight="1">
      <c r="A1" s="167" t="s">
        <v>91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1:15" ht="11.25" customHeight="1">
      <c r="A2" s="167" t="s">
        <v>191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1:15" ht="11.25" customHeigh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</row>
    <row r="4" spans="1:15" ht="11.25" customHeight="1">
      <c r="A4" s="167" t="s">
        <v>92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5" spans="1:15" ht="11.25" customHeight="1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</row>
    <row r="6" spans="1:15" ht="11.25" customHeight="1">
      <c r="A6" s="15" t="s">
        <v>201</v>
      </c>
      <c r="B6" s="44"/>
      <c r="C6" s="46" t="s">
        <v>84</v>
      </c>
      <c r="D6" s="44"/>
      <c r="E6" s="46" t="s">
        <v>85</v>
      </c>
      <c r="F6" s="44"/>
      <c r="G6" s="46" t="s">
        <v>86</v>
      </c>
      <c r="H6" s="44"/>
      <c r="I6" s="46" t="s">
        <v>209</v>
      </c>
      <c r="J6" s="44"/>
      <c r="K6" s="46" t="s">
        <v>215</v>
      </c>
      <c r="L6" s="47"/>
      <c r="M6" s="46" t="s">
        <v>216</v>
      </c>
      <c r="N6" s="44"/>
      <c r="O6" s="46" t="s">
        <v>217</v>
      </c>
    </row>
    <row r="7" spans="1:15" ht="11.25" customHeight="1">
      <c r="A7" s="48" t="s">
        <v>82</v>
      </c>
      <c r="B7" s="41"/>
      <c r="C7" s="49"/>
      <c r="D7" s="50"/>
      <c r="E7" s="49"/>
      <c r="F7" s="50"/>
      <c r="G7" s="49"/>
      <c r="H7" s="50"/>
      <c r="I7" s="42"/>
      <c r="J7" s="41"/>
      <c r="K7" s="42"/>
      <c r="L7" s="43"/>
      <c r="M7" s="42"/>
      <c r="N7" s="41"/>
      <c r="O7" s="42"/>
    </row>
    <row r="8" spans="1:15" ht="11.25" customHeight="1">
      <c r="A8" s="51" t="s">
        <v>60</v>
      </c>
      <c r="B8" s="41"/>
      <c r="C8" s="49"/>
      <c r="D8" s="50"/>
      <c r="E8" s="49"/>
      <c r="F8" s="50"/>
      <c r="G8" s="49"/>
      <c r="H8" s="50"/>
      <c r="I8" s="42"/>
      <c r="J8" s="41"/>
      <c r="K8" s="42"/>
      <c r="L8" s="43"/>
      <c r="M8" s="42"/>
      <c r="N8" s="41"/>
      <c r="O8" s="42"/>
    </row>
    <row r="9" spans="1:15" ht="11.25" customHeight="1">
      <c r="A9" s="52" t="s">
        <v>64</v>
      </c>
      <c r="B9" s="41"/>
      <c r="C9" s="49">
        <v>36</v>
      </c>
      <c r="D9" s="41"/>
      <c r="E9" s="49">
        <v>94</v>
      </c>
      <c r="F9" s="41"/>
      <c r="G9" s="49">
        <v>158</v>
      </c>
      <c r="H9" s="41"/>
      <c r="I9" s="49">
        <v>160</v>
      </c>
      <c r="J9" s="41"/>
      <c r="K9" s="49">
        <v>150</v>
      </c>
      <c r="L9" s="50"/>
      <c r="M9" s="49">
        <v>150</v>
      </c>
      <c r="N9" s="41"/>
      <c r="O9" s="49">
        <v>100</v>
      </c>
    </row>
    <row r="10" spans="1:15" ht="11.25" customHeight="1">
      <c r="A10" s="52" t="s">
        <v>65</v>
      </c>
      <c r="B10" s="41"/>
      <c r="C10" s="49">
        <v>7</v>
      </c>
      <c r="D10" s="41"/>
      <c r="E10" s="49">
        <v>4</v>
      </c>
      <c r="F10" s="41"/>
      <c r="G10" s="49">
        <v>1</v>
      </c>
      <c r="H10" s="41"/>
      <c r="I10" s="94">
        <v>1</v>
      </c>
      <c r="J10" s="41"/>
      <c r="K10" s="79">
        <v>1</v>
      </c>
      <c r="L10" s="79"/>
      <c r="M10" s="79" t="s">
        <v>78</v>
      </c>
      <c r="N10" s="91"/>
      <c r="O10" s="79" t="s">
        <v>78</v>
      </c>
    </row>
    <row r="11" spans="1:15" ht="11.25" customHeight="1">
      <c r="A11" s="52" t="s">
        <v>66</v>
      </c>
      <c r="B11" s="41"/>
      <c r="C11" s="49">
        <v>11</v>
      </c>
      <c r="D11" s="41"/>
      <c r="E11" s="49">
        <v>35</v>
      </c>
      <c r="F11" s="41"/>
      <c r="G11" s="49">
        <v>16</v>
      </c>
      <c r="H11" s="41"/>
      <c r="I11" s="49">
        <v>20</v>
      </c>
      <c r="J11" s="41"/>
      <c r="K11" s="49">
        <v>20</v>
      </c>
      <c r="L11" s="50"/>
      <c r="M11" s="49">
        <v>22</v>
      </c>
      <c r="N11" s="41"/>
      <c r="O11" s="49">
        <v>22</v>
      </c>
    </row>
    <row r="12" spans="1:15" ht="11.25" customHeight="1">
      <c r="A12" s="52" t="s">
        <v>67</v>
      </c>
      <c r="B12" s="41"/>
      <c r="C12" s="49">
        <v>24</v>
      </c>
      <c r="D12" s="41"/>
      <c r="E12" s="49">
        <v>35</v>
      </c>
      <c r="F12" s="41"/>
      <c r="G12" s="49">
        <v>45</v>
      </c>
      <c r="H12" s="41"/>
      <c r="I12" s="49">
        <v>39</v>
      </c>
      <c r="J12" s="41"/>
      <c r="K12" s="49">
        <v>37</v>
      </c>
      <c r="L12" s="50"/>
      <c r="M12" s="49">
        <v>37</v>
      </c>
      <c r="N12" s="41"/>
      <c r="O12" s="49">
        <v>35</v>
      </c>
    </row>
    <row r="13" spans="1:15" ht="11.25" customHeight="1">
      <c r="A13" s="52" t="s">
        <v>79</v>
      </c>
      <c r="B13" s="41"/>
      <c r="C13" s="49">
        <v>208</v>
      </c>
      <c r="D13" s="41"/>
      <c r="E13" s="49">
        <v>231</v>
      </c>
      <c r="F13" s="41"/>
      <c r="G13" s="49">
        <v>260</v>
      </c>
      <c r="H13" s="41"/>
      <c r="I13" s="49">
        <v>236</v>
      </c>
      <c r="J13" s="41"/>
      <c r="K13" s="49">
        <v>225</v>
      </c>
      <c r="L13" s="50"/>
      <c r="M13" s="49">
        <v>225</v>
      </c>
      <c r="N13" s="41"/>
      <c r="O13" s="49">
        <v>200</v>
      </c>
    </row>
    <row r="14" spans="1:15" ht="11.25" customHeight="1">
      <c r="A14" s="52" t="s">
        <v>68</v>
      </c>
      <c r="B14" s="41"/>
      <c r="C14" s="49">
        <v>590</v>
      </c>
      <c r="D14" s="41"/>
      <c r="E14" s="49">
        <v>531</v>
      </c>
      <c r="F14" s="41"/>
      <c r="G14" s="49">
        <v>572</v>
      </c>
      <c r="H14" s="41"/>
      <c r="I14" s="49">
        <v>704</v>
      </c>
      <c r="J14" s="41"/>
      <c r="K14" s="49">
        <v>750</v>
      </c>
      <c r="L14" s="50"/>
      <c r="M14" s="49">
        <v>800</v>
      </c>
      <c r="N14" s="41"/>
      <c r="O14" s="49">
        <v>850</v>
      </c>
    </row>
    <row r="15" spans="1:15" ht="11.25" customHeight="1">
      <c r="A15" s="52" t="s">
        <v>69</v>
      </c>
      <c r="B15" s="41"/>
      <c r="C15" s="49">
        <v>3</v>
      </c>
      <c r="D15" s="41"/>
      <c r="E15" s="49">
        <v>3</v>
      </c>
      <c r="F15" s="41"/>
      <c r="G15" s="49">
        <v>3</v>
      </c>
      <c r="H15" s="41"/>
      <c r="I15" s="49">
        <v>3</v>
      </c>
      <c r="J15" s="41"/>
      <c r="K15" s="49">
        <v>3</v>
      </c>
      <c r="L15" s="50"/>
      <c r="M15" s="49">
        <v>2</v>
      </c>
      <c r="N15" s="41"/>
      <c r="O15" s="49">
        <v>2</v>
      </c>
    </row>
    <row r="16" spans="1:15" ht="11.25" customHeight="1">
      <c r="A16" s="52" t="s">
        <v>71</v>
      </c>
      <c r="B16" s="41"/>
      <c r="C16" s="49">
        <v>350</v>
      </c>
      <c r="D16" s="41"/>
      <c r="E16" s="49">
        <v>412</v>
      </c>
      <c r="F16" s="41"/>
      <c r="G16" s="49">
        <v>658</v>
      </c>
      <c r="H16" s="41"/>
      <c r="I16" s="49">
        <v>619</v>
      </c>
      <c r="J16" s="41"/>
      <c r="K16" s="49">
        <v>600</v>
      </c>
      <c r="L16" s="50"/>
      <c r="M16" s="49">
        <v>500</v>
      </c>
      <c r="N16" s="41"/>
      <c r="O16" s="49">
        <v>500</v>
      </c>
    </row>
    <row r="17" spans="1:15" ht="11.25" customHeight="1">
      <c r="A17" s="52" t="s">
        <v>73</v>
      </c>
      <c r="B17" s="41"/>
      <c r="C17" s="49">
        <v>134</v>
      </c>
      <c r="D17" s="41"/>
      <c r="E17" s="49">
        <v>192</v>
      </c>
      <c r="F17" s="41"/>
      <c r="G17" s="49">
        <v>119</v>
      </c>
      <c r="H17" s="41"/>
      <c r="I17" s="49">
        <v>50</v>
      </c>
      <c r="J17" s="41"/>
      <c r="K17" s="49">
        <v>50</v>
      </c>
      <c r="L17" s="50"/>
      <c r="M17" s="49">
        <v>50</v>
      </c>
      <c r="N17" s="41"/>
      <c r="O17" s="49">
        <v>50</v>
      </c>
    </row>
    <row r="18" spans="1:15" ht="11.25" customHeight="1">
      <c r="A18" s="52" t="s">
        <v>62</v>
      </c>
      <c r="B18" s="41"/>
      <c r="C18" s="49">
        <v>49</v>
      </c>
      <c r="D18" s="50"/>
      <c r="E18" s="49">
        <v>56</v>
      </c>
      <c r="F18" s="50"/>
      <c r="G18" s="49">
        <v>255</v>
      </c>
      <c r="H18" s="81"/>
      <c r="I18" s="49">
        <v>349</v>
      </c>
      <c r="J18" s="41"/>
      <c r="K18" s="49">
        <v>350</v>
      </c>
      <c r="L18" s="50"/>
      <c r="M18" s="49">
        <v>350</v>
      </c>
      <c r="N18" s="41"/>
      <c r="O18" s="49">
        <v>350</v>
      </c>
    </row>
    <row r="19" spans="1:15" ht="11.25" customHeight="1">
      <c r="A19" s="52" t="s">
        <v>74</v>
      </c>
      <c r="B19" s="41"/>
      <c r="C19" s="49" t="s">
        <v>80</v>
      </c>
      <c r="D19" s="41"/>
      <c r="E19" s="49" t="s">
        <v>80</v>
      </c>
      <c r="F19" s="41"/>
      <c r="G19" s="49">
        <v>18</v>
      </c>
      <c r="H19" s="41"/>
      <c r="I19" s="49">
        <v>16</v>
      </c>
      <c r="J19" s="41"/>
      <c r="K19" s="49">
        <v>16</v>
      </c>
      <c r="L19" s="50"/>
      <c r="M19" s="49">
        <v>15</v>
      </c>
      <c r="N19" s="41"/>
      <c r="O19" s="49">
        <v>15</v>
      </c>
    </row>
    <row r="20" spans="1:15" ht="11.25" customHeight="1">
      <c r="A20" s="52" t="s">
        <v>75</v>
      </c>
      <c r="B20" s="41"/>
      <c r="C20" s="49">
        <v>63</v>
      </c>
      <c r="D20" s="41"/>
      <c r="E20" s="49">
        <v>107</v>
      </c>
      <c r="F20" s="41"/>
      <c r="G20" s="49">
        <v>241</v>
      </c>
      <c r="H20" s="41"/>
      <c r="I20" s="49">
        <v>245</v>
      </c>
      <c r="J20" s="41"/>
      <c r="K20" s="49">
        <v>250</v>
      </c>
      <c r="L20" s="50"/>
      <c r="M20" s="49">
        <v>250</v>
      </c>
      <c r="N20" s="41"/>
      <c r="O20" s="49">
        <v>200</v>
      </c>
    </row>
    <row r="21" spans="1:15" ht="11.25" customHeight="1">
      <c r="A21" s="52" t="s">
        <v>76</v>
      </c>
      <c r="B21" s="41"/>
      <c r="C21" s="49">
        <v>30</v>
      </c>
      <c r="D21" s="41"/>
      <c r="E21" s="49">
        <v>23</v>
      </c>
      <c r="F21" s="41"/>
      <c r="G21" s="49">
        <v>26</v>
      </c>
      <c r="H21" s="41"/>
      <c r="I21" s="49">
        <v>29</v>
      </c>
      <c r="J21" s="41"/>
      <c r="K21" s="49">
        <v>30</v>
      </c>
      <c r="L21" s="50"/>
      <c r="M21" s="49">
        <v>32</v>
      </c>
      <c r="N21" s="41"/>
      <c r="O21" s="49">
        <v>32</v>
      </c>
    </row>
    <row r="22" spans="1:15" ht="11.25" customHeight="1">
      <c r="A22" s="52" t="s">
        <v>63</v>
      </c>
      <c r="B22" s="41"/>
      <c r="C22" s="49">
        <v>34</v>
      </c>
      <c r="D22" s="50"/>
      <c r="E22" s="49">
        <v>28</v>
      </c>
      <c r="F22" s="89"/>
      <c r="G22" s="49">
        <v>189</v>
      </c>
      <c r="H22" s="81"/>
      <c r="I22" s="49">
        <v>185</v>
      </c>
      <c r="J22" s="41"/>
      <c r="K22" s="49">
        <v>100</v>
      </c>
      <c r="L22" s="92"/>
      <c r="M22" s="49">
        <v>50</v>
      </c>
      <c r="N22" s="93"/>
      <c r="O22" s="49">
        <v>50</v>
      </c>
    </row>
    <row r="23" spans="1:15" ht="11.25" customHeight="1">
      <c r="A23" s="52" t="s">
        <v>77</v>
      </c>
      <c r="B23" s="41"/>
      <c r="C23" s="46">
        <v>121</v>
      </c>
      <c r="D23" s="44"/>
      <c r="E23" s="46">
        <v>282</v>
      </c>
      <c r="F23" s="44"/>
      <c r="G23" s="46">
        <v>285</v>
      </c>
      <c r="H23" s="44"/>
      <c r="I23" s="46">
        <v>205</v>
      </c>
      <c r="J23" s="44"/>
      <c r="K23" s="46">
        <v>200</v>
      </c>
      <c r="L23" s="58"/>
      <c r="M23" s="46">
        <v>200</v>
      </c>
      <c r="N23" s="44"/>
      <c r="O23" s="46">
        <v>150</v>
      </c>
    </row>
    <row r="24" spans="1:15" ht="11.25" customHeight="1">
      <c r="A24" s="53" t="s">
        <v>33</v>
      </c>
      <c r="B24" s="41"/>
      <c r="C24" s="54">
        <f>ROUND(SUM(C9:C23),3-LEN(INT(SUM(C9:C23))))</f>
        <v>1660</v>
      </c>
      <c r="D24" s="54"/>
      <c r="E24" s="54">
        <f>ROUND(SUM(E9:E23),3-LEN(INT(SUM(E9:E23))))</f>
        <v>2030</v>
      </c>
      <c r="F24" s="54"/>
      <c r="G24" s="54">
        <f>ROUND(SUM(G9:G23),3-LEN(INT(SUM(G9:G23))))</f>
        <v>2850</v>
      </c>
      <c r="H24" s="54"/>
      <c r="I24" s="54">
        <f>ROUND(SUM(I9,I11:I23),3-LEN(INT(SUM(I9,I11:I23))))</f>
        <v>2860</v>
      </c>
      <c r="J24" s="54"/>
      <c r="K24" s="54">
        <f>ROUND(SUM(K9:K23),2-LEN(INT(SUM(K9:K23))))</f>
        <v>2800</v>
      </c>
      <c r="L24" s="54"/>
      <c r="M24" s="54">
        <f>ROUND(SUM(M9:M23),2-LEN(INT(SUM(M9:M23))))</f>
        <v>2700</v>
      </c>
      <c r="N24" s="54"/>
      <c r="O24" s="54">
        <f>ROUND(SUM(O9:O23),2-LEN(INT(SUM(O9:O23))))</f>
        <v>2600</v>
      </c>
    </row>
    <row r="25" spans="1:15" ht="11.25" customHeight="1">
      <c r="A25" s="51" t="s">
        <v>81</v>
      </c>
      <c r="B25" s="41"/>
      <c r="C25" s="49"/>
      <c r="D25" s="50"/>
      <c r="E25" s="49"/>
      <c r="F25" s="50"/>
      <c r="G25" s="49"/>
      <c r="H25" s="50"/>
      <c r="I25" s="49"/>
      <c r="J25" s="41"/>
      <c r="K25" s="49"/>
      <c r="L25" s="43"/>
      <c r="M25" s="49"/>
      <c r="N25" s="41"/>
      <c r="O25" s="49"/>
    </row>
    <row r="26" spans="1:15" ht="11.25" customHeight="1">
      <c r="A26" s="52" t="s">
        <v>57</v>
      </c>
      <c r="B26" s="41"/>
      <c r="C26" s="49">
        <v>10</v>
      </c>
      <c r="D26" s="50"/>
      <c r="E26" s="49">
        <v>10</v>
      </c>
      <c r="F26" s="50"/>
      <c r="G26" s="49">
        <v>5</v>
      </c>
      <c r="H26" s="50"/>
      <c r="I26" s="49">
        <v>5</v>
      </c>
      <c r="J26" s="42"/>
      <c r="K26" s="49">
        <v>5</v>
      </c>
      <c r="L26" s="50"/>
      <c r="M26" s="49">
        <v>5</v>
      </c>
      <c r="N26" s="42"/>
      <c r="O26" s="49">
        <v>5</v>
      </c>
    </row>
    <row r="27" spans="1:15" ht="11.25" customHeight="1">
      <c r="A27" s="52" t="s">
        <v>49</v>
      </c>
      <c r="B27" s="41"/>
      <c r="C27" s="49">
        <v>5</v>
      </c>
      <c r="D27" s="50"/>
      <c r="E27" s="49">
        <v>5</v>
      </c>
      <c r="F27" s="50"/>
      <c r="G27" s="49">
        <v>8</v>
      </c>
      <c r="H27" s="50"/>
      <c r="I27" s="49">
        <v>2</v>
      </c>
      <c r="J27" s="42"/>
      <c r="K27" s="49">
        <v>2</v>
      </c>
      <c r="L27" s="50"/>
      <c r="M27" s="49">
        <v>2</v>
      </c>
      <c r="N27" s="42"/>
      <c r="O27" s="49">
        <v>2</v>
      </c>
    </row>
    <row r="28" spans="1:15" ht="11.25" customHeight="1">
      <c r="A28" s="52" t="s">
        <v>51</v>
      </c>
      <c r="B28" s="41"/>
      <c r="C28" s="49" t="s">
        <v>78</v>
      </c>
      <c r="D28" s="50"/>
      <c r="E28" s="49">
        <v>48</v>
      </c>
      <c r="F28" s="50"/>
      <c r="G28" s="49">
        <v>40</v>
      </c>
      <c r="H28" s="50"/>
      <c r="I28" s="49">
        <v>15</v>
      </c>
      <c r="J28" s="41"/>
      <c r="K28" s="49">
        <v>50</v>
      </c>
      <c r="L28" s="50"/>
      <c r="M28" s="49">
        <v>50</v>
      </c>
      <c r="N28" s="41"/>
      <c r="O28" s="49">
        <v>50</v>
      </c>
    </row>
    <row r="29" spans="1:15" ht="11.25" customHeight="1">
      <c r="A29" s="52" t="s">
        <v>52</v>
      </c>
      <c r="B29" s="41"/>
      <c r="C29" s="49">
        <v>30</v>
      </c>
      <c r="D29" s="50"/>
      <c r="E29" s="49">
        <v>4</v>
      </c>
      <c r="F29" s="50"/>
      <c r="G29" s="49">
        <v>55</v>
      </c>
      <c r="H29" s="50"/>
      <c r="I29" s="49">
        <v>50</v>
      </c>
      <c r="J29" s="41"/>
      <c r="K29" s="49">
        <v>70</v>
      </c>
      <c r="L29" s="50"/>
      <c r="M29" s="49">
        <v>70</v>
      </c>
      <c r="N29" s="41"/>
      <c r="O29" s="49">
        <v>70</v>
      </c>
    </row>
    <row r="30" spans="1:15" ht="11.25" customHeight="1">
      <c r="A30" s="52" t="s">
        <v>53</v>
      </c>
      <c r="B30" s="41"/>
      <c r="C30" s="49">
        <v>5</v>
      </c>
      <c r="D30" s="50"/>
      <c r="E30" s="49">
        <v>4</v>
      </c>
      <c r="F30" s="50"/>
      <c r="G30" s="49">
        <v>5</v>
      </c>
      <c r="H30" s="50"/>
      <c r="I30" s="49">
        <v>3</v>
      </c>
      <c r="J30" s="41"/>
      <c r="K30" s="49">
        <v>5</v>
      </c>
      <c r="L30" s="50"/>
      <c r="M30" s="49">
        <v>10</v>
      </c>
      <c r="N30" s="41"/>
      <c r="O30" s="49">
        <v>10</v>
      </c>
    </row>
    <row r="31" spans="1:15" ht="11.25" customHeight="1">
      <c r="A31" s="52" t="s">
        <v>54</v>
      </c>
      <c r="B31" s="41"/>
      <c r="C31" s="49" t="s">
        <v>78</v>
      </c>
      <c r="D31" s="50"/>
      <c r="E31" s="49">
        <v>5</v>
      </c>
      <c r="F31" s="50"/>
      <c r="G31" s="49">
        <v>5</v>
      </c>
      <c r="H31" s="50"/>
      <c r="I31" s="49">
        <v>7</v>
      </c>
      <c r="J31" s="41"/>
      <c r="K31" s="49">
        <v>5</v>
      </c>
      <c r="L31" s="50"/>
      <c r="M31" s="49">
        <v>5</v>
      </c>
      <c r="N31" s="41"/>
      <c r="O31" s="49">
        <v>5</v>
      </c>
    </row>
    <row r="32" spans="1:15" ht="11.25" customHeight="1">
      <c r="A32" s="52" t="s">
        <v>55</v>
      </c>
      <c r="B32" s="41"/>
      <c r="C32" s="49">
        <v>10</v>
      </c>
      <c r="D32" s="50"/>
      <c r="E32" s="49">
        <v>3</v>
      </c>
      <c r="F32" s="50"/>
      <c r="G32" s="49">
        <v>2</v>
      </c>
      <c r="H32" s="50"/>
      <c r="I32" s="49">
        <v>5</v>
      </c>
      <c r="J32" s="41"/>
      <c r="K32" s="49">
        <v>5</v>
      </c>
      <c r="L32" s="50"/>
      <c r="M32" s="49">
        <v>5</v>
      </c>
      <c r="N32" s="41"/>
      <c r="O32" s="49">
        <v>5</v>
      </c>
    </row>
    <row r="33" spans="1:15" ht="11.25" customHeight="1">
      <c r="A33" s="53" t="s">
        <v>33</v>
      </c>
      <c r="B33" s="57"/>
      <c r="C33" s="54">
        <f>ROUND(SUM(C26:C32),3-LEN(INT(SUM(C26:C32))))</f>
        <v>60</v>
      </c>
      <c r="D33" s="54"/>
      <c r="E33" s="54">
        <f>ROUND(SUM(E26:E32),3-LEN(INT(SUM(E26:E32))))</f>
        <v>79</v>
      </c>
      <c r="F33" s="54"/>
      <c r="G33" s="54">
        <f>ROUND(SUM(G26:G32),3-LEN(INT(SUM(G26:G32))))</f>
        <v>120</v>
      </c>
      <c r="H33" s="54"/>
      <c r="I33" s="54">
        <f>ROUND(SUM(I26:I32),3-LEN(INT(SUM(I26:I32))))</f>
        <v>87</v>
      </c>
      <c r="J33" s="54"/>
      <c r="K33" s="54">
        <f>ROUND(SUM(K26:K32),2-LEN(INT(SUM(K26:K32))))</f>
        <v>140</v>
      </c>
      <c r="L33" s="54"/>
      <c r="M33" s="54">
        <f>ROUND(SUM(M26:M32),2-LEN(INT(SUM(M26:M32))))</f>
        <v>150</v>
      </c>
      <c r="N33" s="54"/>
      <c r="O33" s="54">
        <f>ROUND(SUM(O26:O32),2-LEN(INT(SUM(O26:O32))))</f>
        <v>150</v>
      </c>
    </row>
    <row r="34" spans="1:15" ht="11.25" customHeight="1">
      <c r="A34" s="48" t="s">
        <v>357</v>
      </c>
      <c r="B34" s="41"/>
      <c r="C34" s="42"/>
      <c r="D34" s="41"/>
      <c r="E34" s="42"/>
      <c r="F34" s="41"/>
      <c r="G34" s="42"/>
      <c r="H34" s="41"/>
      <c r="I34" s="42"/>
      <c r="J34" s="41"/>
      <c r="K34" s="42"/>
      <c r="L34" s="43"/>
      <c r="M34" s="42"/>
      <c r="N34" s="41"/>
      <c r="O34" s="42"/>
    </row>
    <row r="35" spans="1:15" ht="11.25" customHeight="1">
      <c r="A35" s="51" t="s">
        <v>46</v>
      </c>
      <c r="B35" s="41"/>
      <c r="C35" s="49" t="s">
        <v>80</v>
      </c>
      <c r="D35" s="41"/>
      <c r="E35" s="49">
        <v>98</v>
      </c>
      <c r="F35" s="41"/>
      <c r="G35" s="49">
        <v>129</v>
      </c>
      <c r="H35" s="41"/>
      <c r="I35" s="49">
        <v>130</v>
      </c>
      <c r="J35" s="41"/>
      <c r="K35" s="49">
        <v>130</v>
      </c>
      <c r="L35" s="41"/>
      <c r="M35" s="49">
        <v>130</v>
      </c>
      <c r="N35" s="41"/>
      <c r="O35" s="49">
        <v>140</v>
      </c>
    </row>
    <row r="36" spans="1:15" ht="11.25" customHeight="1">
      <c r="A36" s="51" t="s">
        <v>47</v>
      </c>
      <c r="B36" s="41"/>
      <c r="C36" s="46" t="s">
        <v>80</v>
      </c>
      <c r="D36" s="58"/>
      <c r="E36" s="46">
        <v>3</v>
      </c>
      <c r="F36" s="58"/>
      <c r="G36" s="46">
        <v>2</v>
      </c>
      <c r="H36" s="58"/>
      <c r="I36" s="46">
        <v>3</v>
      </c>
      <c r="J36" s="58"/>
      <c r="K36" s="46">
        <v>3</v>
      </c>
      <c r="L36" s="58"/>
      <c r="M36" s="46">
        <v>3</v>
      </c>
      <c r="N36" s="58"/>
      <c r="O36" s="46">
        <v>3</v>
      </c>
    </row>
    <row r="37" spans="1:15" ht="11.25" customHeight="1">
      <c r="A37" s="52" t="s">
        <v>33</v>
      </c>
      <c r="B37" s="41"/>
      <c r="C37" s="54" t="s">
        <v>80</v>
      </c>
      <c r="D37" s="54"/>
      <c r="E37" s="54">
        <f>ROUND(SUM(E35:E36),3-LEN(INT(SUM(E35:E36))))</f>
        <v>101</v>
      </c>
      <c r="F37" s="54"/>
      <c r="G37" s="54">
        <f>ROUND(SUM(G35:G36),3-LEN(INT(SUM(G35:G36))))</f>
        <v>131</v>
      </c>
      <c r="H37" s="54"/>
      <c r="I37" s="54">
        <f>ROUND(SUM(I35:I36),3-LEN(INT(SUM(I35:I36))))</f>
        <v>133</v>
      </c>
      <c r="J37" s="54"/>
      <c r="K37" s="54">
        <f>ROUND(SUM(K35:K36),2-LEN(INT(SUM(K35:K36))))</f>
        <v>130</v>
      </c>
      <c r="L37" s="54"/>
      <c r="M37" s="54">
        <f>ROUND(SUM(M35:M36),2-LEN(INT(SUM(M35:M36))))</f>
        <v>130</v>
      </c>
      <c r="N37" s="54"/>
      <c r="O37" s="54">
        <f>ROUND(SUM(O35:O36),2-LEN(INT(SUM(O35:O36))))</f>
        <v>140</v>
      </c>
    </row>
    <row r="38" spans="1:15" ht="11.25" customHeight="1">
      <c r="A38" s="51" t="s">
        <v>83</v>
      </c>
      <c r="B38" s="44"/>
      <c r="C38" s="46">
        <f>ROUND(SUM(C24,C33,C37),3-LEN(INT(SUM(C24,C33,C37))))</f>
        <v>1720</v>
      </c>
      <c r="D38" s="46"/>
      <c r="E38" s="46">
        <f>ROUND(SUM(E24,E33,E37),3-LEN(INT(SUM(E24,E33,E37))))</f>
        <v>2210</v>
      </c>
      <c r="F38" s="46"/>
      <c r="G38" s="46">
        <f>ROUND(SUM(G24,G33,G37),3-LEN(INT(SUM(G24,G33,G37))))</f>
        <v>3100</v>
      </c>
      <c r="H38" s="46"/>
      <c r="I38" s="46">
        <f>ROUND(SUM(I24,I33,I37),3-LEN(INT(SUM(I24,I33,I37))))</f>
        <v>3080</v>
      </c>
      <c r="J38" s="46"/>
      <c r="K38" s="46">
        <f>ROUND(SUM(K24,K33,K37),2-LEN(INT(SUM(K24,K33,K37))))</f>
        <v>3100</v>
      </c>
      <c r="L38" s="46"/>
      <c r="M38" s="46">
        <f>ROUND(SUM(M24,M33,M37),2-LEN(INT(SUM(M24,M33,M37))))</f>
        <v>3000</v>
      </c>
      <c r="N38" s="46"/>
      <c r="O38" s="46">
        <f>ROUND(SUM(O24,O33,O37),2-LEN(INT(SUM(O24,O33,O37))))</f>
        <v>2900</v>
      </c>
    </row>
    <row r="39" spans="1:15" ht="12" customHeight="1">
      <c r="A39" s="199" t="s">
        <v>219</v>
      </c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</row>
    <row r="40" spans="1:15" ht="12" customHeight="1">
      <c r="A40" s="164" t="s">
        <v>352</v>
      </c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</row>
    <row r="41" spans="1:15" ht="12" customHeight="1">
      <c r="A41" s="201" t="s">
        <v>503</v>
      </c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</row>
    <row r="42" spans="1:15" ht="12" customHeight="1">
      <c r="A42" s="200" t="s">
        <v>502</v>
      </c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</row>
    <row r="43" spans="1:15" ht="11.25" customHeight="1">
      <c r="A43" s="61"/>
      <c r="B43" s="57"/>
      <c r="C43" s="40"/>
      <c r="D43" s="57"/>
      <c r="E43" s="40"/>
      <c r="F43" s="57"/>
      <c r="G43" s="40"/>
      <c r="H43" s="57"/>
      <c r="I43" s="40"/>
      <c r="J43" s="57"/>
      <c r="K43" s="40"/>
      <c r="L43" s="57"/>
      <c r="M43" s="40"/>
      <c r="N43" s="57"/>
      <c r="O43" s="40"/>
    </row>
    <row r="44" spans="1:15" ht="11.25" customHeight="1">
      <c r="A44" s="7"/>
      <c r="B44" s="4"/>
      <c r="C44" s="5"/>
      <c r="D44" s="4"/>
      <c r="E44" s="5"/>
      <c r="F44" s="4"/>
      <c r="G44" s="5"/>
      <c r="H44" s="4"/>
      <c r="I44" s="5"/>
      <c r="J44" s="4"/>
      <c r="K44" s="5"/>
      <c r="L44" s="4"/>
      <c r="M44" s="5"/>
      <c r="N44" s="4"/>
      <c r="O44" s="5"/>
    </row>
    <row r="45" spans="1:15" ht="11.25" customHeight="1">
      <c r="A45" s="7"/>
      <c r="B45" s="4"/>
      <c r="C45" s="5"/>
      <c r="D45" s="4"/>
      <c r="E45" s="5"/>
      <c r="F45" s="4"/>
      <c r="G45" s="5"/>
      <c r="H45" s="4"/>
      <c r="I45" s="5"/>
      <c r="J45" s="4"/>
      <c r="K45" s="5"/>
      <c r="L45" s="4"/>
      <c r="M45" s="5"/>
      <c r="N45" s="4"/>
      <c r="O45" s="5"/>
    </row>
    <row r="46" spans="1:15" ht="11.25" customHeight="1">
      <c r="A46" s="7"/>
      <c r="B46" s="4"/>
      <c r="C46" s="5"/>
      <c r="D46" s="4"/>
      <c r="E46" s="5"/>
      <c r="F46" s="4"/>
      <c r="G46" s="5"/>
      <c r="H46" s="4"/>
      <c r="I46" s="5"/>
      <c r="J46" s="4"/>
      <c r="K46" s="5"/>
      <c r="L46" s="4"/>
      <c r="M46" s="5"/>
      <c r="N46" s="4"/>
      <c r="O46" s="5"/>
    </row>
    <row r="47" ht="11.25" customHeight="1"/>
  </sheetData>
  <mergeCells count="9">
    <mergeCell ref="A1:O1"/>
    <mergeCell ref="A2:O2"/>
    <mergeCell ref="A4:O4"/>
    <mergeCell ref="A41:O41"/>
    <mergeCell ref="A40:O40"/>
    <mergeCell ref="A42:O42"/>
    <mergeCell ref="A3:O3"/>
    <mergeCell ref="A5:O5"/>
    <mergeCell ref="A39:O39"/>
  </mergeCells>
  <printOptions/>
  <pageMargins left="0.5" right="0.5" top="0.5" bottom="0.75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9"/>
  <sheetViews>
    <sheetView workbookViewId="0" topLeftCell="A1">
      <selection activeCell="A1" sqref="A1:I1"/>
    </sheetView>
  </sheetViews>
  <sheetFormatPr defaultColWidth="9.140625" defaultRowHeight="12.75"/>
  <cols>
    <col min="1" max="1" width="18.7109375" style="0" customWidth="1"/>
    <col min="2" max="2" width="1.7109375" style="0" customWidth="1"/>
    <col min="3" max="3" width="8.7109375" style="0" customWidth="1"/>
    <col min="4" max="4" width="1.7109375" style="0" customWidth="1"/>
    <col min="5" max="5" width="8.7109375" style="0" customWidth="1"/>
    <col min="6" max="6" width="1.7109375" style="0" customWidth="1"/>
    <col min="7" max="7" width="8.7109375" style="0" customWidth="1"/>
    <col min="8" max="8" width="1.7109375" style="0" customWidth="1"/>
    <col min="9" max="9" width="8.7109375" style="0" customWidth="1"/>
    <col min="10" max="10" width="1.7109375" style="0" customWidth="1"/>
    <col min="11" max="11" width="8.7109375" style="0" customWidth="1"/>
    <col min="12" max="12" width="1.7109375" style="0" customWidth="1"/>
    <col min="13" max="13" width="8.7109375" style="0" customWidth="1"/>
    <col min="14" max="14" width="1.7109375" style="0" customWidth="1"/>
    <col min="15" max="15" width="8.7109375" style="0" customWidth="1"/>
  </cols>
  <sheetData>
    <row r="1" spans="1:15" ht="11.25" customHeight="1">
      <c r="A1" s="167" t="s">
        <v>93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1:15" ht="11.25" customHeight="1">
      <c r="A2" s="167" t="s">
        <v>192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1:15" ht="11.25" customHeigh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</row>
    <row r="4" spans="1:15" ht="11.25" customHeight="1">
      <c r="A4" s="167" t="s">
        <v>491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5" spans="1:15" ht="11.25" customHeight="1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</row>
    <row r="6" spans="1:15" ht="11.25" customHeight="1">
      <c r="A6" s="15" t="s">
        <v>201</v>
      </c>
      <c r="B6" s="44"/>
      <c r="C6" s="46" t="s">
        <v>84</v>
      </c>
      <c r="D6" s="44"/>
      <c r="E6" s="46" t="s">
        <v>85</v>
      </c>
      <c r="F6" s="44"/>
      <c r="G6" s="46" t="s">
        <v>86</v>
      </c>
      <c r="H6" s="44"/>
      <c r="I6" s="46" t="s">
        <v>209</v>
      </c>
      <c r="J6" s="44"/>
      <c r="K6" s="46" t="s">
        <v>215</v>
      </c>
      <c r="L6" s="47"/>
      <c r="M6" s="46" t="s">
        <v>216</v>
      </c>
      <c r="N6" s="44"/>
      <c r="O6" s="46" t="s">
        <v>217</v>
      </c>
    </row>
    <row r="7" spans="1:15" ht="11.25" customHeight="1">
      <c r="A7" s="48" t="s">
        <v>82</v>
      </c>
      <c r="B7" s="41"/>
      <c r="C7" s="49"/>
      <c r="D7" s="50"/>
      <c r="E7" s="49"/>
      <c r="F7" s="50"/>
      <c r="G7" s="49"/>
      <c r="H7" s="50"/>
      <c r="I7" s="42"/>
      <c r="J7" s="41"/>
      <c r="K7" s="42"/>
      <c r="L7" s="43"/>
      <c r="M7" s="42"/>
      <c r="N7" s="41"/>
      <c r="O7" s="42"/>
    </row>
    <row r="8" spans="1:15" ht="11.25" customHeight="1">
      <c r="A8" s="51" t="s">
        <v>60</v>
      </c>
      <c r="B8" s="41"/>
      <c r="C8" s="49"/>
      <c r="D8" s="50"/>
      <c r="E8" s="49"/>
      <c r="F8" s="50"/>
      <c r="G8" s="49"/>
      <c r="H8" s="50"/>
      <c r="I8" s="42"/>
      <c r="J8" s="41"/>
      <c r="K8" s="42"/>
      <c r="L8" s="43"/>
      <c r="M8" s="42"/>
      <c r="N8" s="41"/>
      <c r="O8" s="42"/>
    </row>
    <row r="9" spans="1:15" ht="11.25" customHeight="1">
      <c r="A9" s="52" t="s">
        <v>67</v>
      </c>
      <c r="B9" s="41"/>
      <c r="C9" s="49">
        <v>12.6</v>
      </c>
      <c r="D9" s="41"/>
      <c r="E9" s="49">
        <v>9.79</v>
      </c>
      <c r="F9" s="41"/>
      <c r="G9" s="49">
        <v>14.4</v>
      </c>
      <c r="H9" s="41"/>
      <c r="I9" s="49">
        <v>15.5</v>
      </c>
      <c r="J9" s="41"/>
      <c r="K9" s="49">
        <v>16</v>
      </c>
      <c r="L9" s="50"/>
      <c r="M9" s="49">
        <v>16</v>
      </c>
      <c r="N9" s="41"/>
      <c r="O9" s="49">
        <v>16</v>
      </c>
    </row>
    <row r="10" spans="1:15" ht="11.25" customHeight="1">
      <c r="A10" s="52" t="s">
        <v>79</v>
      </c>
      <c r="B10" s="41"/>
      <c r="C10" s="94">
        <v>1</v>
      </c>
      <c r="D10" s="41"/>
      <c r="E10" s="94">
        <v>1</v>
      </c>
      <c r="F10" s="41"/>
      <c r="G10" s="94">
        <v>1</v>
      </c>
      <c r="H10" s="41"/>
      <c r="I10" s="49" t="s">
        <v>78</v>
      </c>
      <c r="J10" s="41"/>
      <c r="K10" s="49" t="s">
        <v>78</v>
      </c>
      <c r="L10" s="50"/>
      <c r="M10" s="49" t="s">
        <v>78</v>
      </c>
      <c r="N10" s="41"/>
      <c r="O10" s="49" t="s">
        <v>78</v>
      </c>
    </row>
    <row r="11" spans="1:15" ht="11.25" customHeight="1">
      <c r="A11" s="52" t="s">
        <v>62</v>
      </c>
      <c r="B11" s="41"/>
      <c r="C11" s="49">
        <v>19.7</v>
      </c>
      <c r="D11" s="50"/>
      <c r="E11" s="49">
        <v>6.8</v>
      </c>
      <c r="F11" s="50"/>
      <c r="G11" s="49" t="s">
        <v>78</v>
      </c>
      <c r="H11" s="50"/>
      <c r="I11" s="49" t="s">
        <v>78</v>
      </c>
      <c r="J11" s="41"/>
      <c r="K11" s="49" t="s">
        <v>78</v>
      </c>
      <c r="L11" s="50"/>
      <c r="M11" s="49" t="s">
        <v>78</v>
      </c>
      <c r="N11" s="41"/>
      <c r="O11" s="49" t="s">
        <v>78</v>
      </c>
    </row>
    <row r="12" spans="1:15" ht="11.25" customHeight="1">
      <c r="A12" s="52" t="s">
        <v>74</v>
      </c>
      <c r="B12" s="41"/>
      <c r="C12" s="49">
        <v>160</v>
      </c>
      <c r="D12" s="41"/>
      <c r="E12" s="49">
        <v>130</v>
      </c>
      <c r="F12" s="41"/>
      <c r="G12" s="49">
        <v>76.2</v>
      </c>
      <c r="H12" s="41"/>
      <c r="I12" s="49">
        <v>95.7</v>
      </c>
      <c r="J12" s="41"/>
      <c r="K12" s="49">
        <v>95</v>
      </c>
      <c r="L12" s="50"/>
      <c r="M12" s="49">
        <v>90</v>
      </c>
      <c r="N12" s="41"/>
      <c r="O12" s="49">
        <v>90</v>
      </c>
    </row>
    <row r="13" spans="1:15" ht="11.25" customHeight="1">
      <c r="A13" s="52" t="s">
        <v>75</v>
      </c>
      <c r="B13" s="41"/>
      <c r="C13" s="49">
        <v>13.3</v>
      </c>
      <c r="D13" s="41"/>
      <c r="E13" s="49">
        <v>24.5</v>
      </c>
      <c r="F13" s="41"/>
      <c r="G13" s="49">
        <v>23.3</v>
      </c>
      <c r="H13" s="41"/>
      <c r="I13" s="49">
        <v>1.45</v>
      </c>
      <c r="J13" s="41"/>
      <c r="K13" s="49">
        <v>1</v>
      </c>
      <c r="L13" s="50"/>
      <c r="M13" s="49">
        <v>0.5</v>
      </c>
      <c r="N13" s="41"/>
      <c r="O13" s="49" t="s">
        <v>78</v>
      </c>
    </row>
    <row r="14" spans="1:15" ht="11.25" customHeight="1">
      <c r="A14" s="52" t="s">
        <v>76</v>
      </c>
      <c r="B14" s="41"/>
      <c r="C14" s="49">
        <v>74.3</v>
      </c>
      <c r="D14" s="41"/>
      <c r="E14" s="49">
        <v>83.6</v>
      </c>
      <c r="F14" s="41"/>
      <c r="G14" s="49">
        <v>77.8</v>
      </c>
      <c r="H14" s="41"/>
      <c r="I14" s="49">
        <v>85.5</v>
      </c>
      <c r="J14" s="41"/>
      <c r="K14" s="49">
        <v>87</v>
      </c>
      <c r="L14" s="50"/>
      <c r="M14" s="49">
        <v>88</v>
      </c>
      <c r="N14" s="41"/>
      <c r="O14" s="49">
        <v>88</v>
      </c>
    </row>
    <row r="15" spans="1:15" ht="11.25" customHeight="1">
      <c r="A15" s="52" t="s">
        <v>77</v>
      </c>
      <c r="B15" s="41"/>
      <c r="C15" s="46">
        <v>0.96</v>
      </c>
      <c r="D15" s="44"/>
      <c r="E15" s="46" t="s">
        <v>78</v>
      </c>
      <c r="F15" s="44"/>
      <c r="G15" s="46" t="s">
        <v>78</v>
      </c>
      <c r="H15" s="44"/>
      <c r="I15" s="46" t="s">
        <v>78</v>
      </c>
      <c r="J15" s="44"/>
      <c r="K15" s="46" t="s">
        <v>78</v>
      </c>
      <c r="L15" s="58"/>
      <c r="M15" s="46" t="s">
        <v>78</v>
      </c>
      <c r="N15" s="44"/>
      <c r="O15" s="46" t="s">
        <v>78</v>
      </c>
    </row>
    <row r="16" spans="1:15" ht="11.25" customHeight="1">
      <c r="A16" s="53" t="s">
        <v>33</v>
      </c>
      <c r="B16" s="41"/>
      <c r="C16" s="54">
        <f>ROUND(SUM(C9,C11:C15),3-LEN(INT(SUM(C9,C11:C15))))</f>
        <v>281</v>
      </c>
      <c r="D16" s="54"/>
      <c r="E16" s="54">
        <f>ROUND(SUM(E9,E11:E15),3-LEN(INT(SUM(E9,E11:E15))))</f>
        <v>255</v>
      </c>
      <c r="F16" s="54"/>
      <c r="G16" s="54">
        <f>ROUND(SUM(G9,G11:G15),3-LEN(INT(SUM(G9,G11:G15))))</f>
        <v>192</v>
      </c>
      <c r="H16" s="54"/>
      <c r="I16" s="54">
        <f>ROUND(SUM(I9:I15),3-LEN(INT(SUM(I9:I15))))</f>
        <v>198</v>
      </c>
      <c r="J16" s="54"/>
      <c r="K16" s="54">
        <f>ROUND(SUM(K9:K15),2-LEN(INT(SUM(K9:K15))))</f>
        <v>200</v>
      </c>
      <c r="L16" s="54"/>
      <c r="M16" s="54">
        <f>ROUND(SUM(M9:M15),2-LEN(INT(SUM(M9:M15))))</f>
        <v>190</v>
      </c>
      <c r="N16" s="54"/>
      <c r="O16" s="54">
        <f>ROUND(SUM(O9:O15),2-LEN(INT(SUM(O9:O15))))</f>
        <v>190</v>
      </c>
    </row>
    <row r="17" spans="1:15" ht="11.25" customHeight="1">
      <c r="A17" s="51" t="s">
        <v>81</v>
      </c>
      <c r="B17" s="41"/>
      <c r="C17" s="49"/>
      <c r="D17" s="50"/>
      <c r="E17" s="49"/>
      <c r="F17" s="50"/>
      <c r="G17" s="49"/>
      <c r="H17" s="50"/>
      <c r="I17" s="42"/>
      <c r="J17" s="41"/>
      <c r="K17" s="42"/>
      <c r="L17" s="43"/>
      <c r="M17" s="42"/>
      <c r="N17" s="41"/>
      <c r="O17" s="42"/>
    </row>
    <row r="18" spans="1:15" ht="11.25" customHeight="1">
      <c r="A18" s="52" t="s">
        <v>48</v>
      </c>
      <c r="B18" s="41"/>
      <c r="C18" s="49">
        <v>11.5</v>
      </c>
      <c r="D18" s="50"/>
      <c r="E18" s="49">
        <v>3.8</v>
      </c>
      <c r="F18" s="50"/>
      <c r="G18" s="49" t="s">
        <v>78</v>
      </c>
      <c r="H18" s="50"/>
      <c r="I18" s="49" t="s">
        <v>78</v>
      </c>
      <c r="J18" s="41"/>
      <c r="K18" s="49" t="s">
        <v>78</v>
      </c>
      <c r="L18" s="50"/>
      <c r="M18" s="49" t="s">
        <v>78</v>
      </c>
      <c r="N18" s="41"/>
      <c r="O18" s="49" t="s">
        <v>78</v>
      </c>
    </row>
    <row r="19" spans="1:15" ht="11.25" customHeight="1">
      <c r="A19" s="52" t="s">
        <v>49</v>
      </c>
      <c r="B19" s="41"/>
      <c r="C19" s="49">
        <v>26</v>
      </c>
      <c r="D19" s="50"/>
      <c r="E19" s="49">
        <v>76</v>
      </c>
      <c r="F19" s="50"/>
      <c r="G19" s="49">
        <v>92</v>
      </c>
      <c r="H19" s="50"/>
      <c r="I19" s="49">
        <v>80</v>
      </c>
      <c r="J19" s="42"/>
      <c r="K19" s="49">
        <v>90</v>
      </c>
      <c r="L19" s="50"/>
      <c r="M19" s="49">
        <v>90</v>
      </c>
      <c r="N19" s="42"/>
      <c r="O19" s="49">
        <v>90</v>
      </c>
    </row>
    <row r="20" spans="1:15" ht="11.25" customHeight="1">
      <c r="A20" s="52" t="s">
        <v>53</v>
      </c>
      <c r="B20" s="41"/>
      <c r="C20" s="49">
        <v>7.3</v>
      </c>
      <c r="D20" s="50"/>
      <c r="E20" s="49">
        <v>6</v>
      </c>
      <c r="F20" s="50"/>
      <c r="G20" s="49">
        <v>6</v>
      </c>
      <c r="H20" s="50"/>
      <c r="I20" s="49" t="s">
        <v>78</v>
      </c>
      <c r="J20" s="41"/>
      <c r="K20" s="49">
        <v>5</v>
      </c>
      <c r="L20" s="50"/>
      <c r="M20" s="49">
        <v>5</v>
      </c>
      <c r="N20" s="41"/>
      <c r="O20" s="49">
        <v>10</v>
      </c>
    </row>
    <row r="21" spans="1:15" ht="11.25" customHeight="1">
      <c r="A21" s="52" t="s">
        <v>54</v>
      </c>
      <c r="B21" s="41"/>
      <c r="C21" s="49">
        <v>329</v>
      </c>
      <c r="D21" s="50"/>
      <c r="E21" s="49">
        <v>384</v>
      </c>
      <c r="F21" s="50"/>
      <c r="G21" s="49">
        <v>509</v>
      </c>
      <c r="H21" s="81"/>
      <c r="I21" s="49">
        <v>526</v>
      </c>
      <c r="J21" s="41"/>
      <c r="K21" s="49">
        <v>550</v>
      </c>
      <c r="L21" s="50"/>
      <c r="M21" s="49">
        <v>550</v>
      </c>
      <c r="N21" s="41"/>
      <c r="O21" s="49">
        <v>550</v>
      </c>
    </row>
    <row r="22" spans="1:15" ht="11.25" customHeight="1">
      <c r="A22" s="52" t="s">
        <v>55</v>
      </c>
      <c r="B22" s="41"/>
      <c r="C22" s="49">
        <v>32</v>
      </c>
      <c r="D22" s="50"/>
      <c r="E22" s="49">
        <v>24.5</v>
      </c>
      <c r="F22" s="50"/>
      <c r="G22" s="49">
        <v>16.1</v>
      </c>
      <c r="H22" s="50"/>
      <c r="I22" s="49">
        <v>18.8</v>
      </c>
      <c r="J22" s="41"/>
      <c r="K22" s="49">
        <v>20</v>
      </c>
      <c r="L22" s="50"/>
      <c r="M22" s="49">
        <v>25</v>
      </c>
      <c r="N22" s="41"/>
      <c r="O22" s="49">
        <v>25</v>
      </c>
    </row>
    <row r="23" spans="1:15" ht="11.25" customHeight="1">
      <c r="A23" s="52" t="s">
        <v>56</v>
      </c>
      <c r="B23" s="41"/>
      <c r="C23" s="49">
        <v>110</v>
      </c>
      <c r="D23" s="50"/>
      <c r="E23" s="49">
        <v>74.6</v>
      </c>
      <c r="F23" s="50"/>
      <c r="G23" s="49">
        <v>56.1</v>
      </c>
      <c r="H23" s="50"/>
      <c r="I23" s="49">
        <v>24</v>
      </c>
      <c r="J23" s="41"/>
      <c r="K23" s="49">
        <v>40</v>
      </c>
      <c r="L23" s="50"/>
      <c r="M23" s="49">
        <v>50</v>
      </c>
      <c r="N23" s="41"/>
      <c r="O23" s="49">
        <v>75</v>
      </c>
    </row>
    <row r="24" spans="1:15" ht="11.25" customHeight="1">
      <c r="A24" s="52" t="s">
        <v>58</v>
      </c>
      <c r="B24" s="41"/>
      <c r="C24" s="46">
        <v>3.1</v>
      </c>
      <c r="D24" s="44"/>
      <c r="E24" s="46" t="s">
        <v>78</v>
      </c>
      <c r="F24" s="44"/>
      <c r="G24" s="94">
        <v>1</v>
      </c>
      <c r="H24" s="44"/>
      <c r="I24" s="94">
        <v>1</v>
      </c>
      <c r="J24" s="44"/>
      <c r="K24" s="46" t="s">
        <v>78</v>
      </c>
      <c r="L24" s="58"/>
      <c r="M24" s="46" t="s">
        <v>78</v>
      </c>
      <c r="N24" s="44"/>
      <c r="O24" s="46" t="s">
        <v>78</v>
      </c>
    </row>
    <row r="25" spans="1:15" ht="11.25" customHeight="1">
      <c r="A25" s="53" t="s">
        <v>33</v>
      </c>
      <c r="B25" s="62"/>
      <c r="C25" s="54">
        <f>ROUND(SUM(C18:C24),3-LEN(INT(SUM(C18:C24))))</f>
        <v>519</v>
      </c>
      <c r="D25" s="54"/>
      <c r="E25" s="54">
        <f>ROUND(SUM(E18:E24),3-LEN(INT(SUM(E18:E24))))</f>
        <v>569</v>
      </c>
      <c r="F25" s="54"/>
      <c r="G25" s="54">
        <f>ROUND(SUM(G18:G23),3-LEN(INT(SUM(G18:G23))))</f>
        <v>679</v>
      </c>
      <c r="H25" s="54"/>
      <c r="I25" s="54">
        <f>ROUND(SUM(I18:I23),3-LEN(INT(SUM(I18:I23))))</f>
        <v>649</v>
      </c>
      <c r="J25" s="54"/>
      <c r="K25" s="54">
        <f>ROUND(SUM(K18:K24),2-LEN(INT(SUM(K18:K24))))</f>
        <v>710</v>
      </c>
      <c r="L25" s="54"/>
      <c r="M25" s="54">
        <f>ROUND(SUM(M18:M24),2-LEN(INT(SUM(M18:M24))))</f>
        <v>720</v>
      </c>
      <c r="N25" s="54"/>
      <c r="O25" s="54">
        <f>ROUND(SUM(O18:O24),2-LEN(INT(SUM(O18:O24))))</f>
        <v>750</v>
      </c>
    </row>
    <row r="26" spans="1:15" ht="11.25" customHeight="1">
      <c r="A26" s="48" t="s">
        <v>35</v>
      </c>
      <c r="B26" s="41"/>
      <c r="C26" s="42"/>
      <c r="D26" s="41"/>
      <c r="E26" s="42"/>
      <c r="F26" s="41"/>
      <c r="G26" s="42"/>
      <c r="H26" s="41"/>
      <c r="I26" s="42"/>
      <c r="J26" s="41"/>
      <c r="K26" s="42"/>
      <c r="L26" s="43"/>
      <c r="M26" s="42"/>
      <c r="N26" s="41"/>
      <c r="O26" s="42"/>
    </row>
    <row r="27" spans="1:15" ht="11.25" customHeight="1">
      <c r="A27" s="51" t="s">
        <v>36</v>
      </c>
      <c r="B27" s="41"/>
      <c r="C27" s="49">
        <v>15</v>
      </c>
      <c r="D27" s="41"/>
      <c r="E27" s="49">
        <v>8</v>
      </c>
      <c r="F27" s="41"/>
      <c r="G27" s="49">
        <v>12.2</v>
      </c>
      <c r="H27" s="41"/>
      <c r="I27" s="49">
        <v>17.6</v>
      </c>
      <c r="J27" s="41"/>
      <c r="K27" s="49">
        <v>25</v>
      </c>
      <c r="L27" s="41"/>
      <c r="M27" s="49">
        <v>30</v>
      </c>
      <c r="N27" s="41"/>
      <c r="O27" s="49">
        <v>40</v>
      </c>
    </row>
    <row r="28" spans="1:15" ht="11.25" customHeight="1">
      <c r="A28" s="51" t="s">
        <v>39</v>
      </c>
      <c r="B28" s="41"/>
      <c r="C28" s="49">
        <v>10</v>
      </c>
      <c r="D28" s="41"/>
      <c r="E28" s="49">
        <v>5</v>
      </c>
      <c r="F28" s="41"/>
      <c r="G28" s="49">
        <v>8</v>
      </c>
      <c r="H28" s="41"/>
      <c r="I28" s="49">
        <v>12</v>
      </c>
      <c r="J28" s="41"/>
      <c r="K28" s="49">
        <v>15</v>
      </c>
      <c r="L28" s="41"/>
      <c r="M28" s="49">
        <v>20</v>
      </c>
      <c r="N28" s="41"/>
      <c r="O28" s="49">
        <v>30</v>
      </c>
    </row>
    <row r="29" spans="1:15" ht="11.25" customHeight="1">
      <c r="A29" s="51" t="s">
        <v>40</v>
      </c>
      <c r="B29" s="41"/>
      <c r="C29" s="49">
        <v>400</v>
      </c>
      <c r="D29" s="41"/>
      <c r="E29" s="49">
        <v>200</v>
      </c>
      <c r="F29" s="41"/>
      <c r="G29" s="49">
        <v>430</v>
      </c>
      <c r="H29" s="41"/>
      <c r="I29" s="49">
        <v>462</v>
      </c>
      <c r="J29" s="41"/>
      <c r="K29" s="49">
        <v>500</v>
      </c>
      <c r="L29" s="41"/>
      <c r="M29" s="49">
        <v>520</v>
      </c>
      <c r="N29" s="41"/>
      <c r="O29" s="49">
        <v>600</v>
      </c>
    </row>
    <row r="30" spans="1:15" ht="11.25" customHeight="1">
      <c r="A30" s="51" t="s">
        <v>44</v>
      </c>
      <c r="B30" s="41"/>
      <c r="C30" s="49">
        <v>650</v>
      </c>
      <c r="D30" s="41"/>
      <c r="E30" s="49">
        <v>525</v>
      </c>
      <c r="F30" s="41"/>
      <c r="G30" s="49">
        <v>570</v>
      </c>
      <c r="H30" s="41"/>
      <c r="I30" s="49">
        <v>675</v>
      </c>
      <c r="J30" s="41"/>
      <c r="K30" s="49">
        <v>750</v>
      </c>
      <c r="L30" s="41"/>
      <c r="M30" s="49">
        <v>800</v>
      </c>
      <c r="N30" s="41"/>
      <c r="O30" s="49">
        <v>850</v>
      </c>
    </row>
    <row r="31" spans="1:15" ht="11.25" customHeight="1">
      <c r="A31" s="51" t="s">
        <v>47</v>
      </c>
      <c r="B31" s="41"/>
      <c r="C31" s="46">
        <v>70</v>
      </c>
      <c r="D31" s="58"/>
      <c r="E31" s="46">
        <v>40</v>
      </c>
      <c r="F31" s="58"/>
      <c r="G31" s="46">
        <v>70</v>
      </c>
      <c r="H31" s="58"/>
      <c r="I31" s="46">
        <v>80</v>
      </c>
      <c r="J31" s="58"/>
      <c r="K31" s="46">
        <v>85</v>
      </c>
      <c r="L31" s="58"/>
      <c r="M31" s="46">
        <v>90</v>
      </c>
      <c r="N31" s="58"/>
      <c r="O31" s="46">
        <v>100</v>
      </c>
    </row>
    <row r="32" spans="1:15" ht="11.25" customHeight="1">
      <c r="A32" s="52" t="s">
        <v>33</v>
      </c>
      <c r="B32" s="41"/>
      <c r="C32" s="54">
        <f>ROUND(SUM(C27:C31),3-LEN(INT(SUM(C27:C31))))</f>
        <v>1150</v>
      </c>
      <c r="D32" s="54"/>
      <c r="E32" s="54">
        <f>ROUND(SUM(E27:E31),3-LEN(INT(SUM(E27:E31))))</f>
        <v>778</v>
      </c>
      <c r="F32" s="54"/>
      <c r="G32" s="54">
        <f>ROUND(SUM(G27:G31),3-LEN(INT(SUM(G27:G31))))</f>
        <v>1090</v>
      </c>
      <c r="H32" s="54"/>
      <c r="I32" s="54">
        <f>ROUND(SUM(I27:I31),3-LEN(INT(SUM(I27:I31))))</f>
        <v>1250</v>
      </c>
      <c r="J32" s="54"/>
      <c r="K32" s="54">
        <f>ROUND(SUM(K27:K31),2-LEN(INT(SUM(K27:K31))))</f>
        <v>1400</v>
      </c>
      <c r="L32" s="54"/>
      <c r="M32" s="54">
        <f>ROUND(SUM(M27:M31),2-LEN(INT(SUM(M27:M31))))</f>
        <v>1500</v>
      </c>
      <c r="N32" s="54"/>
      <c r="O32" s="54">
        <f>ROUND(SUM(O27:O31),2-LEN(INT(SUM(O27:O31))))</f>
        <v>1600</v>
      </c>
    </row>
    <row r="33" spans="1:15" ht="11.25" customHeight="1">
      <c r="A33" s="51" t="s">
        <v>83</v>
      </c>
      <c r="B33" s="44"/>
      <c r="C33" s="46">
        <f>ROUND(SUM(C16,C25,C32),3-LEN(INT(SUM(C16,C25,C32))))</f>
        <v>1950</v>
      </c>
      <c r="D33" s="46"/>
      <c r="E33" s="46">
        <f>ROUND(SUM(E16,E25,E32),3-LEN(INT(SUM(E16,E25,E32))))</f>
        <v>1600</v>
      </c>
      <c r="F33" s="46"/>
      <c r="G33" s="46">
        <f>ROUND(SUM(G16,G25,G32),3-LEN(INT(SUM(G16,G25,G32))))</f>
        <v>1960</v>
      </c>
      <c r="H33" s="46"/>
      <c r="I33" s="46">
        <f>ROUND(SUM(I16,I25,I32),3-LEN(INT(SUM(I16,I25,I32))))</f>
        <v>2100</v>
      </c>
      <c r="J33" s="46"/>
      <c r="K33" s="46">
        <f>ROUND(SUM(K16,K25,K32),2-LEN(INT(SUM(K16,K25,K32))))</f>
        <v>2300</v>
      </c>
      <c r="L33" s="46"/>
      <c r="M33" s="46">
        <f>ROUND(SUM(M16,M25,M32),2-LEN(INT(SUM(M16,M25,M32))))</f>
        <v>2400</v>
      </c>
      <c r="N33" s="46"/>
      <c r="O33" s="46">
        <f>ROUND(SUM(O16,O25,O32),2-LEN(INT(SUM(O16,O25,O32))))</f>
        <v>2500</v>
      </c>
    </row>
    <row r="34" spans="1:15" ht="12" customHeight="1">
      <c r="A34" s="199" t="s">
        <v>218</v>
      </c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</row>
    <row r="35" spans="1:15" ht="12" customHeight="1">
      <c r="A35" s="164" t="s">
        <v>352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</row>
    <row r="36" spans="1:15" ht="11.25" customHeight="1">
      <c r="A36" s="61"/>
      <c r="B36" s="57"/>
      <c r="C36" s="40"/>
      <c r="D36" s="57"/>
      <c r="E36" s="40"/>
      <c r="F36" s="57"/>
      <c r="G36" s="40"/>
      <c r="H36" s="57"/>
      <c r="I36" s="40"/>
      <c r="J36" s="57"/>
      <c r="K36" s="40"/>
      <c r="L36" s="57"/>
      <c r="M36" s="40"/>
      <c r="N36" s="57"/>
      <c r="O36" s="40"/>
    </row>
    <row r="37" spans="1:15" ht="11.25" customHeight="1">
      <c r="A37" s="61"/>
      <c r="B37" s="57"/>
      <c r="C37" s="40"/>
      <c r="D37" s="57"/>
      <c r="E37" s="40"/>
      <c r="F37" s="57"/>
      <c r="G37" s="40"/>
      <c r="H37" s="57"/>
      <c r="I37" s="40"/>
      <c r="J37" s="57"/>
      <c r="K37" s="40"/>
      <c r="L37" s="57"/>
      <c r="M37" s="40"/>
      <c r="N37" s="57"/>
      <c r="O37" s="40"/>
    </row>
    <row r="38" spans="1:15" ht="11.25" customHeight="1">
      <c r="A38" s="61"/>
      <c r="B38" s="57"/>
      <c r="C38" s="40"/>
      <c r="D38" s="57"/>
      <c r="E38" s="40"/>
      <c r="F38" s="57"/>
      <c r="G38" s="40"/>
      <c r="H38" s="57"/>
      <c r="I38" s="40"/>
      <c r="J38" s="57"/>
      <c r="K38" s="40"/>
      <c r="L38" s="57"/>
      <c r="M38" s="40"/>
      <c r="N38" s="57"/>
      <c r="O38" s="40"/>
    </row>
    <row r="39" spans="1:15" ht="11.25" customHeight="1">
      <c r="A39" s="61"/>
      <c r="B39" s="57"/>
      <c r="C39" s="40"/>
      <c r="D39" s="57"/>
      <c r="E39" s="40"/>
      <c r="F39" s="57"/>
      <c r="G39" s="40"/>
      <c r="H39" s="57"/>
      <c r="I39" s="40"/>
      <c r="J39" s="57"/>
      <c r="K39" s="40"/>
      <c r="L39" s="57"/>
      <c r="M39" s="40"/>
      <c r="N39" s="57"/>
      <c r="O39" s="40"/>
    </row>
    <row r="40" spans="1:15" ht="11.25" customHeight="1">
      <c r="A40" s="7"/>
      <c r="B40" s="4"/>
      <c r="C40" s="5"/>
      <c r="D40" s="4"/>
      <c r="E40" s="5"/>
      <c r="F40" s="4"/>
      <c r="G40" s="5"/>
      <c r="H40" s="4"/>
      <c r="I40" s="5"/>
      <c r="J40" s="4"/>
      <c r="K40" s="5"/>
      <c r="L40" s="4"/>
      <c r="M40" s="5"/>
      <c r="N40" s="4"/>
      <c r="O40" s="5"/>
    </row>
    <row r="41" spans="1:15" ht="11.25" customHeight="1">
      <c r="A41" s="7"/>
      <c r="B41" s="4"/>
      <c r="C41" s="5"/>
      <c r="D41" s="4"/>
      <c r="E41" s="5"/>
      <c r="F41" s="4"/>
      <c r="G41" s="5"/>
      <c r="H41" s="4"/>
      <c r="I41" s="5"/>
      <c r="J41" s="4"/>
      <c r="K41" s="5"/>
      <c r="L41" s="4"/>
      <c r="M41" s="5"/>
      <c r="N41" s="4"/>
      <c r="O41" s="5"/>
    </row>
    <row r="42" spans="1:15" ht="11.25" customHeight="1">
      <c r="A42" s="7"/>
      <c r="B42" s="4"/>
      <c r="C42" s="5"/>
      <c r="D42" s="4"/>
      <c r="E42" s="5"/>
      <c r="F42" s="4"/>
      <c r="G42" s="5"/>
      <c r="H42" s="4"/>
      <c r="I42" s="5"/>
      <c r="J42" s="4"/>
      <c r="K42" s="5"/>
      <c r="L42" s="4"/>
      <c r="M42" s="5"/>
      <c r="N42" s="4"/>
      <c r="O42" s="5"/>
    </row>
    <row r="43" spans="1:15" ht="11.25" customHeight="1">
      <c r="A43" s="7"/>
      <c r="B43" s="4"/>
      <c r="C43" s="5"/>
      <c r="D43" s="4"/>
      <c r="E43" s="5"/>
      <c r="F43" s="4"/>
      <c r="G43" s="5"/>
      <c r="H43" s="4"/>
      <c r="I43" s="5"/>
      <c r="J43" s="4"/>
      <c r="K43" s="5"/>
      <c r="L43" s="4"/>
      <c r="M43" s="5"/>
      <c r="N43" s="4"/>
      <c r="O43" s="5"/>
    </row>
    <row r="44" spans="1:15" ht="11.25" customHeight="1">
      <c r="A44" s="7"/>
      <c r="B44" s="4"/>
      <c r="C44" s="5"/>
      <c r="D44" s="4"/>
      <c r="E44" s="5"/>
      <c r="F44" s="4"/>
      <c r="G44" s="5"/>
      <c r="H44" s="4"/>
      <c r="I44" s="5"/>
      <c r="J44" s="4"/>
      <c r="K44" s="5"/>
      <c r="L44" s="4"/>
      <c r="M44" s="5"/>
      <c r="N44" s="4"/>
      <c r="O44" s="5"/>
    </row>
    <row r="45" spans="1:15" ht="11.25" customHeight="1">
      <c r="A45" s="7"/>
      <c r="B45" s="4"/>
      <c r="C45" s="5"/>
      <c r="D45" s="4"/>
      <c r="E45" s="5"/>
      <c r="F45" s="4"/>
      <c r="G45" s="5"/>
      <c r="H45" s="4"/>
      <c r="I45" s="5"/>
      <c r="J45" s="4"/>
      <c r="K45" s="5"/>
      <c r="L45" s="4"/>
      <c r="M45" s="5"/>
      <c r="N45" s="4"/>
      <c r="O45" s="5"/>
    </row>
    <row r="46" spans="1:15" ht="11.25" customHeight="1">
      <c r="A46" s="7"/>
      <c r="B46" s="4"/>
      <c r="C46" s="5"/>
      <c r="D46" s="4"/>
      <c r="E46" s="5"/>
      <c r="F46" s="4"/>
      <c r="G46" s="5"/>
      <c r="H46" s="4"/>
      <c r="I46" s="5"/>
      <c r="J46" s="4"/>
      <c r="K46" s="5"/>
      <c r="L46" s="4"/>
      <c r="M46" s="5"/>
      <c r="N46" s="4"/>
      <c r="O46" s="5"/>
    </row>
    <row r="47" spans="1:15" ht="11.25" customHeight="1">
      <c r="A47" s="7"/>
      <c r="B47" s="4"/>
      <c r="C47" s="5"/>
      <c r="D47" s="4"/>
      <c r="E47" s="5"/>
      <c r="F47" s="4"/>
      <c r="G47" s="5"/>
      <c r="H47" s="4"/>
      <c r="I47" s="5"/>
      <c r="J47" s="4"/>
      <c r="K47" s="5"/>
      <c r="L47" s="4"/>
      <c r="M47" s="5"/>
      <c r="N47" s="4"/>
      <c r="O47" s="5"/>
    </row>
    <row r="48" spans="1:15" ht="11.25" customHeight="1">
      <c r="A48" s="7"/>
      <c r="B48" s="4"/>
      <c r="C48" s="5"/>
      <c r="D48" s="4"/>
      <c r="E48" s="5"/>
      <c r="F48" s="4"/>
      <c r="G48" s="5"/>
      <c r="H48" s="4"/>
      <c r="I48" s="5"/>
      <c r="J48" s="4"/>
      <c r="K48" s="5"/>
      <c r="L48" s="4"/>
      <c r="M48" s="5"/>
      <c r="N48" s="4"/>
      <c r="O48" s="5"/>
    </row>
    <row r="49" spans="1:15" ht="11.25" customHeight="1">
      <c r="A49" s="7"/>
      <c r="B49" s="4"/>
      <c r="C49" s="5"/>
      <c r="D49" s="4"/>
      <c r="E49" s="5"/>
      <c r="F49" s="4"/>
      <c r="G49" s="5"/>
      <c r="H49" s="4"/>
      <c r="I49" s="5"/>
      <c r="J49" s="4"/>
      <c r="K49" s="5"/>
      <c r="L49" s="4"/>
      <c r="M49" s="5"/>
      <c r="N49" s="4"/>
      <c r="O49" s="5"/>
    </row>
  </sheetData>
  <mergeCells count="7">
    <mergeCell ref="A34:O34"/>
    <mergeCell ref="A35:O35"/>
    <mergeCell ref="A5:O5"/>
    <mergeCell ref="A1:O1"/>
    <mergeCell ref="A2:O2"/>
    <mergeCell ref="A4:O4"/>
    <mergeCell ref="A3:O3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gwallace</dc:creator>
  <cp:keywords/>
  <dc:description/>
  <cp:lastModifiedBy>USGS Minerals Information Team</cp:lastModifiedBy>
  <cp:lastPrinted>2007-01-29T17:09:00Z</cp:lastPrinted>
  <dcterms:created xsi:type="dcterms:W3CDTF">2003-12-23T12:15:25Z</dcterms:created>
  <dcterms:modified xsi:type="dcterms:W3CDTF">2007-03-08T15:13:05Z</dcterms:modified>
  <cp:category/>
  <cp:version/>
  <cp:contentType/>
  <cp:contentStatus/>
</cp:coreProperties>
</file>