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65521" windowWidth="6405" windowHeight="7950" activeTab="0"/>
  </bookViews>
  <sheets>
    <sheet name="results" sheetId="1" r:id="rId1"/>
    <sheet name="Hall_pointscan_data.2520400" sheetId="2" r:id="rId2"/>
    <sheet name="Hall_pointscan_data.2520121" sheetId="3" r:id="rId3"/>
    <sheet name="left" sheetId="4" r:id="rId4"/>
    <sheet name="right" sheetId="5" r:id="rId5"/>
    <sheet name="hr_good_harms.2497810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<sst xmlns="http://schemas.openxmlformats.org/spreadsheetml/2006/main" count="197" uniqueCount="90">
  <si>
    <t>z</t>
  </si>
  <si>
    <t>hall_y</t>
  </si>
  <si>
    <t>--------------------</t>
  </si>
  <si>
    <t>(298</t>
  </si>
  <si>
    <t>rows</t>
  </si>
  <si>
    <t>affected)</t>
  </si>
  <si>
    <t>RQEC004-1</t>
  </si>
  <si>
    <t>left side</t>
  </si>
  <si>
    <t>fwd</t>
  </si>
  <si>
    <t>int(B*dz)</t>
  </si>
  <si>
    <t>int(B*z*dz)</t>
  </si>
  <si>
    <t>back</t>
  </si>
  <si>
    <t>B body</t>
  </si>
  <si>
    <t>z, m</t>
  </si>
  <si>
    <t>B, T</t>
  </si>
  <si>
    <t>z-trap</t>
  </si>
  <si>
    <t>dz</t>
  </si>
  <si>
    <t>B-trap</t>
  </si>
  <si>
    <t>B*dz</t>
  </si>
  <si>
    <t>B*z*dz</t>
  </si>
  <si>
    <t>right side</t>
  </si>
  <si>
    <t>run num</t>
  </si>
  <si>
    <t>from harmonics:</t>
  </si>
  <si>
    <t>int(Bdz)</t>
  </si>
  <si>
    <t>T*m</t>
  </si>
  <si>
    <t>gnom</t>
  </si>
  <si>
    <t>T</t>
  </si>
  <si>
    <t>int(Bzdz)</t>
  </si>
  <si>
    <t>grel</t>
  </si>
  <si>
    <t>units</t>
  </si>
  <si>
    <t>int(gdl)</t>
  </si>
  <si>
    <t>x0 = gdl(harm)/Bdl(Hall)</t>
  </si>
  <si>
    <t>x0 (left fwd)</t>
  </si>
  <si>
    <t>m</t>
  </si>
  <si>
    <t>in</t>
  </si>
  <si>
    <t>x0 (left back)</t>
  </si>
  <si>
    <t>x0 (right fwd)</t>
  </si>
  <si>
    <t>x0 (right back)</t>
  </si>
  <si>
    <t>B_bod left</t>
  </si>
  <si>
    <t>(avg central ±10")</t>
  </si>
  <si>
    <t>scan length</t>
  </si>
  <si>
    <t>B_bod right</t>
  </si>
  <si>
    <t>z/2</t>
  </si>
  <si>
    <t>g body</t>
  </si>
  <si>
    <t>T/m</t>
  </si>
  <si>
    <t>Leff</t>
  </si>
  <si>
    <t>zcenter:</t>
  </si>
  <si>
    <t>Lpole</t>
  </si>
  <si>
    <t>(40")</t>
  </si>
  <si>
    <r>
      <t>D</t>
    </r>
    <r>
      <rPr>
        <sz val="10"/>
        <rFont val="Arial"/>
        <family val="0"/>
      </rPr>
      <t>L</t>
    </r>
  </si>
  <si>
    <t>z offset:</t>
  </si>
  <si>
    <t>mean</t>
  </si>
  <si>
    <t>std dev</t>
  </si>
  <si>
    <t>!_RQEC004-1</t>
  </si>
  <si>
    <t>rotating</t>
  </si>
  <si>
    <t>coil</t>
  </si>
  <si>
    <t>!_grel</t>
  </si>
  <si>
    <t>!_</t>
  </si>
  <si>
    <t>j</t>
  </si>
  <si>
    <t>norm</t>
  </si>
  <si>
    <t>skew</t>
  </si>
  <si>
    <t>!_statistics</t>
  </si>
  <si>
    <t>for</t>
  </si>
  <si>
    <t>runs</t>
  </si>
  <si>
    <t>sd</t>
  </si>
  <si>
    <t>stdev</t>
  </si>
  <si>
    <t>Quality</t>
  </si>
  <si>
    <t>Control</t>
  </si>
  <si>
    <t>Summary:</t>
  </si>
  <si>
    <t>gdl:</t>
  </si>
  <si>
    <t>GOOD</t>
  </si>
  <si>
    <t>b3:</t>
  </si>
  <si>
    <t>a3:</t>
  </si>
  <si>
    <t>a4:</t>
  </si>
  <si>
    <t>b4:</t>
  </si>
  <si>
    <t>magnet</t>
  </si>
  <si>
    <t>is</t>
  </si>
  <si>
    <t>GOOD!</t>
  </si>
  <si>
    <t>int(Bz2dz)</t>
  </si>
  <si>
    <t>T*m^2</t>
  </si>
  <si>
    <t>B* rho</t>
  </si>
  <si>
    <t>m^2</t>
  </si>
  <si>
    <t>L (m)</t>
  </si>
  <si>
    <t>L( in)</t>
  </si>
  <si>
    <t>B'  (body)</t>
  </si>
  <si>
    <t>k1</t>
  </si>
  <si>
    <t>2nd moment:</t>
  </si>
  <si>
    <t>i(B*z^2*dz)</t>
  </si>
  <si>
    <t>B*z^2*dz</t>
  </si>
  <si>
    <t>T 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</si>
</sst>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"/>
    <numFmt numFmtId="167" formatCode="0.00000"/>
    <numFmt numFmtId="168" formatCode="0.000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0" fontId="4" fillId="0" borderId="0" xfId="0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RQEC004-1, zscan left side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fwd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'Hall_pointscan_data.2520400'!$E$4:$E$223</c:f>
              <c:numCache>
                <c:ptCount val="220"/>
                <c:pt idx="0">
                  <c:v>0</c:v>
                </c:pt>
                <c:pt idx="1">
                  <c:v>0.0063277242</c:v>
                </c:pt>
                <c:pt idx="2">
                  <c:v>0.0127</c:v>
                </c:pt>
                <c:pt idx="3">
                  <c:v>0.0190277242</c:v>
                </c:pt>
                <c:pt idx="4">
                  <c:v>0.0254</c:v>
                </c:pt>
                <c:pt idx="5">
                  <c:v>0.0317277242</c:v>
                </c:pt>
                <c:pt idx="6">
                  <c:v>0.038099999999999995</c:v>
                </c:pt>
                <c:pt idx="7">
                  <c:v>0.0444277242</c:v>
                </c:pt>
                <c:pt idx="8">
                  <c:v>0.0508</c:v>
                </c:pt>
                <c:pt idx="9">
                  <c:v>0.0571277242</c:v>
                </c:pt>
                <c:pt idx="10">
                  <c:v>0.0635</c:v>
                </c:pt>
                <c:pt idx="11">
                  <c:v>0.0698277242</c:v>
                </c:pt>
                <c:pt idx="12">
                  <c:v>0.07619999999999999</c:v>
                </c:pt>
                <c:pt idx="13">
                  <c:v>0.0825277242</c:v>
                </c:pt>
                <c:pt idx="14">
                  <c:v>0.08889999999999999</c:v>
                </c:pt>
                <c:pt idx="15">
                  <c:v>0.0952277242</c:v>
                </c:pt>
                <c:pt idx="16">
                  <c:v>0.1016</c:v>
                </c:pt>
                <c:pt idx="17">
                  <c:v>0.10792772419999999</c:v>
                </c:pt>
                <c:pt idx="18">
                  <c:v>0.1143</c:v>
                </c:pt>
                <c:pt idx="19">
                  <c:v>0.1206277242</c:v>
                </c:pt>
                <c:pt idx="20">
                  <c:v>0.127</c:v>
                </c:pt>
                <c:pt idx="21">
                  <c:v>0.1333277242</c:v>
                </c:pt>
                <c:pt idx="22">
                  <c:v>0.1397</c:v>
                </c:pt>
                <c:pt idx="23">
                  <c:v>0.1460277242</c:v>
                </c:pt>
                <c:pt idx="24">
                  <c:v>0.15239999999999998</c:v>
                </c:pt>
                <c:pt idx="25">
                  <c:v>0.1587277242</c:v>
                </c:pt>
                <c:pt idx="26">
                  <c:v>0.1651</c:v>
                </c:pt>
                <c:pt idx="27">
                  <c:v>0.1714277242</c:v>
                </c:pt>
                <c:pt idx="28">
                  <c:v>0.17779999999999999</c:v>
                </c:pt>
                <c:pt idx="29">
                  <c:v>0.18412772419999998</c:v>
                </c:pt>
                <c:pt idx="30">
                  <c:v>0.1905</c:v>
                </c:pt>
                <c:pt idx="31">
                  <c:v>0.1968277242</c:v>
                </c:pt>
                <c:pt idx="32">
                  <c:v>0.2032</c:v>
                </c:pt>
                <c:pt idx="33">
                  <c:v>0.20952772420000002</c:v>
                </c:pt>
                <c:pt idx="34">
                  <c:v>0.21589999999999998</c:v>
                </c:pt>
                <c:pt idx="35">
                  <c:v>0.2222277242</c:v>
                </c:pt>
                <c:pt idx="36">
                  <c:v>0.2286</c:v>
                </c:pt>
                <c:pt idx="37">
                  <c:v>0.23492772420000002</c:v>
                </c:pt>
                <c:pt idx="38">
                  <c:v>0.2413</c:v>
                </c:pt>
                <c:pt idx="39">
                  <c:v>0.2476277242</c:v>
                </c:pt>
                <c:pt idx="40">
                  <c:v>0.254</c:v>
                </c:pt>
                <c:pt idx="41">
                  <c:v>0.2603277242</c:v>
                </c:pt>
                <c:pt idx="42">
                  <c:v>0.2667</c:v>
                </c:pt>
                <c:pt idx="43">
                  <c:v>0.2730277242</c:v>
                </c:pt>
                <c:pt idx="44">
                  <c:v>0.2794</c:v>
                </c:pt>
                <c:pt idx="45">
                  <c:v>0.28572772420000003</c:v>
                </c:pt>
                <c:pt idx="46">
                  <c:v>0.29209999999999997</c:v>
                </c:pt>
                <c:pt idx="47">
                  <c:v>0.2984277242</c:v>
                </c:pt>
                <c:pt idx="48">
                  <c:v>0.30479999999999996</c:v>
                </c:pt>
                <c:pt idx="49">
                  <c:v>0.3111277242</c:v>
                </c:pt>
                <c:pt idx="50">
                  <c:v>0.3175</c:v>
                </c:pt>
                <c:pt idx="51">
                  <c:v>0.3238277242</c:v>
                </c:pt>
                <c:pt idx="52">
                  <c:v>0.3302</c:v>
                </c:pt>
                <c:pt idx="53">
                  <c:v>0.3365277242</c:v>
                </c:pt>
                <c:pt idx="54">
                  <c:v>0.3429</c:v>
                </c:pt>
                <c:pt idx="55">
                  <c:v>0.34922772420000003</c:v>
                </c:pt>
                <c:pt idx="56">
                  <c:v>0.35559999999999997</c:v>
                </c:pt>
                <c:pt idx="57">
                  <c:v>0.3619277242</c:v>
                </c:pt>
                <c:pt idx="58">
                  <c:v>0.36829999999999996</c:v>
                </c:pt>
                <c:pt idx="59">
                  <c:v>0.3746277242</c:v>
                </c:pt>
                <c:pt idx="60">
                  <c:v>0.381</c:v>
                </c:pt>
                <c:pt idx="61">
                  <c:v>0.3873277242</c:v>
                </c:pt>
                <c:pt idx="62">
                  <c:v>0.3937</c:v>
                </c:pt>
                <c:pt idx="63">
                  <c:v>0.4000277242</c:v>
                </c:pt>
                <c:pt idx="64">
                  <c:v>0.4064</c:v>
                </c:pt>
                <c:pt idx="65">
                  <c:v>0.4127277242</c:v>
                </c:pt>
                <c:pt idx="66">
                  <c:v>0.4191</c:v>
                </c:pt>
                <c:pt idx="67">
                  <c:v>0.4254277242</c:v>
                </c:pt>
                <c:pt idx="68">
                  <c:v>0.43179999999999996</c:v>
                </c:pt>
                <c:pt idx="69">
                  <c:v>0.4381277242</c:v>
                </c:pt>
                <c:pt idx="70">
                  <c:v>0.4445</c:v>
                </c:pt>
                <c:pt idx="71">
                  <c:v>0.4508277242</c:v>
                </c:pt>
                <c:pt idx="72">
                  <c:v>0.4572</c:v>
                </c:pt>
                <c:pt idx="73">
                  <c:v>0.4635277242</c:v>
                </c:pt>
                <c:pt idx="74">
                  <c:v>0.4699</c:v>
                </c:pt>
                <c:pt idx="75">
                  <c:v>0.4762277242</c:v>
                </c:pt>
                <c:pt idx="76">
                  <c:v>0.4826</c:v>
                </c:pt>
                <c:pt idx="77">
                  <c:v>0.4889277242</c:v>
                </c:pt>
                <c:pt idx="78">
                  <c:v>0.49529999999999996</c:v>
                </c:pt>
                <c:pt idx="79">
                  <c:v>0.5016277242</c:v>
                </c:pt>
                <c:pt idx="80">
                  <c:v>0.508</c:v>
                </c:pt>
                <c:pt idx="81">
                  <c:v>0.5143277242</c:v>
                </c:pt>
                <c:pt idx="82">
                  <c:v>0.5206999999999999</c:v>
                </c:pt>
                <c:pt idx="83">
                  <c:v>0.5270277242</c:v>
                </c:pt>
                <c:pt idx="84">
                  <c:v>0.5334</c:v>
                </c:pt>
                <c:pt idx="85">
                  <c:v>0.5397277242</c:v>
                </c:pt>
                <c:pt idx="86">
                  <c:v>0.5461</c:v>
                </c:pt>
                <c:pt idx="87">
                  <c:v>0.5524277242</c:v>
                </c:pt>
                <c:pt idx="88">
                  <c:v>0.5588</c:v>
                </c:pt>
                <c:pt idx="89">
                  <c:v>0.5651277242</c:v>
                </c:pt>
                <c:pt idx="90">
                  <c:v>0.5715</c:v>
                </c:pt>
                <c:pt idx="91">
                  <c:v>0.5778277242</c:v>
                </c:pt>
                <c:pt idx="92">
                  <c:v>0.5841999999999999</c:v>
                </c:pt>
                <c:pt idx="93">
                  <c:v>0.5905277242</c:v>
                </c:pt>
                <c:pt idx="94">
                  <c:v>0.5969</c:v>
                </c:pt>
                <c:pt idx="95">
                  <c:v>0.6032277242</c:v>
                </c:pt>
                <c:pt idx="96">
                  <c:v>0.6095999999999999</c:v>
                </c:pt>
                <c:pt idx="97">
                  <c:v>0.6159277242</c:v>
                </c:pt>
                <c:pt idx="98">
                  <c:v>0.6223</c:v>
                </c:pt>
                <c:pt idx="99">
                  <c:v>0.6286277242</c:v>
                </c:pt>
                <c:pt idx="100">
                  <c:v>0.635</c:v>
                </c:pt>
                <c:pt idx="101">
                  <c:v>0.6413277242</c:v>
                </c:pt>
                <c:pt idx="102">
                  <c:v>0.6476999999999999</c:v>
                </c:pt>
                <c:pt idx="103">
                  <c:v>0.6540277242</c:v>
                </c:pt>
                <c:pt idx="104">
                  <c:v>0.6604</c:v>
                </c:pt>
                <c:pt idx="105">
                  <c:v>0.6667277242</c:v>
                </c:pt>
                <c:pt idx="106">
                  <c:v>0.6730999999999999</c:v>
                </c:pt>
                <c:pt idx="107">
                  <c:v>0.6794277242</c:v>
                </c:pt>
                <c:pt idx="108">
                  <c:v>0.6858</c:v>
                </c:pt>
                <c:pt idx="109">
                  <c:v>0.6921277242</c:v>
                </c:pt>
                <c:pt idx="110">
                  <c:v>0.6985</c:v>
                </c:pt>
                <c:pt idx="111">
                  <c:v>0.7048277242</c:v>
                </c:pt>
                <c:pt idx="112">
                  <c:v>0.7111999999999999</c:v>
                </c:pt>
                <c:pt idx="113">
                  <c:v>0.7175277242</c:v>
                </c:pt>
                <c:pt idx="114">
                  <c:v>0.7239</c:v>
                </c:pt>
                <c:pt idx="115">
                  <c:v>0.7302277242</c:v>
                </c:pt>
                <c:pt idx="116">
                  <c:v>0.7365999999999999</c:v>
                </c:pt>
                <c:pt idx="117">
                  <c:v>0.7429277242</c:v>
                </c:pt>
                <c:pt idx="118">
                  <c:v>0.7493</c:v>
                </c:pt>
                <c:pt idx="119">
                  <c:v>0.7556277242</c:v>
                </c:pt>
                <c:pt idx="120">
                  <c:v>0.762</c:v>
                </c:pt>
                <c:pt idx="121">
                  <c:v>0.7683277242</c:v>
                </c:pt>
                <c:pt idx="122">
                  <c:v>0.7746999999999999</c:v>
                </c:pt>
                <c:pt idx="123">
                  <c:v>0.7810277242</c:v>
                </c:pt>
                <c:pt idx="124">
                  <c:v>0.7874</c:v>
                </c:pt>
                <c:pt idx="125">
                  <c:v>0.7937277242</c:v>
                </c:pt>
                <c:pt idx="126">
                  <c:v>0.8000999999999999</c:v>
                </c:pt>
                <c:pt idx="127">
                  <c:v>0.8064277242</c:v>
                </c:pt>
                <c:pt idx="128">
                  <c:v>0.8128</c:v>
                </c:pt>
                <c:pt idx="129">
                  <c:v>0.8191277241999999</c:v>
                </c:pt>
                <c:pt idx="130">
                  <c:v>0.8255</c:v>
                </c:pt>
                <c:pt idx="131">
                  <c:v>0.8318277242</c:v>
                </c:pt>
                <c:pt idx="132">
                  <c:v>0.8382</c:v>
                </c:pt>
                <c:pt idx="133">
                  <c:v>0.8445277241999999</c:v>
                </c:pt>
                <c:pt idx="134">
                  <c:v>0.8509</c:v>
                </c:pt>
                <c:pt idx="135">
                  <c:v>0.8572277241999999</c:v>
                </c:pt>
                <c:pt idx="136">
                  <c:v>0.8635999999999999</c:v>
                </c:pt>
                <c:pt idx="137">
                  <c:v>0.8699277241999999</c:v>
                </c:pt>
                <c:pt idx="138">
                  <c:v>0.8763</c:v>
                </c:pt>
                <c:pt idx="139">
                  <c:v>0.8826277241999999</c:v>
                </c:pt>
                <c:pt idx="140">
                  <c:v>0.889</c:v>
                </c:pt>
                <c:pt idx="141">
                  <c:v>0.8953277241999998</c:v>
                </c:pt>
                <c:pt idx="142">
                  <c:v>0.9017</c:v>
                </c:pt>
                <c:pt idx="143">
                  <c:v>0.9080277241999999</c:v>
                </c:pt>
                <c:pt idx="144">
                  <c:v>0.9144</c:v>
                </c:pt>
                <c:pt idx="145">
                  <c:v>0.9207277241999999</c:v>
                </c:pt>
                <c:pt idx="146">
                  <c:v>0.9270999999999999</c:v>
                </c:pt>
                <c:pt idx="147">
                  <c:v>0.9334277241999999</c:v>
                </c:pt>
                <c:pt idx="148">
                  <c:v>0.9398</c:v>
                </c:pt>
                <c:pt idx="149">
                  <c:v>0.9461277241999999</c:v>
                </c:pt>
                <c:pt idx="150">
                  <c:v>0.9525</c:v>
                </c:pt>
                <c:pt idx="151">
                  <c:v>0.9588277241999998</c:v>
                </c:pt>
                <c:pt idx="152">
                  <c:v>0.9652</c:v>
                </c:pt>
                <c:pt idx="153">
                  <c:v>0.9715277241999999</c:v>
                </c:pt>
                <c:pt idx="154">
                  <c:v>0.9779</c:v>
                </c:pt>
                <c:pt idx="155">
                  <c:v>0.9842277241999999</c:v>
                </c:pt>
                <c:pt idx="156">
                  <c:v>0.9905999999999999</c:v>
                </c:pt>
                <c:pt idx="157">
                  <c:v>0.9969277241999999</c:v>
                </c:pt>
                <c:pt idx="158">
                  <c:v>1.0032999999999999</c:v>
                </c:pt>
                <c:pt idx="159">
                  <c:v>1.0096277241999998</c:v>
                </c:pt>
                <c:pt idx="160">
                  <c:v>1.016</c:v>
                </c:pt>
                <c:pt idx="161">
                  <c:v>1.0223277242</c:v>
                </c:pt>
                <c:pt idx="162">
                  <c:v>1.0287</c:v>
                </c:pt>
                <c:pt idx="163">
                  <c:v>1.0350277241999999</c:v>
                </c:pt>
                <c:pt idx="164">
                  <c:v>1.0413999999999999</c:v>
                </c:pt>
                <c:pt idx="165">
                  <c:v>1.0477277241999998</c:v>
                </c:pt>
                <c:pt idx="166">
                  <c:v>1.0541</c:v>
                </c:pt>
                <c:pt idx="167">
                  <c:v>1.0604277242</c:v>
                </c:pt>
                <c:pt idx="168">
                  <c:v>1.0668</c:v>
                </c:pt>
                <c:pt idx="169">
                  <c:v>1.0731277242</c:v>
                </c:pt>
                <c:pt idx="170">
                  <c:v>1.0795</c:v>
                </c:pt>
                <c:pt idx="171">
                  <c:v>1.0858277241999998</c:v>
                </c:pt>
                <c:pt idx="172">
                  <c:v>1.0922</c:v>
                </c:pt>
                <c:pt idx="173">
                  <c:v>1.0985277241999998</c:v>
                </c:pt>
                <c:pt idx="174">
                  <c:v>1.1049</c:v>
                </c:pt>
                <c:pt idx="175">
                  <c:v>1.1112277242</c:v>
                </c:pt>
                <c:pt idx="176">
                  <c:v>1.1176</c:v>
                </c:pt>
                <c:pt idx="177">
                  <c:v>1.1239277241999999</c:v>
                </c:pt>
                <c:pt idx="178">
                  <c:v>1.1302999999999999</c:v>
                </c:pt>
                <c:pt idx="179">
                  <c:v>1.1366277241999998</c:v>
                </c:pt>
                <c:pt idx="180">
                  <c:v>1.143</c:v>
                </c:pt>
                <c:pt idx="181">
                  <c:v>1.1493277242</c:v>
                </c:pt>
                <c:pt idx="182">
                  <c:v>1.1557</c:v>
                </c:pt>
                <c:pt idx="183">
                  <c:v>1.1620277242</c:v>
                </c:pt>
                <c:pt idx="184">
                  <c:v>1.1683999999999999</c:v>
                </c:pt>
                <c:pt idx="185">
                  <c:v>1.1747277241999998</c:v>
                </c:pt>
                <c:pt idx="186">
                  <c:v>1.1811</c:v>
                </c:pt>
                <c:pt idx="187">
                  <c:v>1.1874277242</c:v>
                </c:pt>
                <c:pt idx="188">
                  <c:v>1.1938</c:v>
                </c:pt>
                <c:pt idx="189">
                  <c:v>1.2001277242</c:v>
                </c:pt>
                <c:pt idx="190">
                  <c:v>1.2065</c:v>
                </c:pt>
                <c:pt idx="191">
                  <c:v>1.2128277241999998</c:v>
                </c:pt>
                <c:pt idx="192">
                  <c:v>1.2191999999999998</c:v>
                </c:pt>
                <c:pt idx="193">
                  <c:v>1.2255277241999998</c:v>
                </c:pt>
                <c:pt idx="194">
                  <c:v>1.2319</c:v>
                </c:pt>
                <c:pt idx="195">
                  <c:v>1.2382277242</c:v>
                </c:pt>
                <c:pt idx="196">
                  <c:v>1.2446</c:v>
                </c:pt>
                <c:pt idx="197">
                  <c:v>1.2509277241999999</c:v>
                </c:pt>
                <c:pt idx="198">
                  <c:v>1.2572999999999999</c:v>
                </c:pt>
                <c:pt idx="199">
                  <c:v>1.2636277241999998</c:v>
                </c:pt>
                <c:pt idx="200">
                  <c:v>1.27</c:v>
                </c:pt>
                <c:pt idx="201">
                  <c:v>1.2763277242</c:v>
                </c:pt>
                <c:pt idx="202">
                  <c:v>1.2827</c:v>
                </c:pt>
                <c:pt idx="203">
                  <c:v>1.2890277242</c:v>
                </c:pt>
                <c:pt idx="204">
                  <c:v>1.2953999999999999</c:v>
                </c:pt>
                <c:pt idx="205">
                  <c:v>1.3017277241999998</c:v>
                </c:pt>
                <c:pt idx="206">
                  <c:v>1.3081</c:v>
                </c:pt>
                <c:pt idx="207">
                  <c:v>1.3144277242</c:v>
                </c:pt>
                <c:pt idx="208">
                  <c:v>1.3208</c:v>
                </c:pt>
                <c:pt idx="209">
                  <c:v>1.3271277242</c:v>
                </c:pt>
                <c:pt idx="210">
                  <c:v>1.3335</c:v>
                </c:pt>
                <c:pt idx="211">
                  <c:v>1.3398277241999998</c:v>
                </c:pt>
                <c:pt idx="212">
                  <c:v>1.3461999999999998</c:v>
                </c:pt>
                <c:pt idx="213">
                  <c:v>1.3525277241999998</c:v>
                </c:pt>
                <c:pt idx="214">
                  <c:v>1.3589</c:v>
                </c:pt>
                <c:pt idx="215">
                  <c:v>1.3652277242</c:v>
                </c:pt>
                <c:pt idx="216">
                  <c:v>1.3716</c:v>
                </c:pt>
                <c:pt idx="217">
                  <c:v>1.3779277241999999</c:v>
                </c:pt>
                <c:pt idx="218">
                  <c:v>1.3842999999999999</c:v>
                </c:pt>
                <c:pt idx="219">
                  <c:v>1.3906277241999998</c:v>
                </c:pt>
              </c:numCache>
            </c:numRef>
          </c:xVal>
          <c:yVal>
            <c:numRef>
              <c:f>'Hall_pointscan_data.2520400'!$F$4:$F$223</c:f>
              <c:numCache>
                <c:ptCount val="220"/>
                <c:pt idx="0">
                  <c:v>4E-05</c:v>
                </c:pt>
                <c:pt idx="1">
                  <c:v>3.5E-05</c:v>
                </c:pt>
                <c:pt idx="2">
                  <c:v>2.5E-05</c:v>
                </c:pt>
                <c:pt idx="3">
                  <c:v>1.5E-05</c:v>
                </c:pt>
                <c:pt idx="4">
                  <c:v>0</c:v>
                </c:pt>
                <c:pt idx="5">
                  <c:v>-1.5E-05</c:v>
                </c:pt>
                <c:pt idx="6">
                  <c:v>-3E-05</c:v>
                </c:pt>
                <c:pt idx="7">
                  <c:v>-6E-05</c:v>
                </c:pt>
                <c:pt idx="8">
                  <c:v>-9E-05</c:v>
                </c:pt>
                <c:pt idx="9">
                  <c:v>-0.00014</c:v>
                </c:pt>
                <c:pt idx="10">
                  <c:v>-0.000195</c:v>
                </c:pt>
                <c:pt idx="11">
                  <c:v>-0.00027</c:v>
                </c:pt>
                <c:pt idx="12">
                  <c:v>-0.000375</c:v>
                </c:pt>
                <c:pt idx="13">
                  <c:v>-0.00052</c:v>
                </c:pt>
                <c:pt idx="14">
                  <c:v>-0.000735</c:v>
                </c:pt>
                <c:pt idx="15">
                  <c:v>-0.00118</c:v>
                </c:pt>
                <c:pt idx="16">
                  <c:v>-0.002475</c:v>
                </c:pt>
                <c:pt idx="17">
                  <c:v>-0.005155</c:v>
                </c:pt>
                <c:pt idx="18">
                  <c:v>-0.008675</c:v>
                </c:pt>
                <c:pt idx="19">
                  <c:v>-0.01275</c:v>
                </c:pt>
                <c:pt idx="20">
                  <c:v>-0.0176</c:v>
                </c:pt>
                <c:pt idx="21">
                  <c:v>-0.02337</c:v>
                </c:pt>
                <c:pt idx="22">
                  <c:v>-0.030495</c:v>
                </c:pt>
                <c:pt idx="23">
                  <c:v>-0.03917</c:v>
                </c:pt>
                <c:pt idx="24">
                  <c:v>-0.049595</c:v>
                </c:pt>
                <c:pt idx="25">
                  <c:v>-0.06151</c:v>
                </c:pt>
                <c:pt idx="26">
                  <c:v>-0.07403</c:v>
                </c:pt>
                <c:pt idx="27">
                  <c:v>-0.085815</c:v>
                </c:pt>
                <c:pt idx="28">
                  <c:v>-0.09593</c:v>
                </c:pt>
                <c:pt idx="29">
                  <c:v>-0.104045</c:v>
                </c:pt>
                <c:pt idx="30">
                  <c:v>-0.11001</c:v>
                </c:pt>
                <c:pt idx="31">
                  <c:v>-0.11391</c:v>
                </c:pt>
                <c:pt idx="32">
                  <c:v>-0.11625</c:v>
                </c:pt>
                <c:pt idx="33">
                  <c:v>-0.117605</c:v>
                </c:pt>
                <c:pt idx="34">
                  <c:v>-0.118375</c:v>
                </c:pt>
                <c:pt idx="35">
                  <c:v>-0.11883</c:v>
                </c:pt>
                <c:pt idx="36">
                  <c:v>-0.11915</c:v>
                </c:pt>
                <c:pt idx="37">
                  <c:v>-0.11939</c:v>
                </c:pt>
                <c:pt idx="38">
                  <c:v>-0.11957</c:v>
                </c:pt>
                <c:pt idx="39">
                  <c:v>-0.119715</c:v>
                </c:pt>
                <c:pt idx="40">
                  <c:v>-0.119865</c:v>
                </c:pt>
                <c:pt idx="41">
                  <c:v>-0.12</c:v>
                </c:pt>
                <c:pt idx="42">
                  <c:v>-0.120105</c:v>
                </c:pt>
                <c:pt idx="43">
                  <c:v>-0.120215</c:v>
                </c:pt>
                <c:pt idx="44">
                  <c:v>-0.12032</c:v>
                </c:pt>
                <c:pt idx="45">
                  <c:v>-0.12041</c:v>
                </c:pt>
                <c:pt idx="46">
                  <c:v>-0.120475</c:v>
                </c:pt>
                <c:pt idx="47">
                  <c:v>-0.12057</c:v>
                </c:pt>
                <c:pt idx="48">
                  <c:v>-0.120655</c:v>
                </c:pt>
                <c:pt idx="49">
                  <c:v>-0.1207</c:v>
                </c:pt>
                <c:pt idx="50">
                  <c:v>-0.12077</c:v>
                </c:pt>
                <c:pt idx="51">
                  <c:v>-0.12082</c:v>
                </c:pt>
                <c:pt idx="52">
                  <c:v>-0.120865</c:v>
                </c:pt>
                <c:pt idx="53">
                  <c:v>-0.120915</c:v>
                </c:pt>
                <c:pt idx="54">
                  <c:v>-0.12094</c:v>
                </c:pt>
                <c:pt idx="55">
                  <c:v>-0.12097</c:v>
                </c:pt>
                <c:pt idx="56">
                  <c:v>-0.121025</c:v>
                </c:pt>
                <c:pt idx="57">
                  <c:v>-0.121045</c:v>
                </c:pt>
                <c:pt idx="58">
                  <c:v>-0.12108</c:v>
                </c:pt>
                <c:pt idx="59">
                  <c:v>-0.121115</c:v>
                </c:pt>
                <c:pt idx="60">
                  <c:v>-0.121135</c:v>
                </c:pt>
                <c:pt idx="61">
                  <c:v>-0.121155</c:v>
                </c:pt>
                <c:pt idx="62">
                  <c:v>-0.12117</c:v>
                </c:pt>
                <c:pt idx="63">
                  <c:v>-0.121185</c:v>
                </c:pt>
                <c:pt idx="64">
                  <c:v>-0.12119</c:v>
                </c:pt>
                <c:pt idx="65">
                  <c:v>-0.121195</c:v>
                </c:pt>
                <c:pt idx="66">
                  <c:v>-0.121185</c:v>
                </c:pt>
                <c:pt idx="67">
                  <c:v>-0.121175</c:v>
                </c:pt>
                <c:pt idx="68">
                  <c:v>-0.12118</c:v>
                </c:pt>
                <c:pt idx="69">
                  <c:v>-0.121185</c:v>
                </c:pt>
                <c:pt idx="70">
                  <c:v>-0.12116</c:v>
                </c:pt>
                <c:pt idx="71">
                  <c:v>-0.121145</c:v>
                </c:pt>
                <c:pt idx="72">
                  <c:v>-0.121135</c:v>
                </c:pt>
                <c:pt idx="73">
                  <c:v>-0.12109</c:v>
                </c:pt>
                <c:pt idx="74">
                  <c:v>-0.1211</c:v>
                </c:pt>
                <c:pt idx="75">
                  <c:v>-0.121095</c:v>
                </c:pt>
                <c:pt idx="76">
                  <c:v>-0.1211</c:v>
                </c:pt>
                <c:pt idx="77">
                  <c:v>-0.121085</c:v>
                </c:pt>
                <c:pt idx="78">
                  <c:v>-0.12106</c:v>
                </c:pt>
                <c:pt idx="79">
                  <c:v>-0.121055</c:v>
                </c:pt>
                <c:pt idx="80">
                  <c:v>-0.121025</c:v>
                </c:pt>
                <c:pt idx="81">
                  <c:v>-0.12102</c:v>
                </c:pt>
                <c:pt idx="82">
                  <c:v>-0.12101</c:v>
                </c:pt>
                <c:pt idx="83">
                  <c:v>-0.120995</c:v>
                </c:pt>
                <c:pt idx="84">
                  <c:v>-0.12098</c:v>
                </c:pt>
                <c:pt idx="85">
                  <c:v>-0.120955</c:v>
                </c:pt>
                <c:pt idx="86">
                  <c:v>-0.120935</c:v>
                </c:pt>
                <c:pt idx="87">
                  <c:v>-0.12091</c:v>
                </c:pt>
                <c:pt idx="88">
                  <c:v>-0.120875</c:v>
                </c:pt>
                <c:pt idx="89">
                  <c:v>-0.120865</c:v>
                </c:pt>
                <c:pt idx="90">
                  <c:v>-0.120835</c:v>
                </c:pt>
                <c:pt idx="91">
                  <c:v>-0.120815</c:v>
                </c:pt>
                <c:pt idx="92">
                  <c:v>-0.12078</c:v>
                </c:pt>
                <c:pt idx="93">
                  <c:v>-0.120775</c:v>
                </c:pt>
                <c:pt idx="94">
                  <c:v>-0.120735</c:v>
                </c:pt>
                <c:pt idx="95">
                  <c:v>-0.120725</c:v>
                </c:pt>
                <c:pt idx="96">
                  <c:v>-0.120705</c:v>
                </c:pt>
                <c:pt idx="97">
                  <c:v>-0.1207</c:v>
                </c:pt>
                <c:pt idx="98">
                  <c:v>-0.120675</c:v>
                </c:pt>
                <c:pt idx="99">
                  <c:v>-0.120655</c:v>
                </c:pt>
                <c:pt idx="100">
                  <c:v>-0.120625</c:v>
                </c:pt>
                <c:pt idx="101">
                  <c:v>-0.12058</c:v>
                </c:pt>
                <c:pt idx="102">
                  <c:v>-0.120555</c:v>
                </c:pt>
                <c:pt idx="103">
                  <c:v>-0.120525</c:v>
                </c:pt>
                <c:pt idx="104">
                  <c:v>-0.12047</c:v>
                </c:pt>
                <c:pt idx="105">
                  <c:v>-0.12038</c:v>
                </c:pt>
                <c:pt idx="106">
                  <c:v>-0.12035</c:v>
                </c:pt>
                <c:pt idx="107">
                  <c:v>-0.12023</c:v>
                </c:pt>
                <c:pt idx="108">
                  <c:v>-0.12</c:v>
                </c:pt>
                <c:pt idx="109">
                  <c:v>-0.11984</c:v>
                </c:pt>
                <c:pt idx="110">
                  <c:v>-0.119935</c:v>
                </c:pt>
                <c:pt idx="111">
                  <c:v>-0.120265</c:v>
                </c:pt>
                <c:pt idx="112">
                  <c:v>-0.120655</c:v>
                </c:pt>
                <c:pt idx="113">
                  <c:v>-0.12098</c:v>
                </c:pt>
                <c:pt idx="114">
                  <c:v>-0.12116</c:v>
                </c:pt>
                <c:pt idx="115">
                  <c:v>-0.12127</c:v>
                </c:pt>
                <c:pt idx="116">
                  <c:v>-0.121325</c:v>
                </c:pt>
                <c:pt idx="117">
                  <c:v>-0.12135</c:v>
                </c:pt>
                <c:pt idx="118">
                  <c:v>-0.12137</c:v>
                </c:pt>
                <c:pt idx="119">
                  <c:v>-0.121375</c:v>
                </c:pt>
                <c:pt idx="120">
                  <c:v>-0.12139</c:v>
                </c:pt>
                <c:pt idx="121">
                  <c:v>-0.1214</c:v>
                </c:pt>
                <c:pt idx="122">
                  <c:v>-0.12141</c:v>
                </c:pt>
                <c:pt idx="123">
                  <c:v>-0.12142</c:v>
                </c:pt>
                <c:pt idx="124">
                  <c:v>-0.12143</c:v>
                </c:pt>
                <c:pt idx="125">
                  <c:v>-0.121445</c:v>
                </c:pt>
                <c:pt idx="126">
                  <c:v>-0.121475</c:v>
                </c:pt>
                <c:pt idx="127">
                  <c:v>-0.12149</c:v>
                </c:pt>
                <c:pt idx="128">
                  <c:v>-0.121515</c:v>
                </c:pt>
                <c:pt idx="129">
                  <c:v>-0.121545</c:v>
                </c:pt>
                <c:pt idx="130">
                  <c:v>-0.12157</c:v>
                </c:pt>
                <c:pt idx="131">
                  <c:v>-0.121595</c:v>
                </c:pt>
                <c:pt idx="132">
                  <c:v>-0.12161</c:v>
                </c:pt>
                <c:pt idx="133">
                  <c:v>-0.12163</c:v>
                </c:pt>
                <c:pt idx="134">
                  <c:v>-0.12165</c:v>
                </c:pt>
                <c:pt idx="135">
                  <c:v>-0.12165</c:v>
                </c:pt>
                <c:pt idx="136">
                  <c:v>-0.12168</c:v>
                </c:pt>
                <c:pt idx="137">
                  <c:v>-0.121695</c:v>
                </c:pt>
                <c:pt idx="138">
                  <c:v>-0.121705</c:v>
                </c:pt>
                <c:pt idx="139">
                  <c:v>-0.12172</c:v>
                </c:pt>
                <c:pt idx="140">
                  <c:v>-0.121735</c:v>
                </c:pt>
                <c:pt idx="141">
                  <c:v>-0.121745</c:v>
                </c:pt>
                <c:pt idx="142">
                  <c:v>-0.12175</c:v>
                </c:pt>
                <c:pt idx="143">
                  <c:v>-0.12176</c:v>
                </c:pt>
                <c:pt idx="144">
                  <c:v>-0.121765</c:v>
                </c:pt>
                <c:pt idx="145">
                  <c:v>-0.121775</c:v>
                </c:pt>
                <c:pt idx="146">
                  <c:v>-0.121785</c:v>
                </c:pt>
                <c:pt idx="147">
                  <c:v>-0.121795</c:v>
                </c:pt>
                <c:pt idx="148">
                  <c:v>-0.121805</c:v>
                </c:pt>
                <c:pt idx="149">
                  <c:v>-0.12182</c:v>
                </c:pt>
                <c:pt idx="150">
                  <c:v>-0.12182</c:v>
                </c:pt>
                <c:pt idx="151">
                  <c:v>-0.121825</c:v>
                </c:pt>
                <c:pt idx="152">
                  <c:v>-0.12182</c:v>
                </c:pt>
                <c:pt idx="153">
                  <c:v>-0.121815</c:v>
                </c:pt>
                <c:pt idx="154">
                  <c:v>-0.12181</c:v>
                </c:pt>
                <c:pt idx="155">
                  <c:v>-0.121805</c:v>
                </c:pt>
                <c:pt idx="156">
                  <c:v>-0.12178</c:v>
                </c:pt>
                <c:pt idx="157">
                  <c:v>-0.12176</c:v>
                </c:pt>
                <c:pt idx="158">
                  <c:v>-0.121725</c:v>
                </c:pt>
                <c:pt idx="159">
                  <c:v>-0.121715</c:v>
                </c:pt>
                <c:pt idx="160">
                  <c:v>-0.12168</c:v>
                </c:pt>
                <c:pt idx="161">
                  <c:v>-0.12164</c:v>
                </c:pt>
                <c:pt idx="162">
                  <c:v>-0.121615</c:v>
                </c:pt>
                <c:pt idx="163">
                  <c:v>-0.12157</c:v>
                </c:pt>
                <c:pt idx="164">
                  <c:v>-0.12154</c:v>
                </c:pt>
                <c:pt idx="165">
                  <c:v>-0.121495</c:v>
                </c:pt>
                <c:pt idx="166">
                  <c:v>-0.121455</c:v>
                </c:pt>
                <c:pt idx="167">
                  <c:v>-0.121415</c:v>
                </c:pt>
                <c:pt idx="168">
                  <c:v>-0.121375</c:v>
                </c:pt>
                <c:pt idx="169">
                  <c:v>-0.12133</c:v>
                </c:pt>
                <c:pt idx="170">
                  <c:v>-0.12127</c:v>
                </c:pt>
                <c:pt idx="171">
                  <c:v>-0.12121</c:v>
                </c:pt>
                <c:pt idx="172">
                  <c:v>-0.121155</c:v>
                </c:pt>
                <c:pt idx="173">
                  <c:v>-0.121085</c:v>
                </c:pt>
                <c:pt idx="174">
                  <c:v>-0.12102</c:v>
                </c:pt>
                <c:pt idx="175">
                  <c:v>-0.120955</c:v>
                </c:pt>
                <c:pt idx="176">
                  <c:v>-0.120865</c:v>
                </c:pt>
                <c:pt idx="177">
                  <c:v>-0.12077</c:v>
                </c:pt>
                <c:pt idx="178">
                  <c:v>-0.12068</c:v>
                </c:pt>
                <c:pt idx="179">
                  <c:v>-0.12059</c:v>
                </c:pt>
                <c:pt idx="180">
                  <c:v>-0.12049</c:v>
                </c:pt>
                <c:pt idx="181">
                  <c:v>-0.120385</c:v>
                </c:pt>
                <c:pt idx="182">
                  <c:v>-0.12027</c:v>
                </c:pt>
                <c:pt idx="183">
                  <c:v>-0.120125</c:v>
                </c:pt>
                <c:pt idx="184">
                  <c:v>-0.11992</c:v>
                </c:pt>
                <c:pt idx="185">
                  <c:v>-0.11959</c:v>
                </c:pt>
                <c:pt idx="186">
                  <c:v>-0.119035</c:v>
                </c:pt>
                <c:pt idx="187">
                  <c:v>-0.11803</c:v>
                </c:pt>
                <c:pt idx="188">
                  <c:v>-0.11621</c:v>
                </c:pt>
                <c:pt idx="189">
                  <c:v>-0.11298</c:v>
                </c:pt>
                <c:pt idx="190">
                  <c:v>-0.107655</c:v>
                </c:pt>
                <c:pt idx="191">
                  <c:v>-0.100065</c:v>
                </c:pt>
                <c:pt idx="192">
                  <c:v>-0.090385</c:v>
                </c:pt>
                <c:pt idx="193">
                  <c:v>-0.079155</c:v>
                </c:pt>
                <c:pt idx="194">
                  <c:v>-0.06692</c:v>
                </c:pt>
                <c:pt idx="195">
                  <c:v>-0.054725</c:v>
                </c:pt>
                <c:pt idx="196">
                  <c:v>-0.04367</c:v>
                </c:pt>
                <c:pt idx="197">
                  <c:v>-0.0343</c:v>
                </c:pt>
                <c:pt idx="198">
                  <c:v>-0.026505</c:v>
                </c:pt>
                <c:pt idx="199">
                  <c:v>-0.020065</c:v>
                </c:pt>
                <c:pt idx="200">
                  <c:v>-0.014695</c:v>
                </c:pt>
                <c:pt idx="201">
                  <c:v>-0.01019</c:v>
                </c:pt>
                <c:pt idx="202">
                  <c:v>-0.0063</c:v>
                </c:pt>
                <c:pt idx="203">
                  <c:v>-0.00301</c:v>
                </c:pt>
                <c:pt idx="204">
                  <c:v>-0.001185</c:v>
                </c:pt>
                <c:pt idx="205">
                  <c:v>-0.00065</c:v>
                </c:pt>
                <c:pt idx="206">
                  <c:v>-0.00049</c:v>
                </c:pt>
                <c:pt idx="207">
                  <c:v>-0.000385</c:v>
                </c:pt>
                <c:pt idx="208">
                  <c:v>-0.000285</c:v>
                </c:pt>
                <c:pt idx="209">
                  <c:v>-0.000215</c:v>
                </c:pt>
                <c:pt idx="210">
                  <c:v>-0.00015</c:v>
                </c:pt>
                <c:pt idx="211">
                  <c:v>-0.00011</c:v>
                </c:pt>
                <c:pt idx="212">
                  <c:v>-8E-05</c:v>
                </c:pt>
                <c:pt idx="213">
                  <c:v>-6E-05</c:v>
                </c:pt>
                <c:pt idx="214">
                  <c:v>-3E-05</c:v>
                </c:pt>
                <c:pt idx="215">
                  <c:v>-1.5E-05</c:v>
                </c:pt>
                <c:pt idx="216">
                  <c:v>0</c:v>
                </c:pt>
                <c:pt idx="217">
                  <c:v>0</c:v>
                </c:pt>
                <c:pt idx="218">
                  <c:v>1E-05</c:v>
                </c:pt>
                <c:pt idx="219">
                  <c:v>2E-05</c:v>
                </c:pt>
              </c:numCache>
            </c:numRef>
          </c:yVal>
          <c:smooth val="0"/>
        </c:ser>
        <c:ser>
          <c:idx val="1"/>
          <c:order val="1"/>
          <c:tx>
            <c:v>back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'Hall_pointscan_data.2520400'!$M$4:$M$77</c:f>
              <c:numCache>
                <c:ptCount val="74"/>
                <c:pt idx="0">
                  <c:v>1.3906277241999998</c:v>
                </c:pt>
                <c:pt idx="1">
                  <c:v>1.3716</c:v>
                </c:pt>
                <c:pt idx="2">
                  <c:v>1.3525277241999998</c:v>
                </c:pt>
                <c:pt idx="3">
                  <c:v>1.3335</c:v>
                </c:pt>
                <c:pt idx="4">
                  <c:v>1.3144277242</c:v>
                </c:pt>
                <c:pt idx="5">
                  <c:v>1.2953999999999999</c:v>
                </c:pt>
                <c:pt idx="6">
                  <c:v>1.2763277242</c:v>
                </c:pt>
                <c:pt idx="7">
                  <c:v>1.2572999999999999</c:v>
                </c:pt>
                <c:pt idx="8">
                  <c:v>1.2382277242</c:v>
                </c:pt>
                <c:pt idx="9">
                  <c:v>1.2191999999999998</c:v>
                </c:pt>
                <c:pt idx="10">
                  <c:v>1.2001277242</c:v>
                </c:pt>
                <c:pt idx="11">
                  <c:v>1.1811</c:v>
                </c:pt>
                <c:pt idx="12">
                  <c:v>1.1620277242</c:v>
                </c:pt>
                <c:pt idx="13">
                  <c:v>1.143</c:v>
                </c:pt>
                <c:pt idx="14">
                  <c:v>1.1239277241999999</c:v>
                </c:pt>
                <c:pt idx="15">
                  <c:v>1.1049</c:v>
                </c:pt>
                <c:pt idx="16">
                  <c:v>1.0858277241999998</c:v>
                </c:pt>
                <c:pt idx="17">
                  <c:v>1.0668</c:v>
                </c:pt>
                <c:pt idx="18">
                  <c:v>1.0477277241999998</c:v>
                </c:pt>
                <c:pt idx="19">
                  <c:v>1.0287</c:v>
                </c:pt>
                <c:pt idx="20">
                  <c:v>1.0096277241999998</c:v>
                </c:pt>
                <c:pt idx="21">
                  <c:v>0.9905999999999999</c:v>
                </c:pt>
                <c:pt idx="22">
                  <c:v>0.9715277241999999</c:v>
                </c:pt>
                <c:pt idx="23">
                  <c:v>0.9525</c:v>
                </c:pt>
                <c:pt idx="24">
                  <c:v>0.9334277241999999</c:v>
                </c:pt>
                <c:pt idx="25">
                  <c:v>0.9144</c:v>
                </c:pt>
                <c:pt idx="26">
                  <c:v>0.8953277241999998</c:v>
                </c:pt>
                <c:pt idx="27">
                  <c:v>0.8763</c:v>
                </c:pt>
                <c:pt idx="28">
                  <c:v>0.8572277241999999</c:v>
                </c:pt>
                <c:pt idx="29">
                  <c:v>0.8382</c:v>
                </c:pt>
                <c:pt idx="30">
                  <c:v>0.8191277241999999</c:v>
                </c:pt>
                <c:pt idx="31">
                  <c:v>0.8000999999999999</c:v>
                </c:pt>
                <c:pt idx="32">
                  <c:v>0.7810277242</c:v>
                </c:pt>
                <c:pt idx="33">
                  <c:v>0.762</c:v>
                </c:pt>
                <c:pt idx="34">
                  <c:v>0.7429277242</c:v>
                </c:pt>
                <c:pt idx="35">
                  <c:v>0.7239</c:v>
                </c:pt>
                <c:pt idx="36">
                  <c:v>0.7048277242</c:v>
                </c:pt>
                <c:pt idx="37">
                  <c:v>0.6858</c:v>
                </c:pt>
                <c:pt idx="38">
                  <c:v>0.6667277242</c:v>
                </c:pt>
                <c:pt idx="39">
                  <c:v>0.6476999999999999</c:v>
                </c:pt>
                <c:pt idx="40">
                  <c:v>0.6286277242</c:v>
                </c:pt>
                <c:pt idx="41">
                  <c:v>0.6095999999999999</c:v>
                </c:pt>
                <c:pt idx="42">
                  <c:v>0.5905277242</c:v>
                </c:pt>
                <c:pt idx="43">
                  <c:v>0.5715</c:v>
                </c:pt>
                <c:pt idx="44">
                  <c:v>0.5524277242</c:v>
                </c:pt>
                <c:pt idx="45">
                  <c:v>0.5334</c:v>
                </c:pt>
                <c:pt idx="46">
                  <c:v>0.5143277242</c:v>
                </c:pt>
                <c:pt idx="47">
                  <c:v>0.49529999999999996</c:v>
                </c:pt>
                <c:pt idx="48">
                  <c:v>0.4762277242</c:v>
                </c:pt>
                <c:pt idx="49">
                  <c:v>0.4572</c:v>
                </c:pt>
                <c:pt idx="50">
                  <c:v>0.4381277242</c:v>
                </c:pt>
                <c:pt idx="51">
                  <c:v>0.4191</c:v>
                </c:pt>
                <c:pt idx="52">
                  <c:v>0.4000277242</c:v>
                </c:pt>
                <c:pt idx="53">
                  <c:v>0.381</c:v>
                </c:pt>
                <c:pt idx="54">
                  <c:v>0.3619277242</c:v>
                </c:pt>
                <c:pt idx="55">
                  <c:v>0.3429</c:v>
                </c:pt>
                <c:pt idx="56">
                  <c:v>0.3238277242</c:v>
                </c:pt>
                <c:pt idx="57">
                  <c:v>0.30479999999999996</c:v>
                </c:pt>
                <c:pt idx="58">
                  <c:v>0.28572772420000003</c:v>
                </c:pt>
                <c:pt idx="59">
                  <c:v>0.2667</c:v>
                </c:pt>
                <c:pt idx="60">
                  <c:v>0.2476277242</c:v>
                </c:pt>
                <c:pt idx="61">
                  <c:v>0.2286</c:v>
                </c:pt>
                <c:pt idx="62">
                  <c:v>0.20952772420000002</c:v>
                </c:pt>
                <c:pt idx="63">
                  <c:v>0.1905</c:v>
                </c:pt>
                <c:pt idx="64">
                  <c:v>0.1714277242</c:v>
                </c:pt>
                <c:pt idx="65">
                  <c:v>0.15239999999999998</c:v>
                </c:pt>
                <c:pt idx="66">
                  <c:v>0.1333277242</c:v>
                </c:pt>
                <c:pt idx="67">
                  <c:v>0.1143</c:v>
                </c:pt>
                <c:pt idx="68">
                  <c:v>0.0952277242</c:v>
                </c:pt>
                <c:pt idx="69">
                  <c:v>0.07619999999999999</c:v>
                </c:pt>
                <c:pt idx="70">
                  <c:v>0.0571277242</c:v>
                </c:pt>
                <c:pt idx="71">
                  <c:v>0.038099999999999995</c:v>
                </c:pt>
                <c:pt idx="72">
                  <c:v>0.0190277242</c:v>
                </c:pt>
                <c:pt idx="73">
                  <c:v>0</c:v>
                </c:pt>
              </c:numCache>
            </c:numRef>
          </c:xVal>
          <c:yVal>
            <c:numRef>
              <c:f>'Hall_pointscan_data.2520400'!$N$4:$N$77</c:f>
              <c:numCache>
                <c:ptCount val="74"/>
                <c:pt idx="0">
                  <c:v>2E-05</c:v>
                </c:pt>
                <c:pt idx="1">
                  <c:v>-1E-05</c:v>
                </c:pt>
                <c:pt idx="2">
                  <c:v>-6E-05</c:v>
                </c:pt>
                <c:pt idx="3">
                  <c:v>-0.00015</c:v>
                </c:pt>
                <c:pt idx="4">
                  <c:v>-0.00038</c:v>
                </c:pt>
                <c:pt idx="5">
                  <c:v>-0.00123</c:v>
                </c:pt>
                <c:pt idx="6">
                  <c:v>-0.01039</c:v>
                </c:pt>
                <c:pt idx="7">
                  <c:v>-0.026875</c:v>
                </c:pt>
                <c:pt idx="8">
                  <c:v>-0.05531</c:v>
                </c:pt>
                <c:pt idx="9">
                  <c:v>-0.09069</c:v>
                </c:pt>
                <c:pt idx="10">
                  <c:v>-0.113075</c:v>
                </c:pt>
                <c:pt idx="11">
                  <c:v>-0.11896</c:v>
                </c:pt>
                <c:pt idx="12">
                  <c:v>-0.120025</c:v>
                </c:pt>
                <c:pt idx="13">
                  <c:v>-0.120355</c:v>
                </c:pt>
                <c:pt idx="14">
                  <c:v>-0.120595</c:v>
                </c:pt>
                <c:pt idx="15">
                  <c:v>-0.12085</c:v>
                </c:pt>
                <c:pt idx="16">
                  <c:v>-0.12105</c:v>
                </c:pt>
                <c:pt idx="17">
                  <c:v>-0.12123</c:v>
                </c:pt>
                <c:pt idx="18">
                  <c:v>-0.121315</c:v>
                </c:pt>
                <c:pt idx="19">
                  <c:v>-0.1214</c:v>
                </c:pt>
                <c:pt idx="20">
                  <c:v>-0.121495</c:v>
                </c:pt>
                <c:pt idx="21">
                  <c:v>-0.121555</c:v>
                </c:pt>
                <c:pt idx="22">
                  <c:v>-0.121735</c:v>
                </c:pt>
                <c:pt idx="23">
                  <c:v>-0.121735</c:v>
                </c:pt>
                <c:pt idx="24">
                  <c:v>-0.12164</c:v>
                </c:pt>
                <c:pt idx="25">
                  <c:v>-0.12161</c:v>
                </c:pt>
                <c:pt idx="26">
                  <c:v>-0.121545</c:v>
                </c:pt>
                <c:pt idx="27">
                  <c:v>-0.121505</c:v>
                </c:pt>
                <c:pt idx="28">
                  <c:v>-0.121475</c:v>
                </c:pt>
                <c:pt idx="29">
                  <c:v>-0.121435</c:v>
                </c:pt>
                <c:pt idx="30">
                  <c:v>-0.121385</c:v>
                </c:pt>
                <c:pt idx="31">
                  <c:v>-0.12133</c:v>
                </c:pt>
                <c:pt idx="32">
                  <c:v>-0.121285</c:v>
                </c:pt>
                <c:pt idx="33">
                  <c:v>-0.12132</c:v>
                </c:pt>
                <c:pt idx="34">
                  <c:v>-0.121325</c:v>
                </c:pt>
                <c:pt idx="35">
                  <c:v>-0.12105</c:v>
                </c:pt>
                <c:pt idx="36">
                  <c:v>-0.1202</c:v>
                </c:pt>
                <c:pt idx="37">
                  <c:v>-0.11985</c:v>
                </c:pt>
                <c:pt idx="38">
                  <c:v>-0.120465</c:v>
                </c:pt>
                <c:pt idx="39">
                  <c:v>-0.1206</c:v>
                </c:pt>
                <c:pt idx="40">
                  <c:v>-0.12073</c:v>
                </c:pt>
                <c:pt idx="41">
                  <c:v>-0.120745</c:v>
                </c:pt>
                <c:pt idx="42">
                  <c:v>-0.12085</c:v>
                </c:pt>
                <c:pt idx="43">
                  <c:v>-0.12088</c:v>
                </c:pt>
                <c:pt idx="44">
                  <c:v>-0.120935</c:v>
                </c:pt>
                <c:pt idx="45">
                  <c:v>-0.12102</c:v>
                </c:pt>
                <c:pt idx="46">
                  <c:v>-0.121085</c:v>
                </c:pt>
                <c:pt idx="47">
                  <c:v>-0.12117</c:v>
                </c:pt>
                <c:pt idx="48">
                  <c:v>-0.12126</c:v>
                </c:pt>
                <c:pt idx="49">
                  <c:v>-0.121285</c:v>
                </c:pt>
                <c:pt idx="50">
                  <c:v>-0.121285</c:v>
                </c:pt>
                <c:pt idx="51">
                  <c:v>-0.121285</c:v>
                </c:pt>
                <c:pt idx="52">
                  <c:v>-0.12128</c:v>
                </c:pt>
                <c:pt idx="53">
                  <c:v>-0.121255</c:v>
                </c:pt>
                <c:pt idx="54">
                  <c:v>-0.12118</c:v>
                </c:pt>
                <c:pt idx="55">
                  <c:v>-0.12108</c:v>
                </c:pt>
                <c:pt idx="56">
                  <c:v>-0.120955</c:v>
                </c:pt>
                <c:pt idx="57">
                  <c:v>-0.120775</c:v>
                </c:pt>
                <c:pt idx="58">
                  <c:v>-0.12053</c:v>
                </c:pt>
                <c:pt idx="59">
                  <c:v>-0.120245</c:v>
                </c:pt>
                <c:pt idx="60">
                  <c:v>-0.119895</c:v>
                </c:pt>
                <c:pt idx="61">
                  <c:v>-0.119425</c:v>
                </c:pt>
                <c:pt idx="62">
                  <c:v>-0.11786</c:v>
                </c:pt>
                <c:pt idx="63">
                  <c:v>-0.109975</c:v>
                </c:pt>
                <c:pt idx="64">
                  <c:v>-0.08546</c:v>
                </c:pt>
                <c:pt idx="65">
                  <c:v>-0.048785</c:v>
                </c:pt>
                <c:pt idx="66">
                  <c:v>-0.022855</c:v>
                </c:pt>
                <c:pt idx="67">
                  <c:v>-0.008365</c:v>
                </c:pt>
                <c:pt idx="68">
                  <c:v>-0.00111</c:v>
                </c:pt>
                <c:pt idx="69">
                  <c:v>-0.000365</c:v>
                </c:pt>
                <c:pt idx="70">
                  <c:v>-0.00014</c:v>
                </c:pt>
                <c:pt idx="71">
                  <c:v>-3.5E-05</c:v>
                </c:pt>
                <c:pt idx="72">
                  <c:v>1.5E-05</c:v>
                </c:pt>
                <c:pt idx="73">
                  <c:v>4E-05</c:v>
                </c:pt>
              </c:numCache>
            </c:numRef>
          </c:yVal>
          <c:smooth val="0"/>
        </c:ser>
        <c:axId val="33745656"/>
        <c:axId val="35275449"/>
      </c:scatterChart>
      <c:valAx>
        <c:axId val="33745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lead end,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75449"/>
        <c:crosses val="autoZero"/>
        <c:crossBetween val="midCat"/>
        <c:dispUnits/>
      </c:valAx>
      <c:valAx>
        <c:axId val="35275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B, Tesla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456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RQEC004-1, zscan right side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fwd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'Hall_pointscan_data.2520121'!$E$4:$E$223</c:f>
              <c:numCache>
                <c:ptCount val="220"/>
                <c:pt idx="0">
                  <c:v>0</c:v>
                </c:pt>
                <c:pt idx="1">
                  <c:v>0.0063277242</c:v>
                </c:pt>
                <c:pt idx="2">
                  <c:v>0.0127</c:v>
                </c:pt>
                <c:pt idx="3">
                  <c:v>0.0190277242</c:v>
                </c:pt>
                <c:pt idx="4">
                  <c:v>0.0254</c:v>
                </c:pt>
                <c:pt idx="5">
                  <c:v>0.0317277242</c:v>
                </c:pt>
                <c:pt idx="6">
                  <c:v>0.038099999999999995</c:v>
                </c:pt>
                <c:pt idx="7">
                  <c:v>0.0444277242</c:v>
                </c:pt>
                <c:pt idx="8">
                  <c:v>0.0508</c:v>
                </c:pt>
                <c:pt idx="9">
                  <c:v>0.0571277242</c:v>
                </c:pt>
                <c:pt idx="10">
                  <c:v>0.0635</c:v>
                </c:pt>
                <c:pt idx="11">
                  <c:v>0.0698277242</c:v>
                </c:pt>
                <c:pt idx="12">
                  <c:v>0.07619999999999999</c:v>
                </c:pt>
                <c:pt idx="13">
                  <c:v>0.0825277242</c:v>
                </c:pt>
                <c:pt idx="14">
                  <c:v>0.08889999999999999</c:v>
                </c:pt>
                <c:pt idx="15">
                  <c:v>0.0952277242</c:v>
                </c:pt>
                <c:pt idx="16">
                  <c:v>0.1016</c:v>
                </c:pt>
                <c:pt idx="17">
                  <c:v>0.10792772419999999</c:v>
                </c:pt>
                <c:pt idx="18">
                  <c:v>0.1143</c:v>
                </c:pt>
                <c:pt idx="19">
                  <c:v>0.1206277242</c:v>
                </c:pt>
                <c:pt idx="20">
                  <c:v>0.127</c:v>
                </c:pt>
                <c:pt idx="21">
                  <c:v>0.1333277242</c:v>
                </c:pt>
                <c:pt idx="22">
                  <c:v>0.1397</c:v>
                </c:pt>
                <c:pt idx="23">
                  <c:v>0.1460277242</c:v>
                </c:pt>
                <c:pt idx="24">
                  <c:v>0.15239999999999998</c:v>
                </c:pt>
                <c:pt idx="25">
                  <c:v>0.1587277242</c:v>
                </c:pt>
                <c:pt idx="26">
                  <c:v>0.1651</c:v>
                </c:pt>
                <c:pt idx="27">
                  <c:v>0.1714277242</c:v>
                </c:pt>
                <c:pt idx="28">
                  <c:v>0.17779999999999999</c:v>
                </c:pt>
                <c:pt idx="29">
                  <c:v>0.18412772419999998</c:v>
                </c:pt>
                <c:pt idx="30">
                  <c:v>0.1905</c:v>
                </c:pt>
                <c:pt idx="31">
                  <c:v>0.1968277242</c:v>
                </c:pt>
                <c:pt idx="32">
                  <c:v>0.2032</c:v>
                </c:pt>
                <c:pt idx="33">
                  <c:v>0.20952772420000002</c:v>
                </c:pt>
                <c:pt idx="34">
                  <c:v>0.21589999999999998</c:v>
                </c:pt>
                <c:pt idx="35">
                  <c:v>0.2222277242</c:v>
                </c:pt>
                <c:pt idx="36">
                  <c:v>0.2286</c:v>
                </c:pt>
                <c:pt idx="37">
                  <c:v>0.23492772420000002</c:v>
                </c:pt>
                <c:pt idx="38">
                  <c:v>0.2413</c:v>
                </c:pt>
                <c:pt idx="39">
                  <c:v>0.2476277242</c:v>
                </c:pt>
                <c:pt idx="40">
                  <c:v>0.254</c:v>
                </c:pt>
                <c:pt idx="41">
                  <c:v>0.2603277242</c:v>
                </c:pt>
                <c:pt idx="42">
                  <c:v>0.2667</c:v>
                </c:pt>
                <c:pt idx="43">
                  <c:v>0.2730277242</c:v>
                </c:pt>
                <c:pt idx="44">
                  <c:v>0.2794</c:v>
                </c:pt>
                <c:pt idx="45">
                  <c:v>0.28572772420000003</c:v>
                </c:pt>
                <c:pt idx="46">
                  <c:v>0.29209999999999997</c:v>
                </c:pt>
                <c:pt idx="47">
                  <c:v>0.2984277242</c:v>
                </c:pt>
                <c:pt idx="48">
                  <c:v>0.30479999999999996</c:v>
                </c:pt>
                <c:pt idx="49">
                  <c:v>0.3111277242</c:v>
                </c:pt>
                <c:pt idx="50">
                  <c:v>0.3175</c:v>
                </c:pt>
                <c:pt idx="51">
                  <c:v>0.3238277242</c:v>
                </c:pt>
                <c:pt idx="52">
                  <c:v>0.3302</c:v>
                </c:pt>
                <c:pt idx="53">
                  <c:v>0.3365277242</c:v>
                </c:pt>
                <c:pt idx="54">
                  <c:v>0.3429</c:v>
                </c:pt>
                <c:pt idx="55">
                  <c:v>0.34922772420000003</c:v>
                </c:pt>
                <c:pt idx="56">
                  <c:v>0.35559999999999997</c:v>
                </c:pt>
                <c:pt idx="57">
                  <c:v>0.3619277242</c:v>
                </c:pt>
                <c:pt idx="58">
                  <c:v>0.36829999999999996</c:v>
                </c:pt>
                <c:pt idx="59">
                  <c:v>0.3746277242</c:v>
                </c:pt>
                <c:pt idx="60">
                  <c:v>0.381</c:v>
                </c:pt>
                <c:pt idx="61">
                  <c:v>0.3873277242</c:v>
                </c:pt>
                <c:pt idx="62">
                  <c:v>0.3937</c:v>
                </c:pt>
                <c:pt idx="63">
                  <c:v>0.4000277242</c:v>
                </c:pt>
                <c:pt idx="64">
                  <c:v>0.4064</c:v>
                </c:pt>
                <c:pt idx="65">
                  <c:v>0.4127277242</c:v>
                </c:pt>
                <c:pt idx="66">
                  <c:v>0.4191</c:v>
                </c:pt>
                <c:pt idx="67">
                  <c:v>0.4254277242</c:v>
                </c:pt>
                <c:pt idx="68">
                  <c:v>0.43179999999999996</c:v>
                </c:pt>
                <c:pt idx="69">
                  <c:v>0.4381277242</c:v>
                </c:pt>
                <c:pt idx="70">
                  <c:v>0.4445</c:v>
                </c:pt>
                <c:pt idx="71">
                  <c:v>0.4508277242</c:v>
                </c:pt>
                <c:pt idx="72">
                  <c:v>0.4572</c:v>
                </c:pt>
                <c:pt idx="73">
                  <c:v>0.4635277242</c:v>
                </c:pt>
                <c:pt idx="74">
                  <c:v>0.4699</c:v>
                </c:pt>
                <c:pt idx="75">
                  <c:v>0.4762277242</c:v>
                </c:pt>
                <c:pt idx="76">
                  <c:v>0.4826</c:v>
                </c:pt>
                <c:pt idx="77">
                  <c:v>0.4889277242</c:v>
                </c:pt>
                <c:pt idx="78">
                  <c:v>0.49529999999999996</c:v>
                </c:pt>
                <c:pt idx="79">
                  <c:v>0.5016277242</c:v>
                </c:pt>
                <c:pt idx="80">
                  <c:v>0.508</c:v>
                </c:pt>
                <c:pt idx="81">
                  <c:v>0.5143277242</c:v>
                </c:pt>
                <c:pt idx="82">
                  <c:v>0.5206999999999999</c:v>
                </c:pt>
                <c:pt idx="83">
                  <c:v>0.5270277242</c:v>
                </c:pt>
                <c:pt idx="84">
                  <c:v>0.5334</c:v>
                </c:pt>
                <c:pt idx="85">
                  <c:v>0.5397277242</c:v>
                </c:pt>
                <c:pt idx="86">
                  <c:v>0.5461</c:v>
                </c:pt>
                <c:pt idx="87">
                  <c:v>0.5524277242</c:v>
                </c:pt>
                <c:pt idx="88">
                  <c:v>0.5588</c:v>
                </c:pt>
                <c:pt idx="89">
                  <c:v>0.5651277242</c:v>
                </c:pt>
                <c:pt idx="90">
                  <c:v>0.5715</c:v>
                </c:pt>
                <c:pt idx="91">
                  <c:v>0.5778277242</c:v>
                </c:pt>
                <c:pt idx="92">
                  <c:v>0.5841999999999999</c:v>
                </c:pt>
                <c:pt idx="93">
                  <c:v>0.5905277242</c:v>
                </c:pt>
                <c:pt idx="94">
                  <c:v>0.5969</c:v>
                </c:pt>
                <c:pt idx="95">
                  <c:v>0.6032277242</c:v>
                </c:pt>
                <c:pt idx="96">
                  <c:v>0.6095999999999999</c:v>
                </c:pt>
                <c:pt idx="97">
                  <c:v>0.6159277242</c:v>
                </c:pt>
                <c:pt idx="98">
                  <c:v>0.6223</c:v>
                </c:pt>
                <c:pt idx="99">
                  <c:v>0.6286277242</c:v>
                </c:pt>
                <c:pt idx="100">
                  <c:v>0.635</c:v>
                </c:pt>
                <c:pt idx="101">
                  <c:v>0.6413277242</c:v>
                </c:pt>
                <c:pt idx="102">
                  <c:v>0.6476999999999999</c:v>
                </c:pt>
                <c:pt idx="103">
                  <c:v>0.6540277242</c:v>
                </c:pt>
                <c:pt idx="104">
                  <c:v>0.6604</c:v>
                </c:pt>
                <c:pt idx="105">
                  <c:v>0.6667277242</c:v>
                </c:pt>
                <c:pt idx="106">
                  <c:v>0.6730999999999999</c:v>
                </c:pt>
                <c:pt idx="107">
                  <c:v>0.6794277242</c:v>
                </c:pt>
                <c:pt idx="108">
                  <c:v>0.6858</c:v>
                </c:pt>
                <c:pt idx="109">
                  <c:v>0.6921277242</c:v>
                </c:pt>
                <c:pt idx="110">
                  <c:v>0.6985</c:v>
                </c:pt>
                <c:pt idx="111">
                  <c:v>0.7048277242</c:v>
                </c:pt>
                <c:pt idx="112">
                  <c:v>0.7111999999999999</c:v>
                </c:pt>
                <c:pt idx="113">
                  <c:v>0.7175277242</c:v>
                </c:pt>
                <c:pt idx="114">
                  <c:v>0.7239</c:v>
                </c:pt>
                <c:pt idx="115">
                  <c:v>0.7302277242</c:v>
                </c:pt>
                <c:pt idx="116">
                  <c:v>0.7365999999999999</c:v>
                </c:pt>
                <c:pt idx="117">
                  <c:v>0.7429277242</c:v>
                </c:pt>
                <c:pt idx="118">
                  <c:v>0.7493</c:v>
                </c:pt>
                <c:pt idx="119">
                  <c:v>0.7556277242</c:v>
                </c:pt>
                <c:pt idx="120">
                  <c:v>0.762</c:v>
                </c:pt>
                <c:pt idx="121">
                  <c:v>0.7683277242</c:v>
                </c:pt>
                <c:pt idx="122">
                  <c:v>0.7746999999999999</c:v>
                </c:pt>
                <c:pt idx="123">
                  <c:v>0.7810277242</c:v>
                </c:pt>
                <c:pt idx="124">
                  <c:v>0.7874</c:v>
                </c:pt>
                <c:pt idx="125">
                  <c:v>0.7937277242</c:v>
                </c:pt>
                <c:pt idx="126">
                  <c:v>0.8000999999999999</c:v>
                </c:pt>
                <c:pt idx="127">
                  <c:v>0.8064277242</c:v>
                </c:pt>
                <c:pt idx="128">
                  <c:v>0.8128</c:v>
                </c:pt>
                <c:pt idx="129">
                  <c:v>0.8191277241999999</c:v>
                </c:pt>
                <c:pt idx="130">
                  <c:v>0.8255</c:v>
                </c:pt>
                <c:pt idx="131">
                  <c:v>0.8318277242</c:v>
                </c:pt>
                <c:pt idx="132">
                  <c:v>0.8382</c:v>
                </c:pt>
                <c:pt idx="133">
                  <c:v>0.8445277241999999</c:v>
                </c:pt>
                <c:pt idx="134">
                  <c:v>0.8509</c:v>
                </c:pt>
                <c:pt idx="135">
                  <c:v>0.8572277241999999</c:v>
                </c:pt>
                <c:pt idx="136">
                  <c:v>0.8635999999999999</c:v>
                </c:pt>
                <c:pt idx="137">
                  <c:v>0.8699277241999999</c:v>
                </c:pt>
                <c:pt idx="138">
                  <c:v>0.8763</c:v>
                </c:pt>
                <c:pt idx="139">
                  <c:v>0.8826277241999999</c:v>
                </c:pt>
                <c:pt idx="140">
                  <c:v>0.889</c:v>
                </c:pt>
                <c:pt idx="141">
                  <c:v>0.8953277241999998</c:v>
                </c:pt>
                <c:pt idx="142">
                  <c:v>0.9017</c:v>
                </c:pt>
                <c:pt idx="143">
                  <c:v>0.9080277241999999</c:v>
                </c:pt>
                <c:pt idx="144">
                  <c:v>0.9144</c:v>
                </c:pt>
                <c:pt idx="145">
                  <c:v>0.9207277241999999</c:v>
                </c:pt>
                <c:pt idx="146">
                  <c:v>0.9270999999999999</c:v>
                </c:pt>
                <c:pt idx="147">
                  <c:v>0.9334277241999999</c:v>
                </c:pt>
                <c:pt idx="148">
                  <c:v>0.9398</c:v>
                </c:pt>
                <c:pt idx="149">
                  <c:v>0.9461277241999999</c:v>
                </c:pt>
                <c:pt idx="150">
                  <c:v>0.9525</c:v>
                </c:pt>
                <c:pt idx="151">
                  <c:v>0.9588277241999998</c:v>
                </c:pt>
                <c:pt idx="152">
                  <c:v>0.9652</c:v>
                </c:pt>
                <c:pt idx="153">
                  <c:v>0.9715277241999999</c:v>
                </c:pt>
                <c:pt idx="154">
                  <c:v>0.9779</c:v>
                </c:pt>
                <c:pt idx="155">
                  <c:v>0.9842277241999999</c:v>
                </c:pt>
                <c:pt idx="156">
                  <c:v>0.9905999999999999</c:v>
                </c:pt>
                <c:pt idx="157">
                  <c:v>0.9969277241999999</c:v>
                </c:pt>
                <c:pt idx="158">
                  <c:v>1.0032999999999999</c:v>
                </c:pt>
                <c:pt idx="159">
                  <c:v>1.0096277241999998</c:v>
                </c:pt>
                <c:pt idx="160">
                  <c:v>1.016</c:v>
                </c:pt>
                <c:pt idx="161">
                  <c:v>1.0223277242</c:v>
                </c:pt>
                <c:pt idx="162">
                  <c:v>1.0287</c:v>
                </c:pt>
                <c:pt idx="163">
                  <c:v>1.0350277241999999</c:v>
                </c:pt>
                <c:pt idx="164">
                  <c:v>1.0413999999999999</c:v>
                </c:pt>
                <c:pt idx="165">
                  <c:v>1.0477277241999998</c:v>
                </c:pt>
                <c:pt idx="166">
                  <c:v>1.0541</c:v>
                </c:pt>
                <c:pt idx="167">
                  <c:v>1.0604277242</c:v>
                </c:pt>
                <c:pt idx="168">
                  <c:v>1.0668</c:v>
                </c:pt>
                <c:pt idx="169">
                  <c:v>1.0731277242</c:v>
                </c:pt>
                <c:pt idx="170">
                  <c:v>1.0795</c:v>
                </c:pt>
                <c:pt idx="171">
                  <c:v>1.0858277241999998</c:v>
                </c:pt>
                <c:pt idx="172">
                  <c:v>1.0922</c:v>
                </c:pt>
                <c:pt idx="173">
                  <c:v>1.0985277241999998</c:v>
                </c:pt>
                <c:pt idx="174">
                  <c:v>1.1049</c:v>
                </c:pt>
                <c:pt idx="175">
                  <c:v>1.1112277242</c:v>
                </c:pt>
                <c:pt idx="176">
                  <c:v>1.1176</c:v>
                </c:pt>
                <c:pt idx="177">
                  <c:v>1.1239277241999999</c:v>
                </c:pt>
                <c:pt idx="178">
                  <c:v>1.1302999999999999</c:v>
                </c:pt>
                <c:pt idx="179">
                  <c:v>1.1366277241999998</c:v>
                </c:pt>
                <c:pt idx="180">
                  <c:v>1.143</c:v>
                </c:pt>
                <c:pt idx="181">
                  <c:v>1.1493277242</c:v>
                </c:pt>
                <c:pt idx="182">
                  <c:v>1.1557</c:v>
                </c:pt>
                <c:pt idx="183">
                  <c:v>1.1620277242</c:v>
                </c:pt>
                <c:pt idx="184">
                  <c:v>1.1683999999999999</c:v>
                </c:pt>
                <c:pt idx="185">
                  <c:v>1.1747277241999998</c:v>
                </c:pt>
                <c:pt idx="186">
                  <c:v>1.1811</c:v>
                </c:pt>
                <c:pt idx="187">
                  <c:v>1.1874277242</c:v>
                </c:pt>
                <c:pt idx="188">
                  <c:v>1.1938</c:v>
                </c:pt>
                <c:pt idx="189">
                  <c:v>1.2001277242</c:v>
                </c:pt>
                <c:pt idx="190">
                  <c:v>1.2065</c:v>
                </c:pt>
                <c:pt idx="191">
                  <c:v>1.2128277241999998</c:v>
                </c:pt>
                <c:pt idx="192">
                  <c:v>1.2191999999999998</c:v>
                </c:pt>
                <c:pt idx="193">
                  <c:v>1.2255277241999998</c:v>
                </c:pt>
                <c:pt idx="194">
                  <c:v>1.2319</c:v>
                </c:pt>
                <c:pt idx="195">
                  <c:v>1.2382277242</c:v>
                </c:pt>
                <c:pt idx="196">
                  <c:v>1.2446</c:v>
                </c:pt>
                <c:pt idx="197">
                  <c:v>1.2509277241999999</c:v>
                </c:pt>
                <c:pt idx="198">
                  <c:v>1.2572999999999999</c:v>
                </c:pt>
                <c:pt idx="199">
                  <c:v>1.2636277241999998</c:v>
                </c:pt>
                <c:pt idx="200">
                  <c:v>1.27</c:v>
                </c:pt>
                <c:pt idx="201">
                  <c:v>1.2763277242</c:v>
                </c:pt>
                <c:pt idx="202">
                  <c:v>1.2827</c:v>
                </c:pt>
                <c:pt idx="203">
                  <c:v>1.2890277242</c:v>
                </c:pt>
                <c:pt idx="204">
                  <c:v>1.2953999999999999</c:v>
                </c:pt>
                <c:pt idx="205">
                  <c:v>1.3017277241999998</c:v>
                </c:pt>
                <c:pt idx="206">
                  <c:v>1.3081</c:v>
                </c:pt>
                <c:pt idx="207">
                  <c:v>1.3144277242</c:v>
                </c:pt>
                <c:pt idx="208">
                  <c:v>1.3208</c:v>
                </c:pt>
                <c:pt idx="209">
                  <c:v>1.3271277242</c:v>
                </c:pt>
                <c:pt idx="210">
                  <c:v>1.3335</c:v>
                </c:pt>
                <c:pt idx="211">
                  <c:v>1.3398277241999998</c:v>
                </c:pt>
                <c:pt idx="212">
                  <c:v>1.3461999999999998</c:v>
                </c:pt>
                <c:pt idx="213">
                  <c:v>1.3525277241999998</c:v>
                </c:pt>
                <c:pt idx="214">
                  <c:v>1.3589</c:v>
                </c:pt>
                <c:pt idx="215">
                  <c:v>1.3652277242</c:v>
                </c:pt>
                <c:pt idx="216">
                  <c:v>1.3716</c:v>
                </c:pt>
                <c:pt idx="217">
                  <c:v>1.3779277241999999</c:v>
                </c:pt>
                <c:pt idx="218">
                  <c:v>1.3842999999999999</c:v>
                </c:pt>
                <c:pt idx="219">
                  <c:v>1.3906277241999998</c:v>
                </c:pt>
              </c:numCache>
            </c:numRef>
          </c:xVal>
          <c:yVal>
            <c:numRef>
              <c:f>'Hall_pointscan_data.2520121'!$F$4:$F$223</c:f>
              <c:numCache>
                <c:ptCount val="220"/>
                <c:pt idx="0">
                  <c:v>5.5E-05</c:v>
                </c:pt>
                <c:pt idx="1">
                  <c:v>6E-05</c:v>
                </c:pt>
                <c:pt idx="2">
                  <c:v>6E-05</c:v>
                </c:pt>
                <c:pt idx="3">
                  <c:v>7E-05</c:v>
                </c:pt>
                <c:pt idx="4">
                  <c:v>7.5E-05</c:v>
                </c:pt>
                <c:pt idx="5">
                  <c:v>9E-05</c:v>
                </c:pt>
                <c:pt idx="6">
                  <c:v>0.000105</c:v>
                </c:pt>
                <c:pt idx="7">
                  <c:v>0.00012</c:v>
                </c:pt>
                <c:pt idx="8">
                  <c:v>0.000145</c:v>
                </c:pt>
                <c:pt idx="9">
                  <c:v>0.00018</c:v>
                </c:pt>
                <c:pt idx="10">
                  <c:v>0.00023</c:v>
                </c:pt>
                <c:pt idx="11">
                  <c:v>0.000285</c:v>
                </c:pt>
                <c:pt idx="12">
                  <c:v>0.000365</c:v>
                </c:pt>
                <c:pt idx="13">
                  <c:v>0.00046</c:v>
                </c:pt>
                <c:pt idx="14">
                  <c:v>0.00057</c:v>
                </c:pt>
                <c:pt idx="15">
                  <c:v>0.00081</c:v>
                </c:pt>
                <c:pt idx="16">
                  <c:v>0.001635</c:v>
                </c:pt>
                <c:pt idx="17">
                  <c:v>0.00449</c:v>
                </c:pt>
                <c:pt idx="18">
                  <c:v>0.008195</c:v>
                </c:pt>
                <c:pt idx="19">
                  <c:v>0.012345</c:v>
                </c:pt>
                <c:pt idx="20">
                  <c:v>0.017225</c:v>
                </c:pt>
                <c:pt idx="21">
                  <c:v>0.02297</c:v>
                </c:pt>
                <c:pt idx="22">
                  <c:v>0.030205</c:v>
                </c:pt>
                <c:pt idx="23">
                  <c:v>0.0389</c:v>
                </c:pt>
                <c:pt idx="24">
                  <c:v>0.04936</c:v>
                </c:pt>
                <c:pt idx="25">
                  <c:v>0.06136</c:v>
                </c:pt>
                <c:pt idx="26">
                  <c:v>0.074</c:v>
                </c:pt>
                <c:pt idx="27">
                  <c:v>0.086265</c:v>
                </c:pt>
                <c:pt idx="28">
                  <c:v>0.097135</c:v>
                </c:pt>
                <c:pt idx="29">
                  <c:v>0.106315</c:v>
                </c:pt>
                <c:pt idx="30">
                  <c:v>0.1129</c:v>
                </c:pt>
                <c:pt idx="31">
                  <c:v>0.11736</c:v>
                </c:pt>
                <c:pt idx="32">
                  <c:v>0.12038</c:v>
                </c:pt>
                <c:pt idx="33">
                  <c:v>0.121855</c:v>
                </c:pt>
                <c:pt idx="34">
                  <c:v>0.12258</c:v>
                </c:pt>
                <c:pt idx="35">
                  <c:v>0.122955</c:v>
                </c:pt>
                <c:pt idx="36">
                  <c:v>0.12319</c:v>
                </c:pt>
                <c:pt idx="37">
                  <c:v>0.12334</c:v>
                </c:pt>
                <c:pt idx="38">
                  <c:v>0.123475</c:v>
                </c:pt>
                <c:pt idx="39">
                  <c:v>0.123515</c:v>
                </c:pt>
                <c:pt idx="40">
                  <c:v>0.123585</c:v>
                </c:pt>
                <c:pt idx="41">
                  <c:v>0.123625</c:v>
                </c:pt>
                <c:pt idx="42">
                  <c:v>0.123665</c:v>
                </c:pt>
                <c:pt idx="43">
                  <c:v>0.1237</c:v>
                </c:pt>
                <c:pt idx="44">
                  <c:v>0.123715</c:v>
                </c:pt>
                <c:pt idx="45">
                  <c:v>0.123735</c:v>
                </c:pt>
                <c:pt idx="46">
                  <c:v>0.12376</c:v>
                </c:pt>
                <c:pt idx="47">
                  <c:v>0.123765</c:v>
                </c:pt>
                <c:pt idx="48">
                  <c:v>0.123785</c:v>
                </c:pt>
                <c:pt idx="49">
                  <c:v>0.123795</c:v>
                </c:pt>
                <c:pt idx="50">
                  <c:v>0.123815</c:v>
                </c:pt>
                <c:pt idx="51">
                  <c:v>0.12383</c:v>
                </c:pt>
                <c:pt idx="52">
                  <c:v>0.123845</c:v>
                </c:pt>
                <c:pt idx="53">
                  <c:v>0.12385</c:v>
                </c:pt>
                <c:pt idx="54">
                  <c:v>0.12386</c:v>
                </c:pt>
                <c:pt idx="55">
                  <c:v>0.12387</c:v>
                </c:pt>
                <c:pt idx="56">
                  <c:v>0.123885</c:v>
                </c:pt>
                <c:pt idx="57">
                  <c:v>0.123895</c:v>
                </c:pt>
                <c:pt idx="58">
                  <c:v>0.123915</c:v>
                </c:pt>
                <c:pt idx="59">
                  <c:v>0.12392</c:v>
                </c:pt>
                <c:pt idx="60">
                  <c:v>0.123935</c:v>
                </c:pt>
                <c:pt idx="61">
                  <c:v>0.12395</c:v>
                </c:pt>
                <c:pt idx="62">
                  <c:v>0.123955</c:v>
                </c:pt>
                <c:pt idx="63">
                  <c:v>0.12397</c:v>
                </c:pt>
                <c:pt idx="64">
                  <c:v>0.123975</c:v>
                </c:pt>
                <c:pt idx="65">
                  <c:v>0.12398</c:v>
                </c:pt>
                <c:pt idx="66">
                  <c:v>0.123995</c:v>
                </c:pt>
                <c:pt idx="67">
                  <c:v>0.124</c:v>
                </c:pt>
                <c:pt idx="68">
                  <c:v>0.124005</c:v>
                </c:pt>
                <c:pt idx="69">
                  <c:v>0.124005</c:v>
                </c:pt>
                <c:pt idx="70">
                  <c:v>0.124</c:v>
                </c:pt>
                <c:pt idx="71">
                  <c:v>0.124005</c:v>
                </c:pt>
                <c:pt idx="72">
                  <c:v>0.124005</c:v>
                </c:pt>
                <c:pt idx="73">
                  <c:v>0.124005</c:v>
                </c:pt>
                <c:pt idx="74">
                  <c:v>0.12401</c:v>
                </c:pt>
                <c:pt idx="75">
                  <c:v>0.124</c:v>
                </c:pt>
                <c:pt idx="76">
                  <c:v>0.124015</c:v>
                </c:pt>
                <c:pt idx="77">
                  <c:v>0.124015</c:v>
                </c:pt>
                <c:pt idx="78">
                  <c:v>0.124015</c:v>
                </c:pt>
                <c:pt idx="79">
                  <c:v>0.124015</c:v>
                </c:pt>
                <c:pt idx="80">
                  <c:v>0.12402</c:v>
                </c:pt>
                <c:pt idx="81">
                  <c:v>0.12402</c:v>
                </c:pt>
                <c:pt idx="82">
                  <c:v>0.12402</c:v>
                </c:pt>
                <c:pt idx="83">
                  <c:v>0.124015</c:v>
                </c:pt>
                <c:pt idx="84">
                  <c:v>0.124005</c:v>
                </c:pt>
                <c:pt idx="85">
                  <c:v>0.124</c:v>
                </c:pt>
                <c:pt idx="86">
                  <c:v>0.123995</c:v>
                </c:pt>
                <c:pt idx="87">
                  <c:v>0.123975</c:v>
                </c:pt>
                <c:pt idx="88">
                  <c:v>0.12396</c:v>
                </c:pt>
                <c:pt idx="89">
                  <c:v>0.12394</c:v>
                </c:pt>
                <c:pt idx="90">
                  <c:v>0.123935</c:v>
                </c:pt>
                <c:pt idx="91">
                  <c:v>0.123945</c:v>
                </c:pt>
                <c:pt idx="92">
                  <c:v>0.123945</c:v>
                </c:pt>
                <c:pt idx="93">
                  <c:v>0.123935</c:v>
                </c:pt>
                <c:pt idx="94">
                  <c:v>0.12394</c:v>
                </c:pt>
                <c:pt idx="95">
                  <c:v>0.12394</c:v>
                </c:pt>
                <c:pt idx="96">
                  <c:v>0.12395</c:v>
                </c:pt>
                <c:pt idx="97">
                  <c:v>0.12395</c:v>
                </c:pt>
                <c:pt idx="98">
                  <c:v>0.12395</c:v>
                </c:pt>
                <c:pt idx="99">
                  <c:v>0.12394</c:v>
                </c:pt>
                <c:pt idx="100">
                  <c:v>0.123945</c:v>
                </c:pt>
                <c:pt idx="101">
                  <c:v>0.12394</c:v>
                </c:pt>
                <c:pt idx="102">
                  <c:v>0.123925</c:v>
                </c:pt>
                <c:pt idx="103">
                  <c:v>0.123915</c:v>
                </c:pt>
                <c:pt idx="104">
                  <c:v>0.12388</c:v>
                </c:pt>
                <c:pt idx="105">
                  <c:v>0.123805</c:v>
                </c:pt>
                <c:pt idx="106">
                  <c:v>0.123665</c:v>
                </c:pt>
                <c:pt idx="107">
                  <c:v>0.12343</c:v>
                </c:pt>
                <c:pt idx="108">
                  <c:v>0.123095</c:v>
                </c:pt>
                <c:pt idx="109">
                  <c:v>0.12273</c:v>
                </c:pt>
                <c:pt idx="110">
                  <c:v>0.122565</c:v>
                </c:pt>
                <c:pt idx="111">
                  <c:v>0.1227</c:v>
                </c:pt>
                <c:pt idx="112">
                  <c:v>0.12299</c:v>
                </c:pt>
                <c:pt idx="113">
                  <c:v>0.12325</c:v>
                </c:pt>
                <c:pt idx="114">
                  <c:v>0.12342</c:v>
                </c:pt>
                <c:pt idx="115">
                  <c:v>0.123535</c:v>
                </c:pt>
                <c:pt idx="116">
                  <c:v>0.1236</c:v>
                </c:pt>
                <c:pt idx="117">
                  <c:v>0.12364</c:v>
                </c:pt>
                <c:pt idx="118">
                  <c:v>0.123655</c:v>
                </c:pt>
                <c:pt idx="119">
                  <c:v>0.12367</c:v>
                </c:pt>
                <c:pt idx="120">
                  <c:v>0.123675</c:v>
                </c:pt>
                <c:pt idx="121">
                  <c:v>0.12368</c:v>
                </c:pt>
                <c:pt idx="122">
                  <c:v>0.12369</c:v>
                </c:pt>
                <c:pt idx="123">
                  <c:v>0.123695</c:v>
                </c:pt>
                <c:pt idx="124">
                  <c:v>0.1237</c:v>
                </c:pt>
                <c:pt idx="125">
                  <c:v>0.12371</c:v>
                </c:pt>
                <c:pt idx="126">
                  <c:v>0.12372</c:v>
                </c:pt>
                <c:pt idx="127">
                  <c:v>0.123735</c:v>
                </c:pt>
                <c:pt idx="128">
                  <c:v>0.123735</c:v>
                </c:pt>
                <c:pt idx="129">
                  <c:v>0.12374</c:v>
                </c:pt>
                <c:pt idx="130">
                  <c:v>0.12374</c:v>
                </c:pt>
                <c:pt idx="131">
                  <c:v>0.123745</c:v>
                </c:pt>
                <c:pt idx="132">
                  <c:v>0.12376</c:v>
                </c:pt>
                <c:pt idx="133">
                  <c:v>0.12376</c:v>
                </c:pt>
                <c:pt idx="134">
                  <c:v>0.123765</c:v>
                </c:pt>
                <c:pt idx="135">
                  <c:v>0.123765</c:v>
                </c:pt>
                <c:pt idx="136">
                  <c:v>0.123765</c:v>
                </c:pt>
                <c:pt idx="137">
                  <c:v>0.12376</c:v>
                </c:pt>
                <c:pt idx="138">
                  <c:v>0.123765</c:v>
                </c:pt>
                <c:pt idx="139">
                  <c:v>0.12377</c:v>
                </c:pt>
                <c:pt idx="140">
                  <c:v>0.123765</c:v>
                </c:pt>
                <c:pt idx="141">
                  <c:v>0.12375</c:v>
                </c:pt>
                <c:pt idx="142">
                  <c:v>0.123765</c:v>
                </c:pt>
                <c:pt idx="143">
                  <c:v>0.123765</c:v>
                </c:pt>
                <c:pt idx="144">
                  <c:v>0.123745</c:v>
                </c:pt>
                <c:pt idx="145">
                  <c:v>0.123735</c:v>
                </c:pt>
                <c:pt idx="146">
                  <c:v>0.12378</c:v>
                </c:pt>
                <c:pt idx="147">
                  <c:v>0.12377</c:v>
                </c:pt>
                <c:pt idx="148">
                  <c:v>0.123775</c:v>
                </c:pt>
                <c:pt idx="149">
                  <c:v>0.12377</c:v>
                </c:pt>
                <c:pt idx="150">
                  <c:v>0.12377</c:v>
                </c:pt>
                <c:pt idx="151">
                  <c:v>0.123775</c:v>
                </c:pt>
                <c:pt idx="152">
                  <c:v>0.12375</c:v>
                </c:pt>
                <c:pt idx="153">
                  <c:v>0.12377</c:v>
                </c:pt>
                <c:pt idx="154">
                  <c:v>0.123795</c:v>
                </c:pt>
                <c:pt idx="155">
                  <c:v>0.12376</c:v>
                </c:pt>
                <c:pt idx="156">
                  <c:v>0.123755</c:v>
                </c:pt>
                <c:pt idx="157">
                  <c:v>0.12374</c:v>
                </c:pt>
                <c:pt idx="158">
                  <c:v>0.12372</c:v>
                </c:pt>
                <c:pt idx="159">
                  <c:v>0.123705</c:v>
                </c:pt>
                <c:pt idx="160">
                  <c:v>0.123695</c:v>
                </c:pt>
                <c:pt idx="161">
                  <c:v>0.123685</c:v>
                </c:pt>
                <c:pt idx="162">
                  <c:v>0.123655</c:v>
                </c:pt>
                <c:pt idx="163">
                  <c:v>0.123635</c:v>
                </c:pt>
                <c:pt idx="164">
                  <c:v>0.12362</c:v>
                </c:pt>
                <c:pt idx="165">
                  <c:v>0.123605</c:v>
                </c:pt>
                <c:pt idx="166">
                  <c:v>0.12358</c:v>
                </c:pt>
                <c:pt idx="167">
                  <c:v>0.123555</c:v>
                </c:pt>
                <c:pt idx="168">
                  <c:v>0.12354</c:v>
                </c:pt>
                <c:pt idx="169">
                  <c:v>0.123525</c:v>
                </c:pt>
                <c:pt idx="170">
                  <c:v>0.12352</c:v>
                </c:pt>
                <c:pt idx="171">
                  <c:v>0.123495</c:v>
                </c:pt>
                <c:pt idx="172">
                  <c:v>0.123485</c:v>
                </c:pt>
                <c:pt idx="173">
                  <c:v>0.123445</c:v>
                </c:pt>
                <c:pt idx="174">
                  <c:v>0.123425</c:v>
                </c:pt>
                <c:pt idx="175">
                  <c:v>0.12339</c:v>
                </c:pt>
                <c:pt idx="176">
                  <c:v>0.12335</c:v>
                </c:pt>
                <c:pt idx="177">
                  <c:v>0.123315</c:v>
                </c:pt>
                <c:pt idx="178">
                  <c:v>0.12327</c:v>
                </c:pt>
                <c:pt idx="179">
                  <c:v>0.123215</c:v>
                </c:pt>
                <c:pt idx="180">
                  <c:v>0.12317</c:v>
                </c:pt>
                <c:pt idx="181">
                  <c:v>0.123125</c:v>
                </c:pt>
                <c:pt idx="182">
                  <c:v>0.12305</c:v>
                </c:pt>
                <c:pt idx="183">
                  <c:v>0.122945</c:v>
                </c:pt>
                <c:pt idx="184">
                  <c:v>0.122765</c:v>
                </c:pt>
                <c:pt idx="185">
                  <c:v>0.122485</c:v>
                </c:pt>
                <c:pt idx="186">
                  <c:v>0.121975</c:v>
                </c:pt>
                <c:pt idx="187">
                  <c:v>0.12103</c:v>
                </c:pt>
                <c:pt idx="188">
                  <c:v>0.119245</c:v>
                </c:pt>
                <c:pt idx="189">
                  <c:v>0.116065</c:v>
                </c:pt>
                <c:pt idx="190">
                  <c:v>0.110795</c:v>
                </c:pt>
                <c:pt idx="191">
                  <c:v>0.103195</c:v>
                </c:pt>
                <c:pt idx="192">
                  <c:v>0.09328</c:v>
                </c:pt>
                <c:pt idx="193">
                  <c:v>0.08178</c:v>
                </c:pt>
                <c:pt idx="194">
                  <c:v>0.069235</c:v>
                </c:pt>
                <c:pt idx="195">
                  <c:v>0.056745</c:v>
                </c:pt>
                <c:pt idx="196">
                  <c:v>0.045355</c:v>
                </c:pt>
                <c:pt idx="197">
                  <c:v>0.03567</c:v>
                </c:pt>
                <c:pt idx="198">
                  <c:v>0.02759</c:v>
                </c:pt>
                <c:pt idx="199">
                  <c:v>0.02091</c:v>
                </c:pt>
                <c:pt idx="200">
                  <c:v>0.015355</c:v>
                </c:pt>
                <c:pt idx="201">
                  <c:v>0.010715</c:v>
                </c:pt>
                <c:pt idx="202">
                  <c:v>0.006695</c:v>
                </c:pt>
                <c:pt idx="203">
                  <c:v>0.003295</c:v>
                </c:pt>
                <c:pt idx="204">
                  <c:v>0.001315</c:v>
                </c:pt>
                <c:pt idx="205">
                  <c:v>0.00077</c:v>
                </c:pt>
                <c:pt idx="206">
                  <c:v>0.000565</c:v>
                </c:pt>
                <c:pt idx="207">
                  <c:v>0.00043</c:v>
                </c:pt>
                <c:pt idx="208">
                  <c:v>0.00033</c:v>
                </c:pt>
                <c:pt idx="209">
                  <c:v>0.00026</c:v>
                </c:pt>
                <c:pt idx="210">
                  <c:v>0.000205</c:v>
                </c:pt>
                <c:pt idx="211">
                  <c:v>0.00016</c:v>
                </c:pt>
                <c:pt idx="212">
                  <c:v>0.00013</c:v>
                </c:pt>
                <c:pt idx="213">
                  <c:v>0.0001</c:v>
                </c:pt>
                <c:pt idx="214">
                  <c:v>8.5E-05</c:v>
                </c:pt>
                <c:pt idx="215">
                  <c:v>7.5E-05</c:v>
                </c:pt>
                <c:pt idx="216">
                  <c:v>5.5E-05</c:v>
                </c:pt>
                <c:pt idx="217">
                  <c:v>5.5E-05</c:v>
                </c:pt>
                <c:pt idx="218">
                  <c:v>4.5E-05</c:v>
                </c:pt>
                <c:pt idx="219">
                  <c:v>4.5E-05</c:v>
                </c:pt>
              </c:numCache>
            </c:numRef>
          </c:yVal>
          <c:smooth val="1"/>
        </c:ser>
        <c:ser>
          <c:idx val="1"/>
          <c:order val="1"/>
          <c:tx>
            <c:v>back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'Hall_pointscan_data.2520121'!$M$4:$M$77</c:f>
              <c:numCache>
                <c:ptCount val="74"/>
                <c:pt idx="0">
                  <c:v>1.3906277241999998</c:v>
                </c:pt>
                <c:pt idx="1">
                  <c:v>1.3716</c:v>
                </c:pt>
                <c:pt idx="2">
                  <c:v>1.3525277241999998</c:v>
                </c:pt>
                <c:pt idx="3">
                  <c:v>1.3335</c:v>
                </c:pt>
                <c:pt idx="4">
                  <c:v>1.3144277242</c:v>
                </c:pt>
                <c:pt idx="5">
                  <c:v>1.2953999999999999</c:v>
                </c:pt>
                <c:pt idx="6">
                  <c:v>1.2763277242</c:v>
                </c:pt>
                <c:pt idx="7">
                  <c:v>1.2572999999999999</c:v>
                </c:pt>
                <c:pt idx="8">
                  <c:v>1.2382277242</c:v>
                </c:pt>
                <c:pt idx="9">
                  <c:v>1.2191999999999998</c:v>
                </c:pt>
                <c:pt idx="10">
                  <c:v>1.2001277242</c:v>
                </c:pt>
                <c:pt idx="11">
                  <c:v>1.1811</c:v>
                </c:pt>
                <c:pt idx="12">
                  <c:v>1.1620277242</c:v>
                </c:pt>
                <c:pt idx="13">
                  <c:v>1.143</c:v>
                </c:pt>
                <c:pt idx="14">
                  <c:v>1.1239277241999999</c:v>
                </c:pt>
                <c:pt idx="15">
                  <c:v>1.1049</c:v>
                </c:pt>
                <c:pt idx="16">
                  <c:v>1.0858277241999998</c:v>
                </c:pt>
                <c:pt idx="17">
                  <c:v>1.0668</c:v>
                </c:pt>
                <c:pt idx="18">
                  <c:v>1.0477277241999998</c:v>
                </c:pt>
                <c:pt idx="19">
                  <c:v>1.0287</c:v>
                </c:pt>
                <c:pt idx="20">
                  <c:v>1.0096277241999998</c:v>
                </c:pt>
                <c:pt idx="21">
                  <c:v>0.9905999999999999</c:v>
                </c:pt>
                <c:pt idx="22">
                  <c:v>0.9715277241999999</c:v>
                </c:pt>
                <c:pt idx="23">
                  <c:v>0.9525</c:v>
                </c:pt>
                <c:pt idx="24">
                  <c:v>0.9334277241999999</c:v>
                </c:pt>
                <c:pt idx="25">
                  <c:v>0.9144</c:v>
                </c:pt>
                <c:pt idx="26">
                  <c:v>0.8953277241999998</c:v>
                </c:pt>
                <c:pt idx="27">
                  <c:v>0.8763</c:v>
                </c:pt>
                <c:pt idx="28">
                  <c:v>0.8572277241999999</c:v>
                </c:pt>
                <c:pt idx="29">
                  <c:v>0.8382</c:v>
                </c:pt>
                <c:pt idx="30">
                  <c:v>0.8191277241999999</c:v>
                </c:pt>
                <c:pt idx="31">
                  <c:v>0.8000999999999999</c:v>
                </c:pt>
                <c:pt idx="32">
                  <c:v>0.7810277242</c:v>
                </c:pt>
                <c:pt idx="33">
                  <c:v>0.762</c:v>
                </c:pt>
                <c:pt idx="34">
                  <c:v>0.7429277242</c:v>
                </c:pt>
                <c:pt idx="35">
                  <c:v>0.7239</c:v>
                </c:pt>
                <c:pt idx="36">
                  <c:v>0.7048277242</c:v>
                </c:pt>
                <c:pt idx="37">
                  <c:v>0.6858</c:v>
                </c:pt>
                <c:pt idx="38">
                  <c:v>0.6667277242</c:v>
                </c:pt>
                <c:pt idx="39">
                  <c:v>0.6476999999999999</c:v>
                </c:pt>
                <c:pt idx="40">
                  <c:v>0.6286277242</c:v>
                </c:pt>
                <c:pt idx="41">
                  <c:v>0.6095999999999999</c:v>
                </c:pt>
                <c:pt idx="42">
                  <c:v>0.5905277242</c:v>
                </c:pt>
                <c:pt idx="43">
                  <c:v>0.5715</c:v>
                </c:pt>
                <c:pt idx="44">
                  <c:v>0.5524277242</c:v>
                </c:pt>
                <c:pt idx="45">
                  <c:v>0.5334</c:v>
                </c:pt>
                <c:pt idx="46">
                  <c:v>0.5143277242</c:v>
                </c:pt>
                <c:pt idx="47">
                  <c:v>0.49529999999999996</c:v>
                </c:pt>
                <c:pt idx="48">
                  <c:v>0.4762277242</c:v>
                </c:pt>
                <c:pt idx="49">
                  <c:v>0.4572</c:v>
                </c:pt>
                <c:pt idx="50">
                  <c:v>0.4381277242</c:v>
                </c:pt>
                <c:pt idx="51">
                  <c:v>0.4191</c:v>
                </c:pt>
                <c:pt idx="52">
                  <c:v>0.4000277242</c:v>
                </c:pt>
                <c:pt idx="53">
                  <c:v>0.381</c:v>
                </c:pt>
                <c:pt idx="54">
                  <c:v>0.3619277242</c:v>
                </c:pt>
                <c:pt idx="55">
                  <c:v>0.3429</c:v>
                </c:pt>
                <c:pt idx="56">
                  <c:v>0.3238277242</c:v>
                </c:pt>
                <c:pt idx="57">
                  <c:v>0.30479999999999996</c:v>
                </c:pt>
                <c:pt idx="58">
                  <c:v>0.28572772420000003</c:v>
                </c:pt>
                <c:pt idx="59">
                  <c:v>0.2667</c:v>
                </c:pt>
                <c:pt idx="60">
                  <c:v>0.2476277242</c:v>
                </c:pt>
                <c:pt idx="61">
                  <c:v>0.2286</c:v>
                </c:pt>
                <c:pt idx="62">
                  <c:v>0.20952772420000002</c:v>
                </c:pt>
                <c:pt idx="63">
                  <c:v>0.1905</c:v>
                </c:pt>
                <c:pt idx="64">
                  <c:v>0.1714277242</c:v>
                </c:pt>
                <c:pt idx="65">
                  <c:v>0.15239999999999998</c:v>
                </c:pt>
                <c:pt idx="66">
                  <c:v>0.1333277242</c:v>
                </c:pt>
                <c:pt idx="67">
                  <c:v>0.1143</c:v>
                </c:pt>
                <c:pt idx="68">
                  <c:v>0.0952277242</c:v>
                </c:pt>
                <c:pt idx="69">
                  <c:v>0.07619999999999999</c:v>
                </c:pt>
                <c:pt idx="70">
                  <c:v>0.0571277242</c:v>
                </c:pt>
                <c:pt idx="71">
                  <c:v>0.038099999999999995</c:v>
                </c:pt>
                <c:pt idx="72">
                  <c:v>0.0190277242</c:v>
                </c:pt>
                <c:pt idx="73">
                  <c:v>0</c:v>
                </c:pt>
              </c:numCache>
            </c:numRef>
          </c:xVal>
          <c:yVal>
            <c:numRef>
              <c:f>'Hall_pointscan_data.2520121'!$N$4:$N$77</c:f>
              <c:numCache>
                <c:ptCount val="74"/>
                <c:pt idx="0">
                  <c:v>4E-05</c:v>
                </c:pt>
                <c:pt idx="1">
                  <c:v>7.5E-05</c:v>
                </c:pt>
                <c:pt idx="2">
                  <c:v>0.00011</c:v>
                </c:pt>
                <c:pt idx="3">
                  <c:v>0.000205</c:v>
                </c:pt>
                <c:pt idx="4">
                  <c:v>0.000435</c:v>
                </c:pt>
                <c:pt idx="5">
                  <c:v>0.00138</c:v>
                </c:pt>
                <c:pt idx="6">
                  <c:v>0.010985</c:v>
                </c:pt>
                <c:pt idx="7">
                  <c:v>0.02799</c:v>
                </c:pt>
                <c:pt idx="8">
                  <c:v>0.05738</c:v>
                </c:pt>
                <c:pt idx="9">
                  <c:v>0.093745</c:v>
                </c:pt>
                <c:pt idx="10">
                  <c:v>0.116215</c:v>
                </c:pt>
                <c:pt idx="11">
                  <c:v>0.12195</c:v>
                </c:pt>
                <c:pt idx="12">
                  <c:v>0.12288</c:v>
                </c:pt>
                <c:pt idx="13">
                  <c:v>0.12311</c:v>
                </c:pt>
                <c:pt idx="14">
                  <c:v>0.123245</c:v>
                </c:pt>
                <c:pt idx="15">
                  <c:v>0.123355</c:v>
                </c:pt>
                <c:pt idx="16">
                  <c:v>0.12344</c:v>
                </c:pt>
                <c:pt idx="17">
                  <c:v>0.123475</c:v>
                </c:pt>
                <c:pt idx="18">
                  <c:v>0.123535</c:v>
                </c:pt>
                <c:pt idx="19">
                  <c:v>0.123585</c:v>
                </c:pt>
                <c:pt idx="20">
                  <c:v>0.123635</c:v>
                </c:pt>
                <c:pt idx="21">
                  <c:v>0.12368</c:v>
                </c:pt>
                <c:pt idx="22">
                  <c:v>0.12371</c:v>
                </c:pt>
                <c:pt idx="23">
                  <c:v>0.1237</c:v>
                </c:pt>
                <c:pt idx="24">
                  <c:v>0.123705</c:v>
                </c:pt>
                <c:pt idx="25">
                  <c:v>0.123675</c:v>
                </c:pt>
                <c:pt idx="26">
                  <c:v>0.123705</c:v>
                </c:pt>
                <c:pt idx="27">
                  <c:v>0.123705</c:v>
                </c:pt>
                <c:pt idx="28">
                  <c:v>0.12371</c:v>
                </c:pt>
                <c:pt idx="29">
                  <c:v>0.123695</c:v>
                </c:pt>
                <c:pt idx="30">
                  <c:v>0.123695</c:v>
                </c:pt>
                <c:pt idx="31">
                  <c:v>0.12366</c:v>
                </c:pt>
                <c:pt idx="32">
                  <c:v>0.12364</c:v>
                </c:pt>
                <c:pt idx="33">
                  <c:v>0.123615</c:v>
                </c:pt>
                <c:pt idx="34">
                  <c:v>0.12358</c:v>
                </c:pt>
                <c:pt idx="35">
                  <c:v>0.123365</c:v>
                </c:pt>
                <c:pt idx="36">
                  <c:v>0.12263</c:v>
                </c:pt>
                <c:pt idx="37">
                  <c:v>0.123045</c:v>
                </c:pt>
                <c:pt idx="38">
                  <c:v>0.12374</c:v>
                </c:pt>
                <c:pt idx="39">
                  <c:v>0.12385</c:v>
                </c:pt>
                <c:pt idx="40">
                  <c:v>0.12387</c:v>
                </c:pt>
                <c:pt idx="41">
                  <c:v>0.123875</c:v>
                </c:pt>
                <c:pt idx="42">
                  <c:v>0.123875</c:v>
                </c:pt>
                <c:pt idx="43">
                  <c:v>0.123865</c:v>
                </c:pt>
                <c:pt idx="44">
                  <c:v>0.12389</c:v>
                </c:pt>
                <c:pt idx="45">
                  <c:v>0.12392</c:v>
                </c:pt>
                <c:pt idx="46">
                  <c:v>0.123935</c:v>
                </c:pt>
                <c:pt idx="47">
                  <c:v>0.12394</c:v>
                </c:pt>
                <c:pt idx="48">
                  <c:v>0.12394</c:v>
                </c:pt>
                <c:pt idx="49">
                  <c:v>0.12393</c:v>
                </c:pt>
                <c:pt idx="50">
                  <c:v>0.12392</c:v>
                </c:pt>
                <c:pt idx="51">
                  <c:v>0.123905</c:v>
                </c:pt>
                <c:pt idx="52">
                  <c:v>0.123885</c:v>
                </c:pt>
                <c:pt idx="53">
                  <c:v>0.12385</c:v>
                </c:pt>
                <c:pt idx="54">
                  <c:v>0.12382</c:v>
                </c:pt>
                <c:pt idx="55">
                  <c:v>0.12378</c:v>
                </c:pt>
                <c:pt idx="56">
                  <c:v>0.12375</c:v>
                </c:pt>
                <c:pt idx="57">
                  <c:v>0.12369</c:v>
                </c:pt>
                <c:pt idx="58">
                  <c:v>0.123615</c:v>
                </c:pt>
                <c:pt idx="59">
                  <c:v>0.123545</c:v>
                </c:pt>
                <c:pt idx="60">
                  <c:v>0.12339</c:v>
                </c:pt>
                <c:pt idx="61">
                  <c:v>0.12309</c:v>
                </c:pt>
                <c:pt idx="62">
                  <c:v>0.12161</c:v>
                </c:pt>
                <c:pt idx="63">
                  <c:v>0.11267</c:v>
                </c:pt>
                <c:pt idx="64">
                  <c:v>0.08577</c:v>
                </c:pt>
                <c:pt idx="65">
                  <c:v>0.04868</c:v>
                </c:pt>
                <c:pt idx="66">
                  <c:v>0.02263</c:v>
                </c:pt>
                <c:pt idx="67">
                  <c:v>0.00787</c:v>
                </c:pt>
                <c:pt idx="68">
                  <c:v>0.00079</c:v>
                </c:pt>
                <c:pt idx="69">
                  <c:v>0.00036</c:v>
                </c:pt>
                <c:pt idx="70">
                  <c:v>0.000185</c:v>
                </c:pt>
                <c:pt idx="71">
                  <c:v>0.0001</c:v>
                </c:pt>
                <c:pt idx="72">
                  <c:v>7E-05</c:v>
                </c:pt>
                <c:pt idx="73">
                  <c:v>5.5E-05</c:v>
                </c:pt>
              </c:numCache>
            </c:numRef>
          </c:yVal>
          <c:smooth val="1"/>
        </c:ser>
        <c:axId val="49043586"/>
        <c:axId val="38739091"/>
      </c:scatterChart>
      <c:valAx>
        <c:axId val="49043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lead end,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39091"/>
        <c:crosses val="autoZero"/>
        <c:crossBetween val="midCat"/>
        <c:dispUnits/>
      </c:valAx>
      <c:valAx>
        <c:axId val="38739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B, Tesla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435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-scan_rqeb00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Hall_pointscan_data.2524860"/>
      <sheetName val="Hall_pointscan_data.2524713"/>
      <sheetName val="left"/>
      <sheetName val="right"/>
      <sheetName val="hr_good_harms.25197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6" width="8.8515625" style="0" customWidth="1"/>
    <col min="7" max="7" width="12.140625" style="0" customWidth="1"/>
    <col min="8" max="16384" width="8.8515625" style="0" customWidth="1"/>
  </cols>
  <sheetData>
    <row r="1" ht="12.75">
      <c r="A1" s="5" t="s">
        <v>6</v>
      </c>
    </row>
    <row r="2" spans="1:7" ht="12.75">
      <c r="A2" t="s">
        <v>7</v>
      </c>
      <c r="B2" t="s">
        <v>21</v>
      </c>
      <c r="C2" s="5">
        <v>2520400</v>
      </c>
      <c r="G2" t="s">
        <v>22</v>
      </c>
    </row>
    <row r="3" spans="1:9" ht="12.75">
      <c r="A3" t="s">
        <v>8</v>
      </c>
      <c r="B3" t="s">
        <v>23</v>
      </c>
      <c r="C3" s="6">
        <f ca="1">INDIRECT(ADDRESS(2,10,1,TRUE,CONCATENATE("Hall_pointscan_data.",TEXT($C$2,"0"))))</f>
        <v>-0.13076202641827397</v>
      </c>
      <c r="D3" t="s">
        <v>24</v>
      </c>
      <c r="G3" t="s">
        <v>25</v>
      </c>
      <c r="H3" s="5">
        <v>2.23971</v>
      </c>
      <c r="I3" t="s">
        <v>26</v>
      </c>
    </row>
    <row r="4" spans="2:9" ht="12.75">
      <c r="B4" t="s">
        <v>27</v>
      </c>
      <c r="C4" s="6">
        <f ca="1">INDIRECT(ADDRESS(2,11,1,TRUE,CONCATENATE("Hall_pointscan_data.",TEXT($C$2,"0"))))</f>
        <v>-0.0911891873233871</v>
      </c>
      <c r="D4" t="s">
        <v>24</v>
      </c>
      <c r="G4" t="s">
        <v>28</v>
      </c>
      <c r="H4" s="5">
        <f>'hr_good_harms.2497810'!$B$2</f>
        <v>-0.305</v>
      </c>
      <c r="I4" t="s">
        <v>29</v>
      </c>
    </row>
    <row r="5" spans="2:9" ht="12.75">
      <c r="B5" t="s">
        <v>78</v>
      </c>
      <c r="C5" s="6">
        <f ca="1">INDIRECT(ADDRESS(2,12,1,TRUE,CONCATENATE("Hall_pointscan_data.",TEXT($C$2,"0"))))</f>
        <v>-0.012798514637182169</v>
      </c>
      <c r="D5" t="s">
        <v>79</v>
      </c>
      <c r="G5" t="s">
        <v>30</v>
      </c>
      <c r="H5" s="4">
        <f>H3*(1+0.0001*H4)</f>
        <v>2.239641688845</v>
      </c>
      <c r="I5" t="s">
        <v>26</v>
      </c>
    </row>
    <row r="6" spans="1:4" ht="12.75">
      <c r="A6" t="s">
        <v>11</v>
      </c>
      <c r="B6" t="s">
        <v>23</v>
      </c>
      <c r="C6" s="6">
        <f ca="1">INDIRECT(ADDRESS(2,18,1,TRUE,CONCATENATE("Hall_pointscan_data.",TEXT($C$2,"0"))))</f>
        <v>-0.13073148291827402</v>
      </c>
      <c r="D6" t="s">
        <v>24</v>
      </c>
    </row>
    <row r="7" spans="2:4" ht="12.75">
      <c r="B7" t="s">
        <v>27</v>
      </c>
      <c r="C7" s="6">
        <f ca="1">INDIRECT(ADDRESS(2,19,1,TRUE,CONCATENATE("Hall_pointscan_data.",TEXT($C$2,"0"))))</f>
        <v>-0.09116963967840011</v>
      </c>
      <c r="D7" t="s">
        <v>24</v>
      </c>
    </row>
    <row r="8" spans="2:4" ht="12.75">
      <c r="B8" t="s">
        <v>78</v>
      </c>
      <c r="C8" s="6">
        <f ca="1">INDIRECT(ADDRESS(2,20,1,TRUE,CONCATENATE("Hall_pointscan_data.",TEXT($C$2,"0"))))</f>
        <v>-0.012806013774623985</v>
      </c>
      <c r="D8" t="s">
        <v>79</v>
      </c>
    </row>
    <row r="9" spans="3:7" ht="12.75">
      <c r="C9" s="5"/>
      <c r="G9" t="s">
        <v>31</v>
      </c>
    </row>
    <row r="10" spans="1:11" ht="12.75">
      <c r="A10" t="s">
        <v>20</v>
      </c>
      <c r="B10" t="s">
        <v>21</v>
      </c>
      <c r="C10" s="5">
        <v>2520121</v>
      </c>
      <c r="G10" t="s">
        <v>32</v>
      </c>
      <c r="H10">
        <f>C3/$H$5</f>
        <v>-0.05838524397432026</v>
      </c>
      <c r="I10" t="s">
        <v>33</v>
      </c>
      <c r="J10" s="7">
        <f>H10/0.0254</f>
        <v>-2.298631652532294</v>
      </c>
      <c r="K10" t="s">
        <v>34</v>
      </c>
    </row>
    <row r="11" spans="1:11" ht="12.75">
      <c r="A11" t="s">
        <v>8</v>
      </c>
      <c r="B11" t="s">
        <v>23</v>
      </c>
      <c r="C11" s="6">
        <f ca="1">INDIRECT(ADDRESS(2,10,1,TRUE,CONCATENATE("Hall_pointscan_data.",TEXT($C$10,"0"))))</f>
        <v>0.13367334088621</v>
      </c>
      <c r="D11" t="s">
        <v>24</v>
      </c>
      <c r="G11" t="s">
        <v>35</v>
      </c>
      <c r="H11">
        <f>C6/$H$5</f>
        <v>-0.05837160630176215</v>
      </c>
      <c r="I11" t="s">
        <v>33</v>
      </c>
      <c r="J11" s="7">
        <f>H11/0.0254</f>
        <v>-2.2980947362898485</v>
      </c>
      <c r="K11" t="s">
        <v>34</v>
      </c>
    </row>
    <row r="12" spans="2:11" ht="12.75">
      <c r="B12" t="s">
        <v>27</v>
      </c>
      <c r="C12" s="6">
        <f ca="1">INDIRECT(ADDRESS(2,11,1,TRUE,CONCATENATE("Hall_pointscan_data.",TEXT($C$10,"0"))))</f>
        <v>0.0931790985086846</v>
      </c>
      <c r="D12" t="s">
        <v>24</v>
      </c>
      <c r="G12" t="s">
        <v>36</v>
      </c>
      <c r="H12">
        <f>C11/$H$5</f>
        <v>0.05968514586596499</v>
      </c>
      <c r="I12" t="s">
        <v>33</v>
      </c>
      <c r="J12" s="7">
        <f>H12/0.0254</f>
        <v>2.3498088923608265</v>
      </c>
      <c r="K12" t="s">
        <v>34</v>
      </c>
    </row>
    <row r="13" spans="2:11" ht="12.75">
      <c r="B13" t="s">
        <v>78</v>
      </c>
      <c r="C13" s="6">
        <f ca="1">INDIRECT(ADDRESS(2,12,1,TRUE,CONCATENATE("Hall_pointscan_data.",TEXT($C$10,"0"))))</f>
        <v>0.013094012552732815</v>
      </c>
      <c r="D13" t="s">
        <v>79</v>
      </c>
      <c r="G13" t="s">
        <v>37</v>
      </c>
      <c r="H13">
        <f>C14/$H$5</f>
        <v>0.05965047756625557</v>
      </c>
      <c r="I13" t="s">
        <v>33</v>
      </c>
      <c r="J13" s="7">
        <f>H13/0.0254</f>
        <v>2.3484439986714793</v>
      </c>
      <c r="K13" t="s">
        <v>34</v>
      </c>
    </row>
    <row r="14" spans="1:4" ht="12.75">
      <c r="A14" t="s">
        <v>11</v>
      </c>
      <c r="B14" t="s">
        <v>23</v>
      </c>
      <c r="C14" s="6">
        <f ca="1">INDIRECT(ADDRESS(2,18,1,TRUE,CONCATENATE("Hall_pointscan_data.",TEXT($C$10,"0"))))</f>
        <v>0.1335956963168994</v>
      </c>
      <c r="D14" t="s">
        <v>24</v>
      </c>
    </row>
    <row r="15" spans="2:4" ht="12.75">
      <c r="B15" t="s">
        <v>27</v>
      </c>
      <c r="C15" s="6">
        <f ca="1">INDIRECT(ADDRESS(2,19,1,TRUE,CONCATENATE("Hall_pointscan_data.",TEXT($C$10,"0"))))</f>
        <v>0.09317029679163545</v>
      </c>
      <c r="D15" t="s">
        <v>24</v>
      </c>
    </row>
    <row r="16" spans="2:4" ht="12.75">
      <c r="B16" t="s">
        <v>78</v>
      </c>
      <c r="C16" s="6">
        <f ca="1">INDIRECT(ADDRESS(2,20,1,TRUE,CONCATENATE("Hall_pointscan_data.",TEXT($C$10,"0"))))</f>
        <v>0.013096948880068588</v>
      </c>
      <c r="D16" t="s">
        <v>79</v>
      </c>
    </row>
    <row r="17" spans="7:10" ht="12.75">
      <c r="G17" t="s">
        <v>38</v>
      </c>
      <c r="H17" s="6">
        <f ca="1">INDIRECT(ADDRESS(2,21,1,TRUE,CONCATENATE("Hall_pointscan_data.",TEXT($C$2,"0"))))</f>
        <v>-0.12112493749999997</v>
      </c>
      <c r="J17" t="s">
        <v>39</v>
      </c>
    </row>
    <row r="18" spans="1:10" ht="12.75">
      <c r="A18" t="s">
        <v>40</v>
      </c>
      <c r="B18" s="6">
        <f ca="1">INDIRECT(ADDRESS(4,13,1,TRUE,CONCATENATE("Hall_pointscan_data.",TEXT($C$10,"0"))))</f>
        <v>1.3906277241999998</v>
      </c>
      <c r="C18" t="s">
        <v>33</v>
      </c>
      <c r="G18" t="s">
        <v>41</v>
      </c>
      <c r="H18" s="6">
        <f ca="1">INDIRECT(ADDRESS(2,21,1,TRUE,CONCATENATE("Hall_pointscan_data.",TEXT($C$10,"0"))))</f>
        <v>0.12376393750000003</v>
      </c>
      <c r="J18" t="s">
        <v>39</v>
      </c>
    </row>
    <row r="19" spans="1:9" ht="12.75">
      <c r="A19" t="s">
        <v>42</v>
      </c>
      <c r="B19">
        <f>B18/2</f>
        <v>0.6953138620999999</v>
      </c>
      <c r="C19" t="s">
        <v>33</v>
      </c>
      <c r="G19" t="s">
        <v>43</v>
      </c>
      <c r="H19" s="8">
        <f>(H18-H17)/(H12-H10)</f>
        <v>2.0740922032294726</v>
      </c>
      <c r="I19" t="s">
        <v>44</v>
      </c>
    </row>
    <row r="20" spans="7:9" ht="12.75">
      <c r="G20" t="s">
        <v>45</v>
      </c>
      <c r="H20" s="3">
        <f>ABS(H5/H19)</f>
        <v>1.079817804318322</v>
      </c>
      <c r="I20" t="s">
        <v>33</v>
      </c>
    </row>
    <row r="21" spans="1:10" ht="12.75">
      <c r="A21" t="s">
        <v>46</v>
      </c>
      <c r="G21" t="s">
        <v>47</v>
      </c>
      <c r="H21" s="3">
        <f>40*0.0254</f>
        <v>1.016</v>
      </c>
      <c r="I21" t="s">
        <v>33</v>
      </c>
      <c r="J21" t="s">
        <v>48</v>
      </c>
    </row>
    <row r="22" spans="1:9" ht="12.75">
      <c r="A22" t="s">
        <v>8</v>
      </c>
      <c r="B22" s="4">
        <f>(C12-C4)/(C11-C3)</f>
        <v>0.6972149289689413</v>
      </c>
      <c r="C22" t="s">
        <v>33</v>
      </c>
      <c r="G22" s="9" t="s">
        <v>49</v>
      </c>
      <c r="H22" s="3">
        <f>H20-H21</f>
        <v>0.06381780431832196</v>
      </c>
      <c r="I22" t="s">
        <v>33</v>
      </c>
    </row>
    <row r="23" spans="1:9" ht="12.75">
      <c r="A23" t="s">
        <v>11</v>
      </c>
      <c r="B23" s="4">
        <f>(C15-C7)/(C14-C6)</f>
        <v>0.6973930452533117</v>
      </c>
      <c r="C23" t="s">
        <v>33</v>
      </c>
      <c r="G23" s="9" t="s">
        <v>49</v>
      </c>
      <c r="H23">
        <f>H22/0.0254</f>
        <v>2.5125119810362975</v>
      </c>
      <c r="I23" t="s">
        <v>34</v>
      </c>
    </row>
    <row r="25" ht="12.75">
      <c r="A25" t="s">
        <v>50</v>
      </c>
    </row>
    <row r="26" spans="1:5" ht="12.75">
      <c r="A26" t="s">
        <v>8</v>
      </c>
      <c r="B26" s="4">
        <f>B22-B19</f>
        <v>0.0019010668689414256</v>
      </c>
      <c r="C26" t="s">
        <v>33</v>
      </c>
      <c r="D26" s="3">
        <f>B26/0.0254</f>
        <v>0.07484515232052857</v>
      </c>
      <c r="E26" t="s">
        <v>34</v>
      </c>
    </row>
    <row r="27" spans="1:5" ht="12.75">
      <c r="A27" t="s">
        <v>11</v>
      </c>
      <c r="B27" s="4">
        <f>B23-B19</f>
        <v>0.002079183153311792</v>
      </c>
      <c r="C27" t="s">
        <v>33</v>
      </c>
      <c r="D27" s="3">
        <f>B27/0.0254</f>
        <v>0.08185760446109418</v>
      </c>
      <c r="E27" t="s">
        <v>34</v>
      </c>
    </row>
    <row r="28" spans="1:5" ht="12.75">
      <c r="A28" t="s">
        <v>51</v>
      </c>
      <c r="D28" s="10">
        <f>0.5*(D26+D27)</f>
        <v>0.07835137839081138</v>
      </c>
      <c r="E28" t="s">
        <v>34</v>
      </c>
    </row>
    <row r="29" spans="1:5" ht="12.75">
      <c r="A29" t="s">
        <v>52</v>
      </c>
      <c r="D29" s="10">
        <f>STDEV(D26:D27)</f>
        <v>0.004958552461339809</v>
      </c>
      <c r="E29" t="s">
        <v>34</v>
      </c>
    </row>
    <row r="31" spans="1:4" ht="12.75">
      <c r="A31" t="s">
        <v>80</v>
      </c>
      <c r="B31">
        <v>29.6501028</v>
      </c>
      <c r="C31" t="s">
        <v>89</v>
      </c>
      <c r="D31" s="10"/>
    </row>
    <row r="32" spans="2:7" ht="12.75">
      <c r="B32" t="s">
        <v>81</v>
      </c>
      <c r="C32" t="s">
        <v>82</v>
      </c>
      <c r="D32" t="s">
        <v>83</v>
      </c>
      <c r="F32" t="s">
        <v>84</v>
      </c>
      <c r="G32" t="s">
        <v>85</v>
      </c>
    </row>
    <row r="33" ht="12.75">
      <c r="A33" t="s">
        <v>86</v>
      </c>
    </row>
    <row r="34" spans="1:7" ht="12.75">
      <c r="A34" t="s">
        <v>8</v>
      </c>
      <c r="B34">
        <f>(C5-C13)/(C3-C11)</f>
        <v>0.09791627895258447</v>
      </c>
      <c r="C34">
        <f>SQRT(12*B34)</f>
        <v>1.0839720233617718</v>
      </c>
      <c r="D34">
        <f>C34/0.0254</f>
        <v>42.67606391188078</v>
      </c>
      <c r="F34">
        <f>$H$5/C34</f>
        <v>2.066143443351146</v>
      </c>
      <c r="G34">
        <f>F34/$B$31</f>
        <v>0.06968419156209961</v>
      </c>
    </row>
    <row r="35" spans="1:7" ht="12.75">
      <c r="A35" t="s">
        <v>11</v>
      </c>
      <c r="B35">
        <f>(C8-C16)/(C6-C14)</f>
        <v>0.09799583504671139</v>
      </c>
      <c r="C35">
        <f>SQRT(12*B35)</f>
        <v>1.0844122927007682</v>
      </c>
      <c r="D35">
        <f>C35/0.0254</f>
        <v>42.69339735042395</v>
      </c>
      <c r="F35">
        <f>$H$5/C35</f>
        <v>2.06530459302254</v>
      </c>
      <c r="G35">
        <f>F35/$B$31</f>
        <v>0.06965589991217637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3"/>
  <sheetViews>
    <sheetView workbookViewId="0" topLeftCell="P1">
      <selection activeCell="T2" sqref="T2"/>
    </sheetView>
  </sheetViews>
  <sheetFormatPr defaultColWidth="9.140625" defaultRowHeight="12.75"/>
  <cols>
    <col min="1" max="9" width="8.8515625" style="0" customWidth="1"/>
    <col min="10" max="10" width="10.140625" style="0" customWidth="1"/>
    <col min="11" max="17" width="8.8515625" style="0" customWidth="1"/>
    <col min="18" max="18" width="11.28125" style="0" customWidth="1"/>
    <col min="19" max="16384" width="8.8515625" style="0" customWidth="1"/>
  </cols>
  <sheetData>
    <row r="1" spans="1:21" ht="12.75">
      <c r="A1" t="s">
        <v>6</v>
      </c>
      <c r="C1" t="s">
        <v>7</v>
      </c>
      <c r="E1" t="s">
        <v>8</v>
      </c>
      <c r="J1" t="s">
        <v>9</v>
      </c>
      <c r="K1" t="s">
        <v>10</v>
      </c>
      <c r="L1" t="s">
        <v>87</v>
      </c>
      <c r="M1" t="s">
        <v>11</v>
      </c>
      <c r="R1" t="s">
        <v>9</v>
      </c>
      <c r="S1" t="s">
        <v>10</v>
      </c>
      <c r="T1" t="s">
        <v>87</v>
      </c>
      <c r="U1" t="s">
        <v>12</v>
      </c>
    </row>
    <row r="2" spans="2:21" ht="12.75">
      <c r="B2" t="s">
        <v>0</v>
      </c>
      <c r="C2" t="s">
        <v>1</v>
      </c>
      <c r="J2" s="1">
        <f>SUM(J5:J223)</f>
        <v>-0.13076202641827397</v>
      </c>
      <c r="K2" s="2">
        <f>SUM(K5:K223)</f>
        <v>-0.0911891873233871</v>
      </c>
      <c r="L2" s="2">
        <f>SUM(L5:L223)</f>
        <v>-0.012798514637182169</v>
      </c>
      <c r="R2" s="1">
        <f>SUM(R5:R223)</f>
        <v>-0.13073148291827402</v>
      </c>
      <c r="S2" s="2">
        <f>SUM(S5:S223)</f>
        <v>-0.09116963967840011</v>
      </c>
      <c r="T2" s="2">
        <f>SUM(T5:T223)</f>
        <v>-0.012806013774623985</v>
      </c>
      <c r="U2">
        <f>AVERAGE(U74:U153)</f>
        <v>-0.12112493749999997</v>
      </c>
    </row>
    <row r="3" spans="2:20" ht="12.75">
      <c r="B3" t="s">
        <v>2</v>
      </c>
      <c r="C3" t="s">
        <v>2</v>
      </c>
      <c r="E3" t="s">
        <v>13</v>
      </c>
      <c r="F3" t="s">
        <v>14</v>
      </c>
      <c r="G3" t="s">
        <v>15</v>
      </c>
      <c r="H3" t="s">
        <v>16</v>
      </c>
      <c r="I3" t="s">
        <v>17</v>
      </c>
      <c r="J3" t="s">
        <v>18</v>
      </c>
      <c r="K3" t="s">
        <v>19</v>
      </c>
      <c r="L3" t="s">
        <v>88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T3" t="s">
        <v>87</v>
      </c>
    </row>
    <row r="4" spans="2:14" ht="12.75">
      <c r="B4">
        <v>0</v>
      </c>
      <c r="C4">
        <v>4E-05</v>
      </c>
      <c r="E4" s="3">
        <f>B4*0.0254</f>
        <v>0</v>
      </c>
      <c r="F4" s="4">
        <f>C4</f>
        <v>4E-05</v>
      </c>
      <c r="M4" s="3">
        <f aca="true" t="shared" si="0" ref="M4:M67">B227*0.0254</f>
        <v>1.3906277241999998</v>
      </c>
      <c r="N4" s="4">
        <f aca="true" t="shared" si="1" ref="N4:N67">C227</f>
        <v>2E-05</v>
      </c>
    </row>
    <row r="5" spans="2:20" ht="12.75">
      <c r="B5">
        <v>0.249123</v>
      </c>
      <c r="C5">
        <v>3.5E-05</v>
      </c>
      <c r="E5" s="3">
        <f aca="true" t="shared" si="2" ref="E5:E68">B5*0.0254</f>
        <v>0.0063277242</v>
      </c>
      <c r="F5" s="4">
        <f aca="true" t="shared" si="3" ref="F5:F68">C5</f>
        <v>3.5E-05</v>
      </c>
      <c r="G5">
        <f>0.5*(E5+E4)</f>
        <v>0.0031638621</v>
      </c>
      <c r="H5" s="3">
        <f>E5-E4</f>
        <v>0.0063277242</v>
      </c>
      <c r="I5">
        <f>0.5*(F5+F4)</f>
        <v>3.7500000000000003E-05</v>
      </c>
      <c r="J5">
        <f>I5*H5</f>
        <v>2.3728965750000003E-07</v>
      </c>
      <c r="K5">
        <f>I5*G5*H5</f>
        <v>7.507517540862308E-10</v>
      </c>
      <c r="L5">
        <f>I5*(G5-results!$B$22)^2*H5</f>
        <v>1.1430406138257881E-07</v>
      </c>
      <c r="M5" s="3">
        <f t="shared" si="0"/>
        <v>1.3716</v>
      </c>
      <c r="N5" s="4">
        <f t="shared" si="1"/>
        <v>-1E-05</v>
      </c>
      <c r="O5">
        <f>0.5*(M5+M4)</f>
        <v>1.3811138620999999</v>
      </c>
      <c r="P5" s="3">
        <f>ABS(M5-M4)</f>
        <v>0.019027724199999874</v>
      </c>
      <c r="Q5">
        <f>0.5*(N5+N4)</f>
        <v>5E-06</v>
      </c>
      <c r="R5">
        <f>Q5*P5</f>
        <v>9.513862099999938E-08</v>
      </c>
      <c r="S5">
        <f>Q5*O5*P5</f>
        <v>1.313972682841773E-07</v>
      </c>
      <c r="T5">
        <f>Q5*(O5-results!$B$23)^2*P5</f>
        <v>4.4474846496896695E-08</v>
      </c>
    </row>
    <row r="6" spans="2:20" ht="12.75">
      <c r="B6">
        <v>0.5</v>
      </c>
      <c r="C6">
        <v>2.5E-05</v>
      </c>
      <c r="E6" s="3">
        <f t="shared" si="2"/>
        <v>0.0127</v>
      </c>
      <c r="F6" s="4">
        <f t="shared" si="3"/>
        <v>2.5E-05</v>
      </c>
      <c r="G6">
        <f aca="true" t="shared" si="4" ref="G6:G69">0.5*(E6+E5)</f>
        <v>0.0095138621</v>
      </c>
      <c r="H6" s="3">
        <f aca="true" t="shared" si="5" ref="H6:H69">E6-E5</f>
        <v>0.0063722758</v>
      </c>
      <c r="I6">
        <f aca="true" t="shared" si="6" ref="I6:I69">0.5*(F6+F5)</f>
        <v>2.9999999999999997E-05</v>
      </c>
      <c r="J6">
        <f>I6*H6</f>
        <v>1.9116827399999997E-07</v>
      </c>
      <c r="K6">
        <f>I6*G6*H6</f>
        <v>1.818748596731015E-09</v>
      </c>
      <c r="L6">
        <f>I6*(G6-results!$B$22)^2*H6</f>
        <v>9.0409738944996E-08</v>
      </c>
      <c r="M6" s="3">
        <f t="shared" si="0"/>
        <v>1.3525277241999998</v>
      </c>
      <c r="N6" s="4">
        <f t="shared" si="1"/>
        <v>-6E-05</v>
      </c>
      <c r="O6">
        <f aca="true" t="shared" si="7" ref="O6:O69">0.5*(M6+M5)</f>
        <v>1.3620638620999999</v>
      </c>
      <c r="P6" s="3">
        <f aca="true" t="shared" si="8" ref="P6:P69">ABS(M6-M5)</f>
        <v>0.01907227580000015</v>
      </c>
      <c r="Q6">
        <f aca="true" t="shared" si="9" ref="Q6:Q69">0.5*(N6+N5)</f>
        <v>-3.5000000000000004E-05</v>
      </c>
      <c r="R6">
        <f aca="true" t="shared" si="10" ref="R6:R69">Q6*P6</f>
        <v>-6.675296530000052E-07</v>
      </c>
      <c r="S6">
        <f aca="true" t="shared" si="11" ref="S6:S69">Q6*O6*P6</f>
        <v>-9.0921801723146E-07</v>
      </c>
      <c r="T6">
        <f>Q6*(O6-results!$B$23)^2*P6</f>
        <v>-2.9490611957605624E-07</v>
      </c>
    </row>
    <row r="7" spans="2:20" ht="12.75">
      <c r="B7">
        <v>0.749123</v>
      </c>
      <c r="C7">
        <v>1.5E-05</v>
      </c>
      <c r="E7" s="3">
        <f t="shared" si="2"/>
        <v>0.0190277242</v>
      </c>
      <c r="F7" s="4">
        <f t="shared" si="3"/>
        <v>1.5E-05</v>
      </c>
      <c r="G7">
        <f t="shared" si="4"/>
        <v>0.0158638621</v>
      </c>
      <c r="H7" s="3">
        <f t="shared" si="5"/>
        <v>0.006327724199999999</v>
      </c>
      <c r="I7">
        <f t="shared" si="6"/>
        <v>2E-05</v>
      </c>
      <c r="J7">
        <f>I7*H7</f>
        <v>1.26554484E-07</v>
      </c>
      <c r="K7">
        <f>I7*G7*H7</f>
        <v>2.0076428823126563E-09</v>
      </c>
      <c r="L7">
        <f>I7*(G7-results!$B$22)^2*H7</f>
        <v>5.875156206764694E-08</v>
      </c>
      <c r="M7" s="3">
        <f t="shared" si="0"/>
        <v>1.3335</v>
      </c>
      <c r="N7" s="4">
        <f t="shared" si="1"/>
        <v>-0.00015</v>
      </c>
      <c r="O7">
        <f t="shared" si="7"/>
        <v>1.3430138620999998</v>
      </c>
      <c r="P7" s="3">
        <f t="shared" si="8"/>
        <v>0.019027724199999874</v>
      </c>
      <c r="Q7">
        <f t="shared" si="9"/>
        <v>-0.00010499999999999999</v>
      </c>
      <c r="R7">
        <f t="shared" si="10"/>
        <v>-1.9979110409999865E-06</v>
      </c>
      <c r="S7">
        <f t="shared" si="11"/>
        <v>-2.6832222233056233E-06</v>
      </c>
      <c r="T7">
        <f>Q7*(O7-results!$B$23)^2*P7</f>
        <v>-8.327817453678643E-07</v>
      </c>
    </row>
    <row r="8" spans="2:20" ht="12.75">
      <c r="B8">
        <v>1</v>
      </c>
      <c r="C8">
        <v>0</v>
      </c>
      <c r="E8" s="3">
        <f t="shared" si="2"/>
        <v>0.0254</v>
      </c>
      <c r="F8" s="4">
        <f t="shared" si="3"/>
        <v>0</v>
      </c>
      <c r="G8">
        <f t="shared" si="4"/>
        <v>0.0222138621</v>
      </c>
      <c r="H8" s="3">
        <f t="shared" si="5"/>
        <v>0.0063722758000000004</v>
      </c>
      <c r="I8">
        <f t="shared" si="6"/>
        <v>7.5E-06</v>
      </c>
      <c r="J8">
        <f>I8*H8</f>
        <v>4.7792068500000006E-08</v>
      </c>
      <c r="K8">
        <f>I8*G8*H8</f>
        <v>1.0616464191327538E-09</v>
      </c>
      <c r="L8">
        <f>I8*(G8-results!$B$22)^2*H8</f>
        <v>2.1775330043996156E-08</v>
      </c>
      <c r="M8" s="3">
        <f t="shared" si="0"/>
        <v>1.3144277242</v>
      </c>
      <c r="N8" s="4">
        <f t="shared" si="1"/>
        <v>-0.00038</v>
      </c>
      <c r="O8">
        <f t="shared" si="7"/>
        <v>1.3239638620999998</v>
      </c>
      <c r="P8" s="3">
        <f t="shared" si="8"/>
        <v>0.019072275799999927</v>
      </c>
      <c r="Q8">
        <f t="shared" si="9"/>
        <v>-0.000265</v>
      </c>
      <c r="R8">
        <f t="shared" si="10"/>
        <v>-5.05415308699998E-06</v>
      </c>
      <c r="S8">
        <f t="shared" si="11"/>
        <v>-6.691516040709131E-06</v>
      </c>
      <c r="T8">
        <f>Q8*(O8-results!$B$23)^2*P8</f>
        <v>-1.9842149565765745E-06</v>
      </c>
    </row>
    <row r="9" spans="2:20" ht="12.75">
      <c r="B9">
        <v>1.249123</v>
      </c>
      <c r="C9">
        <v>-1.5E-05</v>
      </c>
      <c r="E9" s="3">
        <f t="shared" si="2"/>
        <v>0.0317277242</v>
      </c>
      <c r="F9" s="4">
        <f t="shared" si="3"/>
        <v>-1.5E-05</v>
      </c>
      <c r="G9">
        <f t="shared" si="4"/>
        <v>0.0285638621</v>
      </c>
      <c r="H9" s="3">
        <f t="shared" si="5"/>
        <v>0.0063277242000000025</v>
      </c>
      <c r="I9">
        <f t="shared" si="6"/>
        <v>-7.5E-06</v>
      </c>
      <c r="J9">
        <f>I9*H9</f>
        <v>-4.7457931500000023E-08</v>
      </c>
      <c r="K9">
        <f>I9*G9*H9</f>
        <v>-1.3555818109172467E-09</v>
      </c>
      <c r="L9">
        <f>I9*(G9-results!$B$22)^2*H9</f>
        <v>-2.1218168253762732E-08</v>
      </c>
      <c r="M9" s="3">
        <f t="shared" si="0"/>
        <v>1.2953999999999999</v>
      </c>
      <c r="N9" s="4">
        <f t="shared" si="1"/>
        <v>-0.00123</v>
      </c>
      <c r="O9">
        <f t="shared" si="7"/>
        <v>1.3049138620999998</v>
      </c>
      <c r="P9" s="3">
        <f t="shared" si="8"/>
        <v>0.019027724200000096</v>
      </c>
      <c r="Q9">
        <f t="shared" si="9"/>
        <v>-0.0008049999999999999</v>
      </c>
      <c r="R9">
        <f t="shared" si="10"/>
        <v>-1.5317317981000074E-05</v>
      </c>
      <c r="S9">
        <f t="shared" si="11"/>
        <v>-1.9987780563600582E-05</v>
      </c>
      <c r="T9">
        <f>Q9*(O9-results!$B$23)^2*P9</f>
        <v>-5.6533393535490845E-06</v>
      </c>
    </row>
    <row r="10" spans="2:20" ht="12.75">
      <c r="B10">
        <v>1.5</v>
      </c>
      <c r="C10">
        <v>-3E-05</v>
      </c>
      <c r="E10" s="3">
        <f t="shared" si="2"/>
        <v>0.038099999999999995</v>
      </c>
      <c r="F10" s="4">
        <f t="shared" si="3"/>
        <v>-3E-05</v>
      </c>
      <c r="G10">
        <f t="shared" si="4"/>
        <v>0.0349138621</v>
      </c>
      <c r="H10" s="3">
        <f t="shared" si="5"/>
        <v>0.0063722757999999935</v>
      </c>
      <c r="I10">
        <f t="shared" si="6"/>
        <v>-2.25E-05</v>
      </c>
      <c r="J10">
        <f aca="true" t="shared" si="12" ref="J10:J73">I10*H10</f>
        <v>-1.4337620549999987E-07</v>
      </c>
      <c r="K10">
        <f aca="true" t="shared" si="13" ref="K10:K73">I10*G10*H10</f>
        <v>-5.005817067248257E-09</v>
      </c>
      <c r="L10">
        <f>I10*(G10-results!$B$22)^2*H10</f>
        <v>-6.289092635160003E-08</v>
      </c>
      <c r="M10" s="3">
        <f t="shared" si="0"/>
        <v>1.2763277242</v>
      </c>
      <c r="N10" s="4">
        <f t="shared" si="1"/>
        <v>-0.01039</v>
      </c>
      <c r="O10">
        <f t="shared" si="7"/>
        <v>1.2858638620999998</v>
      </c>
      <c r="P10" s="3">
        <f t="shared" si="8"/>
        <v>0.019072275799999927</v>
      </c>
      <c r="Q10">
        <f t="shared" si="9"/>
        <v>-0.00581</v>
      </c>
      <c r="R10">
        <f t="shared" si="10"/>
        <v>-0.00011080992239799958</v>
      </c>
      <c r="S10">
        <f t="shared" si="11"/>
        <v>-0.000142486474773693</v>
      </c>
      <c r="T10">
        <f>Q10*(O10-results!$B$23)^2*P10</f>
        <v>-3.837324367825993E-05</v>
      </c>
    </row>
    <row r="11" spans="2:20" ht="12.75">
      <c r="B11">
        <v>1.749123</v>
      </c>
      <c r="C11">
        <v>-6E-05</v>
      </c>
      <c r="E11" s="3">
        <f t="shared" si="2"/>
        <v>0.0444277242</v>
      </c>
      <c r="F11" s="4">
        <f t="shared" si="3"/>
        <v>-6E-05</v>
      </c>
      <c r="G11">
        <f t="shared" si="4"/>
        <v>0.04126386209999999</v>
      </c>
      <c r="H11" s="3">
        <f t="shared" si="5"/>
        <v>0.0063277242000000025</v>
      </c>
      <c r="I11">
        <f t="shared" si="6"/>
        <v>-4.5E-05</v>
      </c>
      <c r="J11">
        <f t="shared" si="12"/>
        <v>-2.8474758900000015E-07</v>
      </c>
      <c r="K11">
        <f t="shared" si="13"/>
        <v>-1.1749785245803479E-08</v>
      </c>
      <c r="L11">
        <f>I11*(G11-results!$B$22)^2*H11</f>
        <v>-1.2251885827020666E-07</v>
      </c>
      <c r="M11" s="3">
        <f t="shared" si="0"/>
        <v>1.2572999999999999</v>
      </c>
      <c r="N11" s="4">
        <f t="shared" si="1"/>
        <v>-0.026875</v>
      </c>
      <c r="O11">
        <f t="shared" si="7"/>
        <v>1.2668138620999998</v>
      </c>
      <c r="P11" s="3">
        <f t="shared" si="8"/>
        <v>0.019027724200000096</v>
      </c>
      <c r="Q11">
        <f t="shared" si="9"/>
        <v>-0.0186325</v>
      </c>
      <c r="R11">
        <f t="shared" si="10"/>
        <v>-0.0003545340711565018</v>
      </c>
      <c r="S11">
        <f t="shared" si="11"/>
        <v>-0.00044912867592780415</v>
      </c>
      <c r="T11">
        <f>Q11*(O11-results!$B$23)^2*P11</f>
        <v>-0.00011495415086444017</v>
      </c>
    </row>
    <row r="12" spans="2:20" ht="12.75">
      <c r="B12">
        <v>2</v>
      </c>
      <c r="C12">
        <v>-9E-05</v>
      </c>
      <c r="E12" s="3">
        <f t="shared" si="2"/>
        <v>0.0508</v>
      </c>
      <c r="F12" s="4">
        <f t="shared" si="3"/>
        <v>-9E-05</v>
      </c>
      <c r="G12">
        <f t="shared" si="4"/>
        <v>0.0476138621</v>
      </c>
      <c r="H12" s="3">
        <f t="shared" si="5"/>
        <v>0.0063722758000000004</v>
      </c>
      <c r="I12">
        <f t="shared" si="6"/>
        <v>-7.500000000000001E-05</v>
      </c>
      <c r="J12">
        <f t="shared" si="12"/>
        <v>-4.779206850000001E-07</v>
      </c>
      <c r="K12">
        <f t="shared" si="13"/>
        <v>-2.2755649590327545E-08</v>
      </c>
      <c r="L12">
        <f>I12*(G12-results!$B$22)^2*H12</f>
        <v>-2.0167370955860646E-07</v>
      </c>
      <c r="M12" s="3">
        <f t="shared" si="0"/>
        <v>1.2382277242</v>
      </c>
      <c r="N12" s="4">
        <f t="shared" si="1"/>
        <v>-0.05531</v>
      </c>
      <c r="O12">
        <f t="shared" si="7"/>
        <v>1.2477638620999998</v>
      </c>
      <c r="P12" s="3">
        <f t="shared" si="8"/>
        <v>0.019072275799999927</v>
      </c>
      <c r="Q12">
        <f t="shared" si="9"/>
        <v>-0.0410925</v>
      </c>
      <c r="R12">
        <f t="shared" si="10"/>
        <v>-0.0007837274933114969</v>
      </c>
      <c r="S12">
        <f t="shared" si="11"/>
        <v>-0.0009779068438883051</v>
      </c>
      <c r="T12">
        <f>Q12*(O12-results!$B$23)^2*P12</f>
        <v>-0.00023739735578678743</v>
      </c>
    </row>
    <row r="13" spans="2:20" ht="12.75">
      <c r="B13">
        <v>2.249123</v>
      </c>
      <c r="C13">
        <v>-0.00014</v>
      </c>
      <c r="E13" s="3">
        <f t="shared" si="2"/>
        <v>0.0571277242</v>
      </c>
      <c r="F13" s="4">
        <f t="shared" si="3"/>
        <v>-0.00014</v>
      </c>
      <c r="G13">
        <f t="shared" si="4"/>
        <v>0.053963862099999996</v>
      </c>
      <c r="H13" s="3">
        <f t="shared" si="5"/>
        <v>0.0063277242000000025</v>
      </c>
      <c r="I13">
        <f t="shared" si="6"/>
        <v>-0.000115</v>
      </c>
      <c r="J13">
        <f t="shared" si="12"/>
        <v>-7.276882830000003E-07</v>
      </c>
      <c r="K13">
        <f t="shared" si="13"/>
        <v>-3.926887015559779E-08</v>
      </c>
      <c r="L13">
        <f>I13*(G13-results!$B$22)^2*H13</f>
        <v>-3.0109698895413565E-07</v>
      </c>
      <c r="M13" s="3">
        <f t="shared" si="0"/>
        <v>1.2191999999999998</v>
      </c>
      <c r="N13" s="4">
        <f t="shared" si="1"/>
        <v>-0.09069</v>
      </c>
      <c r="O13">
        <f t="shared" si="7"/>
        <v>1.2287138620999998</v>
      </c>
      <c r="P13" s="3">
        <f t="shared" si="8"/>
        <v>0.019027724200000096</v>
      </c>
      <c r="Q13">
        <f t="shared" si="9"/>
        <v>-0.07300000000000001</v>
      </c>
      <c r="R13">
        <f t="shared" si="10"/>
        <v>-0.0013890238666000071</v>
      </c>
      <c r="S13">
        <f t="shared" si="11"/>
        <v>-0.0017067128796791698</v>
      </c>
      <c r="T13">
        <f>Q13*(O13-results!$B$23)^2*P13</f>
        <v>-0.00039212395225031416</v>
      </c>
    </row>
    <row r="14" spans="2:20" ht="12.75">
      <c r="B14">
        <v>2.5</v>
      </c>
      <c r="C14">
        <v>-0.000195</v>
      </c>
      <c r="E14" s="3">
        <f t="shared" si="2"/>
        <v>0.0635</v>
      </c>
      <c r="F14" s="4">
        <f t="shared" si="3"/>
        <v>-0.000195</v>
      </c>
      <c r="G14">
        <f t="shared" si="4"/>
        <v>0.060313862100000004</v>
      </c>
      <c r="H14" s="3">
        <f t="shared" si="5"/>
        <v>0.0063722758000000004</v>
      </c>
      <c r="I14">
        <f t="shared" si="6"/>
        <v>-0.0001675</v>
      </c>
      <c r="J14">
        <f t="shared" si="12"/>
        <v>-1.0673561965E-06</v>
      </c>
      <c r="K14">
        <f t="shared" si="13"/>
        <v>-6.437637444728152E-08</v>
      </c>
      <c r="L14">
        <f>I14*(G14-results!$B$22)^2*H14</f>
        <v>-4.3296553650617487E-07</v>
      </c>
      <c r="M14" s="3">
        <f t="shared" si="0"/>
        <v>1.2001277242</v>
      </c>
      <c r="N14" s="4">
        <f t="shared" si="1"/>
        <v>-0.113075</v>
      </c>
      <c r="O14">
        <f t="shared" si="7"/>
        <v>1.2096638620999998</v>
      </c>
      <c r="P14" s="3">
        <f t="shared" si="8"/>
        <v>0.019072275799999927</v>
      </c>
      <c r="Q14">
        <f t="shared" si="9"/>
        <v>-0.1018825</v>
      </c>
      <c r="R14">
        <f t="shared" si="10"/>
        <v>-0.0019431311391934925</v>
      </c>
      <c r="S14">
        <f t="shared" si="11"/>
        <v>-0.0023505355184035726</v>
      </c>
      <c r="T14">
        <f>Q14*(O14-results!$B$23)^2*P14</f>
        <v>-0.0005099191740967706</v>
      </c>
    </row>
    <row r="15" spans="2:20" ht="12.75">
      <c r="B15">
        <v>2.749123</v>
      </c>
      <c r="C15">
        <v>-0.00027</v>
      </c>
      <c r="E15" s="3">
        <f t="shared" si="2"/>
        <v>0.0698277242</v>
      </c>
      <c r="F15" s="4">
        <f t="shared" si="3"/>
        <v>-0.00027</v>
      </c>
      <c r="G15">
        <f t="shared" si="4"/>
        <v>0.0666638621</v>
      </c>
      <c r="H15" s="3">
        <f t="shared" si="5"/>
        <v>0.006327724199999996</v>
      </c>
      <c r="I15">
        <f t="shared" si="6"/>
        <v>-0.0002325</v>
      </c>
      <c r="J15">
        <f t="shared" si="12"/>
        <v>-1.471195876499999E-06</v>
      </c>
      <c r="K15">
        <f t="shared" si="13"/>
        <v>-9.807559903308456E-08</v>
      </c>
      <c r="L15">
        <f>I15*(G15-results!$B$22)^2*H15</f>
        <v>-5.849396065524378E-07</v>
      </c>
      <c r="M15" s="3">
        <f t="shared" si="0"/>
        <v>1.1811</v>
      </c>
      <c r="N15" s="4">
        <f t="shared" si="1"/>
        <v>-0.11896</v>
      </c>
      <c r="O15">
        <f t="shared" si="7"/>
        <v>1.1906138621</v>
      </c>
      <c r="P15" s="3">
        <f t="shared" si="8"/>
        <v>0.019027724199999874</v>
      </c>
      <c r="Q15">
        <f t="shared" si="9"/>
        <v>-0.1160175</v>
      </c>
      <c r="R15">
        <f t="shared" si="10"/>
        <v>-0.002207548992373485</v>
      </c>
      <c r="S15">
        <f t="shared" si="11"/>
        <v>-0.0026283384315847584</v>
      </c>
      <c r="T15">
        <f>Q15*(O15-results!$B$23)^2*P15</f>
        <v>-0.0005370233221989504</v>
      </c>
    </row>
    <row r="16" spans="2:20" ht="12.75">
      <c r="B16">
        <v>3</v>
      </c>
      <c r="C16">
        <v>-0.000375</v>
      </c>
      <c r="E16" s="3">
        <f t="shared" si="2"/>
        <v>0.07619999999999999</v>
      </c>
      <c r="F16" s="4">
        <f t="shared" si="3"/>
        <v>-0.000375</v>
      </c>
      <c r="G16">
        <f t="shared" si="4"/>
        <v>0.0730138621</v>
      </c>
      <c r="H16" s="3">
        <f t="shared" si="5"/>
        <v>0.0063722757999999935</v>
      </c>
      <c r="I16">
        <f t="shared" si="6"/>
        <v>-0.0003225</v>
      </c>
      <c r="J16">
        <f t="shared" si="12"/>
        <v>-2.0550589454999977E-06</v>
      </c>
      <c r="K16">
        <f t="shared" si="13"/>
        <v>-1.5004779045410826E-07</v>
      </c>
      <c r="L16">
        <f>I16*(G16-results!$B$22)^2*H16</f>
        <v>-8.007063939707369E-07</v>
      </c>
      <c r="M16" s="3">
        <f t="shared" si="0"/>
        <v>1.1620277242</v>
      </c>
      <c r="N16" s="4">
        <f t="shared" si="1"/>
        <v>-0.120025</v>
      </c>
      <c r="O16">
        <f t="shared" si="7"/>
        <v>1.1715638621</v>
      </c>
      <c r="P16" s="3">
        <f t="shared" si="8"/>
        <v>0.01907227580000015</v>
      </c>
      <c r="Q16">
        <f t="shared" si="9"/>
        <v>-0.1194925</v>
      </c>
      <c r="R16">
        <f t="shared" si="10"/>
        <v>-0.002278993916031518</v>
      </c>
      <c r="S16">
        <f t="shared" si="11"/>
        <v>-0.002669986913968288</v>
      </c>
      <c r="T16">
        <f>Q16*(O16-results!$B$23)^2*P16</f>
        <v>-0.0005124043510212139</v>
      </c>
    </row>
    <row r="17" spans="2:20" ht="12.75">
      <c r="B17">
        <v>3.249123</v>
      </c>
      <c r="C17">
        <v>-0.00052</v>
      </c>
      <c r="E17" s="3">
        <f t="shared" si="2"/>
        <v>0.0825277242</v>
      </c>
      <c r="F17" s="4">
        <f t="shared" si="3"/>
        <v>-0.00052</v>
      </c>
      <c r="G17">
        <f t="shared" si="4"/>
        <v>0.07936386209999999</v>
      </c>
      <c r="H17" s="3">
        <f t="shared" si="5"/>
        <v>0.0063277242000000095</v>
      </c>
      <c r="I17">
        <f t="shared" si="6"/>
        <v>-0.0004475</v>
      </c>
      <c r="J17">
        <f t="shared" si="12"/>
        <v>-2.831656579500004E-06</v>
      </c>
      <c r="K17">
        <f t="shared" si="13"/>
        <v>-2.24731202289996E-07</v>
      </c>
      <c r="L17">
        <f>I17*(G17-results!$B$22)^2*H17</f>
        <v>-1.0809564151122953E-06</v>
      </c>
      <c r="M17" s="3">
        <f t="shared" si="0"/>
        <v>1.143</v>
      </c>
      <c r="N17" s="4">
        <f t="shared" si="1"/>
        <v>-0.120355</v>
      </c>
      <c r="O17">
        <f t="shared" si="7"/>
        <v>1.1525138621</v>
      </c>
      <c r="P17" s="3">
        <f t="shared" si="8"/>
        <v>0.019027724199999874</v>
      </c>
      <c r="Q17">
        <f t="shared" si="9"/>
        <v>-0.12019</v>
      </c>
      <c r="R17">
        <f t="shared" si="10"/>
        <v>-0.002286942171597985</v>
      </c>
      <c r="S17">
        <f t="shared" si="11"/>
        <v>-0.0026357325545877546</v>
      </c>
      <c r="T17">
        <f>Q17*(O17-results!$B$23)^2*P17</f>
        <v>-0.0004737056704958806</v>
      </c>
    </row>
    <row r="18" spans="2:20" ht="12.75">
      <c r="B18">
        <v>3.5</v>
      </c>
      <c r="C18">
        <v>-0.000735</v>
      </c>
      <c r="E18" s="3">
        <f t="shared" si="2"/>
        <v>0.08889999999999999</v>
      </c>
      <c r="F18" s="4">
        <f t="shared" si="3"/>
        <v>-0.000735</v>
      </c>
      <c r="G18">
        <f t="shared" si="4"/>
        <v>0.0857138621</v>
      </c>
      <c r="H18" s="3">
        <f t="shared" si="5"/>
        <v>0.0063722757999999935</v>
      </c>
      <c r="I18">
        <f t="shared" si="6"/>
        <v>-0.0006275</v>
      </c>
      <c r="J18">
        <f t="shared" si="12"/>
        <v>-3.998603064499996E-06</v>
      </c>
      <c r="K18">
        <f t="shared" si="13"/>
        <v>-3.4273571166319E-07</v>
      </c>
      <c r="L18">
        <f>I18*(G18-results!$B$22)^2*H18</f>
        <v>-1.4952118580700966E-06</v>
      </c>
      <c r="M18" s="3">
        <f t="shared" si="0"/>
        <v>1.1239277241999999</v>
      </c>
      <c r="N18" s="4">
        <f t="shared" si="1"/>
        <v>-0.120595</v>
      </c>
      <c r="O18">
        <f t="shared" si="7"/>
        <v>1.1334638621</v>
      </c>
      <c r="P18" s="3">
        <f t="shared" si="8"/>
        <v>0.01907227580000015</v>
      </c>
      <c r="Q18">
        <f t="shared" si="9"/>
        <v>-0.120475</v>
      </c>
      <c r="R18">
        <f t="shared" si="10"/>
        <v>-0.002297732427005018</v>
      </c>
      <c r="S18">
        <f t="shared" si="11"/>
        <v>-0.0026043966707855136</v>
      </c>
      <c r="T18">
        <f>Q18*(O18-results!$B$23)^2*P18</f>
        <v>-0.0004369316452070253</v>
      </c>
    </row>
    <row r="19" spans="2:20" ht="12.75">
      <c r="B19">
        <v>3.749123</v>
      </c>
      <c r="C19">
        <v>-0.00118</v>
      </c>
      <c r="E19" s="3">
        <f t="shared" si="2"/>
        <v>0.0952277242</v>
      </c>
      <c r="F19" s="4">
        <f t="shared" si="3"/>
        <v>-0.00118</v>
      </c>
      <c r="G19">
        <f t="shared" si="4"/>
        <v>0.0920638621</v>
      </c>
      <c r="H19" s="3">
        <f t="shared" si="5"/>
        <v>0.0063277242000000095</v>
      </c>
      <c r="I19">
        <f t="shared" si="6"/>
        <v>-0.0009575</v>
      </c>
      <c r="J19">
        <f t="shared" si="12"/>
        <v>-6.058795921500009E-06</v>
      </c>
      <c r="K19">
        <f t="shared" si="13"/>
        <v>-5.577961522090192E-07</v>
      </c>
      <c r="L19">
        <f>I19*(G19-results!$B$22)^2*H19</f>
        <v>-2.21877840826462E-06</v>
      </c>
      <c r="M19" s="3">
        <f t="shared" si="0"/>
        <v>1.1049</v>
      </c>
      <c r="N19" s="4">
        <f t="shared" si="1"/>
        <v>-0.12085</v>
      </c>
      <c r="O19">
        <f t="shared" si="7"/>
        <v>1.1144138621</v>
      </c>
      <c r="P19" s="3">
        <f t="shared" si="8"/>
        <v>0.019027724199999874</v>
      </c>
      <c r="Q19">
        <f t="shared" si="9"/>
        <v>-0.1207225</v>
      </c>
      <c r="R19">
        <f t="shared" si="10"/>
        <v>-0.0022970744347344846</v>
      </c>
      <c r="S19">
        <f t="shared" si="11"/>
        <v>-0.002559891592343631</v>
      </c>
      <c r="T19">
        <f>Q19*(O19-results!$B$23)^2*P19</f>
        <v>-0.00039947585746080857</v>
      </c>
    </row>
    <row r="20" spans="2:20" ht="12.75">
      <c r="B20">
        <v>4</v>
      </c>
      <c r="C20">
        <v>-0.002475</v>
      </c>
      <c r="E20" s="3">
        <f t="shared" si="2"/>
        <v>0.1016</v>
      </c>
      <c r="F20" s="4">
        <f t="shared" si="3"/>
        <v>-0.002475</v>
      </c>
      <c r="G20">
        <f t="shared" si="4"/>
        <v>0.0984138621</v>
      </c>
      <c r="H20" s="3">
        <f t="shared" si="5"/>
        <v>0.0063722757999999935</v>
      </c>
      <c r="I20">
        <f t="shared" si="6"/>
        <v>-0.0018275000000000001</v>
      </c>
      <c r="J20">
        <f t="shared" si="12"/>
        <v>-1.1645334024499989E-05</v>
      </c>
      <c r="K20">
        <f t="shared" si="13"/>
        <v>-1.1460622967955799E-06</v>
      </c>
      <c r="L20">
        <f>I20*(G20-results!$B$22)^2*H20</f>
        <v>-4.175582616155476E-06</v>
      </c>
      <c r="M20" s="3">
        <f t="shared" si="0"/>
        <v>1.0858277241999998</v>
      </c>
      <c r="N20" s="4">
        <f t="shared" si="1"/>
        <v>-0.12105</v>
      </c>
      <c r="O20">
        <f t="shared" si="7"/>
        <v>1.0953638621</v>
      </c>
      <c r="P20" s="3">
        <f t="shared" si="8"/>
        <v>0.01907227580000015</v>
      </c>
      <c r="Q20">
        <f t="shared" si="9"/>
        <v>-0.12095</v>
      </c>
      <c r="R20">
        <f t="shared" si="10"/>
        <v>-0.002306791758010018</v>
      </c>
      <c r="S20">
        <f t="shared" si="11"/>
        <v>-0.002526776329114302</v>
      </c>
      <c r="T20">
        <f>Q20*(O20-results!$B$23)^2*P20</f>
        <v>-0.0003653514573122172</v>
      </c>
    </row>
    <row r="21" spans="2:20" ht="12.75">
      <c r="B21">
        <v>4.249123</v>
      </c>
      <c r="C21">
        <v>-0.005155</v>
      </c>
      <c r="E21" s="3">
        <f t="shared" si="2"/>
        <v>0.10792772419999999</v>
      </c>
      <c r="F21" s="4">
        <f t="shared" si="3"/>
        <v>-0.005155</v>
      </c>
      <c r="G21">
        <f t="shared" si="4"/>
        <v>0.1047638621</v>
      </c>
      <c r="H21" s="3">
        <f t="shared" si="5"/>
        <v>0.006327724199999996</v>
      </c>
      <c r="I21">
        <f t="shared" si="6"/>
        <v>-0.003815</v>
      </c>
      <c r="J21">
        <f t="shared" si="12"/>
        <v>-2.4140267822999983E-05</v>
      </c>
      <c r="K21">
        <f t="shared" si="13"/>
        <v>-2.5290276892658373E-06</v>
      </c>
      <c r="L21">
        <f>I21*(G21-results!$B$22)^2*H21</f>
        <v>-8.473192161957062E-06</v>
      </c>
      <c r="M21" s="3">
        <f t="shared" si="0"/>
        <v>1.0668</v>
      </c>
      <c r="N21" s="4">
        <f t="shared" si="1"/>
        <v>-0.12123</v>
      </c>
      <c r="O21">
        <f t="shared" si="7"/>
        <v>1.0763138621</v>
      </c>
      <c r="P21" s="3">
        <f t="shared" si="8"/>
        <v>0.019027724199999874</v>
      </c>
      <c r="Q21">
        <f t="shared" si="9"/>
        <v>-0.12114</v>
      </c>
      <c r="R21">
        <f t="shared" si="10"/>
        <v>-0.0023050185095879845</v>
      </c>
      <c r="S21">
        <f t="shared" si="11"/>
        <v>-0.0024809233742666293</v>
      </c>
      <c r="T21">
        <f>Q21*(O21-results!$B$23)^2*P21</f>
        <v>-0.00033095682906353303</v>
      </c>
    </row>
    <row r="22" spans="2:20" ht="12.75">
      <c r="B22">
        <v>4.5</v>
      </c>
      <c r="C22">
        <v>-0.008675</v>
      </c>
      <c r="E22" s="3">
        <f t="shared" si="2"/>
        <v>0.1143</v>
      </c>
      <c r="F22" s="4">
        <f t="shared" si="3"/>
        <v>-0.008675</v>
      </c>
      <c r="G22">
        <f t="shared" si="4"/>
        <v>0.11111386209999999</v>
      </c>
      <c r="H22" s="3">
        <f t="shared" si="5"/>
        <v>0.006372275800000007</v>
      </c>
      <c r="I22">
        <f t="shared" si="6"/>
        <v>-0.006915</v>
      </c>
      <c r="J22">
        <f t="shared" si="12"/>
        <v>-4.406428715700005E-05</v>
      </c>
      <c r="K22">
        <f t="shared" si="13"/>
        <v>-4.896153126697705E-06</v>
      </c>
      <c r="L22">
        <f>I22*(G22-results!$B$22)^2*H22</f>
        <v>-1.5136719833795507E-05</v>
      </c>
      <c r="M22" s="3">
        <f t="shared" si="0"/>
        <v>1.0477277241999998</v>
      </c>
      <c r="N22" s="4">
        <f t="shared" si="1"/>
        <v>-0.121315</v>
      </c>
      <c r="O22">
        <f t="shared" si="7"/>
        <v>1.0572638621</v>
      </c>
      <c r="P22" s="3">
        <f t="shared" si="8"/>
        <v>0.01907227580000015</v>
      </c>
      <c r="Q22">
        <f t="shared" si="9"/>
        <v>-0.1212725</v>
      </c>
      <c r="R22">
        <f t="shared" si="10"/>
        <v>-0.0023129425669555182</v>
      </c>
      <c r="S22">
        <f t="shared" si="11"/>
        <v>-0.0024453905911548785</v>
      </c>
      <c r="T22">
        <f>Q22*(O22-results!$B$23)^2*P22</f>
        <v>-0.0002995422641622403</v>
      </c>
    </row>
    <row r="23" spans="2:20" ht="12.75">
      <c r="B23">
        <v>4.749123</v>
      </c>
      <c r="C23">
        <v>-0.01275</v>
      </c>
      <c r="E23" s="3">
        <f t="shared" si="2"/>
        <v>0.1206277242</v>
      </c>
      <c r="F23" s="4">
        <f t="shared" si="3"/>
        <v>-0.01275</v>
      </c>
      <c r="G23">
        <f t="shared" si="4"/>
        <v>0.1174638621</v>
      </c>
      <c r="H23" s="3">
        <f t="shared" si="5"/>
        <v>0.006327724199999996</v>
      </c>
      <c r="I23">
        <f t="shared" si="6"/>
        <v>-0.0107125</v>
      </c>
      <c r="J23">
        <f t="shared" si="12"/>
        <v>-6.778574549249996E-05</v>
      </c>
      <c r="K23">
        <f t="shared" si="13"/>
        <v>-7.96237546087671E-06</v>
      </c>
      <c r="L23">
        <f>I23*(G23-results!$B$22)^2*H23</f>
        <v>-2.278355500747873E-05</v>
      </c>
      <c r="M23" s="3">
        <f t="shared" si="0"/>
        <v>1.0287</v>
      </c>
      <c r="N23" s="4">
        <f t="shared" si="1"/>
        <v>-0.1214</v>
      </c>
      <c r="O23">
        <f t="shared" si="7"/>
        <v>1.0382138620999999</v>
      </c>
      <c r="P23" s="3">
        <f t="shared" si="8"/>
        <v>0.019027724199999874</v>
      </c>
      <c r="Q23">
        <f t="shared" si="9"/>
        <v>-0.12135750000000001</v>
      </c>
      <c r="R23">
        <f t="shared" si="10"/>
        <v>-0.002309157039601485</v>
      </c>
      <c r="S23">
        <f t="shared" si="11"/>
        <v>-0.00239739884828006</v>
      </c>
      <c r="T23">
        <f>Q23*(O23-results!$B$23)^2*P23</f>
        <v>-0.00026822897814991097</v>
      </c>
    </row>
    <row r="24" spans="2:20" ht="12.75">
      <c r="B24">
        <v>5</v>
      </c>
      <c r="C24">
        <v>-0.0176</v>
      </c>
      <c r="E24" s="3">
        <f t="shared" si="2"/>
        <v>0.127</v>
      </c>
      <c r="F24" s="4">
        <f t="shared" si="3"/>
        <v>-0.0176</v>
      </c>
      <c r="G24">
        <f t="shared" si="4"/>
        <v>0.1238138621</v>
      </c>
      <c r="H24" s="3">
        <f t="shared" si="5"/>
        <v>0.006372275800000007</v>
      </c>
      <c r="I24">
        <f t="shared" si="6"/>
        <v>-0.015175000000000001</v>
      </c>
      <c r="J24">
        <f t="shared" si="12"/>
        <v>-9.669928526500012E-05</v>
      </c>
      <c r="K24">
        <f t="shared" si="13"/>
        <v>-1.1972711970969288E-05</v>
      </c>
      <c r="L24">
        <f>I24*(G24-results!$B$22)^2*H24</f>
        <v>-3.179364036628764E-05</v>
      </c>
      <c r="M24" s="3">
        <f t="shared" si="0"/>
        <v>1.0096277241999998</v>
      </c>
      <c r="N24" s="4">
        <f t="shared" si="1"/>
        <v>-0.121495</v>
      </c>
      <c r="O24">
        <f t="shared" si="7"/>
        <v>1.0191638620999999</v>
      </c>
      <c r="P24" s="3">
        <f t="shared" si="8"/>
        <v>0.01907227580000015</v>
      </c>
      <c r="Q24">
        <f t="shared" si="9"/>
        <v>-0.1214475</v>
      </c>
      <c r="R24">
        <f t="shared" si="10"/>
        <v>-0.002316280215220518</v>
      </c>
      <c r="S24">
        <f t="shared" si="11"/>
        <v>-0.0023606690898499622</v>
      </c>
      <c r="T24">
        <f>Q24*(O24-results!$B$23)^2*P24</f>
        <v>-0.00023981945054938337</v>
      </c>
    </row>
    <row r="25" spans="2:20" ht="12.75">
      <c r="B25">
        <v>5.249123</v>
      </c>
      <c r="C25">
        <v>-0.02337</v>
      </c>
      <c r="E25" s="3">
        <f t="shared" si="2"/>
        <v>0.1333277242</v>
      </c>
      <c r="F25" s="4">
        <f t="shared" si="3"/>
        <v>-0.02337</v>
      </c>
      <c r="G25">
        <f t="shared" si="4"/>
        <v>0.1301638621</v>
      </c>
      <c r="H25" s="3">
        <f t="shared" si="5"/>
        <v>0.006327724199999996</v>
      </c>
      <c r="I25">
        <f t="shared" si="6"/>
        <v>-0.020485</v>
      </c>
      <c r="J25">
        <f t="shared" si="12"/>
        <v>-0.0001296234302369999</v>
      </c>
      <c r="K25">
        <f t="shared" si="13"/>
        <v>-1.6872286298297827E-05</v>
      </c>
      <c r="L25">
        <f>I25*(G25-results!$B$22)^2*H25</f>
        <v>-4.1680013772226714E-05</v>
      </c>
      <c r="M25" s="3">
        <f t="shared" si="0"/>
        <v>0.9905999999999999</v>
      </c>
      <c r="N25" s="4">
        <f t="shared" si="1"/>
        <v>-0.121555</v>
      </c>
      <c r="O25">
        <f t="shared" si="7"/>
        <v>1.0001138620999999</v>
      </c>
      <c r="P25" s="3">
        <f t="shared" si="8"/>
        <v>0.019027724199999874</v>
      </c>
      <c r="Q25">
        <f t="shared" si="9"/>
        <v>-0.121525</v>
      </c>
      <c r="R25">
        <f t="shared" si="10"/>
        <v>-0.0023123441834049844</v>
      </c>
      <c r="S25">
        <f t="shared" si="11"/>
        <v>-0.0023126074717696294</v>
      </c>
      <c r="T25">
        <f>Q25*(O25-results!$B$23)^2*P25</f>
        <v>-0.00021190297343616672</v>
      </c>
    </row>
    <row r="26" spans="2:20" ht="12.75">
      <c r="B26">
        <v>5.5</v>
      </c>
      <c r="C26">
        <v>-0.030495</v>
      </c>
      <c r="E26" s="3">
        <f t="shared" si="2"/>
        <v>0.1397</v>
      </c>
      <c r="F26" s="4">
        <f t="shared" si="3"/>
        <v>-0.030495</v>
      </c>
      <c r="G26">
        <f t="shared" si="4"/>
        <v>0.1365138621</v>
      </c>
      <c r="H26" s="3">
        <f t="shared" si="5"/>
        <v>0.0063722757999999935</v>
      </c>
      <c r="I26">
        <f t="shared" si="6"/>
        <v>-0.026932499999999998</v>
      </c>
      <c r="J26">
        <f t="shared" si="12"/>
        <v>-0.0001716213179834998</v>
      </c>
      <c r="K26">
        <f t="shared" si="13"/>
        <v>-2.342868893661974E-05</v>
      </c>
      <c r="L26">
        <f>I26*(G26-results!$B$22)^2*H26</f>
        <v>-5.3955285853050493E-05</v>
      </c>
      <c r="M26" s="3">
        <f t="shared" si="0"/>
        <v>0.9715277241999999</v>
      </c>
      <c r="N26" s="4">
        <f t="shared" si="1"/>
        <v>-0.121735</v>
      </c>
      <c r="O26">
        <f t="shared" si="7"/>
        <v>0.9810638620999999</v>
      </c>
      <c r="P26" s="3">
        <f t="shared" si="8"/>
        <v>0.019072275800000038</v>
      </c>
      <c r="Q26">
        <f t="shared" si="9"/>
        <v>-0.121645</v>
      </c>
      <c r="R26">
        <f t="shared" si="10"/>
        <v>-0.0023200469896910046</v>
      </c>
      <c r="S26">
        <f t="shared" si="11"/>
        <v>-0.0022761142599597357</v>
      </c>
      <c r="T26">
        <f>Q26*(O26-results!$B$23)^2*P26</f>
        <v>-0.00018669216822634775</v>
      </c>
    </row>
    <row r="27" spans="2:20" ht="12.75">
      <c r="B27">
        <v>5.749123</v>
      </c>
      <c r="C27">
        <v>-0.03917</v>
      </c>
      <c r="E27" s="3">
        <f t="shared" si="2"/>
        <v>0.1460277242</v>
      </c>
      <c r="F27" s="4">
        <f t="shared" si="3"/>
        <v>-0.03917</v>
      </c>
      <c r="G27">
        <f t="shared" si="4"/>
        <v>0.1428638621</v>
      </c>
      <c r="H27" s="3">
        <f t="shared" si="5"/>
        <v>0.006327724199999996</v>
      </c>
      <c r="I27">
        <f t="shared" si="6"/>
        <v>-0.0348325</v>
      </c>
      <c r="J27">
        <f t="shared" si="12"/>
        <v>-0.00022041045319649987</v>
      </c>
      <c r="K27">
        <f t="shared" si="13"/>
        <v>-3.148868859086326E-05</v>
      </c>
      <c r="L27">
        <f>I27*(G27-results!$B$22)^2*H27</f>
        <v>-6.773325753730837E-05</v>
      </c>
      <c r="M27" s="3">
        <f t="shared" si="0"/>
        <v>0.9525</v>
      </c>
      <c r="N27" s="4">
        <f t="shared" si="1"/>
        <v>-0.121735</v>
      </c>
      <c r="O27">
        <f t="shared" si="7"/>
        <v>0.9620138621</v>
      </c>
      <c r="P27" s="3">
        <f t="shared" si="8"/>
        <v>0.019027724199999874</v>
      </c>
      <c r="Q27">
        <f t="shared" si="9"/>
        <v>-0.121735</v>
      </c>
      <c r="R27">
        <f t="shared" si="10"/>
        <v>-0.0023163400054869846</v>
      </c>
      <c r="S27">
        <f t="shared" si="11"/>
        <v>-0.002228351194615269</v>
      </c>
      <c r="T27">
        <f>Q27*(O27-results!$B$23)^2*P27</f>
        <v>-0.00016219980186143985</v>
      </c>
    </row>
    <row r="28" spans="2:20" ht="12.75">
      <c r="B28">
        <v>6</v>
      </c>
      <c r="C28">
        <v>-0.049595</v>
      </c>
      <c r="E28" s="3">
        <f t="shared" si="2"/>
        <v>0.15239999999999998</v>
      </c>
      <c r="F28" s="4">
        <f t="shared" si="3"/>
        <v>-0.049595</v>
      </c>
      <c r="G28">
        <f t="shared" si="4"/>
        <v>0.14921386209999998</v>
      </c>
      <c r="H28" s="3">
        <f t="shared" si="5"/>
        <v>0.0063722757999999935</v>
      </c>
      <c r="I28">
        <f t="shared" si="6"/>
        <v>-0.044382500000000005</v>
      </c>
      <c r="J28">
        <f t="shared" si="12"/>
        <v>-0.00028281753069349976</v>
      </c>
      <c r="K28">
        <f t="shared" si="13"/>
        <v>-4.220029602436238E-05</v>
      </c>
      <c r="L28">
        <f>I28*(G28-results!$B$22)^2*H28</f>
        <v>-8.493156643294921E-05</v>
      </c>
      <c r="M28" s="3">
        <f t="shared" si="0"/>
        <v>0.9334277241999999</v>
      </c>
      <c r="N28" s="4">
        <f t="shared" si="1"/>
        <v>-0.12164</v>
      </c>
      <c r="O28">
        <f t="shared" si="7"/>
        <v>0.9429638620999999</v>
      </c>
      <c r="P28" s="3">
        <f t="shared" si="8"/>
        <v>0.01907227580000015</v>
      </c>
      <c r="Q28">
        <f t="shared" si="9"/>
        <v>-0.1216875</v>
      </c>
      <c r="R28">
        <f t="shared" si="10"/>
        <v>-0.0023208575614125184</v>
      </c>
      <c r="S28">
        <f t="shared" si="11"/>
        <v>-0.002188484809493536</v>
      </c>
      <c r="T28">
        <f>Q28*(O28-results!$B$23)^2*P28</f>
        <v>-0.00013995937578461221</v>
      </c>
    </row>
    <row r="29" spans="2:20" ht="12.75">
      <c r="B29">
        <v>6.249123</v>
      </c>
      <c r="C29">
        <v>-0.06151</v>
      </c>
      <c r="E29" s="3">
        <f t="shared" si="2"/>
        <v>0.1587277242</v>
      </c>
      <c r="F29" s="4">
        <f t="shared" si="3"/>
        <v>-0.06151</v>
      </c>
      <c r="G29">
        <f t="shared" si="4"/>
        <v>0.1555638621</v>
      </c>
      <c r="H29" s="3">
        <f t="shared" si="5"/>
        <v>0.006327724200000023</v>
      </c>
      <c r="I29">
        <f t="shared" si="6"/>
        <v>-0.055552500000000005</v>
      </c>
      <c r="J29">
        <f t="shared" si="12"/>
        <v>-0.00035152089862050133</v>
      </c>
      <c r="K29">
        <f t="shared" si="13"/>
        <v>-5.4683948598267744E-05</v>
      </c>
      <c r="L29">
        <f>I29*(G29-results!$B$22)^2*H29</f>
        <v>-0.00010313126756158203</v>
      </c>
      <c r="M29" s="3">
        <f t="shared" si="0"/>
        <v>0.9144</v>
      </c>
      <c r="N29" s="4">
        <f t="shared" si="1"/>
        <v>-0.12161</v>
      </c>
      <c r="O29">
        <f t="shared" si="7"/>
        <v>0.9239138620999999</v>
      </c>
      <c r="P29" s="3">
        <f t="shared" si="8"/>
        <v>0.019027724199999874</v>
      </c>
      <c r="Q29">
        <f t="shared" si="9"/>
        <v>-0.121625</v>
      </c>
      <c r="R29">
        <f t="shared" si="10"/>
        <v>-0.0023142469558249845</v>
      </c>
      <c r="S29">
        <f t="shared" si="11"/>
        <v>-0.0021381648428094296</v>
      </c>
      <c r="T29">
        <f>Q29*(O29-results!$B$23)^2*P29</f>
        <v>-0.00011874790031413804</v>
      </c>
    </row>
    <row r="30" spans="2:20" ht="12.75">
      <c r="B30">
        <v>6.5</v>
      </c>
      <c r="C30">
        <v>-0.07403</v>
      </c>
      <c r="E30" s="3">
        <f t="shared" si="2"/>
        <v>0.1651</v>
      </c>
      <c r="F30" s="4">
        <f t="shared" si="3"/>
        <v>-0.07403</v>
      </c>
      <c r="G30">
        <f t="shared" si="4"/>
        <v>0.1619138621</v>
      </c>
      <c r="H30" s="3">
        <f t="shared" si="5"/>
        <v>0.0063722757999999935</v>
      </c>
      <c r="I30">
        <f t="shared" si="6"/>
        <v>-0.06777</v>
      </c>
      <c r="J30">
        <f t="shared" si="12"/>
        <v>-0.00043184913096599954</v>
      </c>
      <c r="K30">
        <f t="shared" si="13"/>
        <v>-6.99223606392337E-05</v>
      </c>
      <c r="L30">
        <f>I30*(G30-results!$B$22)^2*H30</f>
        <v>-0.0001237451732024074</v>
      </c>
      <c r="M30" s="3">
        <f t="shared" si="0"/>
        <v>0.8953277241999998</v>
      </c>
      <c r="N30" s="4">
        <f t="shared" si="1"/>
        <v>-0.121545</v>
      </c>
      <c r="O30">
        <f t="shared" si="7"/>
        <v>0.9048638620999999</v>
      </c>
      <c r="P30" s="3">
        <f t="shared" si="8"/>
        <v>0.01907227580000015</v>
      </c>
      <c r="Q30">
        <f t="shared" si="9"/>
        <v>-0.1215775</v>
      </c>
      <c r="R30">
        <f t="shared" si="10"/>
        <v>-0.0023187596110745183</v>
      </c>
      <c r="S30">
        <f t="shared" si="11"/>
        <v>-0.0020981617769583825</v>
      </c>
      <c r="T30">
        <f>Q30*(O30-results!$B$23)^2*P30</f>
        <v>-9.980901296146616E-05</v>
      </c>
    </row>
    <row r="31" spans="2:20" ht="12.75">
      <c r="B31">
        <v>6.749123</v>
      </c>
      <c r="C31">
        <v>-0.085815</v>
      </c>
      <c r="E31" s="3">
        <f t="shared" si="2"/>
        <v>0.1714277242</v>
      </c>
      <c r="F31" s="4">
        <f t="shared" si="3"/>
        <v>-0.085815</v>
      </c>
      <c r="G31">
        <f t="shared" si="4"/>
        <v>0.1682638621</v>
      </c>
      <c r="H31" s="3">
        <f t="shared" si="5"/>
        <v>0.006327724199999996</v>
      </c>
      <c r="I31">
        <f t="shared" si="6"/>
        <v>-0.07992250000000001</v>
      </c>
      <c r="J31">
        <f t="shared" si="12"/>
        <v>-0.0005057275373744997</v>
      </c>
      <c r="K31">
        <f t="shared" si="13"/>
        <v>-8.509566860895542E-05</v>
      </c>
      <c r="L31">
        <f>I31*(G31-results!$B$22)^2*H31</f>
        <v>-0.00014149711884924276</v>
      </c>
      <c r="M31" s="3">
        <f t="shared" si="0"/>
        <v>0.8763</v>
      </c>
      <c r="N31" s="4">
        <f t="shared" si="1"/>
        <v>-0.121505</v>
      </c>
      <c r="O31">
        <f t="shared" si="7"/>
        <v>0.8858138620999999</v>
      </c>
      <c r="P31" s="3">
        <f t="shared" si="8"/>
        <v>0.019027724199999874</v>
      </c>
      <c r="Q31">
        <f t="shared" si="9"/>
        <v>-0.121525</v>
      </c>
      <c r="R31">
        <f t="shared" si="10"/>
        <v>-0.0023123441834049844</v>
      </c>
      <c r="S31">
        <f t="shared" si="11"/>
        <v>-0.00204830653160644</v>
      </c>
      <c r="T31">
        <f>Q31*(O31-results!$B$23)^2*P31</f>
        <v>-8.209377789772248E-05</v>
      </c>
    </row>
    <row r="32" spans="2:20" ht="12.75">
      <c r="B32">
        <v>7</v>
      </c>
      <c r="C32">
        <v>-0.09593</v>
      </c>
      <c r="E32" s="3">
        <f t="shared" si="2"/>
        <v>0.17779999999999999</v>
      </c>
      <c r="F32" s="4">
        <f t="shared" si="3"/>
        <v>-0.09593</v>
      </c>
      <c r="G32">
        <f t="shared" si="4"/>
        <v>0.1746138621</v>
      </c>
      <c r="H32" s="3">
        <f t="shared" si="5"/>
        <v>0.0063722757999999935</v>
      </c>
      <c r="I32">
        <f t="shared" si="6"/>
        <v>-0.0908725</v>
      </c>
      <c r="J32">
        <f t="shared" si="12"/>
        <v>-0.0005790646326354993</v>
      </c>
      <c r="K32">
        <f t="shared" si="13"/>
        <v>-0.00010111271191000223</v>
      </c>
      <c r="L32">
        <f>I32*(G32-results!$B$22)^2*H32</f>
        <v>-0.00015814942761886318</v>
      </c>
      <c r="M32" s="3">
        <f t="shared" si="0"/>
        <v>0.8572277241999999</v>
      </c>
      <c r="N32" s="4">
        <f t="shared" si="1"/>
        <v>-0.121475</v>
      </c>
      <c r="O32">
        <f t="shared" si="7"/>
        <v>0.8667638621</v>
      </c>
      <c r="P32" s="3">
        <f t="shared" si="8"/>
        <v>0.019072275800000038</v>
      </c>
      <c r="Q32">
        <f t="shared" si="9"/>
        <v>-0.12149</v>
      </c>
      <c r="R32">
        <f t="shared" si="10"/>
        <v>-0.0023170907869420046</v>
      </c>
      <c r="S32">
        <f t="shared" si="11"/>
        <v>-0.00200837055932618</v>
      </c>
      <c r="T32">
        <f>Q32*(O32-results!$B$23)^2*P32</f>
        <v>-6.646916368682652E-05</v>
      </c>
    </row>
    <row r="33" spans="2:20" ht="12.75">
      <c r="B33">
        <v>7.249123</v>
      </c>
      <c r="C33">
        <v>-0.104045</v>
      </c>
      <c r="E33" s="3">
        <f t="shared" si="2"/>
        <v>0.18412772419999998</v>
      </c>
      <c r="F33" s="4">
        <f t="shared" si="3"/>
        <v>-0.104045</v>
      </c>
      <c r="G33">
        <f t="shared" si="4"/>
        <v>0.18096386209999998</v>
      </c>
      <c r="H33" s="3">
        <f t="shared" si="5"/>
        <v>0.006327724199999996</v>
      </c>
      <c r="I33">
        <f t="shared" si="6"/>
        <v>-0.0999875</v>
      </c>
      <c r="J33">
        <f t="shared" si="12"/>
        <v>-0.0006326933234474996</v>
      </c>
      <c r="K33">
        <f t="shared" si="13"/>
        <v>-0.000114494627335944</v>
      </c>
      <c r="L33">
        <f>I33*(G33-results!$B$22)^2*H33</f>
        <v>-0.00016862236488772371</v>
      </c>
      <c r="M33" s="3">
        <f t="shared" si="0"/>
        <v>0.8382</v>
      </c>
      <c r="N33" s="4">
        <f t="shared" si="1"/>
        <v>-0.121435</v>
      </c>
      <c r="O33">
        <f t="shared" si="7"/>
        <v>0.8477138621</v>
      </c>
      <c r="P33" s="3">
        <f t="shared" si="8"/>
        <v>0.019027724199999985</v>
      </c>
      <c r="Q33">
        <f t="shared" si="9"/>
        <v>-0.12145500000000001</v>
      </c>
      <c r="R33">
        <f t="shared" si="10"/>
        <v>-0.0023110122427109983</v>
      </c>
      <c r="S33">
        <f t="shared" si="11"/>
        <v>-0.0019590771136289227</v>
      </c>
      <c r="T33">
        <f>Q33*(O33-results!$B$23)^2*P33</f>
        <v>-5.222043681645781E-05</v>
      </c>
    </row>
    <row r="34" spans="2:20" ht="12.75">
      <c r="B34">
        <v>7.5</v>
      </c>
      <c r="C34">
        <v>-0.11001</v>
      </c>
      <c r="E34" s="3">
        <f t="shared" si="2"/>
        <v>0.1905</v>
      </c>
      <c r="F34" s="4">
        <f t="shared" si="3"/>
        <v>-0.11001</v>
      </c>
      <c r="G34">
        <f t="shared" si="4"/>
        <v>0.1873138621</v>
      </c>
      <c r="H34" s="3">
        <f t="shared" si="5"/>
        <v>0.006372275800000021</v>
      </c>
      <c r="I34">
        <f t="shared" si="6"/>
        <v>-0.1070275</v>
      </c>
      <c r="J34">
        <f t="shared" si="12"/>
        <v>-0.0006820087481845022</v>
      </c>
      <c r="K34">
        <f t="shared" si="13"/>
        <v>-0.0001277496926084255</v>
      </c>
      <c r="L34">
        <f>I34*(G34-results!$B$22)^2*H34</f>
        <v>-0.00017732165935204535</v>
      </c>
      <c r="M34" s="3">
        <f t="shared" si="0"/>
        <v>0.8191277241999999</v>
      </c>
      <c r="N34" s="4">
        <f t="shared" si="1"/>
        <v>-0.121385</v>
      </c>
      <c r="O34">
        <f t="shared" si="7"/>
        <v>0.8286638621</v>
      </c>
      <c r="P34" s="3">
        <f t="shared" si="8"/>
        <v>0.019072275800000038</v>
      </c>
      <c r="Q34">
        <f t="shared" si="9"/>
        <v>-0.12141</v>
      </c>
      <c r="R34">
        <f t="shared" si="10"/>
        <v>-0.0023155650048780046</v>
      </c>
      <c r="S34">
        <f t="shared" si="11"/>
        <v>-0.0019188250398858126</v>
      </c>
      <c r="T34">
        <f>Q34*(O34-results!$B$23)^2*P34</f>
        <v>-3.990187950772037E-05</v>
      </c>
    </row>
    <row r="35" spans="2:20" ht="12.75">
      <c r="B35">
        <v>7.749123</v>
      </c>
      <c r="C35">
        <v>-0.11391</v>
      </c>
      <c r="E35" s="3">
        <f t="shared" si="2"/>
        <v>0.1968277242</v>
      </c>
      <c r="F35" s="4">
        <f t="shared" si="3"/>
        <v>-0.11391</v>
      </c>
      <c r="G35">
        <f t="shared" si="4"/>
        <v>0.1936638621</v>
      </c>
      <c r="H35" s="3">
        <f t="shared" si="5"/>
        <v>0.006327724199999996</v>
      </c>
      <c r="I35">
        <f t="shared" si="6"/>
        <v>-0.11196</v>
      </c>
      <c r="J35">
        <f t="shared" si="12"/>
        <v>-0.0007084520014319995</v>
      </c>
      <c r="K35">
        <f t="shared" si="13"/>
        <v>-0.00013720155070979576</v>
      </c>
      <c r="L35">
        <f>I35*(G35-results!$B$22)^2*H35</f>
        <v>-0.00017963769442203527</v>
      </c>
      <c r="M35" s="3">
        <f t="shared" si="0"/>
        <v>0.8000999999999999</v>
      </c>
      <c r="N35" s="4">
        <f t="shared" si="1"/>
        <v>-0.12133</v>
      </c>
      <c r="O35">
        <f t="shared" si="7"/>
        <v>0.8096138621</v>
      </c>
      <c r="P35" s="3">
        <f t="shared" si="8"/>
        <v>0.019027724199999985</v>
      </c>
      <c r="Q35">
        <f t="shared" si="9"/>
        <v>-0.12135750000000001</v>
      </c>
      <c r="R35">
        <f t="shared" si="10"/>
        <v>-0.0023091570396014983</v>
      </c>
      <c r="S35">
        <f t="shared" si="11"/>
        <v>-0.0018695255490271717</v>
      </c>
      <c r="T35">
        <f>Q35*(O35-results!$B$23)^2*P35</f>
        <v>-2.9080396273265073E-05</v>
      </c>
    </row>
    <row r="36" spans="2:20" ht="12.75">
      <c r="B36">
        <v>8</v>
      </c>
      <c r="C36">
        <v>-0.11625</v>
      </c>
      <c r="E36" s="3">
        <f t="shared" si="2"/>
        <v>0.2032</v>
      </c>
      <c r="F36" s="4">
        <f t="shared" si="3"/>
        <v>-0.11625</v>
      </c>
      <c r="G36">
        <f t="shared" si="4"/>
        <v>0.2000138621</v>
      </c>
      <c r="H36" s="3">
        <f t="shared" si="5"/>
        <v>0.0063722757999999935</v>
      </c>
      <c r="I36">
        <f t="shared" si="6"/>
        <v>-0.11508</v>
      </c>
      <c r="J36">
        <f t="shared" si="12"/>
        <v>-0.0007333214990639992</v>
      </c>
      <c r="K36">
        <f t="shared" si="13"/>
        <v>-0.000146674465188752</v>
      </c>
      <c r="L36">
        <f>I36*(G36-results!$B$22)^2*H36</f>
        <v>-0.0001812836017867349</v>
      </c>
      <c r="M36" s="3">
        <f t="shared" si="0"/>
        <v>0.7810277242</v>
      </c>
      <c r="N36" s="4">
        <f t="shared" si="1"/>
        <v>-0.121285</v>
      </c>
      <c r="O36">
        <f t="shared" si="7"/>
        <v>0.7905638621</v>
      </c>
      <c r="P36" s="3">
        <f t="shared" si="8"/>
        <v>0.019072275799999927</v>
      </c>
      <c r="Q36">
        <f t="shared" si="9"/>
        <v>-0.1213075</v>
      </c>
      <c r="R36">
        <f t="shared" si="10"/>
        <v>-0.002313610096608491</v>
      </c>
      <c r="S36">
        <f t="shared" si="11"/>
        <v>-0.0018290565333683626</v>
      </c>
      <c r="T36">
        <f>Q36*(O36-results!$B$23)^2*P36</f>
        <v>-2.008398909909377E-05</v>
      </c>
    </row>
    <row r="37" spans="2:20" ht="12.75">
      <c r="B37">
        <v>8.249123</v>
      </c>
      <c r="C37">
        <v>-0.117605</v>
      </c>
      <c r="E37" s="3">
        <f t="shared" si="2"/>
        <v>0.20952772420000002</v>
      </c>
      <c r="F37" s="4">
        <f t="shared" si="3"/>
        <v>-0.117605</v>
      </c>
      <c r="G37">
        <f t="shared" si="4"/>
        <v>0.20636386210000002</v>
      </c>
      <c r="H37" s="3">
        <f t="shared" si="5"/>
        <v>0.006327724200000023</v>
      </c>
      <c r="I37">
        <f t="shared" si="6"/>
        <v>-0.1169275</v>
      </c>
      <c r="J37">
        <f t="shared" si="12"/>
        <v>-0.0007398849713955028</v>
      </c>
      <c r="K37">
        <f t="shared" si="13"/>
        <v>-0.00015268552020692398</v>
      </c>
      <c r="L37">
        <f>I37*(G37-results!$B$22)^2*H37</f>
        <v>-0.00017826401529596935</v>
      </c>
      <c r="M37" s="3">
        <f t="shared" si="0"/>
        <v>0.762</v>
      </c>
      <c r="N37" s="4">
        <f t="shared" si="1"/>
        <v>-0.12132</v>
      </c>
      <c r="O37">
        <f t="shared" si="7"/>
        <v>0.7715138621</v>
      </c>
      <c r="P37" s="3">
        <f t="shared" si="8"/>
        <v>0.019027724199999985</v>
      </c>
      <c r="Q37">
        <f t="shared" si="9"/>
        <v>-0.12130250000000001</v>
      </c>
      <c r="R37">
        <f t="shared" si="10"/>
        <v>-0.0023081105147704983</v>
      </c>
      <c r="S37">
        <f t="shared" si="11"/>
        <v>-0.0017807392574042062</v>
      </c>
      <c r="T37">
        <f>Q37*(O37-results!$B$23)^2*P37</f>
        <v>-1.2680517947566085E-05</v>
      </c>
    </row>
    <row r="38" spans="2:20" ht="12.75">
      <c r="B38">
        <v>8.5</v>
      </c>
      <c r="C38">
        <v>-0.118375</v>
      </c>
      <c r="E38" s="3">
        <f t="shared" si="2"/>
        <v>0.21589999999999998</v>
      </c>
      <c r="F38" s="4">
        <f t="shared" si="3"/>
        <v>-0.118375</v>
      </c>
      <c r="G38">
        <f t="shared" si="4"/>
        <v>0.21271386209999998</v>
      </c>
      <c r="H38" s="3">
        <f t="shared" si="5"/>
        <v>0.006372275799999966</v>
      </c>
      <c r="I38">
        <f t="shared" si="6"/>
        <v>-0.11799</v>
      </c>
      <c r="J38">
        <f t="shared" si="12"/>
        <v>-0.000751864821641996</v>
      </c>
      <c r="K38">
        <f t="shared" si="13"/>
        <v>-0.00015993206998859662</v>
      </c>
      <c r="L38">
        <f>I38*(G38-results!$B$22)^2*H38</f>
        <v>-0.00017649371347415162</v>
      </c>
      <c r="M38" s="3">
        <f t="shared" si="0"/>
        <v>0.7429277242</v>
      </c>
      <c r="N38" s="4">
        <f t="shared" si="1"/>
        <v>-0.121325</v>
      </c>
      <c r="O38">
        <f t="shared" si="7"/>
        <v>0.7524638620999999</v>
      </c>
      <c r="P38" s="3">
        <f t="shared" si="8"/>
        <v>0.019072275800000038</v>
      </c>
      <c r="Q38">
        <f t="shared" si="9"/>
        <v>-0.1213225</v>
      </c>
      <c r="R38">
        <f t="shared" si="10"/>
        <v>-0.0023138961807455047</v>
      </c>
      <c r="S38">
        <f t="shared" si="11"/>
        <v>-0.001741123256662202</v>
      </c>
      <c r="T38">
        <f>Q38*(O38-results!$B$23)^2*P38</f>
        <v>-7.017572462423418E-06</v>
      </c>
    </row>
    <row r="39" spans="2:20" ht="12.75">
      <c r="B39">
        <v>8.749123</v>
      </c>
      <c r="C39">
        <v>-0.11883</v>
      </c>
      <c r="E39" s="3">
        <f t="shared" si="2"/>
        <v>0.2222277242</v>
      </c>
      <c r="F39" s="4">
        <f t="shared" si="3"/>
        <v>-0.11883</v>
      </c>
      <c r="G39">
        <f t="shared" si="4"/>
        <v>0.2190638621</v>
      </c>
      <c r="H39" s="3">
        <f t="shared" si="5"/>
        <v>0.006327724200000023</v>
      </c>
      <c r="I39">
        <f t="shared" si="6"/>
        <v>-0.1186025</v>
      </c>
      <c r="J39">
        <f t="shared" si="12"/>
        <v>-0.0007504839094305027</v>
      </c>
      <c r="K39">
        <f t="shared" si="13"/>
        <v>-0.00016440390364375255</v>
      </c>
      <c r="L39">
        <f>I39*(G39-results!$B$22)^2*H39</f>
        <v>-0.00017158196752045698</v>
      </c>
      <c r="M39" s="3">
        <f t="shared" si="0"/>
        <v>0.7239</v>
      </c>
      <c r="N39" s="4">
        <f t="shared" si="1"/>
        <v>-0.12105</v>
      </c>
      <c r="O39">
        <f t="shared" si="7"/>
        <v>0.7334138620999999</v>
      </c>
      <c r="P39" s="3">
        <f t="shared" si="8"/>
        <v>0.019027724199999985</v>
      </c>
      <c r="Q39">
        <f t="shared" si="9"/>
        <v>-0.1211875</v>
      </c>
      <c r="R39">
        <f t="shared" si="10"/>
        <v>-0.0023059223264874982</v>
      </c>
      <c r="S39">
        <f t="shared" si="11"/>
        <v>-0.001691195399171813</v>
      </c>
      <c r="T39">
        <f>Q39*(O39-results!$B$23)^2*P39</f>
        <v>-2.9919324806500023E-06</v>
      </c>
    </row>
    <row r="40" spans="2:20" ht="12.75">
      <c r="B40">
        <v>9</v>
      </c>
      <c r="C40">
        <v>-0.11915</v>
      </c>
      <c r="E40" s="3">
        <f t="shared" si="2"/>
        <v>0.2286</v>
      </c>
      <c r="F40" s="4">
        <f t="shared" si="3"/>
        <v>-0.11915</v>
      </c>
      <c r="G40">
        <f t="shared" si="4"/>
        <v>0.2254138621</v>
      </c>
      <c r="H40" s="3">
        <f t="shared" si="5"/>
        <v>0.0063722757999999935</v>
      </c>
      <c r="I40">
        <f t="shared" si="6"/>
        <v>-0.11899000000000001</v>
      </c>
      <c r="J40">
        <f t="shared" si="12"/>
        <v>-0.0007582370974419993</v>
      </c>
      <c r="K40">
        <f t="shared" si="13"/>
        <v>-0.00017091715252189507</v>
      </c>
      <c r="L40">
        <f>I40*(G40-results!$B$22)^2*H40</f>
        <v>-0.00016878073199828368</v>
      </c>
      <c r="M40" s="3">
        <f t="shared" si="0"/>
        <v>0.7048277242</v>
      </c>
      <c r="N40" s="4">
        <f t="shared" si="1"/>
        <v>-0.1202</v>
      </c>
      <c r="O40">
        <f t="shared" si="7"/>
        <v>0.7143638620999999</v>
      </c>
      <c r="P40" s="3">
        <f t="shared" si="8"/>
        <v>0.019072275800000038</v>
      </c>
      <c r="Q40">
        <f t="shared" si="9"/>
        <v>-0.12062500000000001</v>
      </c>
      <c r="R40">
        <f t="shared" si="10"/>
        <v>-0.0023005932683750046</v>
      </c>
      <c r="S40">
        <f t="shared" si="11"/>
        <v>-0.00164346069231763</v>
      </c>
      <c r="T40">
        <f>Q40*(O40-results!$B$23)^2*P40</f>
        <v>-6.625907026294355E-07</v>
      </c>
    </row>
    <row r="41" spans="2:20" ht="12.75">
      <c r="B41">
        <v>9.249123</v>
      </c>
      <c r="C41">
        <v>-0.11939</v>
      </c>
      <c r="E41" s="3">
        <f t="shared" si="2"/>
        <v>0.23492772420000002</v>
      </c>
      <c r="F41" s="4">
        <f t="shared" si="3"/>
        <v>-0.11939</v>
      </c>
      <c r="G41">
        <f t="shared" si="4"/>
        <v>0.2317638621</v>
      </c>
      <c r="H41" s="3">
        <f t="shared" si="5"/>
        <v>0.006327724200000023</v>
      </c>
      <c r="I41">
        <f t="shared" si="6"/>
        <v>-0.11927</v>
      </c>
      <c r="J41">
        <f t="shared" si="12"/>
        <v>-0.0007547076653340028</v>
      </c>
      <c r="K41">
        <f t="shared" si="13"/>
        <v>-0.00017491396327428278</v>
      </c>
      <c r="L41">
        <f>I41*(G41-results!$B$22)^2*H41</f>
        <v>-0.00016350341246058122</v>
      </c>
      <c r="M41" s="3">
        <f t="shared" si="0"/>
        <v>0.6858</v>
      </c>
      <c r="N41" s="4">
        <f t="shared" si="1"/>
        <v>-0.11985</v>
      </c>
      <c r="O41">
        <f t="shared" si="7"/>
        <v>0.6953138620999999</v>
      </c>
      <c r="P41" s="3">
        <f t="shared" si="8"/>
        <v>0.019027724199999985</v>
      </c>
      <c r="Q41">
        <f t="shared" si="9"/>
        <v>-0.12002499999999999</v>
      </c>
      <c r="R41">
        <f t="shared" si="10"/>
        <v>-0.002283802597104998</v>
      </c>
      <c r="S41">
        <f t="shared" si="11"/>
        <v>-0.0015879596040670862</v>
      </c>
      <c r="T41">
        <f>Q41*(O41-results!$B$23)^2*P41</f>
        <v>-9.872884530950172E-09</v>
      </c>
    </row>
    <row r="42" spans="2:20" ht="12.75">
      <c r="B42">
        <v>9.5</v>
      </c>
      <c r="C42">
        <v>-0.11957</v>
      </c>
      <c r="E42" s="3">
        <f t="shared" si="2"/>
        <v>0.2413</v>
      </c>
      <c r="F42" s="4">
        <f t="shared" si="3"/>
        <v>-0.11957</v>
      </c>
      <c r="G42">
        <f t="shared" si="4"/>
        <v>0.23811386210000002</v>
      </c>
      <c r="H42" s="3">
        <f t="shared" si="5"/>
        <v>0.006372275799999966</v>
      </c>
      <c r="I42">
        <f t="shared" si="6"/>
        <v>-0.11948</v>
      </c>
      <c r="J42">
        <f t="shared" si="12"/>
        <v>-0.0007613595125839959</v>
      </c>
      <c r="K42">
        <f t="shared" si="13"/>
        <v>-0.00018129025398794883</v>
      </c>
      <c r="L42">
        <f>I42*(G42-results!$B$22)^2*H42</f>
        <v>-0.0001604746297154901</v>
      </c>
      <c r="M42" s="3">
        <f t="shared" si="0"/>
        <v>0.6667277242</v>
      </c>
      <c r="N42" s="4">
        <f t="shared" si="1"/>
        <v>-0.120465</v>
      </c>
      <c r="O42">
        <f t="shared" si="7"/>
        <v>0.6762638621</v>
      </c>
      <c r="P42" s="3">
        <f t="shared" si="8"/>
        <v>0.019072275799999927</v>
      </c>
      <c r="Q42">
        <f t="shared" si="9"/>
        <v>-0.1201575</v>
      </c>
      <c r="R42">
        <f t="shared" si="10"/>
        <v>-0.002291676979438491</v>
      </c>
      <c r="S42">
        <f t="shared" si="11"/>
        <v>-0.0015497783248007364</v>
      </c>
      <c r="T42">
        <f>Q42*(O42-results!$B$23)^2*P42</f>
        <v>-1.0231017265559254E-06</v>
      </c>
    </row>
    <row r="43" spans="2:20" ht="12.75">
      <c r="B43">
        <v>9.749123</v>
      </c>
      <c r="C43">
        <v>-0.119715</v>
      </c>
      <c r="E43" s="3">
        <f t="shared" si="2"/>
        <v>0.2476277242</v>
      </c>
      <c r="F43" s="4">
        <f t="shared" si="3"/>
        <v>-0.119715</v>
      </c>
      <c r="G43">
        <f t="shared" si="4"/>
        <v>0.24446386209999998</v>
      </c>
      <c r="H43" s="3">
        <f t="shared" si="5"/>
        <v>0.006327724200000023</v>
      </c>
      <c r="I43">
        <f t="shared" si="6"/>
        <v>-0.1196425</v>
      </c>
      <c r="J43">
        <f t="shared" si="12"/>
        <v>-0.0007570647425985028</v>
      </c>
      <c r="K43">
        <f t="shared" si="13"/>
        <v>-0.00018507497083537238</v>
      </c>
      <c r="L43">
        <f>I43*(G43-results!$B$22)^2*H43</f>
        <v>-0.00015518580227936887</v>
      </c>
      <c r="M43" s="3">
        <f t="shared" si="0"/>
        <v>0.6476999999999999</v>
      </c>
      <c r="N43" s="4">
        <f t="shared" si="1"/>
        <v>-0.1206</v>
      </c>
      <c r="O43">
        <f t="shared" si="7"/>
        <v>0.6572138621</v>
      </c>
      <c r="P43" s="3">
        <f t="shared" si="8"/>
        <v>0.019027724200000096</v>
      </c>
      <c r="Q43">
        <f t="shared" si="9"/>
        <v>-0.1205325</v>
      </c>
      <c r="R43">
        <f t="shared" si="10"/>
        <v>-0.0022934591671365115</v>
      </c>
      <c r="S43">
        <f t="shared" si="11"/>
        <v>-0.001507293156802436</v>
      </c>
      <c r="T43">
        <f>Q43*(O43-results!$B$23)^2*P43</f>
        <v>-3.7024842422448212E-06</v>
      </c>
    </row>
    <row r="44" spans="2:20" ht="12.75">
      <c r="B44">
        <v>10</v>
      </c>
      <c r="C44">
        <v>-0.119865</v>
      </c>
      <c r="E44" s="3">
        <f t="shared" si="2"/>
        <v>0.254</v>
      </c>
      <c r="F44" s="4">
        <f t="shared" si="3"/>
        <v>-0.119865</v>
      </c>
      <c r="G44">
        <f t="shared" si="4"/>
        <v>0.2508138621</v>
      </c>
      <c r="H44" s="3">
        <f t="shared" si="5"/>
        <v>0.0063722757999999935</v>
      </c>
      <c r="I44">
        <f t="shared" si="6"/>
        <v>-0.11979000000000001</v>
      </c>
      <c r="J44">
        <f t="shared" si="12"/>
        <v>-0.0007633349180819993</v>
      </c>
      <c r="K44">
        <f t="shared" si="13"/>
        <v>-0.00019145497887993336</v>
      </c>
      <c r="L44">
        <f>I44*(G44-results!$B$22)^2*H44</f>
        <v>-0.0001521127356753868</v>
      </c>
      <c r="M44" s="3">
        <f t="shared" si="0"/>
        <v>0.6286277242</v>
      </c>
      <c r="N44" s="4">
        <f t="shared" si="1"/>
        <v>-0.12073</v>
      </c>
      <c r="O44">
        <f t="shared" si="7"/>
        <v>0.6381638621</v>
      </c>
      <c r="P44" s="3">
        <f t="shared" si="8"/>
        <v>0.019072275799999927</v>
      </c>
      <c r="Q44">
        <f t="shared" si="9"/>
        <v>-0.120665</v>
      </c>
      <c r="R44">
        <f t="shared" si="10"/>
        <v>-0.002301356159406991</v>
      </c>
      <c r="S44">
        <f t="shared" si="11"/>
        <v>-0.0014686423347547888</v>
      </c>
      <c r="T44">
        <f>Q44*(O44-results!$B$23)^2*P44</f>
        <v>-8.073378652696485E-06</v>
      </c>
    </row>
    <row r="45" spans="2:20" ht="12.75">
      <c r="B45">
        <v>10.249123</v>
      </c>
      <c r="C45">
        <v>-0.12</v>
      </c>
      <c r="E45" s="3">
        <f t="shared" si="2"/>
        <v>0.2603277242</v>
      </c>
      <c r="F45" s="4">
        <f t="shared" si="3"/>
        <v>-0.12</v>
      </c>
      <c r="G45">
        <f t="shared" si="4"/>
        <v>0.2571638621</v>
      </c>
      <c r="H45" s="3">
        <f t="shared" si="5"/>
        <v>0.006327724199999996</v>
      </c>
      <c r="I45">
        <f t="shared" si="6"/>
        <v>-0.1199325</v>
      </c>
      <c r="J45">
        <f t="shared" si="12"/>
        <v>-0.0007588997826164994</v>
      </c>
      <c r="K45">
        <f t="shared" si="13"/>
        <v>-0.00019516159904450943</v>
      </c>
      <c r="L45">
        <f>I45*(G45-results!$B$22)^2*H45</f>
        <v>-0.0001469571039730821</v>
      </c>
      <c r="M45" s="3">
        <f t="shared" si="0"/>
        <v>0.6095999999999999</v>
      </c>
      <c r="N45" s="4">
        <f t="shared" si="1"/>
        <v>-0.120745</v>
      </c>
      <c r="O45">
        <f t="shared" si="7"/>
        <v>0.6191138621</v>
      </c>
      <c r="P45" s="3">
        <f t="shared" si="8"/>
        <v>0.019027724200000096</v>
      </c>
      <c r="Q45">
        <f t="shared" si="9"/>
        <v>-0.1207375</v>
      </c>
      <c r="R45">
        <f t="shared" si="10"/>
        <v>-0.0022973598505975114</v>
      </c>
      <c r="S45">
        <f t="shared" si="11"/>
        <v>-0.0014223273297369042</v>
      </c>
      <c r="T45">
        <f>Q45*(O45-results!$B$23)^2*P45</f>
        <v>-1.4077372324801118E-05</v>
      </c>
    </row>
    <row r="46" spans="2:20" ht="12.75">
      <c r="B46">
        <v>10.5</v>
      </c>
      <c r="C46">
        <v>-0.120105</v>
      </c>
      <c r="E46" s="3">
        <f t="shared" si="2"/>
        <v>0.2667</v>
      </c>
      <c r="F46" s="4">
        <f t="shared" si="3"/>
        <v>-0.120105</v>
      </c>
      <c r="G46">
        <f t="shared" si="4"/>
        <v>0.2635138621</v>
      </c>
      <c r="H46" s="3">
        <f t="shared" si="5"/>
        <v>0.0063722757999999935</v>
      </c>
      <c r="I46">
        <f t="shared" si="6"/>
        <v>-0.1200525</v>
      </c>
      <c r="J46">
        <f t="shared" si="12"/>
        <v>-0.0007650076404794992</v>
      </c>
      <c r="K46">
        <f t="shared" si="13"/>
        <v>-0.00020159011787876117</v>
      </c>
      <c r="L46">
        <f>I46*(G46-results!$B$22)^2*H46</f>
        <v>-0.0001438953479318262</v>
      </c>
      <c r="M46" s="3">
        <f t="shared" si="0"/>
        <v>0.5905277242</v>
      </c>
      <c r="N46" s="4">
        <f t="shared" si="1"/>
        <v>-0.12085</v>
      </c>
      <c r="O46">
        <f t="shared" si="7"/>
        <v>0.6000638621</v>
      </c>
      <c r="P46" s="3">
        <f t="shared" si="8"/>
        <v>0.019072275799999927</v>
      </c>
      <c r="Q46">
        <f t="shared" si="9"/>
        <v>-0.1207975</v>
      </c>
      <c r="R46">
        <f t="shared" si="10"/>
        <v>-0.0023038832359504914</v>
      </c>
      <c r="S46">
        <f t="shared" si="11"/>
        <v>-0.0013824770723918974</v>
      </c>
      <c r="T46">
        <f>Q46*(O46-results!$B$23)^2*P46</f>
        <v>-2.182461653181662E-05</v>
      </c>
    </row>
    <row r="47" spans="2:20" ht="12.75">
      <c r="B47">
        <v>10.749123</v>
      </c>
      <c r="C47">
        <v>-0.120215</v>
      </c>
      <c r="E47" s="3">
        <f t="shared" si="2"/>
        <v>0.2730277242</v>
      </c>
      <c r="F47" s="4">
        <f t="shared" si="3"/>
        <v>-0.120215</v>
      </c>
      <c r="G47">
        <f t="shared" si="4"/>
        <v>0.2698638621</v>
      </c>
      <c r="H47" s="3">
        <f t="shared" si="5"/>
        <v>0.006327724199999996</v>
      </c>
      <c r="I47">
        <f t="shared" si="6"/>
        <v>-0.12016</v>
      </c>
      <c r="J47">
        <f t="shared" si="12"/>
        <v>-0.0007603393398719995</v>
      </c>
      <c r="K47">
        <f t="shared" si="13"/>
        <v>-0.0002051881107644223</v>
      </c>
      <c r="L47">
        <f>I47*(G47-results!$B$22)^2*H47</f>
        <v>-0.0001388599633882641</v>
      </c>
      <c r="M47" s="3">
        <f t="shared" si="0"/>
        <v>0.5715</v>
      </c>
      <c r="N47" s="4">
        <f t="shared" si="1"/>
        <v>-0.12088</v>
      </c>
      <c r="O47">
        <f t="shared" si="7"/>
        <v>0.5810138621000001</v>
      </c>
      <c r="P47" s="3">
        <f t="shared" si="8"/>
        <v>0.019027724199999985</v>
      </c>
      <c r="Q47">
        <f t="shared" si="9"/>
        <v>-0.120865</v>
      </c>
      <c r="R47">
        <f t="shared" si="10"/>
        <v>-0.002299785885432998</v>
      </c>
      <c r="S47">
        <f t="shared" si="11"/>
        <v>-0.0013362074792984946</v>
      </c>
      <c r="T47">
        <f>Q47*(O47-results!$B$23)^2*P47</f>
        <v>-3.1148562832131074E-05</v>
      </c>
    </row>
    <row r="48" spans="2:20" ht="12.75">
      <c r="B48">
        <v>11</v>
      </c>
      <c r="C48">
        <v>-0.12032</v>
      </c>
      <c r="E48" s="3">
        <f t="shared" si="2"/>
        <v>0.2794</v>
      </c>
      <c r="F48" s="4">
        <f t="shared" si="3"/>
        <v>-0.12032</v>
      </c>
      <c r="G48">
        <f t="shared" si="4"/>
        <v>0.2762138621</v>
      </c>
      <c r="H48" s="3">
        <f t="shared" si="5"/>
        <v>0.0063722757999999935</v>
      </c>
      <c r="I48">
        <f t="shared" si="6"/>
        <v>-0.1202675</v>
      </c>
      <c r="J48">
        <f t="shared" si="12"/>
        <v>-0.0007663776797764992</v>
      </c>
      <c r="K48">
        <f t="shared" si="13"/>
        <v>-0.0002116841387583039</v>
      </c>
      <c r="L48">
        <f>I48*(G48-results!$B$22)^2*H48</f>
        <v>-0.00013583423478200475</v>
      </c>
      <c r="M48" s="3">
        <f t="shared" si="0"/>
        <v>0.5524277242</v>
      </c>
      <c r="N48" s="4">
        <f t="shared" si="1"/>
        <v>-0.120935</v>
      </c>
      <c r="O48">
        <f t="shared" si="7"/>
        <v>0.5619638621</v>
      </c>
      <c r="P48" s="3">
        <f t="shared" si="8"/>
        <v>0.019072275800000038</v>
      </c>
      <c r="Q48">
        <f t="shared" si="9"/>
        <v>-0.1209075</v>
      </c>
      <c r="R48">
        <f t="shared" si="10"/>
        <v>-0.0023059811862885045</v>
      </c>
      <c r="S48">
        <f t="shared" si="11"/>
        <v>-0.0012958780933766277</v>
      </c>
      <c r="T48">
        <f>Q48*(O48-results!$B$23)^2*P48</f>
        <v>-4.2294147712435855E-05</v>
      </c>
    </row>
    <row r="49" spans="2:20" ht="12.75">
      <c r="B49">
        <v>11.249123</v>
      </c>
      <c r="C49">
        <v>-0.12041</v>
      </c>
      <c r="E49" s="3">
        <f t="shared" si="2"/>
        <v>0.28572772420000003</v>
      </c>
      <c r="F49" s="4">
        <f t="shared" si="3"/>
        <v>-0.12041</v>
      </c>
      <c r="G49">
        <f t="shared" si="4"/>
        <v>0.2825638621</v>
      </c>
      <c r="H49" s="3">
        <f t="shared" si="5"/>
        <v>0.006327724200000051</v>
      </c>
      <c r="I49">
        <f t="shared" si="6"/>
        <v>-0.120365</v>
      </c>
      <c r="J49">
        <f t="shared" si="12"/>
        <v>-0.0007616365233330062</v>
      </c>
      <c r="K49">
        <f t="shared" si="13"/>
        <v>-0.00021521095754939098</v>
      </c>
      <c r="L49">
        <f>I49*(G49-results!$B$22)^2*H49</f>
        <v>-0.0001309523619836149</v>
      </c>
      <c r="M49" s="3">
        <f t="shared" si="0"/>
        <v>0.5334</v>
      </c>
      <c r="N49" s="4">
        <f t="shared" si="1"/>
        <v>-0.12102</v>
      </c>
      <c r="O49">
        <f t="shared" si="7"/>
        <v>0.5429138621</v>
      </c>
      <c r="P49" s="3">
        <f t="shared" si="8"/>
        <v>0.019027724199999985</v>
      </c>
      <c r="Q49">
        <f t="shared" si="9"/>
        <v>-0.1209775</v>
      </c>
      <c r="R49">
        <f t="shared" si="10"/>
        <v>-0.002301926504405498</v>
      </c>
      <c r="S49">
        <f t="shared" si="11"/>
        <v>-0.0012497478087771417</v>
      </c>
      <c r="T49">
        <f>Q49*(O49-results!$B$23)^2*P49</f>
        <v>-5.4932755214305536E-05</v>
      </c>
    </row>
    <row r="50" spans="2:20" ht="12.75">
      <c r="B50">
        <v>11.5</v>
      </c>
      <c r="C50">
        <v>-0.120475</v>
      </c>
      <c r="E50" s="3">
        <f t="shared" si="2"/>
        <v>0.29209999999999997</v>
      </c>
      <c r="F50" s="4">
        <f t="shared" si="3"/>
        <v>-0.120475</v>
      </c>
      <c r="G50">
        <f t="shared" si="4"/>
        <v>0.28891386210000003</v>
      </c>
      <c r="H50" s="3">
        <f t="shared" si="5"/>
        <v>0.006372275799999938</v>
      </c>
      <c r="I50">
        <f t="shared" si="6"/>
        <v>-0.12044250000000001</v>
      </c>
      <c r="J50">
        <f t="shared" si="12"/>
        <v>-0.0007674928280414926</v>
      </c>
      <c r="K50">
        <f t="shared" si="13"/>
        <v>-0.00022173931708351882</v>
      </c>
      <c r="L50">
        <f>I50*(G50-results!$B$22)^2*H50</f>
        <v>-0.00012794854609035714</v>
      </c>
      <c r="M50" s="3">
        <f t="shared" si="0"/>
        <v>0.5143277242</v>
      </c>
      <c r="N50" s="4">
        <f t="shared" si="1"/>
        <v>-0.121085</v>
      </c>
      <c r="O50">
        <f t="shared" si="7"/>
        <v>0.5238638621</v>
      </c>
      <c r="P50" s="3">
        <f t="shared" si="8"/>
        <v>0.019072275800000038</v>
      </c>
      <c r="Q50">
        <f t="shared" si="9"/>
        <v>-0.12105250000000001</v>
      </c>
      <c r="R50">
        <f t="shared" si="10"/>
        <v>-0.0023087466662795046</v>
      </c>
      <c r="S50">
        <f t="shared" si="11"/>
        <v>-0.0012094689452076812</v>
      </c>
      <c r="T50">
        <f>Q50*(O50-results!$B$23)^2*P50</f>
        <v>-6.952185094951937E-05</v>
      </c>
    </row>
    <row r="51" spans="2:20" ht="12.75">
      <c r="B51">
        <v>11.749123</v>
      </c>
      <c r="C51">
        <v>-0.12057</v>
      </c>
      <c r="E51" s="3">
        <f t="shared" si="2"/>
        <v>0.2984277242</v>
      </c>
      <c r="F51" s="4">
        <f t="shared" si="3"/>
        <v>-0.12057</v>
      </c>
      <c r="G51">
        <f t="shared" si="4"/>
        <v>0.2952638621</v>
      </c>
      <c r="H51" s="3">
        <f t="shared" si="5"/>
        <v>0.006327724200000051</v>
      </c>
      <c r="I51">
        <f t="shared" si="6"/>
        <v>-0.1205225</v>
      </c>
      <c r="J51">
        <f t="shared" si="12"/>
        <v>-0.0007626331398945062</v>
      </c>
      <c r="K51">
        <f t="shared" si="13"/>
        <v>-0.00022517800625070149</v>
      </c>
      <c r="L51">
        <f>I51*(G51-results!$B$22)^2*H51</f>
        <v>-0.00012321456407158286</v>
      </c>
      <c r="M51" s="3">
        <f t="shared" si="0"/>
        <v>0.49529999999999996</v>
      </c>
      <c r="N51" s="4">
        <f t="shared" si="1"/>
        <v>-0.12117</v>
      </c>
      <c r="O51">
        <f t="shared" si="7"/>
        <v>0.5048138621</v>
      </c>
      <c r="P51" s="3">
        <f t="shared" si="8"/>
        <v>0.019027724199999985</v>
      </c>
      <c r="Q51">
        <f t="shared" si="9"/>
        <v>-0.1211275</v>
      </c>
      <c r="R51">
        <f t="shared" si="10"/>
        <v>-0.0023047806630354982</v>
      </c>
      <c r="S51">
        <f t="shared" si="11"/>
        <v>-0.0011634852278003486</v>
      </c>
      <c r="T51">
        <f>Q51*(O51-results!$B$23)^2*P51</f>
        <v>-8.547680531874639E-05</v>
      </c>
    </row>
    <row r="52" spans="2:20" ht="12.75">
      <c r="B52">
        <v>12</v>
      </c>
      <c r="C52">
        <v>-0.120655</v>
      </c>
      <c r="E52" s="3">
        <f t="shared" si="2"/>
        <v>0.30479999999999996</v>
      </c>
      <c r="F52" s="4">
        <f t="shared" si="3"/>
        <v>-0.120655</v>
      </c>
      <c r="G52">
        <f t="shared" si="4"/>
        <v>0.30161386209999996</v>
      </c>
      <c r="H52" s="3">
        <f t="shared" si="5"/>
        <v>0.006372275799999938</v>
      </c>
      <c r="I52">
        <f t="shared" si="6"/>
        <v>-0.1206125</v>
      </c>
      <c r="J52">
        <f t="shared" si="12"/>
        <v>-0.0007685761149274925</v>
      </c>
      <c r="K52">
        <f t="shared" si="13"/>
        <v>-0.00023181321034109446</v>
      </c>
      <c r="L52">
        <f>I52*(G52-results!$B$22)^2*H52</f>
        <v>-0.00012028231885856681</v>
      </c>
      <c r="M52" s="3">
        <f t="shared" si="0"/>
        <v>0.4762277242</v>
      </c>
      <c r="N52" s="4">
        <f t="shared" si="1"/>
        <v>-0.12126</v>
      </c>
      <c r="O52">
        <f t="shared" si="7"/>
        <v>0.4857638621</v>
      </c>
      <c r="P52" s="3">
        <f t="shared" si="8"/>
        <v>0.019072275799999983</v>
      </c>
      <c r="Q52">
        <f t="shared" si="9"/>
        <v>-0.121215</v>
      </c>
      <c r="R52">
        <f t="shared" si="10"/>
        <v>-0.002311845911096998</v>
      </c>
      <c r="S52">
        <f t="shared" si="11"/>
        <v>-0.001123011198354571</v>
      </c>
      <c r="T52">
        <f>Q52*(O52-results!$B$23)^2*P52</f>
        <v>-0.0001035404374408531</v>
      </c>
    </row>
    <row r="53" spans="2:20" ht="12.75">
      <c r="B53">
        <v>12.249123</v>
      </c>
      <c r="C53">
        <v>-0.1207</v>
      </c>
      <c r="E53" s="3">
        <f t="shared" si="2"/>
        <v>0.3111277242</v>
      </c>
      <c r="F53" s="4">
        <f t="shared" si="3"/>
        <v>-0.1207</v>
      </c>
      <c r="G53">
        <f t="shared" si="4"/>
        <v>0.3079638621</v>
      </c>
      <c r="H53" s="3">
        <f t="shared" si="5"/>
        <v>0.006327724200000051</v>
      </c>
      <c r="I53">
        <f t="shared" si="6"/>
        <v>-0.1206775</v>
      </c>
      <c r="J53">
        <f t="shared" si="12"/>
        <v>-0.0007636139371455062</v>
      </c>
      <c r="K53">
        <f t="shared" si="13"/>
        <v>-0.0002351654972367167</v>
      </c>
      <c r="L53">
        <f>I53*(G53-results!$B$22)^2*H53</f>
        <v>-0.00011570002944557047</v>
      </c>
      <c r="M53" s="3">
        <f t="shared" si="0"/>
        <v>0.4572</v>
      </c>
      <c r="N53" s="4">
        <f t="shared" si="1"/>
        <v>-0.121285</v>
      </c>
      <c r="O53">
        <f t="shared" si="7"/>
        <v>0.4667138621</v>
      </c>
      <c r="P53" s="3">
        <f t="shared" si="8"/>
        <v>0.019027724199999985</v>
      </c>
      <c r="Q53">
        <f t="shared" si="9"/>
        <v>-0.1212725</v>
      </c>
      <c r="R53">
        <f t="shared" si="10"/>
        <v>-0.002307539683044498</v>
      </c>
      <c r="S53">
        <f t="shared" si="11"/>
        <v>-0.0010769607574227075</v>
      </c>
      <c r="T53">
        <f>Q53*(O53-results!$B$23)^2*P53</f>
        <v>-0.00012279084503349886</v>
      </c>
    </row>
    <row r="54" spans="2:20" ht="12.75">
      <c r="B54">
        <v>12.5</v>
      </c>
      <c r="C54">
        <v>-0.12077</v>
      </c>
      <c r="E54" s="3">
        <f t="shared" si="2"/>
        <v>0.3175</v>
      </c>
      <c r="F54" s="4">
        <f t="shared" si="3"/>
        <v>-0.12077</v>
      </c>
      <c r="G54">
        <f t="shared" si="4"/>
        <v>0.3143138621</v>
      </c>
      <c r="H54" s="3">
        <f t="shared" si="5"/>
        <v>0.0063722757999999935</v>
      </c>
      <c r="I54">
        <f t="shared" si="6"/>
        <v>-0.12073500000000001</v>
      </c>
      <c r="J54">
        <f t="shared" si="12"/>
        <v>-0.0007693567187129993</v>
      </c>
      <c r="K54">
        <f t="shared" si="13"/>
        <v>-0.00024181948159126616</v>
      </c>
      <c r="L54">
        <f>I54*(G54-results!$B$22)^2*H54</f>
        <v>-0.00011279787125185564</v>
      </c>
      <c r="M54" s="3">
        <f t="shared" si="0"/>
        <v>0.4381277242</v>
      </c>
      <c r="N54" s="4">
        <f t="shared" si="1"/>
        <v>-0.121285</v>
      </c>
      <c r="O54">
        <f t="shared" si="7"/>
        <v>0.4476638621</v>
      </c>
      <c r="P54" s="3">
        <f t="shared" si="8"/>
        <v>0.019072275799999983</v>
      </c>
      <c r="Q54">
        <f t="shared" si="9"/>
        <v>-0.121285</v>
      </c>
      <c r="R54">
        <f t="shared" si="10"/>
        <v>-0.002313180970402998</v>
      </c>
      <c r="S54">
        <f t="shared" si="11"/>
        <v>-0.0010355275269468317</v>
      </c>
      <c r="T54">
        <f>Q54*(O54-results!$B$23)^2*P54</f>
        <v>-0.0001442607561148493</v>
      </c>
    </row>
    <row r="55" spans="2:20" ht="12.75">
      <c r="B55">
        <v>12.749123</v>
      </c>
      <c r="C55">
        <v>-0.12082</v>
      </c>
      <c r="E55" s="3">
        <f t="shared" si="2"/>
        <v>0.3238277242</v>
      </c>
      <c r="F55" s="4">
        <f t="shared" si="3"/>
        <v>-0.12082</v>
      </c>
      <c r="G55">
        <f t="shared" si="4"/>
        <v>0.3206638621</v>
      </c>
      <c r="H55" s="3">
        <f t="shared" si="5"/>
        <v>0.006327724199999996</v>
      </c>
      <c r="I55">
        <f t="shared" si="6"/>
        <v>-0.120795</v>
      </c>
      <c r="J55">
        <f t="shared" si="12"/>
        <v>-0.0007643574447389994</v>
      </c>
      <c r="K55">
        <f t="shared" si="13"/>
        <v>-0.00024510181025489487</v>
      </c>
      <c r="L55">
        <f>I55*(G55-results!$B$22)^2*H55</f>
        <v>-0.00010837878169542986</v>
      </c>
      <c r="M55" s="3">
        <f t="shared" si="0"/>
        <v>0.4191</v>
      </c>
      <c r="N55" s="4">
        <f t="shared" si="1"/>
        <v>-0.121285</v>
      </c>
      <c r="O55">
        <f t="shared" si="7"/>
        <v>0.42861386209999996</v>
      </c>
      <c r="P55" s="3">
        <f t="shared" si="8"/>
        <v>0.01902772420000004</v>
      </c>
      <c r="Q55">
        <f t="shared" si="9"/>
        <v>-0.121285</v>
      </c>
      <c r="R55">
        <f t="shared" si="10"/>
        <v>-0.002307777529597005</v>
      </c>
      <c r="S55">
        <f t="shared" si="11"/>
        <v>-0.0009891454398281694</v>
      </c>
      <c r="T55">
        <f>Q55*(O55-results!$B$23)^2*P55</f>
        <v>-0.00016671903961414965</v>
      </c>
    </row>
    <row r="56" spans="2:20" ht="12.75">
      <c r="B56">
        <v>13</v>
      </c>
      <c r="C56">
        <v>-0.120865</v>
      </c>
      <c r="E56" s="3">
        <f t="shared" si="2"/>
        <v>0.3302</v>
      </c>
      <c r="F56" s="4">
        <f t="shared" si="3"/>
        <v>-0.120865</v>
      </c>
      <c r="G56">
        <f t="shared" si="4"/>
        <v>0.3270138621</v>
      </c>
      <c r="H56" s="3">
        <f t="shared" si="5"/>
        <v>0.0063722757999999935</v>
      </c>
      <c r="I56">
        <f t="shared" si="6"/>
        <v>-0.12084249999999999</v>
      </c>
      <c r="J56">
        <f t="shared" si="12"/>
        <v>-0.0007700417383614992</v>
      </c>
      <c r="K56">
        <f t="shared" si="13"/>
        <v>-0.0002518143228397916</v>
      </c>
      <c r="L56">
        <f>I56*(G56-results!$B$22)^2*H56</f>
        <v>-0.00010553331922500069</v>
      </c>
      <c r="M56" s="3">
        <f t="shared" si="0"/>
        <v>0.4000277242</v>
      </c>
      <c r="N56" s="4">
        <f t="shared" si="1"/>
        <v>-0.12128</v>
      </c>
      <c r="O56">
        <f t="shared" si="7"/>
        <v>0.40956386209999995</v>
      </c>
      <c r="P56" s="3">
        <f t="shared" si="8"/>
        <v>0.019072275799999983</v>
      </c>
      <c r="Q56">
        <f t="shared" si="9"/>
        <v>-0.1212825</v>
      </c>
      <c r="R56">
        <f t="shared" si="10"/>
        <v>-0.0023131332897134978</v>
      </c>
      <c r="S56">
        <f t="shared" si="11"/>
        <v>-0.0009473758036871383</v>
      </c>
      <c r="T56">
        <f>Q56*(O56-results!$B$23)^2*P56</f>
        <v>-0.0001916330047260308</v>
      </c>
    </row>
    <row r="57" spans="2:20" ht="12.75">
      <c r="B57">
        <v>13.249123</v>
      </c>
      <c r="C57">
        <v>-0.120915</v>
      </c>
      <c r="E57" s="3">
        <f t="shared" si="2"/>
        <v>0.3365277242</v>
      </c>
      <c r="F57" s="4">
        <f t="shared" si="3"/>
        <v>-0.120915</v>
      </c>
      <c r="G57">
        <f t="shared" si="4"/>
        <v>0.3333638621</v>
      </c>
      <c r="H57" s="3">
        <f t="shared" si="5"/>
        <v>0.006327724199999996</v>
      </c>
      <c r="I57">
        <f t="shared" si="6"/>
        <v>-0.12089</v>
      </c>
      <c r="J57">
        <f t="shared" si="12"/>
        <v>-0.0007649585785379995</v>
      </c>
      <c r="K57">
        <f t="shared" si="13"/>
        <v>-0.00025500954608795366</v>
      </c>
      <c r="L57">
        <f>I57*(G57-results!$B$22)^2*H57</f>
        <v>-0.00010127102944127949</v>
      </c>
      <c r="M57" s="3">
        <f t="shared" si="0"/>
        <v>0.381</v>
      </c>
      <c r="N57" s="4">
        <f t="shared" si="1"/>
        <v>-0.121255</v>
      </c>
      <c r="O57">
        <f t="shared" si="7"/>
        <v>0.3905138621</v>
      </c>
      <c r="P57" s="3">
        <f t="shared" si="8"/>
        <v>0.019027724199999985</v>
      </c>
      <c r="Q57">
        <f t="shared" si="9"/>
        <v>-0.1212675</v>
      </c>
      <c r="R57">
        <f t="shared" si="10"/>
        <v>-0.002307444544423498</v>
      </c>
      <c r="S57">
        <f t="shared" si="11"/>
        <v>-0.0009010890806243953</v>
      </c>
      <c r="T57">
        <f>Q57*(O57-results!$B$23)^2*P57</f>
        <v>-0.0002173032047497782</v>
      </c>
    </row>
    <row r="58" spans="2:20" ht="12.75">
      <c r="B58">
        <v>13.5</v>
      </c>
      <c r="C58">
        <v>-0.12094</v>
      </c>
      <c r="E58" s="3">
        <f t="shared" si="2"/>
        <v>0.3429</v>
      </c>
      <c r="F58" s="4">
        <f t="shared" si="3"/>
        <v>-0.12094</v>
      </c>
      <c r="G58">
        <f t="shared" si="4"/>
        <v>0.3397138621</v>
      </c>
      <c r="H58" s="3">
        <f t="shared" si="5"/>
        <v>0.0063722757999999935</v>
      </c>
      <c r="I58">
        <f t="shared" si="6"/>
        <v>-0.1209275</v>
      </c>
      <c r="J58">
        <f t="shared" si="12"/>
        <v>-0.0007705833818044992</v>
      </c>
      <c r="K58">
        <f t="shared" si="13"/>
        <v>-0.00026177785670288527</v>
      </c>
      <c r="L58">
        <f>I58*(G58-results!$B$22)^2*H58</f>
        <v>-9.848596015133424E-05</v>
      </c>
      <c r="M58" s="3">
        <f t="shared" si="0"/>
        <v>0.3619277242</v>
      </c>
      <c r="N58" s="4">
        <f t="shared" si="1"/>
        <v>-0.12118</v>
      </c>
      <c r="O58">
        <f t="shared" si="7"/>
        <v>0.37146386210000004</v>
      </c>
      <c r="P58" s="3">
        <f t="shared" si="8"/>
        <v>0.019072275799999983</v>
      </c>
      <c r="Q58">
        <f t="shared" si="9"/>
        <v>-0.1212175</v>
      </c>
      <c r="R58">
        <f t="shared" si="10"/>
        <v>-0.002311893591786498</v>
      </c>
      <c r="S58">
        <f t="shared" si="11"/>
        <v>-0.0008587849223692535</v>
      </c>
      <c r="T58">
        <f>Q58*(O58-results!$B$23)^2*P58</f>
        <v>-0.0002455920688537476</v>
      </c>
    </row>
    <row r="59" spans="2:20" ht="12.75">
      <c r="B59">
        <v>13.749123</v>
      </c>
      <c r="C59">
        <v>-0.12097</v>
      </c>
      <c r="E59" s="3">
        <f t="shared" si="2"/>
        <v>0.34922772420000003</v>
      </c>
      <c r="F59" s="4">
        <f t="shared" si="3"/>
        <v>-0.12097</v>
      </c>
      <c r="G59">
        <f t="shared" si="4"/>
        <v>0.3460638621</v>
      </c>
      <c r="H59" s="3">
        <f t="shared" si="5"/>
        <v>0.006327724200000051</v>
      </c>
      <c r="I59">
        <f t="shared" si="6"/>
        <v>-0.12095500000000001</v>
      </c>
      <c r="J59">
        <f t="shared" si="12"/>
        <v>-0.0007653698806110062</v>
      </c>
      <c r="K59">
        <f t="shared" si="13"/>
        <v>-0.0002648668568192607</v>
      </c>
      <c r="L59">
        <f>I59*(G59-results!$B$22)^2*H59</f>
        <v>-9.437551879388986E-05</v>
      </c>
      <c r="M59" s="3">
        <f t="shared" si="0"/>
        <v>0.3429</v>
      </c>
      <c r="N59" s="4">
        <f t="shared" si="1"/>
        <v>-0.12108</v>
      </c>
      <c r="O59">
        <f t="shared" si="7"/>
        <v>0.35241386210000003</v>
      </c>
      <c r="P59" s="3">
        <f t="shared" si="8"/>
        <v>0.01902772420000004</v>
      </c>
      <c r="Q59">
        <f t="shared" si="9"/>
        <v>-0.12112999999999999</v>
      </c>
      <c r="R59">
        <f t="shared" si="10"/>
        <v>-0.0023048282323460045</v>
      </c>
      <c r="S59">
        <f t="shared" si="11"/>
        <v>-0.0008122534188381717</v>
      </c>
      <c r="T59">
        <f>Q59*(O59-results!$B$23)^2*P59</f>
        <v>-0.0002742990756671506</v>
      </c>
    </row>
    <row r="60" spans="2:20" ht="12.75">
      <c r="B60">
        <v>14</v>
      </c>
      <c r="C60">
        <v>-0.121025</v>
      </c>
      <c r="E60" s="3">
        <f t="shared" si="2"/>
        <v>0.35559999999999997</v>
      </c>
      <c r="F60" s="4">
        <f t="shared" si="3"/>
        <v>-0.121025</v>
      </c>
      <c r="G60">
        <f t="shared" si="4"/>
        <v>0.35241386210000003</v>
      </c>
      <c r="H60" s="3">
        <f t="shared" si="5"/>
        <v>0.006372275799999938</v>
      </c>
      <c r="I60">
        <f t="shared" si="6"/>
        <v>-0.1209975</v>
      </c>
      <c r="J60">
        <f t="shared" si="12"/>
        <v>-0.0007710294411104924</v>
      </c>
      <c r="K60">
        <f t="shared" si="13"/>
        <v>-0.00027172146313455316</v>
      </c>
      <c r="L60">
        <f>I60*(G60-results!$B$22)^2*H60</f>
        <v>-9.166597526360426E-05</v>
      </c>
      <c r="M60" s="3">
        <f t="shared" si="0"/>
        <v>0.3238277242</v>
      </c>
      <c r="N60" s="4">
        <f t="shared" si="1"/>
        <v>-0.120955</v>
      </c>
      <c r="O60">
        <f t="shared" si="7"/>
        <v>0.3333638621</v>
      </c>
      <c r="P60" s="3">
        <f t="shared" si="8"/>
        <v>0.019072275799999983</v>
      </c>
      <c r="Q60">
        <f t="shared" si="9"/>
        <v>-0.1210175</v>
      </c>
      <c r="R60">
        <f t="shared" si="10"/>
        <v>-0.002308079136626498</v>
      </c>
      <c r="S60">
        <f t="shared" si="11"/>
        <v>-0.0007694301750182429</v>
      </c>
      <c r="T60">
        <f>Q60*(O60-results!$B$23)^2*P60</f>
        <v>-0.0003058602911680291</v>
      </c>
    </row>
    <row r="61" spans="2:20" ht="12.75">
      <c r="B61">
        <v>14.249123</v>
      </c>
      <c r="C61">
        <v>-0.121045</v>
      </c>
      <c r="E61" s="3">
        <f t="shared" si="2"/>
        <v>0.3619277242</v>
      </c>
      <c r="F61" s="4">
        <f t="shared" si="3"/>
        <v>-0.121045</v>
      </c>
      <c r="G61">
        <f t="shared" si="4"/>
        <v>0.3587638621</v>
      </c>
      <c r="H61" s="3">
        <f t="shared" si="5"/>
        <v>0.006327724200000051</v>
      </c>
      <c r="I61">
        <f t="shared" si="6"/>
        <v>-0.121035</v>
      </c>
      <c r="J61">
        <f t="shared" si="12"/>
        <v>-0.0007658760985470062</v>
      </c>
      <c r="K61">
        <f t="shared" si="13"/>
        <v>-0.00027476866700480414</v>
      </c>
      <c r="L61">
        <f>I61*(G61-results!$B$22)^2*H61</f>
        <v>-8.773043669019392E-05</v>
      </c>
      <c r="M61" s="3">
        <f t="shared" si="0"/>
        <v>0.30479999999999996</v>
      </c>
      <c r="N61" s="4">
        <f t="shared" si="1"/>
        <v>-0.120775</v>
      </c>
      <c r="O61">
        <f t="shared" si="7"/>
        <v>0.3143138621</v>
      </c>
      <c r="P61" s="3">
        <f t="shared" si="8"/>
        <v>0.01902772420000004</v>
      </c>
      <c r="Q61">
        <f t="shared" si="9"/>
        <v>-0.120865</v>
      </c>
      <c r="R61">
        <f t="shared" si="10"/>
        <v>-0.002299785885433005</v>
      </c>
      <c r="S61">
        <f t="shared" si="11"/>
        <v>-0.0007228545836535159</v>
      </c>
      <c r="T61">
        <f>Q61*(O61-results!$B$23)^2*P61</f>
        <v>-0.00033749279806041094</v>
      </c>
    </row>
    <row r="62" spans="2:20" ht="12.75">
      <c r="B62">
        <v>14.5</v>
      </c>
      <c r="C62">
        <v>-0.12108</v>
      </c>
      <c r="E62" s="3">
        <f t="shared" si="2"/>
        <v>0.36829999999999996</v>
      </c>
      <c r="F62" s="4">
        <f t="shared" si="3"/>
        <v>-0.12108</v>
      </c>
      <c r="G62">
        <f t="shared" si="4"/>
        <v>0.36511386209999996</v>
      </c>
      <c r="H62" s="3">
        <f t="shared" si="5"/>
        <v>0.006372275799999938</v>
      </c>
      <c r="I62">
        <f t="shared" si="6"/>
        <v>-0.12106249999999999</v>
      </c>
      <c r="J62">
        <f t="shared" si="12"/>
        <v>-0.0007714436390374924</v>
      </c>
      <c r="K62">
        <f t="shared" si="13"/>
        <v>-0.00028166476644145717</v>
      </c>
      <c r="L62">
        <f>I62*(G62-results!$B$22)^2*H62</f>
        <v>-8.50833818982486E-05</v>
      </c>
      <c r="M62" s="3">
        <f t="shared" si="0"/>
        <v>0.28572772420000003</v>
      </c>
      <c r="N62" s="4">
        <f t="shared" si="1"/>
        <v>-0.12053</v>
      </c>
      <c r="O62">
        <f t="shared" si="7"/>
        <v>0.2952638621</v>
      </c>
      <c r="P62" s="3">
        <f t="shared" si="8"/>
        <v>0.019072275799999927</v>
      </c>
      <c r="Q62">
        <f t="shared" si="9"/>
        <v>-0.1206525</v>
      </c>
      <c r="R62">
        <f t="shared" si="10"/>
        <v>-0.0023011177559594913</v>
      </c>
      <c r="S62">
        <f t="shared" si="11"/>
        <v>-0.0006794369157714846</v>
      </c>
      <c r="T62">
        <f>Q62*(O62-results!$B$23)^2*P62</f>
        <v>-0.0003721088738166679</v>
      </c>
    </row>
    <row r="63" spans="2:20" ht="12.75">
      <c r="B63">
        <v>14.749123</v>
      </c>
      <c r="C63">
        <v>-0.121115</v>
      </c>
      <c r="E63" s="3">
        <f t="shared" si="2"/>
        <v>0.3746277242</v>
      </c>
      <c r="F63" s="4">
        <f t="shared" si="3"/>
        <v>-0.121115</v>
      </c>
      <c r="G63">
        <f t="shared" si="4"/>
        <v>0.3714638621</v>
      </c>
      <c r="H63" s="3">
        <f t="shared" si="5"/>
        <v>0.006327724200000051</v>
      </c>
      <c r="I63">
        <f t="shared" si="6"/>
        <v>-0.1210975</v>
      </c>
      <c r="J63">
        <f t="shared" si="12"/>
        <v>-0.0007662715813095062</v>
      </c>
      <c r="K63">
        <f t="shared" si="13"/>
        <v>-0.0002846422010107033</v>
      </c>
      <c r="L63">
        <f>I63*(G63-results!$B$22)^2*H63</f>
        <v>-8.131195680898664E-05</v>
      </c>
      <c r="M63" s="3">
        <f t="shared" si="0"/>
        <v>0.2667</v>
      </c>
      <c r="N63" s="4">
        <f t="shared" si="1"/>
        <v>-0.120245</v>
      </c>
      <c r="O63">
        <f t="shared" si="7"/>
        <v>0.2762138621</v>
      </c>
      <c r="P63" s="3">
        <f t="shared" si="8"/>
        <v>0.01902772420000004</v>
      </c>
      <c r="Q63">
        <f t="shared" si="9"/>
        <v>-0.12038750000000001</v>
      </c>
      <c r="R63">
        <f t="shared" si="10"/>
        <v>-0.002290700147127505</v>
      </c>
      <c r="S63">
        <f t="shared" si="11"/>
        <v>-0.0006327231345511264</v>
      </c>
      <c r="T63">
        <f>Q63*(O63-results!$B$23)^2*P63</f>
        <v>-0.0004063516613289256</v>
      </c>
    </row>
    <row r="64" spans="2:20" ht="12.75">
      <c r="B64">
        <v>15</v>
      </c>
      <c r="C64">
        <v>-0.121135</v>
      </c>
      <c r="E64" s="3">
        <f t="shared" si="2"/>
        <v>0.381</v>
      </c>
      <c r="F64" s="4">
        <f t="shared" si="3"/>
        <v>-0.121135</v>
      </c>
      <c r="G64">
        <f t="shared" si="4"/>
        <v>0.3778138621</v>
      </c>
      <c r="H64" s="3">
        <f t="shared" si="5"/>
        <v>0.0063722757999999935</v>
      </c>
      <c r="I64">
        <f t="shared" si="6"/>
        <v>-0.12112500000000001</v>
      </c>
      <c r="J64">
        <f t="shared" si="12"/>
        <v>-0.0007718419062749993</v>
      </c>
      <c r="K64">
        <f t="shared" si="13"/>
        <v>-0.0002916125715403837</v>
      </c>
      <c r="L64">
        <f>I64*(G64-results!$B$22)^2*H64</f>
        <v>-7.874102779703086E-05</v>
      </c>
      <c r="M64" s="3">
        <f t="shared" si="0"/>
        <v>0.2476277242</v>
      </c>
      <c r="N64" s="4">
        <f t="shared" si="1"/>
        <v>-0.119895</v>
      </c>
      <c r="O64">
        <f t="shared" si="7"/>
        <v>0.2571638621</v>
      </c>
      <c r="P64" s="3">
        <f t="shared" si="8"/>
        <v>0.019072275799999983</v>
      </c>
      <c r="Q64">
        <f t="shared" si="9"/>
        <v>-0.12007000000000001</v>
      </c>
      <c r="R64">
        <f t="shared" si="10"/>
        <v>-0.002290008155305998</v>
      </c>
      <c r="S64">
        <f t="shared" si="11"/>
        <v>-0.000588907341458987</v>
      </c>
      <c r="T64">
        <f>Q64*(O64-results!$B$23)^2*P64</f>
        <v>-0.00044380755068505675</v>
      </c>
    </row>
    <row r="65" spans="2:20" ht="12.75">
      <c r="B65">
        <v>15.249123</v>
      </c>
      <c r="C65">
        <v>-0.121155</v>
      </c>
      <c r="E65" s="3">
        <f t="shared" si="2"/>
        <v>0.3873277242</v>
      </c>
      <c r="F65" s="4">
        <f t="shared" si="3"/>
        <v>-0.121155</v>
      </c>
      <c r="G65">
        <f t="shared" si="4"/>
        <v>0.3841638621</v>
      </c>
      <c r="H65" s="3">
        <f t="shared" si="5"/>
        <v>0.006327724199999996</v>
      </c>
      <c r="I65">
        <f t="shared" si="6"/>
        <v>-0.121145</v>
      </c>
      <c r="J65">
        <f t="shared" si="12"/>
        <v>-0.0007665721482089995</v>
      </c>
      <c r="K65">
        <f t="shared" si="13"/>
        <v>-0.0002944893170342628</v>
      </c>
      <c r="L65">
        <f>I65*(G65-results!$B$22)^2*H65</f>
        <v>-7.512481445805466E-05</v>
      </c>
      <c r="M65" s="3">
        <f t="shared" si="0"/>
        <v>0.2286</v>
      </c>
      <c r="N65" s="4">
        <f t="shared" si="1"/>
        <v>-0.119425</v>
      </c>
      <c r="O65">
        <f t="shared" si="7"/>
        <v>0.23811386210000002</v>
      </c>
      <c r="P65" s="3">
        <f t="shared" si="8"/>
        <v>0.019027724200000012</v>
      </c>
      <c r="Q65">
        <f t="shared" si="9"/>
        <v>-0.11966</v>
      </c>
      <c r="R65">
        <f t="shared" si="10"/>
        <v>-0.0022768574777720014</v>
      </c>
      <c r="S65">
        <f t="shared" si="11"/>
        <v>-0.0005421513274835562</v>
      </c>
      <c r="T65">
        <f>Q65*(O65-results!$B$23)^2*P65</f>
        <v>-0.00048027432384987844</v>
      </c>
    </row>
    <row r="66" spans="2:20" ht="12.75">
      <c r="B66">
        <v>15.5</v>
      </c>
      <c r="C66">
        <v>-0.12117</v>
      </c>
      <c r="E66" s="3">
        <f t="shared" si="2"/>
        <v>0.3937</v>
      </c>
      <c r="F66" s="4">
        <f t="shared" si="3"/>
        <v>-0.12117</v>
      </c>
      <c r="G66">
        <f t="shared" si="4"/>
        <v>0.3905138621</v>
      </c>
      <c r="H66" s="3">
        <f t="shared" si="5"/>
        <v>0.0063722757999999935</v>
      </c>
      <c r="I66">
        <f t="shared" si="6"/>
        <v>-0.1211625</v>
      </c>
      <c r="J66">
        <f t="shared" si="12"/>
        <v>-0.0007720808666174993</v>
      </c>
      <c r="K66">
        <f t="shared" si="13"/>
        <v>-0.0003015082810763146</v>
      </c>
      <c r="L66">
        <f>I66*(G66-results!$B$22)^2*H66</f>
        <v>-7.26262070535185E-05</v>
      </c>
      <c r="M66" s="3">
        <f t="shared" si="0"/>
        <v>0.20952772420000002</v>
      </c>
      <c r="N66" s="4">
        <f t="shared" si="1"/>
        <v>-0.11786</v>
      </c>
      <c r="O66">
        <f t="shared" si="7"/>
        <v>0.2190638621</v>
      </c>
      <c r="P66" s="3">
        <f t="shared" si="8"/>
        <v>0.019072275799999983</v>
      </c>
      <c r="Q66">
        <f t="shared" si="9"/>
        <v>-0.11864250000000001</v>
      </c>
      <c r="R66">
        <f t="shared" si="10"/>
        <v>-0.0022627824816014983</v>
      </c>
      <c r="S66">
        <f t="shared" si="11"/>
        <v>-0.0004956938695118464</v>
      </c>
      <c r="T66">
        <f>Q66*(O66-results!$B$23)^2*P66</f>
        <v>-0.0005177219333230099</v>
      </c>
    </row>
    <row r="67" spans="2:20" ht="12.75">
      <c r="B67">
        <v>15.749123</v>
      </c>
      <c r="C67">
        <v>-0.121185</v>
      </c>
      <c r="E67" s="3">
        <f t="shared" si="2"/>
        <v>0.4000277242</v>
      </c>
      <c r="F67" s="4">
        <f t="shared" si="3"/>
        <v>-0.121185</v>
      </c>
      <c r="G67">
        <f t="shared" si="4"/>
        <v>0.3968638621</v>
      </c>
      <c r="H67" s="3">
        <f t="shared" si="5"/>
        <v>0.006327724199999996</v>
      </c>
      <c r="I67">
        <f t="shared" si="6"/>
        <v>-0.1211775</v>
      </c>
      <c r="J67">
        <f t="shared" si="12"/>
        <v>-0.0007667777992454994</v>
      </c>
      <c r="K67">
        <f t="shared" si="13"/>
        <v>-0.0003043063987811074</v>
      </c>
      <c r="L67">
        <f>I67*(G67-results!$B$22)^2*H67</f>
        <v>-6.917161060457698E-05</v>
      </c>
      <c r="M67" s="3">
        <f t="shared" si="0"/>
        <v>0.1905</v>
      </c>
      <c r="N67" s="4">
        <f t="shared" si="1"/>
        <v>-0.109975</v>
      </c>
      <c r="O67">
        <f t="shared" si="7"/>
        <v>0.2000138621</v>
      </c>
      <c r="P67" s="3">
        <f t="shared" si="8"/>
        <v>0.019027724200000012</v>
      </c>
      <c r="Q67">
        <f t="shared" si="9"/>
        <v>-0.1139175</v>
      </c>
      <c r="R67">
        <f t="shared" si="10"/>
        <v>-0.0021675907715535017</v>
      </c>
      <c r="S67">
        <f t="shared" si="11"/>
        <v>-0.00043354820167073465</v>
      </c>
      <c r="T67">
        <f>Q67*(O67-results!$B$23)^2*P67</f>
        <v>-0.0005362317229669885</v>
      </c>
    </row>
    <row r="68" spans="2:20" ht="12.75">
      <c r="B68">
        <v>16</v>
      </c>
      <c r="C68">
        <v>-0.12119</v>
      </c>
      <c r="E68" s="3">
        <f t="shared" si="2"/>
        <v>0.4064</v>
      </c>
      <c r="F68" s="4">
        <f t="shared" si="3"/>
        <v>-0.12119</v>
      </c>
      <c r="G68">
        <f t="shared" si="4"/>
        <v>0.4032138621</v>
      </c>
      <c r="H68" s="3">
        <f t="shared" si="5"/>
        <v>0.0063722757999999935</v>
      </c>
      <c r="I68">
        <f t="shared" si="6"/>
        <v>-0.1211875</v>
      </c>
      <c r="J68">
        <f t="shared" si="12"/>
        <v>-0.0007722401735124993</v>
      </c>
      <c r="K68">
        <f t="shared" si="13"/>
        <v>-0.0003113779428307489</v>
      </c>
      <c r="L68">
        <f>I68*(G68-results!$B$22)^2*H68</f>
        <v>-6.67498360794905E-05</v>
      </c>
      <c r="M68" s="3">
        <f aca="true" t="shared" si="14" ref="M68:M77">B291*0.0254</f>
        <v>0.1714277242</v>
      </c>
      <c r="N68" s="4">
        <f aca="true" t="shared" si="15" ref="N68:N77">C291</f>
        <v>-0.08546</v>
      </c>
      <c r="O68">
        <f t="shared" si="7"/>
        <v>0.18096386209999998</v>
      </c>
      <c r="P68" s="3">
        <f t="shared" si="8"/>
        <v>0.01907227580000001</v>
      </c>
      <c r="Q68">
        <f t="shared" si="9"/>
        <v>-0.0977175</v>
      </c>
      <c r="R68">
        <f t="shared" si="10"/>
        <v>-0.001863695110486501</v>
      </c>
      <c r="S68">
        <f t="shared" si="11"/>
        <v>-0.00033726146497052345</v>
      </c>
      <c r="T68">
        <f>Q68*(O68-results!$B$23)^2*P68</f>
        <v>-0.0004970458109006882</v>
      </c>
    </row>
    <row r="69" spans="2:20" ht="12.75">
      <c r="B69">
        <v>16.249123</v>
      </c>
      <c r="C69">
        <v>-0.121195</v>
      </c>
      <c r="E69" s="3">
        <f aca="true" t="shared" si="16" ref="E69:E132">B69*0.0254</f>
        <v>0.4127277242</v>
      </c>
      <c r="F69" s="4">
        <f aca="true" t="shared" si="17" ref="F69:F132">C69</f>
        <v>-0.121195</v>
      </c>
      <c r="G69">
        <f t="shared" si="4"/>
        <v>0.40956386209999995</v>
      </c>
      <c r="H69" s="3">
        <f t="shared" si="5"/>
        <v>0.006327724199999996</v>
      </c>
      <c r="I69">
        <f t="shared" si="6"/>
        <v>-0.12119250000000001</v>
      </c>
      <c r="J69">
        <f t="shared" si="12"/>
        <v>-0.0007668727151084995</v>
      </c>
      <c r="K69">
        <f t="shared" si="13"/>
        <v>-0.00031408335093895004</v>
      </c>
      <c r="L69">
        <f>I69*(G69-results!$B$22)^2*H69</f>
        <v>-6.345345356861176E-05</v>
      </c>
      <c r="M69" s="3">
        <f t="shared" si="14"/>
        <v>0.15239999999999998</v>
      </c>
      <c r="N69" s="4">
        <f t="shared" si="15"/>
        <v>-0.048785</v>
      </c>
      <c r="O69">
        <f t="shared" si="7"/>
        <v>0.16191386209999997</v>
      </c>
      <c r="P69" s="3">
        <f t="shared" si="8"/>
        <v>0.019027724200000012</v>
      </c>
      <c r="Q69">
        <f t="shared" si="9"/>
        <v>-0.0671225</v>
      </c>
      <c r="R69">
        <f t="shared" si="10"/>
        <v>-0.0012771884176145008</v>
      </c>
      <c r="S69">
        <f t="shared" si="11"/>
        <v>-0.00020679450932535148</v>
      </c>
      <c r="T69">
        <f>Q69*(O69-results!$B$23)^2*P69</f>
        <v>-0.0003662183957706961</v>
      </c>
    </row>
    <row r="70" spans="2:20" ht="12.75">
      <c r="B70">
        <v>16.5</v>
      </c>
      <c r="C70">
        <v>-0.121185</v>
      </c>
      <c r="E70" s="3">
        <f t="shared" si="16"/>
        <v>0.4191</v>
      </c>
      <c r="F70" s="4">
        <f t="shared" si="17"/>
        <v>-0.121185</v>
      </c>
      <c r="G70">
        <f aca="true" t="shared" si="18" ref="G70:G133">0.5*(E70+E69)</f>
        <v>0.4159138621</v>
      </c>
      <c r="H70" s="3">
        <f aca="true" t="shared" si="19" ref="H70:H133">E70-E69</f>
        <v>0.0063722757999999935</v>
      </c>
      <c r="I70">
        <f aca="true" t="shared" si="20" ref="I70:I133">0.5*(F70+F69)</f>
        <v>-0.12118999999999999</v>
      </c>
      <c r="J70">
        <f t="shared" si="12"/>
        <v>-0.0007722561042019992</v>
      </c>
      <c r="K70">
        <f t="shared" si="13"/>
        <v>-0.0003211920188289535</v>
      </c>
      <c r="L70">
        <f>I70*(G70-results!$B$22)^2*H70</f>
        <v>-6.110884965090993E-05</v>
      </c>
      <c r="M70" s="3">
        <f t="shared" si="14"/>
        <v>0.1333277242</v>
      </c>
      <c r="N70" s="4">
        <f t="shared" si="15"/>
        <v>-0.022855</v>
      </c>
      <c r="O70">
        <f aca="true" t="shared" si="21" ref="O70:O77">0.5*(M70+M69)</f>
        <v>0.1428638621</v>
      </c>
      <c r="P70" s="3">
        <f aca="true" t="shared" si="22" ref="P70:P77">ABS(M70-M69)</f>
        <v>0.019072275799999983</v>
      </c>
      <c r="Q70">
        <f aca="true" t="shared" si="23" ref="Q70:Q77">0.5*(N70+N69)</f>
        <v>-0.035820000000000005</v>
      </c>
      <c r="R70">
        <f aca="true" t="shared" si="24" ref="R70:R77">Q70*P70</f>
        <v>-0.0006831689191559994</v>
      </c>
      <c r="S70">
        <f aca="true" t="shared" si="25" ref="S70:S77">Q70*O70*P70</f>
        <v>-9.760015025730875E-05</v>
      </c>
      <c r="T70">
        <f>Q70*(O70-results!$B$23)^2*P70</f>
        <v>-0.00021007622910579595</v>
      </c>
    </row>
    <row r="71" spans="2:20" ht="12.75">
      <c r="B71">
        <v>16.749123</v>
      </c>
      <c r="C71">
        <v>-0.121175</v>
      </c>
      <c r="E71" s="3">
        <f t="shared" si="16"/>
        <v>0.4254277242</v>
      </c>
      <c r="F71" s="4">
        <f t="shared" si="17"/>
        <v>-0.121175</v>
      </c>
      <c r="G71">
        <f t="shared" si="18"/>
        <v>0.4222638621</v>
      </c>
      <c r="H71" s="3">
        <f t="shared" si="19"/>
        <v>0.006327724200000051</v>
      </c>
      <c r="I71">
        <f t="shared" si="20"/>
        <v>-0.12118000000000001</v>
      </c>
      <c r="J71">
        <f t="shared" si="12"/>
        <v>-0.0007667936185560062</v>
      </c>
      <c r="K71">
        <f t="shared" si="13"/>
        <v>-0.00032378923480509345</v>
      </c>
      <c r="L71">
        <f>I71*(G71-results!$B$22)^2*H71</f>
        <v>-5.7968132352400494E-05</v>
      </c>
      <c r="M71" s="3">
        <f t="shared" si="14"/>
        <v>0.1143</v>
      </c>
      <c r="N71" s="4">
        <f t="shared" si="15"/>
        <v>-0.008365</v>
      </c>
      <c r="O71">
        <f t="shared" si="21"/>
        <v>0.1238138621</v>
      </c>
      <c r="P71" s="3">
        <f t="shared" si="22"/>
        <v>0.0190277242</v>
      </c>
      <c r="Q71">
        <f t="shared" si="23"/>
        <v>-0.015609999999999999</v>
      </c>
      <c r="R71">
        <f t="shared" si="24"/>
        <v>-0.000297022774762</v>
      </c>
      <c r="S71">
        <f t="shared" si="25"/>
        <v>-3.6775536874941625E-05</v>
      </c>
      <c r="T71">
        <f>Q71*(O71-results!$B$23)^2*P71</f>
        <v>-9.771843730508738E-05</v>
      </c>
    </row>
    <row r="72" spans="2:20" ht="12.75">
      <c r="B72">
        <v>17</v>
      </c>
      <c r="C72">
        <v>-0.12118</v>
      </c>
      <c r="E72" s="3">
        <f t="shared" si="16"/>
        <v>0.43179999999999996</v>
      </c>
      <c r="F72" s="4">
        <f t="shared" si="17"/>
        <v>-0.12118</v>
      </c>
      <c r="G72">
        <f t="shared" si="18"/>
        <v>0.42861386209999996</v>
      </c>
      <c r="H72" s="3">
        <f t="shared" si="19"/>
        <v>0.006372275799999938</v>
      </c>
      <c r="I72">
        <f t="shared" si="20"/>
        <v>-0.1211775</v>
      </c>
      <c r="J72">
        <f t="shared" si="12"/>
        <v>-0.0007721764507544924</v>
      </c>
      <c r="K72">
        <f t="shared" si="13"/>
        <v>-0.0003309655307805535</v>
      </c>
      <c r="L72">
        <f>I72*(G72-results!$B$22)^2*H72</f>
        <v>-5.570985388126267E-05</v>
      </c>
      <c r="M72" s="3">
        <f t="shared" si="14"/>
        <v>0.0952277242</v>
      </c>
      <c r="N72" s="4">
        <f t="shared" si="15"/>
        <v>-0.00111</v>
      </c>
      <c r="O72">
        <f t="shared" si="21"/>
        <v>0.1047638621</v>
      </c>
      <c r="P72" s="3">
        <f t="shared" si="22"/>
        <v>0.019072275799999996</v>
      </c>
      <c r="Q72">
        <f t="shared" si="23"/>
        <v>-0.0047374999999999995</v>
      </c>
      <c r="R72">
        <f t="shared" si="24"/>
        <v>-9.035490660249998E-05</v>
      </c>
      <c r="S72">
        <f t="shared" si="25"/>
        <v>-9.465928975362686E-06</v>
      </c>
      <c r="T72">
        <f>Q72*(O72-results!$B$23)^2*P72</f>
        <v>-3.1733487901968734E-05</v>
      </c>
    </row>
    <row r="73" spans="2:20" ht="12.75">
      <c r="B73">
        <v>17.249123</v>
      </c>
      <c r="C73">
        <v>-0.121185</v>
      </c>
      <c r="E73" s="3">
        <f t="shared" si="16"/>
        <v>0.4381277242</v>
      </c>
      <c r="F73" s="4">
        <f t="shared" si="17"/>
        <v>-0.121185</v>
      </c>
      <c r="G73">
        <f t="shared" si="18"/>
        <v>0.4349638621</v>
      </c>
      <c r="H73" s="3">
        <f t="shared" si="19"/>
        <v>0.006327724200000051</v>
      </c>
      <c r="I73">
        <f t="shared" si="20"/>
        <v>-0.1211825</v>
      </c>
      <c r="J73">
        <f t="shared" si="12"/>
        <v>-0.0007668094378665062</v>
      </c>
      <c r="K73">
        <f t="shared" si="13"/>
        <v>-0.0003335343945891455</v>
      </c>
      <c r="L73">
        <f>I73*(G73-results!$B$22)^2*H73</f>
        <v>-5.2737796101404946E-05</v>
      </c>
      <c r="M73" s="3">
        <f t="shared" si="14"/>
        <v>0.07619999999999999</v>
      </c>
      <c r="N73" s="4">
        <f t="shared" si="15"/>
        <v>-0.000365</v>
      </c>
      <c r="O73">
        <f t="shared" si="21"/>
        <v>0.0857138621</v>
      </c>
      <c r="P73" s="3">
        <f t="shared" si="22"/>
        <v>0.019027724200000012</v>
      </c>
      <c r="Q73">
        <f t="shared" si="23"/>
        <v>-0.0007375000000000001</v>
      </c>
      <c r="R73">
        <f t="shared" si="24"/>
        <v>-1.403294659750001E-05</v>
      </c>
      <c r="S73">
        <f t="shared" si="25"/>
        <v>-1.2028180495147801E-06</v>
      </c>
      <c r="T73">
        <f>Q73*(O73-results!$B$23)^2*P73</f>
        <v>-5.250446939784472E-06</v>
      </c>
    </row>
    <row r="74" spans="2:21" ht="12.75">
      <c r="B74">
        <v>17.5</v>
      </c>
      <c r="C74">
        <v>-0.12116</v>
      </c>
      <c r="E74" s="3">
        <f t="shared" si="16"/>
        <v>0.4445</v>
      </c>
      <c r="F74" s="4">
        <f t="shared" si="17"/>
        <v>-0.12116</v>
      </c>
      <c r="G74">
        <f t="shared" si="18"/>
        <v>0.4413138621</v>
      </c>
      <c r="H74" s="3">
        <f t="shared" si="19"/>
        <v>0.0063722757999999935</v>
      </c>
      <c r="I74">
        <f t="shared" si="20"/>
        <v>-0.1211725</v>
      </c>
      <c r="J74">
        <f aca="true" t="shared" si="26" ref="J74:J137">I74*H74</f>
        <v>-0.0007721445893754992</v>
      </c>
      <c r="K74">
        <f aca="true" t="shared" si="27" ref="K74:K137">I74*G74*H74</f>
        <v>-0.0003407581108369202</v>
      </c>
      <c r="L74">
        <f>I74*(G74-results!$B$22)^2*H74</f>
        <v>-5.05641633377713E-05</v>
      </c>
      <c r="M74" s="3">
        <f t="shared" si="14"/>
        <v>0.0571277242</v>
      </c>
      <c r="N74" s="4">
        <f t="shared" si="15"/>
        <v>-0.00014</v>
      </c>
      <c r="O74">
        <f t="shared" si="21"/>
        <v>0.0666638621</v>
      </c>
      <c r="P74" s="3">
        <f t="shared" si="22"/>
        <v>0.01907227579999999</v>
      </c>
      <c r="Q74">
        <f t="shared" si="23"/>
        <v>-0.0002525</v>
      </c>
      <c r="R74">
        <f t="shared" si="24"/>
        <v>-4.815749639499997E-06</v>
      </c>
      <c r="S74">
        <f t="shared" si="25"/>
        <v>-3.210364698757526E-07</v>
      </c>
      <c r="T74">
        <f>Q74*(O74-results!$B$23)^2*P74</f>
        <v>-1.9157981625101906E-06</v>
      </c>
      <c r="U74">
        <f aca="true" t="shared" si="28" ref="U74:U112">C74</f>
        <v>-0.12116</v>
      </c>
    </row>
    <row r="75" spans="2:21" ht="12.75">
      <c r="B75">
        <v>17.749123</v>
      </c>
      <c r="C75">
        <v>-0.121145</v>
      </c>
      <c r="E75" s="3">
        <f t="shared" si="16"/>
        <v>0.4508277242</v>
      </c>
      <c r="F75" s="4">
        <f t="shared" si="17"/>
        <v>-0.121145</v>
      </c>
      <c r="G75">
        <f t="shared" si="18"/>
        <v>0.4476638621</v>
      </c>
      <c r="H75" s="3">
        <f t="shared" si="19"/>
        <v>0.006327724199999996</v>
      </c>
      <c r="I75">
        <f t="shared" si="20"/>
        <v>-0.1211525</v>
      </c>
      <c r="J75">
        <f t="shared" si="26"/>
        <v>-0.0007666196061404994</v>
      </c>
      <c r="K75">
        <f t="shared" si="27"/>
        <v>-0.00034318789364643686</v>
      </c>
      <c r="L75">
        <f>I75*(G75-results!$B$22)^2*H75</f>
        <v>-4.7741799418971845E-05</v>
      </c>
      <c r="M75" s="3">
        <f t="shared" si="14"/>
        <v>0.038099999999999995</v>
      </c>
      <c r="N75" s="4">
        <f t="shared" si="15"/>
        <v>-3.5E-05</v>
      </c>
      <c r="O75">
        <f t="shared" si="21"/>
        <v>0.0476138621</v>
      </c>
      <c r="P75" s="3">
        <f t="shared" si="22"/>
        <v>0.019027724200000005</v>
      </c>
      <c r="Q75">
        <f t="shared" si="23"/>
        <v>-8.749999999999999E-05</v>
      </c>
      <c r="R75">
        <f t="shared" si="24"/>
        <v>-1.6649258675000002E-06</v>
      </c>
      <c r="S75">
        <f t="shared" si="25"/>
        <v>-7.927355066186789E-08</v>
      </c>
      <c r="T75">
        <f>Q75*(O75-results!$B$23)^2*P75</f>
        <v>-7.029533234166278E-07</v>
      </c>
      <c r="U75">
        <f t="shared" si="28"/>
        <v>-0.121145</v>
      </c>
    </row>
    <row r="76" spans="2:21" ht="12.75">
      <c r="B76">
        <v>18</v>
      </c>
      <c r="C76">
        <v>-0.121135</v>
      </c>
      <c r="E76" s="3">
        <f t="shared" si="16"/>
        <v>0.4572</v>
      </c>
      <c r="F76" s="4">
        <f t="shared" si="17"/>
        <v>-0.121135</v>
      </c>
      <c r="G76">
        <f t="shared" si="18"/>
        <v>0.4540138621</v>
      </c>
      <c r="H76" s="3">
        <f t="shared" si="19"/>
        <v>0.0063722757999999935</v>
      </c>
      <c r="I76">
        <f t="shared" si="20"/>
        <v>-0.12114</v>
      </c>
      <c r="J76">
        <f t="shared" si="26"/>
        <v>-0.0007719374904119992</v>
      </c>
      <c r="K76">
        <f t="shared" si="27"/>
        <v>-0.00035047032132173346</v>
      </c>
      <c r="L76">
        <f>I76*(G76-results!$B$22)^2*H76</f>
        <v>-4.56576006514876E-05</v>
      </c>
      <c r="M76" s="3">
        <f t="shared" si="14"/>
        <v>0.0190277242</v>
      </c>
      <c r="N76" s="4">
        <f t="shared" si="15"/>
        <v>1.5E-05</v>
      </c>
      <c r="O76">
        <f t="shared" si="21"/>
        <v>0.028563862099999997</v>
      </c>
      <c r="P76" s="3">
        <f t="shared" si="22"/>
        <v>0.019072275799999996</v>
      </c>
      <c r="Q76">
        <f t="shared" si="23"/>
        <v>-9.999999999999999E-06</v>
      </c>
      <c r="R76">
        <f t="shared" si="24"/>
        <v>-1.9072275799999995E-07</v>
      </c>
      <c r="S76">
        <f t="shared" si="25"/>
        <v>-5.447778558843669E-09</v>
      </c>
      <c r="T76">
        <f>Q76*(O76-results!$B$23)^2*P76</f>
        <v>-8.531648361099046E-08</v>
      </c>
      <c r="U76">
        <f t="shared" si="28"/>
        <v>-0.121135</v>
      </c>
    </row>
    <row r="77" spans="2:21" ht="12.75">
      <c r="B77">
        <v>18.249123</v>
      </c>
      <c r="C77">
        <v>-0.12109</v>
      </c>
      <c r="E77" s="3">
        <f t="shared" si="16"/>
        <v>0.4635277242</v>
      </c>
      <c r="F77" s="4">
        <f t="shared" si="17"/>
        <v>-0.12109</v>
      </c>
      <c r="G77">
        <f t="shared" si="18"/>
        <v>0.4603638621</v>
      </c>
      <c r="H77" s="3">
        <f t="shared" si="19"/>
        <v>0.006327724199999996</v>
      </c>
      <c r="I77">
        <f t="shared" si="20"/>
        <v>-0.12111250000000001</v>
      </c>
      <c r="J77">
        <f t="shared" si="26"/>
        <v>-0.0007663664971724996</v>
      </c>
      <c r="K77">
        <f t="shared" si="27"/>
        <v>-0.00035280744042238065</v>
      </c>
      <c r="L77">
        <f>I77*(G77-results!$B$22)^2*H77</f>
        <v>-4.299195566894664E-05</v>
      </c>
      <c r="M77" s="3">
        <f t="shared" si="14"/>
        <v>0</v>
      </c>
      <c r="N77" s="4">
        <f t="shared" si="15"/>
        <v>4E-05</v>
      </c>
      <c r="O77">
        <f t="shared" si="21"/>
        <v>0.0095138621</v>
      </c>
      <c r="P77" s="3">
        <f t="shared" si="22"/>
        <v>0.0190277242</v>
      </c>
      <c r="Q77">
        <f t="shared" si="23"/>
        <v>2.75E-05</v>
      </c>
      <c r="R77">
        <f t="shared" si="24"/>
        <v>5.232624155E-07</v>
      </c>
      <c r="S77">
        <f t="shared" si="25"/>
        <v>4.978246463179902E-09</v>
      </c>
      <c r="T77">
        <f>Q77*(O77-results!$B$23)^2*P77</f>
        <v>2.4759614321325897E-07</v>
      </c>
      <c r="U77">
        <f t="shared" si="28"/>
        <v>-0.12109</v>
      </c>
    </row>
    <row r="78" spans="2:21" ht="12.75">
      <c r="B78">
        <v>18.5</v>
      </c>
      <c r="C78">
        <v>-0.1211</v>
      </c>
      <c r="E78" s="3">
        <f t="shared" si="16"/>
        <v>0.4699</v>
      </c>
      <c r="F78" s="4">
        <f t="shared" si="17"/>
        <v>-0.1211</v>
      </c>
      <c r="G78">
        <f t="shared" si="18"/>
        <v>0.4667138621</v>
      </c>
      <c r="H78" s="3">
        <f t="shared" si="19"/>
        <v>0.0063722757999999935</v>
      </c>
      <c r="I78">
        <f t="shared" si="20"/>
        <v>-0.12109500000000001</v>
      </c>
      <c r="J78">
        <f t="shared" si="26"/>
        <v>-0.0007716507380009993</v>
      </c>
      <c r="K78">
        <f t="shared" si="27"/>
        <v>-0.0003601400961247616</v>
      </c>
      <c r="L78">
        <f>I78*(G78-results!$B$22)^2*H78</f>
        <v>-4.0998376141900826E-05</v>
      </c>
      <c r="M78" s="3"/>
      <c r="N78" s="4"/>
      <c r="P78" s="3"/>
      <c r="U78">
        <f t="shared" si="28"/>
        <v>-0.1211</v>
      </c>
    </row>
    <row r="79" spans="2:21" ht="12.75">
      <c r="B79">
        <v>18.749123</v>
      </c>
      <c r="C79">
        <v>-0.121095</v>
      </c>
      <c r="E79" s="3">
        <f t="shared" si="16"/>
        <v>0.4762277242</v>
      </c>
      <c r="F79" s="4">
        <f t="shared" si="17"/>
        <v>-0.121095</v>
      </c>
      <c r="G79">
        <f t="shared" si="18"/>
        <v>0.47306386209999995</v>
      </c>
      <c r="H79" s="3">
        <f t="shared" si="19"/>
        <v>0.006327724199999996</v>
      </c>
      <c r="I79">
        <f t="shared" si="20"/>
        <v>-0.1210975</v>
      </c>
      <c r="J79">
        <f t="shared" si="26"/>
        <v>-0.0007662715813094995</v>
      </c>
      <c r="K79">
        <f t="shared" si="27"/>
        <v>-0.0003624953936717459</v>
      </c>
      <c r="L79">
        <f>I79*(G79-results!$B$22)^2*H79</f>
        <v>-3.850032004637074E-05</v>
      </c>
      <c r="M79" s="3"/>
      <c r="N79" s="4"/>
      <c r="P79" s="3"/>
      <c r="U79">
        <f t="shared" si="28"/>
        <v>-0.121095</v>
      </c>
    </row>
    <row r="80" spans="2:21" ht="12.75">
      <c r="B80">
        <v>19</v>
      </c>
      <c r="C80">
        <v>-0.1211</v>
      </c>
      <c r="E80" s="3">
        <f t="shared" si="16"/>
        <v>0.4826</v>
      </c>
      <c r="F80" s="4">
        <f t="shared" si="17"/>
        <v>-0.1211</v>
      </c>
      <c r="G80">
        <f t="shared" si="18"/>
        <v>0.4794138621</v>
      </c>
      <c r="H80" s="3">
        <f t="shared" si="19"/>
        <v>0.0063722757999999935</v>
      </c>
      <c r="I80">
        <f t="shared" si="20"/>
        <v>-0.1210975</v>
      </c>
      <c r="J80">
        <f t="shared" si="26"/>
        <v>-0.0007716666686904992</v>
      </c>
      <c r="K80">
        <f t="shared" si="27"/>
        <v>-0.00036994769789075335</v>
      </c>
      <c r="L80">
        <f>I80*(G80-results!$B$22)^2*H80</f>
        <v>-3.660578691207569E-05</v>
      </c>
      <c r="M80" s="3"/>
      <c r="N80" s="4"/>
      <c r="P80" s="3"/>
      <c r="U80">
        <f t="shared" si="28"/>
        <v>-0.1211</v>
      </c>
    </row>
    <row r="81" spans="2:21" ht="12.75">
      <c r="B81">
        <v>19.249123</v>
      </c>
      <c r="C81">
        <v>-0.121085</v>
      </c>
      <c r="E81" s="3">
        <f t="shared" si="16"/>
        <v>0.4889277242</v>
      </c>
      <c r="F81" s="4">
        <f t="shared" si="17"/>
        <v>-0.121085</v>
      </c>
      <c r="G81">
        <f t="shared" si="18"/>
        <v>0.4857638621</v>
      </c>
      <c r="H81" s="3">
        <f t="shared" si="19"/>
        <v>0.006327724200000051</v>
      </c>
      <c r="I81">
        <f t="shared" si="20"/>
        <v>-0.12109249999999999</v>
      </c>
      <c r="J81">
        <f t="shared" si="26"/>
        <v>-0.0007662399426885062</v>
      </c>
      <c r="K81">
        <f t="shared" si="27"/>
        <v>-0.0003722116738556514</v>
      </c>
      <c r="L81">
        <f>I81*(G81-results!$B$22)^2*H81</f>
        <v>-3.425977832928761E-05</v>
      </c>
      <c r="M81" s="3"/>
      <c r="N81" s="4"/>
      <c r="P81" s="3"/>
      <c r="U81">
        <f t="shared" si="28"/>
        <v>-0.121085</v>
      </c>
    </row>
    <row r="82" spans="2:21" ht="12.75">
      <c r="B82">
        <v>19.5</v>
      </c>
      <c r="C82">
        <v>-0.12106</v>
      </c>
      <c r="E82" s="3">
        <f t="shared" si="16"/>
        <v>0.49529999999999996</v>
      </c>
      <c r="F82" s="4">
        <f t="shared" si="17"/>
        <v>-0.12106</v>
      </c>
      <c r="G82">
        <f t="shared" si="18"/>
        <v>0.49211386209999997</v>
      </c>
      <c r="H82" s="3">
        <f t="shared" si="19"/>
        <v>0.006372275799999938</v>
      </c>
      <c r="I82">
        <f t="shared" si="20"/>
        <v>-0.1210725</v>
      </c>
      <c r="J82">
        <f t="shared" si="26"/>
        <v>-0.0007715073617954925</v>
      </c>
      <c r="K82">
        <f t="shared" si="27"/>
        <v>-0.0003796694674517618</v>
      </c>
      <c r="L82">
        <f>I82*(G82-results!$B$22)^2*H82</f>
        <v>-3.245457403172975E-05</v>
      </c>
      <c r="P82" s="3"/>
      <c r="U82">
        <f t="shared" si="28"/>
        <v>-0.12106</v>
      </c>
    </row>
    <row r="83" spans="2:21" ht="12.75">
      <c r="B83">
        <v>19.749123</v>
      </c>
      <c r="C83">
        <v>-0.121055</v>
      </c>
      <c r="E83" s="3">
        <f t="shared" si="16"/>
        <v>0.5016277242</v>
      </c>
      <c r="F83" s="4">
        <f t="shared" si="17"/>
        <v>-0.121055</v>
      </c>
      <c r="G83">
        <f t="shared" si="18"/>
        <v>0.4984638621</v>
      </c>
      <c r="H83" s="3">
        <f t="shared" si="19"/>
        <v>0.006327724200000051</v>
      </c>
      <c r="I83">
        <f t="shared" si="20"/>
        <v>-0.1210575</v>
      </c>
      <c r="J83">
        <f t="shared" si="26"/>
        <v>-0.0007660184723415062</v>
      </c>
      <c r="K83">
        <f t="shared" si="27"/>
        <v>-0.0003818325261632892</v>
      </c>
      <c r="L83">
        <f>I83*(G83-results!$B$22)^2*H83</f>
        <v>-3.0259251415647778E-05</v>
      </c>
      <c r="P83" s="3"/>
      <c r="U83">
        <f t="shared" si="28"/>
        <v>-0.121055</v>
      </c>
    </row>
    <row r="84" spans="2:21" ht="12.75">
      <c r="B84">
        <v>20</v>
      </c>
      <c r="C84">
        <v>-0.121025</v>
      </c>
      <c r="E84" s="3">
        <f t="shared" si="16"/>
        <v>0.508</v>
      </c>
      <c r="F84" s="4">
        <f t="shared" si="17"/>
        <v>-0.121025</v>
      </c>
      <c r="G84">
        <f t="shared" si="18"/>
        <v>0.5048138621</v>
      </c>
      <c r="H84" s="3">
        <f t="shared" si="19"/>
        <v>0.0063722757999999935</v>
      </c>
      <c r="I84">
        <f t="shared" si="20"/>
        <v>-0.12104</v>
      </c>
      <c r="J84">
        <f t="shared" si="26"/>
        <v>-0.0007713002628319992</v>
      </c>
      <c r="K84">
        <f t="shared" si="27"/>
        <v>-0.0003893630645189666</v>
      </c>
      <c r="L84">
        <f>I84*(G84-results!$B$22)^2*H84</f>
        <v>-2.8552124661128026E-05</v>
      </c>
      <c r="P84" s="3"/>
      <c r="U84">
        <f t="shared" si="28"/>
        <v>-0.121025</v>
      </c>
    </row>
    <row r="85" spans="2:21" ht="12.75">
      <c r="B85">
        <v>20.249123</v>
      </c>
      <c r="C85">
        <v>-0.12102</v>
      </c>
      <c r="E85" s="3">
        <f t="shared" si="16"/>
        <v>0.5143277242</v>
      </c>
      <c r="F85" s="4">
        <f t="shared" si="17"/>
        <v>-0.12102</v>
      </c>
      <c r="G85">
        <f t="shared" si="18"/>
        <v>0.5111638621</v>
      </c>
      <c r="H85" s="3">
        <f t="shared" si="19"/>
        <v>0.00632772419999994</v>
      </c>
      <c r="I85">
        <f t="shared" si="20"/>
        <v>-0.1210225</v>
      </c>
      <c r="J85">
        <f t="shared" si="26"/>
        <v>-0.0007657970019944928</v>
      </c>
      <c r="K85">
        <f t="shared" si="27"/>
        <v>-0.0003914477531241063</v>
      </c>
      <c r="L85">
        <f>I85*(G85-results!$B$22)^2*H85</f>
        <v>-2.6508062828176907E-05</v>
      </c>
      <c r="P85" s="3"/>
      <c r="U85">
        <f t="shared" si="28"/>
        <v>-0.12102</v>
      </c>
    </row>
    <row r="86" spans="2:21" ht="12.75">
      <c r="B86">
        <v>20.5</v>
      </c>
      <c r="C86">
        <v>-0.12101</v>
      </c>
      <c r="E86" s="3">
        <f t="shared" si="16"/>
        <v>0.5206999999999999</v>
      </c>
      <c r="F86" s="4">
        <f t="shared" si="17"/>
        <v>-0.12101</v>
      </c>
      <c r="G86">
        <f t="shared" si="18"/>
        <v>0.5175138620999999</v>
      </c>
      <c r="H86" s="3">
        <f t="shared" si="19"/>
        <v>0.0063722757999999935</v>
      </c>
      <c r="I86">
        <f t="shared" si="20"/>
        <v>-0.12101500000000001</v>
      </c>
      <c r="J86">
        <f t="shared" si="26"/>
        <v>-0.0007711409559369993</v>
      </c>
      <c r="K86">
        <f t="shared" si="27"/>
        <v>-0.00039907613433044233</v>
      </c>
      <c r="L86">
        <f>I86*(G86-results!$B$22)^2*H86</f>
        <v>-2.490204883333825E-05</v>
      </c>
      <c r="P86" s="3"/>
      <c r="U86">
        <f t="shared" si="28"/>
        <v>-0.12101</v>
      </c>
    </row>
    <row r="87" spans="2:21" ht="12.75">
      <c r="B87">
        <v>20.749123</v>
      </c>
      <c r="C87">
        <v>-0.120995</v>
      </c>
      <c r="E87" s="3">
        <f t="shared" si="16"/>
        <v>0.5270277242</v>
      </c>
      <c r="F87" s="4">
        <f t="shared" si="17"/>
        <v>-0.120995</v>
      </c>
      <c r="G87">
        <f t="shared" si="18"/>
        <v>0.5238638621</v>
      </c>
      <c r="H87" s="3">
        <f t="shared" si="19"/>
        <v>0.006327724200000051</v>
      </c>
      <c r="I87">
        <f t="shared" si="20"/>
        <v>-0.12100250000000001</v>
      </c>
      <c r="J87">
        <f t="shared" si="26"/>
        <v>-0.0007656704475105063</v>
      </c>
      <c r="K87">
        <f t="shared" si="27"/>
        <v>-0.00040110707772868915</v>
      </c>
      <c r="L87">
        <f>I87*(G87-results!$B$22)^2*H87</f>
        <v>-2.3008850519072618E-05</v>
      </c>
      <c r="P87" s="3"/>
      <c r="U87">
        <f t="shared" si="28"/>
        <v>-0.120995</v>
      </c>
    </row>
    <row r="88" spans="2:21" ht="12.75">
      <c r="B88">
        <v>21</v>
      </c>
      <c r="C88">
        <v>-0.12098</v>
      </c>
      <c r="E88" s="3">
        <f t="shared" si="16"/>
        <v>0.5334</v>
      </c>
      <c r="F88" s="4">
        <f t="shared" si="17"/>
        <v>-0.12098</v>
      </c>
      <c r="G88">
        <f t="shared" si="18"/>
        <v>0.5302138621</v>
      </c>
      <c r="H88" s="3">
        <f t="shared" si="19"/>
        <v>0.0063722757999999935</v>
      </c>
      <c r="I88">
        <f t="shared" si="20"/>
        <v>-0.1209875</v>
      </c>
      <c r="J88">
        <f t="shared" si="26"/>
        <v>-0.0007709657183524992</v>
      </c>
      <c r="K88">
        <f t="shared" si="27"/>
        <v>-0.0004087767110743794</v>
      </c>
      <c r="L88">
        <f>I88*(G88-results!$B$22)^2*H88</f>
        <v>-2.1501737641483203E-05</v>
      </c>
      <c r="P88" s="3"/>
      <c r="U88">
        <f t="shared" si="28"/>
        <v>-0.12098</v>
      </c>
    </row>
    <row r="89" spans="2:21" ht="12.75">
      <c r="B89">
        <v>21.249123</v>
      </c>
      <c r="C89">
        <v>-0.120955</v>
      </c>
      <c r="E89" s="3">
        <f t="shared" si="16"/>
        <v>0.5397277242</v>
      </c>
      <c r="F89" s="4">
        <f t="shared" si="17"/>
        <v>-0.120955</v>
      </c>
      <c r="G89">
        <f t="shared" si="18"/>
        <v>0.5365638621</v>
      </c>
      <c r="H89" s="3">
        <f t="shared" si="19"/>
        <v>0.006327724200000051</v>
      </c>
      <c r="I89">
        <f t="shared" si="20"/>
        <v>-0.1209675</v>
      </c>
      <c r="J89">
        <f t="shared" si="26"/>
        <v>-0.0007654489771635062</v>
      </c>
      <c r="K89">
        <f t="shared" si="27"/>
        <v>-0.0004107122594273456</v>
      </c>
      <c r="L89">
        <f>I89*(G89-results!$B$22)^2*H89</f>
        <v>-1.9755292990120504E-05</v>
      </c>
      <c r="P89" s="3"/>
      <c r="U89">
        <f t="shared" si="28"/>
        <v>-0.120955</v>
      </c>
    </row>
    <row r="90" spans="2:21" ht="12.75">
      <c r="B90">
        <v>21.5</v>
      </c>
      <c r="C90">
        <v>-0.120935</v>
      </c>
      <c r="E90" s="3">
        <f t="shared" si="16"/>
        <v>0.5461</v>
      </c>
      <c r="F90" s="4">
        <f t="shared" si="17"/>
        <v>-0.120935</v>
      </c>
      <c r="G90">
        <f t="shared" si="18"/>
        <v>0.5429138621</v>
      </c>
      <c r="H90" s="3">
        <f t="shared" si="19"/>
        <v>0.0063722757999999935</v>
      </c>
      <c r="I90">
        <f t="shared" si="20"/>
        <v>-0.120945</v>
      </c>
      <c r="J90">
        <f t="shared" si="26"/>
        <v>-0.0007706948966309992</v>
      </c>
      <c r="K90">
        <f t="shared" si="27"/>
        <v>-0.0004184209428306961</v>
      </c>
      <c r="L90">
        <f>I90*(G90-results!$B$22)^2*H90</f>
        <v>-1.8349335480683774E-05</v>
      </c>
      <c r="P90" s="3"/>
      <c r="U90">
        <f t="shared" si="28"/>
        <v>-0.120935</v>
      </c>
    </row>
    <row r="91" spans="2:21" ht="12.75">
      <c r="B91">
        <v>21.749123</v>
      </c>
      <c r="C91">
        <v>-0.12091</v>
      </c>
      <c r="E91" s="3">
        <f t="shared" si="16"/>
        <v>0.5524277242</v>
      </c>
      <c r="F91" s="4">
        <f t="shared" si="17"/>
        <v>-0.12091</v>
      </c>
      <c r="G91">
        <f t="shared" si="18"/>
        <v>0.5492638621</v>
      </c>
      <c r="H91" s="3">
        <f t="shared" si="19"/>
        <v>0.00632772419999994</v>
      </c>
      <c r="I91">
        <f t="shared" si="20"/>
        <v>-0.1209225</v>
      </c>
      <c r="J91">
        <f t="shared" si="26"/>
        <v>-0.0007651642295744928</v>
      </c>
      <c r="K91">
        <f t="shared" si="27"/>
        <v>-0.00042027705987685693</v>
      </c>
      <c r="L91">
        <f>I91*(G91-results!$B$22)^2*H91</f>
        <v>-1.6749076319816144E-05</v>
      </c>
      <c r="P91" s="3"/>
      <c r="U91">
        <f t="shared" si="28"/>
        <v>-0.12091</v>
      </c>
    </row>
    <row r="92" spans="2:21" ht="12.75">
      <c r="B92">
        <v>22</v>
      </c>
      <c r="C92">
        <v>-0.120875</v>
      </c>
      <c r="E92" s="3">
        <f t="shared" si="16"/>
        <v>0.5588</v>
      </c>
      <c r="F92" s="4">
        <f t="shared" si="17"/>
        <v>-0.120875</v>
      </c>
      <c r="G92">
        <f t="shared" si="18"/>
        <v>0.5556138621</v>
      </c>
      <c r="H92" s="3">
        <f t="shared" si="19"/>
        <v>0.0063722757999999935</v>
      </c>
      <c r="I92">
        <f t="shared" si="20"/>
        <v>-0.1208925</v>
      </c>
      <c r="J92">
        <f t="shared" si="26"/>
        <v>-0.0007703603521514992</v>
      </c>
      <c r="K92">
        <f t="shared" si="27"/>
        <v>-0.00042802289046761047</v>
      </c>
      <c r="L92">
        <f>I92*(G92-results!$B$22)^2*H92</f>
        <v>-1.5446389217896242E-05</v>
      </c>
      <c r="P92" s="3"/>
      <c r="U92">
        <f t="shared" si="28"/>
        <v>-0.120875</v>
      </c>
    </row>
    <row r="93" spans="2:21" ht="12.75">
      <c r="B93">
        <v>22.249123</v>
      </c>
      <c r="C93">
        <v>-0.120865</v>
      </c>
      <c r="E93" s="3">
        <f t="shared" si="16"/>
        <v>0.5651277242</v>
      </c>
      <c r="F93" s="4">
        <f t="shared" si="17"/>
        <v>-0.120865</v>
      </c>
      <c r="G93">
        <f t="shared" si="18"/>
        <v>0.5619638621</v>
      </c>
      <c r="H93" s="3">
        <f t="shared" si="19"/>
        <v>0.006327724200000051</v>
      </c>
      <c r="I93">
        <f t="shared" si="20"/>
        <v>-0.12087</v>
      </c>
      <c r="J93">
        <f t="shared" si="26"/>
        <v>-0.0007648320240540062</v>
      </c>
      <c r="K93">
        <f t="shared" si="27"/>
        <v>-0.00042980795809514943</v>
      </c>
      <c r="L93">
        <f>I93*(G93-results!$B$22)^2*H93</f>
        <v>-1.3990958324261292E-05</v>
      </c>
      <c r="P93" s="3"/>
      <c r="U93">
        <f t="shared" si="28"/>
        <v>-0.120865</v>
      </c>
    </row>
    <row r="94" spans="2:21" ht="12.75">
      <c r="B94">
        <v>22.5</v>
      </c>
      <c r="C94">
        <v>-0.120835</v>
      </c>
      <c r="E94" s="3">
        <f t="shared" si="16"/>
        <v>0.5715</v>
      </c>
      <c r="F94" s="4">
        <f t="shared" si="17"/>
        <v>-0.120835</v>
      </c>
      <c r="G94">
        <f t="shared" si="18"/>
        <v>0.5683138621</v>
      </c>
      <c r="H94" s="3">
        <f t="shared" si="19"/>
        <v>0.0063722757999999935</v>
      </c>
      <c r="I94">
        <f t="shared" si="20"/>
        <v>-0.12085</v>
      </c>
      <c r="J94">
        <f t="shared" si="26"/>
        <v>-0.0007700895304299992</v>
      </c>
      <c r="K94">
        <f t="shared" si="27"/>
        <v>-0.00043765255520144836</v>
      </c>
      <c r="L94">
        <f>I94*(G94-results!$B$22)^2*H94</f>
        <v>-1.279541107228276E-05</v>
      </c>
      <c r="P94" s="3"/>
      <c r="U94">
        <f t="shared" si="28"/>
        <v>-0.120835</v>
      </c>
    </row>
    <row r="95" spans="2:21" ht="12.75">
      <c r="B95">
        <v>22.749123</v>
      </c>
      <c r="C95">
        <v>-0.120815</v>
      </c>
      <c r="E95" s="3">
        <f t="shared" si="16"/>
        <v>0.5778277242</v>
      </c>
      <c r="F95" s="4">
        <f t="shared" si="17"/>
        <v>-0.120815</v>
      </c>
      <c r="G95">
        <f t="shared" si="18"/>
        <v>0.5746638621</v>
      </c>
      <c r="H95" s="3">
        <f t="shared" si="19"/>
        <v>0.00632772419999994</v>
      </c>
      <c r="I95">
        <f t="shared" si="20"/>
        <v>-0.120825</v>
      </c>
      <c r="J95">
        <f t="shared" si="26"/>
        <v>-0.0007645472764649928</v>
      </c>
      <c r="K95">
        <f t="shared" si="27"/>
        <v>-0.00043935769065140914</v>
      </c>
      <c r="L95">
        <f>I95*(G95-results!$B$22)^2*H95</f>
        <v>-1.148255510497222E-05</v>
      </c>
      <c r="P95" s="3"/>
      <c r="U95">
        <f t="shared" si="28"/>
        <v>-0.120815</v>
      </c>
    </row>
    <row r="96" spans="2:21" ht="12.75">
      <c r="B96">
        <v>23</v>
      </c>
      <c r="C96">
        <v>-0.12078</v>
      </c>
      <c r="E96" s="3">
        <f t="shared" si="16"/>
        <v>0.5841999999999999</v>
      </c>
      <c r="F96" s="4">
        <f t="shared" si="17"/>
        <v>-0.12078</v>
      </c>
      <c r="G96">
        <f t="shared" si="18"/>
        <v>0.5810138621</v>
      </c>
      <c r="H96" s="3">
        <f t="shared" si="19"/>
        <v>0.0063722757999999935</v>
      </c>
      <c r="I96">
        <f t="shared" si="20"/>
        <v>-0.1207975</v>
      </c>
      <c r="J96">
        <f t="shared" si="26"/>
        <v>-0.0007697549859504992</v>
      </c>
      <c r="K96">
        <f t="shared" si="27"/>
        <v>-0.0004472383172578307</v>
      </c>
      <c r="L96">
        <f>I96*(G96-results!$B$22)^2*H96</f>
        <v>-1.0393761366688056E-05</v>
      </c>
      <c r="P96" s="3"/>
      <c r="U96">
        <f t="shared" si="28"/>
        <v>-0.12078</v>
      </c>
    </row>
    <row r="97" spans="2:21" ht="12.75">
      <c r="B97">
        <v>23.249123</v>
      </c>
      <c r="C97">
        <v>-0.120775</v>
      </c>
      <c r="E97" s="3">
        <f t="shared" si="16"/>
        <v>0.5905277242</v>
      </c>
      <c r="F97" s="4">
        <f t="shared" si="17"/>
        <v>-0.120775</v>
      </c>
      <c r="G97">
        <f t="shared" si="18"/>
        <v>0.5873638620999999</v>
      </c>
      <c r="H97" s="3">
        <f t="shared" si="19"/>
        <v>0.006327724200000051</v>
      </c>
      <c r="I97">
        <f t="shared" si="20"/>
        <v>-0.1207775</v>
      </c>
      <c r="J97">
        <f t="shared" si="26"/>
        <v>-0.0007642467095655062</v>
      </c>
      <c r="K97">
        <f t="shared" si="27"/>
        <v>-0.00044889089892761265</v>
      </c>
      <c r="L97">
        <f>I97*(G97-results!$B$22)^2*H97</f>
        <v>-9.22236137337964E-06</v>
      </c>
      <c r="P97" s="3"/>
      <c r="U97">
        <f t="shared" si="28"/>
        <v>-0.120775</v>
      </c>
    </row>
    <row r="98" spans="2:21" ht="12.75">
      <c r="B98">
        <v>23.5</v>
      </c>
      <c r="C98">
        <v>-0.120735</v>
      </c>
      <c r="E98" s="3">
        <f t="shared" si="16"/>
        <v>0.5969</v>
      </c>
      <c r="F98" s="4">
        <f t="shared" si="17"/>
        <v>-0.120735</v>
      </c>
      <c r="G98">
        <f t="shared" si="18"/>
        <v>0.5937138621</v>
      </c>
      <c r="H98" s="3">
        <f t="shared" si="19"/>
        <v>0.0063722757999999935</v>
      </c>
      <c r="I98">
        <f t="shared" si="20"/>
        <v>-0.120755</v>
      </c>
      <c r="J98">
        <f t="shared" si="26"/>
        <v>-0.0007694841642289992</v>
      </c>
      <c r="K98">
        <f t="shared" si="27"/>
        <v>-0.0004568534149691898</v>
      </c>
      <c r="L98">
        <f>I98*(G98-results!$B$22)^2*H98</f>
        <v>-8.243076673460355E-06</v>
      </c>
      <c r="P98" s="3"/>
      <c r="U98">
        <f t="shared" si="28"/>
        <v>-0.120735</v>
      </c>
    </row>
    <row r="99" spans="2:21" ht="12.75">
      <c r="B99">
        <v>23.749123</v>
      </c>
      <c r="C99">
        <v>-0.120725</v>
      </c>
      <c r="E99" s="3">
        <f t="shared" si="16"/>
        <v>0.6032277242</v>
      </c>
      <c r="F99" s="4">
        <f t="shared" si="17"/>
        <v>-0.120725</v>
      </c>
      <c r="G99">
        <f t="shared" si="18"/>
        <v>0.6000638621000001</v>
      </c>
      <c r="H99" s="3">
        <f t="shared" si="19"/>
        <v>0.006327724200000051</v>
      </c>
      <c r="I99">
        <f t="shared" si="20"/>
        <v>-0.12073</v>
      </c>
      <c r="J99">
        <f t="shared" si="26"/>
        <v>-0.0007639461426660062</v>
      </c>
      <c r="K99">
        <f t="shared" si="27"/>
        <v>-0.0004584164728045613</v>
      </c>
      <c r="L99">
        <f>I99*(G99-results!$B$22)^2*H99</f>
        <v>-7.2103756391629055E-06</v>
      </c>
      <c r="P99" s="3"/>
      <c r="U99">
        <f t="shared" si="28"/>
        <v>-0.120725</v>
      </c>
    </row>
    <row r="100" spans="2:21" ht="12.75">
      <c r="B100">
        <v>24</v>
      </c>
      <c r="C100">
        <v>-0.120705</v>
      </c>
      <c r="E100" s="3">
        <f t="shared" si="16"/>
        <v>0.6095999999999999</v>
      </c>
      <c r="F100" s="4">
        <f t="shared" si="17"/>
        <v>-0.120705</v>
      </c>
      <c r="G100">
        <f t="shared" si="18"/>
        <v>0.6064138620999999</v>
      </c>
      <c r="H100" s="3">
        <f t="shared" si="19"/>
        <v>0.0063722757999998825</v>
      </c>
      <c r="I100">
        <f t="shared" si="20"/>
        <v>-0.120715</v>
      </c>
      <c r="J100">
        <f t="shared" si="26"/>
        <v>-0.0007692292731969858</v>
      </c>
      <c r="K100">
        <f t="shared" si="27"/>
        <v>-0.0004664712943997601</v>
      </c>
      <c r="L100">
        <f>I100*(G100-results!$B$22)^2*H100</f>
        <v>-6.342167468940924E-06</v>
      </c>
      <c r="P100" s="3"/>
      <c r="U100">
        <f t="shared" si="28"/>
        <v>-0.120705</v>
      </c>
    </row>
    <row r="101" spans="2:21" ht="12.75">
      <c r="B101">
        <v>24.249123</v>
      </c>
      <c r="C101">
        <v>-0.1207</v>
      </c>
      <c r="E101" s="3">
        <f t="shared" si="16"/>
        <v>0.6159277242</v>
      </c>
      <c r="F101" s="4">
        <f t="shared" si="17"/>
        <v>-0.1207</v>
      </c>
      <c r="G101">
        <f t="shared" si="18"/>
        <v>0.6127638621</v>
      </c>
      <c r="H101" s="3">
        <f t="shared" si="19"/>
        <v>0.006327724200000051</v>
      </c>
      <c r="I101">
        <f t="shared" si="20"/>
        <v>-0.1207025</v>
      </c>
      <c r="J101">
        <f t="shared" si="26"/>
        <v>-0.0007637721302505061</v>
      </c>
      <c r="K101">
        <f t="shared" si="27"/>
        <v>-0.0004680119602966444</v>
      </c>
      <c r="L101">
        <f>I101*(G101-results!$B$22)^2*H101</f>
        <v>-5.447209616100861E-06</v>
      </c>
      <c r="P101" s="3"/>
      <c r="U101">
        <f t="shared" si="28"/>
        <v>-0.1207</v>
      </c>
    </row>
    <row r="102" spans="2:21" ht="12.75">
      <c r="B102">
        <v>24.5</v>
      </c>
      <c r="C102">
        <v>-0.120675</v>
      </c>
      <c r="E102" s="3">
        <f t="shared" si="16"/>
        <v>0.6223</v>
      </c>
      <c r="F102" s="4">
        <f t="shared" si="17"/>
        <v>-0.120675</v>
      </c>
      <c r="G102">
        <f t="shared" si="18"/>
        <v>0.6191138621</v>
      </c>
      <c r="H102" s="3">
        <f t="shared" si="19"/>
        <v>0.0063722757999999935</v>
      </c>
      <c r="I102">
        <f t="shared" si="20"/>
        <v>-0.1206875</v>
      </c>
      <c r="J102">
        <f t="shared" si="26"/>
        <v>-0.0007690540356124992</v>
      </c>
      <c r="K102">
        <f t="shared" si="27"/>
        <v>-0.00047613201415164534</v>
      </c>
      <c r="L102">
        <f>I102*(G102-results!$B$22)^2*H102</f>
        <v>-4.6910578459925855E-06</v>
      </c>
      <c r="P102" s="3"/>
      <c r="U102">
        <f t="shared" si="28"/>
        <v>-0.120675</v>
      </c>
    </row>
    <row r="103" spans="2:21" ht="12.75">
      <c r="B103">
        <v>24.749123</v>
      </c>
      <c r="C103">
        <v>-0.120655</v>
      </c>
      <c r="E103" s="3">
        <f t="shared" si="16"/>
        <v>0.6286277242</v>
      </c>
      <c r="F103" s="4">
        <f t="shared" si="17"/>
        <v>-0.120655</v>
      </c>
      <c r="G103">
        <f t="shared" si="18"/>
        <v>0.6254638620999999</v>
      </c>
      <c r="H103" s="3">
        <f t="shared" si="19"/>
        <v>0.006327724200000051</v>
      </c>
      <c r="I103">
        <f t="shared" si="20"/>
        <v>-0.120665</v>
      </c>
      <c r="J103">
        <f t="shared" si="26"/>
        <v>-0.0007635348405930062</v>
      </c>
      <c r="K103">
        <f t="shared" si="27"/>
        <v>-0.00047756345024520946</v>
      </c>
      <c r="L103">
        <f>I103*(G103-results!$B$22)^2*H103</f>
        <v>-3.930841975065014E-06</v>
      </c>
      <c r="P103" s="3"/>
      <c r="U103">
        <f t="shared" si="28"/>
        <v>-0.120655</v>
      </c>
    </row>
    <row r="104" spans="2:21" ht="12.75">
      <c r="B104">
        <v>25</v>
      </c>
      <c r="C104">
        <v>-0.120625</v>
      </c>
      <c r="E104" s="3">
        <f t="shared" si="16"/>
        <v>0.635</v>
      </c>
      <c r="F104" s="4">
        <f t="shared" si="17"/>
        <v>-0.120625</v>
      </c>
      <c r="G104">
        <f t="shared" si="18"/>
        <v>0.6318138621</v>
      </c>
      <c r="H104" s="3">
        <f t="shared" si="19"/>
        <v>0.0063722757999999935</v>
      </c>
      <c r="I104">
        <f t="shared" si="20"/>
        <v>-0.12064</v>
      </c>
      <c r="J104">
        <f t="shared" si="26"/>
        <v>-0.0007687513525119992</v>
      </c>
      <c r="K104">
        <f t="shared" si="27"/>
        <v>-0.00048570776102520476</v>
      </c>
      <c r="L104">
        <f>I104*(G104-results!$B$22)^2*H104</f>
        <v>-3.2881798123131826E-06</v>
      </c>
      <c r="P104" s="3"/>
      <c r="U104">
        <f t="shared" si="28"/>
        <v>-0.120625</v>
      </c>
    </row>
    <row r="105" spans="2:21" ht="12.75">
      <c r="B105">
        <v>25.249123</v>
      </c>
      <c r="C105">
        <v>-0.12058</v>
      </c>
      <c r="E105" s="3">
        <f t="shared" si="16"/>
        <v>0.6413277242</v>
      </c>
      <c r="F105" s="4">
        <f t="shared" si="17"/>
        <v>-0.12058</v>
      </c>
      <c r="G105">
        <f t="shared" si="18"/>
        <v>0.6381638621</v>
      </c>
      <c r="H105" s="3">
        <f t="shared" si="19"/>
        <v>0.00632772419999994</v>
      </c>
      <c r="I105">
        <f t="shared" si="20"/>
        <v>-0.1206025</v>
      </c>
      <c r="J105">
        <f t="shared" si="26"/>
        <v>-0.0007631393578304928</v>
      </c>
      <c r="K105">
        <f t="shared" si="27"/>
        <v>-0.00048700795991362116</v>
      </c>
      <c r="L105">
        <f>I105*(G105-results!$B$22)^2*H105</f>
        <v>-2.6610886889752173E-06</v>
      </c>
      <c r="P105" s="3"/>
      <c r="U105">
        <f t="shared" si="28"/>
        <v>-0.12058</v>
      </c>
    </row>
    <row r="106" spans="2:21" ht="12.75">
      <c r="B106">
        <v>25.5</v>
      </c>
      <c r="C106">
        <v>-0.120555</v>
      </c>
      <c r="E106" s="3">
        <f t="shared" si="16"/>
        <v>0.6476999999999999</v>
      </c>
      <c r="F106" s="4">
        <f t="shared" si="17"/>
        <v>-0.120555</v>
      </c>
      <c r="G106">
        <f t="shared" si="18"/>
        <v>0.6445138621</v>
      </c>
      <c r="H106" s="3">
        <f t="shared" si="19"/>
        <v>0.0063722757999999935</v>
      </c>
      <c r="I106">
        <f t="shared" si="20"/>
        <v>-0.1205675</v>
      </c>
      <c r="J106">
        <f t="shared" si="26"/>
        <v>-0.0007682893625164991</v>
      </c>
      <c r="K106">
        <f t="shared" si="27"/>
        <v>-0.0004951731442458558</v>
      </c>
      <c r="L106">
        <f>I106*(G106-results!$B$22)^2*H106</f>
        <v>-2.1338487570897266E-06</v>
      </c>
      <c r="P106" s="3"/>
      <c r="U106">
        <f t="shared" si="28"/>
        <v>-0.120555</v>
      </c>
    </row>
    <row r="107" spans="2:21" ht="12.75">
      <c r="B107">
        <v>25.749123</v>
      </c>
      <c r="C107">
        <v>-0.120525</v>
      </c>
      <c r="E107" s="3">
        <f t="shared" si="16"/>
        <v>0.6540277242</v>
      </c>
      <c r="F107" s="4">
        <f t="shared" si="17"/>
        <v>-0.120525</v>
      </c>
      <c r="G107">
        <f t="shared" si="18"/>
        <v>0.6508638621</v>
      </c>
      <c r="H107" s="3">
        <f t="shared" si="19"/>
        <v>0.006327724200000051</v>
      </c>
      <c r="I107">
        <f t="shared" si="20"/>
        <v>-0.12054</v>
      </c>
      <c r="J107">
        <f t="shared" si="26"/>
        <v>-0.0007627438750680061</v>
      </c>
      <c r="K107">
        <f t="shared" si="27"/>
        <v>-0.0004964424243198823</v>
      </c>
      <c r="L107">
        <f>I107*(G107-results!$B$22)^2*H107</f>
        <v>-1.6386952638304181E-06</v>
      </c>
      <c r="P107" s="3"/>
      <c r="U107">
        <f t="shared" si="28"/>
        <v>-0.120525</v>
      </c>
    </row>
    <row r="108" spans="2:21" ht="12.75">
      <c r="B108">
        <v>26</v>
      </c>
      <c r="C108">
        <v>-0.12047</v>
      </c>
      <c r="E108" s="3">
        <f t="shared" si="16"/>
        <v>0.6604</v>
      </c>
      <c r="F108" s="4">
        <f t="shared" si="17"/>
        <v>-0.12047</v>
      </c>
      <c r="G108">
        <f t="shared" si="18"/>
        <v>0.6572138621</v>
      </c>
      <c r="H108" s="3">
        <f t="shared" si="19"/>
        <v>0.0063722757999999935</v>
      </c>
      <c r="I108">
        <f t="shared" si="20"/>
        <v>-0.1204975</v>
      </c>
      <c r="J108">
        <f t="shared" si="26"/>
        <v>-0.0007678433032104992</v>
      </c>
      <c r="K108">
        <f t="shared" si="27"/>
        <v>-0.0005046372627905935</v>
      </c>
      <c r="L108">
        <f>I108*(G108-results!$B$22)^2*H108</f>
        <v>-1.228614821064526E-06</v>
      </c>
      <c r="P108" s="3"/>
      <c r="U108">
        <f t="shared" si="28"/>
        <v>-0.12047</v>
      </c>
    </row>
    <row r="109" spans="2:21" ht="12.75">
      <c r="B109">
        <v>26.249123</v>
      </c>
      <c r="C109">
        <v>-0.12038</v>
      </c>
      <c r="E109" s="3">
        <f t="shared" si="16"/>
        <v>0.6667277242</v>
      </c>
      <c r="F109" s="4">
        <f t="shared" si="17"/>
        <v>-0.12038</v>
      </c>
      <c r="G109">
        <f t="shared" si="18"/>
        <v>0.6635638621</v>
      </c>
      <c r="H109" s="3">
        <f t="shared" si="19"/>
        <v>0.006327724200000051</v>
      </c>
      <c r="I109">
        <f t="shared" si="20"/>
        <v>-0.120425</v>
      </c>
      <c r="J109">
        <f t="shared" si="26"/>
        <v>-0.0007620161867850062</v>
      </c>
      <c r="K109">
        <f t="shared" si="27"/>
        <v>-0.0005056464038857737</v>
      </c>
      <c r="L109">
        <f>I109*(G109-results!$B$22)^2*H109</f>
        <v>-8.629027875035875E-07</v>
      </c>
      <c r="P109" s="3"/>
      <c r="U109">
        <f t="shared" si="28"/>
        <v>-0.12038</v>
      </c>
    </row>
    <row r="110" spans="2:21" ht="12.75">
      <c r="B110">
        <v>26.5</v>
      </c>
      <c r="C110">
        <v>-0.12035</v>
      </c>
      <c r="E110" s="3">
        <f t="shared" si="16"/>
        <v>0.6730999999999999</v>
      </c>
      <c r="F110" s="4">
        <f t="shared" si="17"/>
        <v>-0.12035</v>
      </c>
      <c r="G110">
        <f t="shared" si="18"/>
        <v>0.6699138621</v>
      </c>
      <c r="H110" s="3">
        <f t="shared" si="19"/>
        <v>0.0063722757999998825</v>
      </c>
      <c r="I110">
        <f t="shared" si="20"/>
        <v>-0.120365</v>
      </c>
      <c r="J110">
        <f t="shared" si="26"/>
        <v>-0.0007669989766669859</v>
      </c>
      <c r="K110">
        <f t="shared" si="27"/>
        <v>-0.0005138232466857283</v>
      </c>
      <c r="L110">
        <f>I110*(G110-results!$B$22)^2*H110</f>
        <v>-5.716813466844303E-07</v>
      </c>
      <c r="P110" s="3"/>
      <c r="U110">
        <f t="shared" si="28"/>
        <v>-0.12035</v>
      </c>
    </row>
    <row r="111" spans="2:21" ht="12.75">
      <c r="B111">
        <v>26.749123</v>
      </c>
      <c r="C111">
        <v>-0.12023</v>
      </c>
      <c r="E111" s="3">
        <f t="shared" si="16"/>
        <v>0.6794277242</v>
      </c>
      <c r="F111" s="4">
        <f t="shared" si="17"/>
        <v>-0.12023</v>
      </c>
      <c r="G111">
        <f t="shared" si="18"/>
        <v>0.6762638620999999</v>
      </c>
      <c r="H111" s="3">
        <f t="shared" si="19"/>
        <v>0.006327724200000051</v>
      </c>
      <c r="I111">
        <f t="shared" si="20"/>
        <v>-0.12029000000000001</v>
      </c>
      <c r="J111">
        <f t="shared" si="26"/>
        <v>-0.0007611619440180062</v>
      </c>
      <c r="K111">
        <f t="shared" si="27"/>
        <v>-0.0005147463159451608</v>
      </c>
      <c r="L111">
        <f>I111*(G111-results!$B$22)^2*H111</f>
        <v>-3.3410990631629486E-07</v>
      </c>
      <c r="P111" s="3"/>
      <c r="U111">
        <f t="shared" si="28"/>
        <v>-0.12023</v>
      </c>
    </row>
    <row r="112" spans="2:21" ht="12.75">
      <c r="B112">
        <v>27</v>
      </c>
      <c r="C112">
        <v>-0.12</v>
      </c>
      <c r="E112" s="3">
        <f t="shared" si="16"/>
        <v>0.6858</v>
      </c>
      <c r="F112" s="4">
        <f t="shared" si="17"/>
        <v>-0.12</v>
      </c>
      <c r="G112">
        <f t="shared" si="18"/>
        <v>0.6826138621</v>
      </c>
      <c r="H112" s="3">
        <f t="shared" si="19"/>
        <v>0.0063722757999999935</v>
      </c>
      <c r="I112">
        <f t="shared" si="20"/>
        <v>-0.120115</v>
      </c>
      <c r="J112">
        <f t="shared" si="26"/>
        <v>-0.0007654059077169993</v>
      </c>
      <c r="K112">
        <f t="shared" si="27"/>
        <v>-0.000522476682740857</v>
      </c>
      <c r="L112">
        <f>I112*(G112-results!$B$22)^2*H112</f>
        <v>-1.631777685236296E-07</v>
      </c>
      <c r="P112" s="3"/>
      <c r="U112">
        <f t="shared" si="28"/>
        <v>-0.12</v>
      </c>
    </row>
    <row r="113" spans="2:21" ht="12.75">
      <c r="B113">
        <v>27.249123</v>
      </c>
      <c r="C113">
        <v>-0.11984</v>
      </c>
      <c r="E113" s="3">
        <f t="shared" si="16"/>
        <v>0.6921277242</v>
      </c>
      <c r="F113" s="4">
        <f t="shared" si="17"/>
        <v>-0.11984</v>
      </c>
      <c r="G113">
        <f t="shared" si="18"/>
        <v>0.6889638621</v>
      </c>
      <c r="H113" s="3">
        <f t="shared" si="19"/>
        <v>0.006327724200000051</v>
      </c>
      <c r="I113">
        <f t="shared" si="20"/>
        <v>-0.11992</v>
      </c>
      <c r="J113">
        <f t="shared" si="26"/>
        <v>-0.0007588206860640062</v>
      </c>
      <c r="K113">
        <f t="shared" si="27"/>
        <v>-0.0005228000305120293</v>
      </c>
      <c r="L113">
        <f>I113*(G113-results!$B$22)^2*H113</f>
        <v>-5.1660591585590604E-08</v>
      </c>
      <c r="P113" s="3"/>
      <c r="U113">
        <f>C113</f>
        <v>-0.11984</v>
      </c>
    </row>
    <row r="114" spans="2:21" ht="12.75">
      <c r="B114">
        <v>27.5</v>
      </c>
      <c r="C114">
        <v>-0.119935</v>
      </c>
      <c r="E114" s="3">
        <f t="shared" si="16"/>
        <v>0.6985</v>
      </c>
      <c r="F114" s="4">
        <f t="shared" si="17"/>
        <v>-0.119935</v>
      </c>
      <c r="G114">
        <f t="shared" si="18"/>
        <v>0.6953138621</v>
      </c>
      <c r="H114" s="3">
        <f t="shared" si="19"/>
        <v>0.0063722757999999935</v>
      </c>
      <c r="I114">
        <f t="shared" si="20"/>
        <v>-0.11988750000000001</v>
      </c>
      <c r="J114">
        <f t="shared" si="26"/>
        <v>-0.0007639562149724993</v>
      </c>
      <c r="K114">
        <f t="shared" si="27"/>
        <v>-0.0005311893463078263</v>
      </c>
      <c r="L114">
        <f>I114*(G114-results!$B$22)^2*H114</f>
        <v>-2.7609799619942782E-09</v>
      </c>
      <c r="P114" s="3"/>
      <c r="U114">
        <f aca="true" t="shared" si="29" ref="U114:U153">C114</f>
        <v>-0.119935</v>
      </c>
    </row>
    <row r="115" spans="2:21" ht="12.75">
      <c r="B115">
        <v>27.749123</v>
      </c>
      <c r="C115">
        <v>-0.120265</v>
      </c>
      <c r="E115" s="3">
        <f t="shared" si="16"/>
        <v>0.7048277242</v>
      </c>
      <c r="F115" s="4">
        <f t="shared" si="17"/>
        <v>-0.120265</v>
      </c>
      <c r="G115">
        <f t="shared" si="18"/>
        <v>0.7016638621</v>
      </c>
      <c r="H115" s="3">
        <f t="shared" si="19"/>
        <v>0.00632772419999994</v>
      </c>
      <c r="I115">
        <f t="shared" si="20"/>
        <v>-0.1201</v>
      </c>
      <c r="J115">
        <f t="shared" si="26"/>
        <v>-0.0007599596764199928</v>
      </c>
      <c r="K115">
        <f t="shared" si="27"/>
        <v>-0.0005332362415971184</v>
      </c>
      <c r="L115">
        <f>I115*(G115-results!$B$22)^2*H115</f>
        <v>-1.504188643865861E-08</v>
      </c>
      <c r="P115" s="3"/>
      <c r="U115">
        <f t="shared" si="29"/>
        <v>-0.120265</v>
      </c>
    </row>
    <row r="116" spans="2:21" ht="12.75">
      <c r="B116">
        <v>28</v>
      </c>
      <c r="C116">
        <v>-0.120655</v>
      </c>
      <c r="E116" s="3">
        <f t="shared" si="16"/>
        <v>0.7111999999999999</v>
      </c>
      <c r="F116" s="4">
        <f t="shared" si="17"/>
        <v>-0.120655</v>
      </c>
      <c r="G116">
        <f t="shared" si="18"/>
        <v>0.7080138621</v>
      </c>
      <c r="H116" s="3">
        <f t="shared" si="19"/>
        <v>0.0063722757999999935</v>
      </c>
      <c r="I116">
        <f t="shared" si="20"/>
        <v>-0.12046</v>
      </c>
      <c r="J116">
        <f t="shared" si="26"/>
        <v>-0.0007676043428679991</v>
      </c>
      <c r="K116">
        <f t="shared" si="27"/>
        <v>-0.0005434745153587047</v>
      </c>
      <c r="L116">
        <f>I116*(G116-results!$B$22)^2*H116</f>
        <v>-8.951568246799207E-08</v>
      </c>
      <c r="P116" s="3"/>
      <c r="U116">
        <f t="shared" si="29"/>
        <v>-0.120655</v>
      </c>
    </row>
    <row r="117" spans="2:21" ht="12.75">
      <c r="B117">
        <v>28.249123</v>
      </c>
      <c r="C117">
        <v>-0.12098</v>
      </c>
      <c r="E117" s="3">
        <f t="shared" si="16"/>
        <v>0.7175277242</v>
      </c>
      <c r="F117" s="4">
        <f t="shared" si="17"/>
        <v>-0.12098</v>
      </c>
      <c r="G117">
        <f t="shared" si="18"/>
        <v>0.7143638620999999</v>
      </c>
      <c r="H117" s="3">
        <f t="shared" si="19"/>
        <v>0.006327724200000051</v>
      </c>
      <c r="I117">
        <f t="shared" si="20"/>
        <v>-0.1208175</v>
      </c>
      <c r="J117">
        <f t="shared" si="26"/>
        <v>-0.0007644998185335061</v>
      </c>
      <c r="K117">
        <f t="shared" si="27"/>
        <v>-0.0005461310429423446</v>
      </c>
      <c r="L117">
        <f>I117*(G117-results!$B$22)^2*H117</f>
        <v>-2.2482862294263662E-07</v>
      </c>
      <c r="P117" s="3"/>
      <c r="U117">
        <f t="shared" si="29"/>
        <v>-0.12098</v>
      </c>
    </row>
    <row r="118" spans="2:21" ht="12.75">
      <c r="B118">
        <v>28.5</v>
      </c>
      <c r="C118">
        <v>-0.12116</v>
      </c>
      <c r="E118" s="3">
        <f t="shared" si="16"/>
        <v>0.7239</v>
      </c>
      <c r="F118" s="4">
        <f t="shared" si="17"/>
        <v>-0.12116</v>
      </c>
      <c r="G118">
        <f t="shared" si="18"/>
        <v>0.7207138621</v>
      </c>
      <c r="H118" s="3">
        <f t="shared" si="19"/>
        <v>0.0063722757999999935</v>
      </c>
      <c r="I118">
        <f t="shared" si="20"/>
        <v>-0.12107000000000001</v>
      </c>
      <c r="J118">
        <f t="shared" si="26"/>
        <v>-0.0007714914311059993</v>
      </c>
      <c r="K118">
        <f t="shared" si="27"/>
        <v>-0.0005560245688894608</v>
      </c>
      <c r="L118">
        <f>I118*(G118-results!$B$22)^2*H118</f>
        <v>-4.2601745893482817E-07</v>
      </c>
      <c r="P118" s="3"/>
      <c r="U118">
        <f t="shared" si="29"/>
        <v>-0.12116</v>
      </c>
    </row>
    <row r="119" spans="2:21" ht="12.75">
      <c r="B119">
        <v>28.749123</v>
      </c>
      <c r="C119">
        <v>-0.12127</v>
      </c>
      <c r="E119" s="3">
        <f t="shared" si="16"/>
        <v>0.7302277242</v>
      </c>
      <c r="F119" s="4">
        <f t="shared" si="17"/>
        <v>-0.12127</v>
      </c>
      <c r="G119">
        <f t="shared" si="18"/>
        <v>0.7270638621000001</v>
      </c>
      <c r="H119" s="3">
        <f t="shared" si="19"/>
        <v>0.006327724200000051</v>
      </c>
      <c r="I119">
        <f t="shared" si="20"/>
        <v>-0.121215</v>
      </c>
      <c r="J119">
        <f t="shared" si="26"/>
        <v>-0.0007670150889030062</v>
      </c>
      <c r="K119">
        <f t="shared" si="27"/>
        <v>-0.0005576689528267947</v>
      </c>
      <c r="L119">
        <f>I119*(G119-results!$B$22)^2*H119</f>
        <v>-6.833788501419257E-07</v>
      </c>
      <c r="P119" s="3"/>
      <c r="U119">
        <f t="shared" si="29"/>
        <v>-0.12127</v>
      </c>
    </row>
    <row r="120" spans="2:21" ht="12.75">
      <c r="B120">
        <v>29</v>
      </c>
      <c r="C120">
        <v>-0.121325</v>
      </c>
      <c r="E120" s="3">
        <f t="shared" si="16"/>
        <v>0.7365999999999999</v>
      </c>
      <c r="F120" s="4">
        <f t="shared" si="17"/>
        <v>-0.121325</v>
      </c>
      <c r="G120">
        <f t="shared" si="18"/>
        <v>0.7334138620999999</v>
      </c>
      <c r="H120" s="3">
        <f t="shared" si="19"/>
        <v>0.0063722757999998825</v>
      </c>
      <c r="I120">
        <f t="shared" si="20"/>
        <v>-0.1212975</v>
      </c>
      <c r="J120">
        <f t="shared" si="26"/>
        <v>-0.0007729411238504857</v>
      </c>
      <c r="K120">
        <f t="shared" si="27"/>
        <v>-0.0005668857348190991</v>
      </c>
      <c r="L120">
        <f>I120*(G120-results!$B$22)^2*H120</f>
        <v>-1.0128332642323911E-06</v>
      </c>
      <c r="P120" s="3"/>
      <c r="U120">
        <f t="shared" si="29"/>
        <v>-0.121325</v>
      </c>
    </row>
    <row r="121" spans="2:21" ht="12.75">
      <c r="B121">
        <v>29.249123</v>
      </c>
      <c r="C121">
        <v>-0.12135</v>
      </c>
      <c r="E121" s="3">
        <f t="shared" si="16"/>
        <v>0.7429277242</v>
      </c>
      <c r="F121" s="4">
        <f t="shared" si="17"/>
        <v>-0.12135</v>
      </c>
      <c r="G121">
        <f t="shared" si="18"/>
        <v>0.7397638621</v>
      </c>
      <c r="H121" s="3">
        <f t="shared" si="19"/>
        <v>0.006327724200000051</v>
      </c>
      <c r="I121">
        <f t="shared" si="20"/>
        <v>-0.1213375</v>
      </c>
      <c r="J121">
        <f t="shared" si="26"/>
        <v>-0.0007677902351175062</v>
      </c>
      <c r="K121">
        <f t="shared" si="27"/>
        <v>-0.0005679834696131935</v>
      </c>
      <c r="L121">
        <f>I121*(G121-results!$B$22)^2*H121</f>
        <v>-1.3900164329343827E-06</v>
      </c>
      <c r="P121" s="3"/>
      <c r="U121">
        <f t="shared" si="29"/>
        <v>-0.12135</v>
      </c>
    </row>
    <row r="122" spans="2:21" ht="12.75">
      <c r="B122">
        <v>29.5</v>
      </c>
      <c r="C122">
        <v>-0.12137</v>
      </c>
      <c r="E122" s="3">
        <f t="shared" si="16"/>
        <v>0.7493</v>
      </c>
      <c r="F122" s="4">
        <f t="shared" si="17"/>
        <v>-0.12137</v>
      </c>
      <c r="G122">
        <f t="shared" si="18"/>
        <v>0.7461138621</v>
      </c>
      <c r="H122" s="3">
        <f t="shared" si="19"/>
        <v>0.0063722757999999935</v>
      </c>
      <c r="I122">
        <f t="shared" si="20"/>
        <v>-0.12136</v>
      </c>
      <c r="J122">
        <f t="shared" si="26"/>
        <v>-0.0007733393910879992</v>
      </c>
      <c r="K122">
        <f t="shared" si="27"/>
        <v>-0.0005769992397987293</v>
      </c>
      <c r="L122">
        <f>I122*(G122-results!$B$22)^2*H122</f>
        <v>-1.8491361961799191E-06</v>
      </c>
      <c r="P122" s="3"/>
      <c r="U122">
        <f t="shared" si="29"/>
        <v>-0.12137</v>
      </c>
    </row>
    <row r="123" spans="2:21" ht="12.75">
      <c r="B123">
        <v>29.749123</v>
      </c>
      <c r="C123">
        <v>-0.121375</v>
      </c>
      <c r="E123" s="3">
        <f t="shared" si="16"/>
        <v>0.7556277242</v>
      </c>
      <c r="F123" s="4">
        <f t="shared" si="17"/>
        <v>-0.121375</v>
      </c>
      <c r="G123">
        <f t="shared" si="18"/>
        <v>0.7524638620999999</v>
      </c>
      <c r="H123" s="3">
        <f t="shared" si="19"/>
        <v>0.006327724200000051</v>
      </c>
      <c r="I123">
        <f t="shared" si="20"/>
        <v>-0.1213725</v>
      </c>
      <c r="J123">
        <f t="shared" si="26"/>
        <v>-0.0007680117054645061</v>
      </c>
      <c r="K123">
        <f t="shared" si="27"/>
        <v>-0.0005779010540318299</v>
      </c>
      <c r="L123">
        <f>I123*(G123-results!$B$22)^2*H123</f>
        <v>-2.344313192390367E-06</v>
      </c>
      <c r="P123" s="3"/>
      <c r="U123">
        <f t="shared" si="29"/>
        <v>-0.121375</v>
      </c>
    </row>
    <row r="124" spans="2:21" ht="12.75">
      <c r="B124">
        <v>30</v>
      </c>
      <c r="C124">
        <v>-0.12139</v>
      </c>
      <c r="E124" s="3">
        <f t="shared" si="16"/>
        <v>0.762</v>
      </c>
      <c r="F124" s="4">
        <f t="shared" si="17"/>
        <v>-0.12139</v>
      </c>
      <c r="G124">
        <f t="shared" si="18"/>
        <v>0.7588138621</v>
      </c>
      <c r="H124" s="3">
        <f t="shared" si="19"/>
        <v>0.0063722757999999935</v>
      </c>
      <c r="I124">
        <f t="shared" si="20"/>
        <v>-0.1213825</v>
      </c>
      <c r="J124">
        <f t="shared" si="26"/>
        <v>-0.0007734827672934993</v>
      </c>
      <c r="K124">
        <f t="shared" si="27"/>
        <v>-0.0005869294459177758</v>
      </c>
      <c r="L124">
        <f>I124*(G124-results!$B$22)^2*H124</f>
        <v>-2.9349251051175063E-06</v>
      </c>
      <c r="P124" s="3"/>
      <c r="U124">
        <f t="shared" si="29"/>
        <v>-0.12139</v>
      </c>
    </row>
    <row r="125" spans="2:21" ht="12.75">
      <c r="B125">
        <v>30.249123</v>
      </c>
      <c r="C125">
        <v>-0.1214</v>
      </c>
      <c r="E125" s="3">
        <f t="shared" si="16"/>
        <v>0.7683277242</v>
      </c>
      <c r="F125" s="4">
        <f t="shared" si="17"/>
        <v>-0.1214</v>
      </c>
      <c r="G125">
        <f t="shared" si="18"/>
        <v>0.7651638621</v>
      </c>
      <c r="H125" s="3">
        <f t="shared" si="19"/>
        <v>0.00632772419999994</v>
      </c>
      <c r="I125">
        <f t="shared" si="20"/>
        <v>-0.121395</v>
      </c>
      <c r="J125">
        <f t="shared" si="26"/>
        <v>-0.0007681540792589928</v>
      </c>
      <c r="K125">
        <f t="shared" si="27"/>
        <v>-0.0005877637419736803</v>
      </c>
      <c r="L125">
        <f>I125*(G125-results!$B$22)^2*H125</f>
        <v>-3.5466115632829236E-06</v>
      </c>
      <c r="P125" s="3"/>
      <c r="U125">
        <f t="shared" si="29"/>
        <v>-0.1214</v>
      </c>
    </row>
    <row r="126" spans="2:21" ht="12.75">
      <c r="B126">
        <v>30.5</v>
      </c>
      <c r="C126">
        <v>-0.12141</v>
      </c>
      <c r="E126" s="3">
        <f t="shared" si="16"/>
        <v>0.7746999999999999</v>
      </c>
      <c r="F126" s="4">
        <f t="shared" si="17"/>
        <v>-0.12141</v>
      </c>
      <c r="G126">
        <f t="shared" si="18"/>
        <v>0.7715138621</v>
      </c>
      <c r="H126" s="3">
        <f t="shared" si="19"/>
        <v>0.0063722757999999935</v>
      </c>
      <c r="I126">
        <f t="shared" si="20"/>
        <v>-0.121405</v>
      </c>
      <c r="J126">
        <f t="shared" si="26"/>
        <v>-0.0007736261434989992</v>
      </c>
      <c r="K126">
        <f t="shared" si="27"/>
        <v>-0.0005968632937924416</v>
      </c>
      <c r="L126">
        <f>I126*(G126-results!$B$22)^2*H126</f>
        <v>-4.270672741650415E-06</v>
      </c>
      <c r="P126" s="3"/>
      <c r="U126">
        <f t="shared" si="29"/>
        <v>-0.12141</v>
      </c>
    </row>
    <row r="127" spans="2:21" ht="12.75">
      <c r="B127">
        <v>30.749123</v>
      </c>
      <c r="C127">
        <v>-0.12142</v>
      </c>
      <c r="E127" s="3">
        <f t="shared" si="16"/>
        <v>0.7810277242</v>
      </c>
      <c r="F127" s="4">
        <f t="shared" si="17"/>
        <v>-0.12142</v>
      </c>
      <c r="G127">
        <f t="shared" si="18"/>
        <v>0.7778638621</v>
      </c>
      <c r="H127" s="3">
        <f t="shared" si="19"/>
        <v>0.006327724200000051</v>
      </c>
      <c r="I127">
        <f t="shared" si="20"/>
        <v>-0.121415</v>
      </c>
      <c r="J127">
        <f t="shared" si="26"/>
        <v>-0.0007682806337430062</v>
      </c>
      <c r="K127">
        <f t="shared" si="27"/>
        <v>-0.0005976177409399705</v>
      </c>
      <c r="L127">
        <f>I127*(G127-results!$B$22)^2*H127</f>
        <v>-4.997089630996147E-06</v>
      </c>
      <c r="P127" s="3"/>
      <c r="U127">
        <f t="shared" si="29"/>
        <v>-0.12142</v>
      </c>
    </row>
    <row r="128" spans="2:21" ht="12.75">
      <c r="B128">
        <v>31</v>
      </c>
      <c r="C128">
        <v>-0.12143</v>
      </c>
      <c r="E128" s="3">
        <f t="shared" si="16"/>
        <v>0.7874</v>
      </c>
      <c r="F128" s="4">
        <f t="shared" si="17"/>
        <v>-0.12143</v>
      </c>
      <c r="G128">
        <f t="shared" si="18"/>
        <v>0.7842138621</v>
      </c>
      <c r="H128" s="3">
        <f t="shared" si="19"/>
        <v>0.0063722757999999935</v>
      </c>
      <c r="I128">
        <f t="shared" si="20"/>
        <v>-0.121425</v>
      </c>
      <c r="J128">
        <f t="shared" si="26"/>
        <v>-0.0007737535890149993</v>
      </c>
      <c r="K128">
        <f t="shared" si="27"/>
        <v>-0.0006067882903551887</v>
      </c>
      <c r="L128">
        <f>I128*(G128-results!$B$22)^2*H128</f>
        <v>-5.856397280236231E-06</v>
      </c>
      <c r="P128" s="3"/>
      <c r="U128">
        <f t="shared" si="29"/>
        <v>-0.12143</v>
      </c>
    </row>
    <row r="129" spans="2:21" ht="12.75">
      <c r="B129">
        <v>31.249123</v>
      </c>
      <c r="C129">
        <v>-0.121445</v>
      </c>
      <c r="E129" s="3">
        <f t="shared" si="16"/>
        <v>0.7937277242</v>
      </c>
      <c r="F129" s="4">
        <f t="shared" si="17"/>
        <v>-0.121445</v>
      </c>
      <c r="G129">
        <f t="shared" si="18"/>
        <v>0.7905638621</v>
      </c>
      <c r="H129" s="3">
        <f t="shared" si="19"/>
        <v>0.006327724200000051</v>
      </c>
      <c r="I129">
        <f t="shared" si="20"/>
        <v>-0.1214375</v>
      </c>
      <c r="J129">
        <f t="shared" si="26"/>
        <v>-0.0007684230075375063</v>
      </c>
      <c r="K129">
        <f t="shared" si="27"/>
        <v>-0.0006074874605653483</v>
      </c>
      <c r="L129">
        <f>I129*(G129-results!$B$22)^2*H129</f>
        <v>-6.696056004775838E-06</v>
      </c>
      <c r="P129" s="3"/>
      <c r="U129">
        <f t="shared" si="29"/>
        <v>-0.121445</v>
      </c>
    </row>
    <row r="130" spans="2:21" ht="12.75">
      <c r="B130">
        <v>31.5</v>
      </c>
      <c r="C130">
        <v>-0.121475</v>
      </c>
      <c r="E130" s="3">
        <f t="shared" si="16"/>
        <v>0.8000999999999999</v>
      </c>
      <c r="F130" s="4">
        <f t="shared" si="17"/>
        <v>-0.121475</v>
      </c>
      <c r="G130">
        <f t="shared" si="18"/>
        <v>0.7969138621</v>
      </c>
      <c r="H130" s="3">
        <f t="shared" si="19"/>
        <v>0.0063722757999998825</v>
      </c>
      <c r="I130">
        <f t="shared" si="20"/>
        <v>-0.12146</v>
      </c>
      <c r="J130">
        <f t="shared" si="26"/>
        <v>-0.0007739766186679858</v>
      </c>
      <c r="K130">
        <f t="shared" si="27"/>
        <v>-0.0006167926963578035</v>
      </c>
      <c r="L130">
        <f>I130*(G130-results!$B$22)^2*H130</f>
        <v>-7.693232597452227E-06</v>
      </c>
      <c r="P130" s="3"/>
      <c r="U130">
        <f t="shared" si="29"/>
        <v>-0.121475</v>
      </c>
    </row>
    <row r="131" spans="2:21" ht="12.75">
      <c r="B131">
        <v>31.749123</v>
      </c>
      <c r="C131">
        <v>-0.12149</v>
      </c>
      <c r="E131" s="3">
        <f t="shared" si="16"/>
        <v>0.8064277242</v>
      </c>
      <c r="F131" s="4">
        <f t="shared" si="17"/>
        <v>-0.12149</v>
      </c>
      <c r="G131">
        <f t="shared" si="18"/>
        <v>0.8032638620999999</v>
      </c>
      <c r="H131" s="3">
        <f t="shared" si="19"/>
        <v>0.006327724200000051</v>
      </c>
      <c r="I131">
        <f t="shared" si="20"/>
        <v>-0.1214825</v>
      </c>
      <c r="J131">
        <f t="shared" si="26"/>
        <v>-0.0007687077551265061</v>
      </c>
      <c r="K131">
        <f t="shared" si="27"/>
        <v>-0.0006174751602091383</v>
      </c>
      <c r="L131">
        <f>I131*(G131-results!$B$22)^2*H131</f>
        <v>-8.645176616028114E-06</v>
      </c>
      <c r="P131" s="3"/>
      <c r="U131">
        <f t="shared" si="29"/>
        <v>-0.12149</v>
      </c>
    </row>
    <row r="132" spans="2:21" ht="12.75">
      <c r="B132">
        <v>32</v>
      </c>
      <c r="C132">
        <v>-0.121515</v>
      </c>
      <c r="E132" s="3">
        <f t="shared" si="16"/>
        <v>0.8128</v>
      </c>
      <c r="F132" s="4">
        <f t="shared" si="17"/>
        <v>-0.121515</v>
      </c>
      <c r="G132">
        <f t="shared" si="18"/>
        <v>0.8096138621</v>
      </c>
      <c r="H132" s="3">
        <f t="shared" si="19"/>
        <v>0.0063722757999999935</v>
      </c>
      <c r="I132">
        <f t="shared" si="20"/>
        <v>-0.1215025</v>
      </c>
      <c r="J132">
        <f t="shared" si="26"/>
        <v>-0.0007742474403894992</v>
      </c>
      <c r="K132">
        <f t="shared" si="27"/>
        <v>-0.0006268414604347819</v>
      </c>
      <c r="L132">
        <f>I132*(G132-results!$B$22)^2*H132</f>
        <v>-9.781470653957512E-06</v>
      </c>
      <c r="P132" s="3"/>
      <c r="U132">
        <f t="shared" si="29"/>
        <v>-0.121515</v>
      </c>
    </row>
    <row r="133" spans="2:21" ht="12.75">
      <c r="B133">
        <v>32.249123</v>
      </c>
      <c r="C133">
        <v>-0.121545</v>
      </c>
      <c r="E133" s="3">
        <f aca="true" t="shared" si="30" ref="E133:E196">B133*0.0254</f>
        <v>0.8191277241999999</v>
      </c>
      <c r="F133" s="4">
        <f aca="true" t="shared" si="31" ref="F133:F196">C133</f>
        <v>-0.121545</v>
      </c>
      <c r="G133">
        <f t="shared" si="18"/>
        <v>0.8159638620999999</v>
      </c>
      <c r="H133" s="3">
        <f t="shared" si="19"/>
        <v>0.00632772419999994</v>
      </c>
      <c r="I133">
        <f t="shared" si="20"/>
        <v>-0.12153</v>
      </c>
      <c r="J133">
        <f t="shared" si="26"/>
        <v>-0.0007690083220259927</v>
      </c>
      <c r="K133">
        <f t="shared" si="27"/>
        <v>-0.0006274830004273695</v>
      </c>
      <c r="L133">
        <f>I133*(G133-results!$B$22)^2*H133</f>
        <v>-1.0844024064560027E-05</v>
      </c>
      <c r="P133" s="3"/>
      <c r="U133">
        <f t="shared" si="29"/>
        <v>-0.121545</v>
      </c>
    </row>
    <row r="134" spans="2:21" ht="12.75">
      <c r="B134">
        <v>32.5</v>
      </c>
      <c r="C134">
        <v>-0.12157</v>
      </c>
      <c r="E134" s="3">
        <f t="shared" si="30"/>
        <v>0.8255</v>
      </c>
      <c r="F134" s="4">
        <f t="shared" si="31"/>
        <v>-0.12157</v>
      </c>
      <c r="G134">
        <f aca="true" t="shared" si="32" ref="G134:G197">0.5*(E134+E133)</f>
        <v>0.8223138620999999</v>
      </c>
      <c r="H134" s="3">
        <f aca="true" t="shared" si="33" ref="H134:H197">E134-E133</f>
        <v>0.0063722758000001045</v>
      </c>
      <c r="I134">
        <f aca="true" t="shared" si="34" ref="I134:I197">0.5*(F134+F133)</f>
        <v>-0.1215575</v>
      </c>
      <c r="J134">
        <f t="shared" si="26"/>
        <v>-0.0007745979155585127</v>
      </c>
      <c r="K134">
        <f t="shared" si="27"/>
        <v>-0.0006369626035175303</v>
      </c>
      <c r="L134">
        <f>I134*(G134-results!$B$22)^2*H134</f>
        <v>-1.2122258361458092E-05</v>
      </c>
      <c r="P134" s="3"/>
      <c r="U134">
        <f t="shared" si="29"/>
        <v>-0.12157</v>
      </c>
    </row>
    <row r="135" spans="2:21" ht="12.75">
      <c r="B135">
        <v>32.749123</v>
      </c>
      <c r="C135">
        <v>-0.121595</v>
      </c>
      <c r="E135" s="3">
        <f t="shared" si="30"/>
        <v>0.8318277242</v>
      </c>
      <c r="F135" s="4">
        <f t="shared" si="31"/>
        <v>-0.121595</v>
      </c>
      <c r="G135">
        <f t="shared" si="32"/>
        <v>0.8286638621</v>
      </c>
      <c r="H135" s="3">
        <f t="shared" si="33"/>
        <v>0.00632772419999994</v>
      </c>
      <c r="I135">
        <f t="shared" si="34"/>
        <v>-0.1215825</v>
      </c>
      <c r="J135">
        <f t="shared" si="26"/>
        <v>-0.0007693405275464927</v>
      </c>
      <c r="K135">
        <f t="shared" si="27"/>
        <v>-0.000637524692826728</v>
      </c>
      <c r="L135">
        <f>I135*(G135-results!$B$22)^2*H135</f>
        <v>-1.3293298049243919E-05</v>
      </c>
      <c r="P135" s="3"/>
      <c r="U135">
        <f t="shared" si="29"/>
        <v>-0.121595</v>
      </c>
    </row>
    <row r="136" spans="2:21" ht="12.75">
      <c r="B136">
        <v>33</v>
      </c>
      <c r="C136">
        <v>-0.12161</v>
      </c>
      <c r="E136" s="3">
        <f t="shared" si="30"/>
        <v>0.8382</v>
      </c>
      <c r="F136" s="4">
        <f t="shared" si="31"/>
        <v>-0.12161</v>
      </c>
      <c r="G136">
        <f t="shared" si="32"/>
        <v>0.8350138621</v>
      </c>
      <c r="H136" s="3">
        <f t="shared" si="33"/>
        <v>0.0063722757999999935</v>
      </c>
      <c r="I136">
        <f t="shared" si="34"/>
        <v>-0.1216025</v>
      </c>
      <c r="J136">
        <f t="shared" si="26"/>
        <v>-0.0007748846679694993</v>
      </c>
      <c r="K136">
        <f t="shared" si="27"/>
        <v>-0.0006470394392832877</v>
      </c>
      <c r="L136">
        <f>I136*(G136-results!$B$22)^2*H136</f>
        <v>-1.4713933140781707E-05</v>
      </c>
      <c r="P136" s="3"/>
      <c r="U136">
        <f t="shared" si="29"/>
        <v>-0.12161</v>
      </c>
    </row>
    <row r="137" spans="2:21" ht="12.75">
      <c r="B137">
        <v>33.249123</v>
      </c>
      <c r="C137">
        <v>-0.12163</v>
      </c>
      <c r="E137" s="3">
        <f t="shared" si="30"/>
        <v>0.8445277241999999</v>
      </c>
      <c r="F137" s="4">
        <f t="shared" si="31"/>
        <v>-0.12163</v>
      </c>
      <c r="G137">
        <f t="shared" si="32"/>
        <v>0.8413638620999999</v>
      </c>
      <c r="H137" s="3">
        <f t="shared" si="33"/>
        <v>0.00632772419999994</v>
      </c>
      <c r="I137">
        <f t="shared" si="34"/>
        <v>-0.12162</v>
      </c>
      <c r="J137">
        <f t="shared" si="26"/>
        <v>-0.0007695778172039928</v>
      </c>
      <c r="K137">
        <f t="shared" si="27"/>
        <v>-0.000647494964469239</v>
      </c>
      <c r="L137">
        <f>I137*(G137-results!$B$22)^2*H137</f>
        <v>-1.5990991990173135E-05</v>
      </c>
      <c r="P137" s="3"/>
      <c r="U137">
        <f t="shared" si="29"/>
        <v>-0.12163</v>
      </c>
    </row>
    <row r="138" spans="2:21" ht="12.75">
      <c r="B138">
        <v>33.5</v>
      </c>
      <c r="C138">
        <v>-0.12165</v>
      </c>
      <c r="E138" s="3">
        <f t="shared" si="30"/>
        <v>0.8509</v>
      </c>
      <c r="F138" s="4">
        <f t="shared" si="31"/>
        <v>-0.12165</v>
      </c>
      <c r="G138">
        <f t="shared" si="32"/>
        <v>0.8477138621</v>
      </c>
      <c r="H138" s="3">
        <f t="shared" si="33"/>
        <v>0.0063722758000001045</v>
      </c>
      <c r="I138">
        <f t="shared" si="34"/>
        <v>-0.12164</v>
      </c>
      <c r="J138">
        <f aca="true" t="shared" si="35" ref="J138:J201">I138*H138</f>
        <v>-0.0007751236283120127</v>
      </c>
      <c r="K138">
        <f aca="true" t="shared" si="36" ref="K138:K201">I138*G138*H138</f>
        <v>-0.0006570830445613412</v>
      </c>
      <c r="L138">
        <f>I138*(G138-results!$B$22)^2*H138</f>
        <v>-1.7556495049503675E-05</v>
      </c>
      <c r="P138" s="3"/>
      <c r="U138">
        <f t="shared" si="29"/>
        <v>-0.12165</v>
      </c>
    </row>
    <row r="139" spans="2:21" ht="12.75">
      <c r="B139">
        <v>33.749123</v>
      </c>
      <c r="C139">
        <v>-0.12165</v>
      </c>
      <c r="E139" s="3">
        <f t="shared" si="30"/>
        <v>0.8572277241999999</v>
      </c>
      <c r="F139" s="4">
        <f t="shared" si="31"/>
        <v>-0.12165</v>
      </c>
      <c r="G139">
        <f t="shared" si="32"/>
        <v>0.8540638621</v>
      </c>
      <c r="H139" s="3">
        <f t="shared" si="33"/>
        <v>0.00632772419999994</v>
      </c>
      <c r="I139">
        <f t="shared" si="34"/>
        <v>-0.12165</v>
      </c>
      <c r="J139">
        <f t="shared" si="35"/>
        <v>-0.0007697676489299927</v>
      </c>
      <c r="K139">
        <f t="shared" si="36"/>
        <v>-0.0006574307311647865</v>
      </c>
      <c r="L139">
        <f>I139*(G139-results!$B$22)^2*H139</f>
        <v>-1.8937506419495635E-05</v>
      </c>
      <c r="P139" s="3"/>
      <c r="U139">
        <f t="shared" si="29"/>
        <v>-0.12165</v>
      </c>
    </row>
    <row r="140" spans="2:21" ht="12.75">
      <c r="B140">
        <v>34</v>
      </c>
      <c r="C140">
        <v>-0.12168</v>
      </c>
      <c r="E140" s="3">
        <f t="shared" si="30"/>
        <v>0.8635999999999999</v>
      </c>
      <c r="F140" s="4">
        <f t="shared" si="31"/>
        <v>-0.12168</v>
      </c>
      <c r="G140">
        <f t="shared" si="32"/>
        <v>0.8604138620999999</v>
      </c>
      <c r="H140" s="3">
        <f t="shared" si="33"/>
        <v>0.0063722757999999935</v>
      </c>
      <c r="I140">
        <f t="shared" si="34"/>
        <v>-0.121665</v>
      </c>
      <c r="J140">
        <f t="shared" si="35"/>
        <v>-0.0007752829352069992</v>
      </c>
      <c r="K140">
        <f t="shared" si="36"/>
        <v>-0.0006670641845016782</v>
      </c>
      <c r="L140">
        <f>I140*(G140-results!$B$22)^2*H140</f>
        <v>-2.064880179139728E-05</v>
      </c>
      <c r="P140" s="3"/>
      <c r="U140">
        <f t="shared" si="29"/>
        <v>-0.12168</v>
      </c>
    </row>
    <row r="141" spans="2:21" ht="12.75">
      <c r="B141">
        <v>34.249123</v>
      </c>
      <c r="C141">
        <v>-0.121695</v>
      </c>
      <c r="E141" s="3">
        <f t="shared" si="30"/>
        <v>0.8699277241999999</v>
      </c>
      <c r="F141" s="4">
        <f t="shared" si="31"/>
        <v>-0.121695</v>
      </c>
      <c r="G141">
        <f t="shared" si="32"/>
        <v>0.8667638620999999</v>
      </c>
      <c r="H141" s="3">
        <f t="shared" si="33"/>
        <v>0.00632772419999994</v>
      </c>
      <c r="I141">
        <f t="shared" si="34"/>
        <v>-0.1216875</v>
      </c>
      <c r="J141">
        <f t="shared" si="35"/>
        <v>-0.0007700049385874927</v>
      </c>
      <c r="K141">
        <f t="shared" si="36"/>
        <v>-0.0006674124544061684</v>
      </c>
      <c r="L141">
        <f>I141*(G141-results!$B$22)^2*H141</f>
        <v>-2.2135209327715793E-05</v>
      </c>
      <c r="P141" s="3"/>
      <c r="U141">
        <f t="shared" si="29"/>
        <v>-0.121695</v>
      </c>
    </row>
    <row r="142" spans="2:21" ht="12.75">
      <c r="B142">
        <v>34.5</v>
      </c>
      <c r="C142">
        <v>-0.121705</v>
      </c>
      <c r="E142" s="3">
        <f t="shared" si="30"/>
        <v>0.8763</v>
      </c>
      <c r="F142" s="4">
        <f t="shared" si="31"/>
        <v>-0.121705</v>
      </c>
      <c r="G142">
        <f t="shared" si="32"/>
        <v>0.8731138620999999</v>
      </c>
      <c r="H142" s="3">
        <f t="shared" si="33"/>
        <v>0.0063722758000001045</v>
      </c>
      <c r="I142">
        <f t="shared" si="34"/>
        <v>-0.1217</v>
      </c>
      <c r="J142">
        <f t="shared" si="35"/>
        <v>-0.0007755059648600128</v>
      </c>
      <c r="K142">
        <f t="shared" si="36"/>
        <v>-0.0006771050080605125</v>
      </c>
      <c r="L142">
        <f>I142*(G142-results!$B$22)^2*H142</f>
        <v>-2.3994491647099467E-05</v>
      </c>
      <c r="P142" s="3"/>
      <c r="U142">
        <f t="shared" si="29"/>
        <v>-0.121705</v>
      </c>
    </row>
    <row r="143" spans="2:21" ht="12.75">
      <c r="B143">
        <v>34.749123</v>
      </c>
      <c r="C143">
        <v>-0.12172</v>
      </c>
      <c r="E143" s="3">
        <f t="shared" si="30"/>
        <v>0.8826277241999999</v>
      </c>
      <c r="F143" s="4">
        <f t="shared" si="31"/>
        <v>-0.12172</v>
      </c>
      <c r="G143">
        <f t="shared" si="32"/>
        <v>0.8794638620999999</v>
      </c>
      <c r="H143" s="3">
        <f t="shared" si="33"/>
        <v>0.00632772419999994</v>
      </c>
      <c r="I143">
        <f t="shared" si="34"/>
        <v>-0.1217125</v>
      </c>
      <c r="J143">
        <f t="shared" si="35"/>
        <v>-0.0007701631316924927</v>
      </c>
      <c r="K143">
        <f t="shared" si="36"/>
        <v>-0.0006773306422453105</v>
      </c>
      <c r="L143">
        <f>I143*(G143-results!$B$22)^2*H143</f>
        <v>-2.5580717059029418E-05</v>
      </c>
      <c r="P143" s="3"/>
      <c r="U143">
        <f t="shared" si="29"/>
        <v>-0.12172</v>
      </c>
    </row>
    <row r="144" spans="2:21" ht="12.75">
      <c r="B144">
        <v>35</v>
      </c>
      <c r="C144">
        <v>-0.121735</v>
      </c>
      <c r="E144" s="3">
        <f t="shared" si="30"/>
        <v>0.889</v>
      </c>
      <c r="F144" s="4">
        <f t="shared" si="31"/>
        <v>-0.121735</v>
      </c>
      <c r="G144">
        <f t="shared" si="32"/>
        <v>0.8858138621</v>
      </c>
      <c r="H144" s="3">
        <f t="shared" si="33"/>
        <v>0.0063722758000001045</v>
      </c>
      <c r="I144">
        <f t="shared" si="34"/>
        <v>-0.12172749999999999</v>
      </c>
      <c r="J144">
        <f t="shared" si="35"/>
        <v>-0.0007756812024445126</v>
      </c>
      <c r="K144">
        <f t="shared" si="36"/>
        <v>-0.0006871091616957458</v>
      </c>
      <c r="L144">
        <f>I144*(G144-results!$B$22)^2*H144</f>
        <v>-2.7590637192656984E-05</v>
      </c>
      <c r="P144" s="3"/>
      <c r="U144">
        <f t="shared" si="29"/>
        <v>-0.121735</v>
      </c>
    </row>
    <row r="145" spans="2:21" ht="12.75">
      <c r="B145">
        <v>35.249123</v>
      </c>
      <c r="C145">
        <v>-0.121745</v>
      </c>
      <c r="E145" s="3">
        <f t="shared" si="30"/>
        <v>0.8953277241999998</v>
      </c>
      <c r="F145" s="4">
        <f t="shared" si="31"/>
        <v>-0.121745</v>
      </c>
      <c r="G145">
        <f t="shared" si="32"/>
        <v>0.8921638620999999</v>
      </c>
      <c r="H145" s="3">
        <f t="shared" si="33"/>
        <v>0.006327724199999829</v>
      </c>
      <c r="I145">
        <f t="shared" si="34"/>
        <v>-0.12174</v>
      </c>
      <c r="J145">
        <f t="shared" si="35"/>
        <v>-0.0007703371441079792</v>
      </c>
      <c r="K145">
        <f t="shared" si="36"/>
        <v>-0.0006872669616064589</v>
      </c>
      <c r="L145">
        <f>I145*(G145-results!$B$22)^2*H145</f>
        <v>-2.9276729818278682E-05</v>
      </c>
      <c r="P145" s="3"/>
      <c r="U145">
        <f t="shared" si="29"/>
        <v>-0.121745</v>
      </c>
    </row>
    <row r="146" spans="2:21" ht="12.75">
      <c r="B146">
        <v>35.5</v>
      </c>
      <c r="C146">
        <v>-0.12175</v>
      </c>
      <c r="E146" s="3">
        <f t="shared" si="30"/>
        <v>0.9017</v>
      </c>
      <c r="F146" s="4">
        <f t="shared" si="31"/>
        <v>-0.12175</v>
      </c>
      <c r="G146">
        <f t="shared" si="32"/>
        <v>0.8985138621</v>
      </c>
      <c r="H146" s="3">
        <f t="shared" si="33"/>
        <v>0.0063722758000001045</v>
      </c>
      <c r="I146">
        <f t="shared" si="34"/>
        <v>-0.12174750000000001</v>
      </c>
      <c r="J146">
        <f t="shared" si="35"/>
        <v>-0.0007758086479605127</v>
      </c>
      <c r="K146">
        <f t="shared" si="36"/>
        <v>-0.0006970748245295796</v>
      </c>
      <c r="L146">
        <f>I146*(G146-results!$B$22)^2*H146</f>
        <v>-3.143674430641369E-05</v>
      </c>
      <c r="P146" s="3"/>
      <c r="U146">
        <f t="shared" si="29"/>
        <v>-0.12175</v>
      </c>
    </row>
    <row r="147" spans="2:21" ht="12.75">
      <c r="B147">
        <v>35.749123</v>
      </c>
      <c r="C147">
        <v>-0.12176</v>
      </c>
      <c r="E147" s="3">
        <f t="shared" si="30"/>
        <v>0.9080277241999999</v>
      </c>
      <c r="F147" s="4">
        <f t="shared" si="31"/>
        <v>-0.12176</v>
      </c>
      <c r="G147">
        <f t="shared" si="32"/>
        <v>0.9048638620999999</v>
      </c>
      <c r="H147" s="3">
        <f t="shared" si="33"/>
        <v>0.00632772419999994</v>
      </c>
      <c r="I147">
        <f t="shared" si="34"/>
        <v>-0.121755</v>
      </c>
      <c r="J147">
        <f t="shared" si="35"/>
        <v>-0.0007704320599709927</v>
      </c>
      <c r="K147">
        <f t="shared" si="36"/>
        <v>-0.0006971361292710112</v>
      </c>
      <c r="L147">
        <f>I147*(G147-results!$B$22)^2*H147</f>
        <v>-3.321955075760746E-05</v>
      </c>
      <c r="P147" s="3"/>
      <c r="U147">
        <f t="shared" si="29"/>
        <v>-0.12176</v>
      </c>
    </row>
    <row r="148" spans="2:21" ht="12.75">
      <c r="B148">
        <v>36</v>
      </c>
      <c r="C148">
        <v>-0.121765</v>
      </c>
      <c r="E148" s="3">
        <f t="shared" si="30"/>
        <v>0.9144</v>
      </c>
      <c r="F148" s="4">
        <f t="shared" si="31"/>
        <v>-0.121765</v>
      </c>
      <c r="G148">
        <f t="shared" si="32"/>
        <v>0.9112138620999999</v>
      </c>
      <c r="H148" s="3">
        <f t="shared" si="33"/>
        <v>0.0063722758000001045</v>
      </c>
      <c r="I148">
        <f t="shared" si="34"/>
        <v>-0.1217625</v>
      </c>
      <c r="J148">
        <f t="shared" si="35"/>
        <v>-0.0007759042320975127</v>
      </c>
      <c r="K148">
        <f t="shared" si="36"/>
        <v>-0.0007070146919493092</v>
      </c>
      <c r="L148">
        <f>I148*(G148-results!$B$22)^2*H148</f>
        <v>-3.553295592070258E-05</v>
      </c>
      <c r="P148" s="3"/>
      <c r="U148">
        <f t="shared" si="29"/>
        <v>-0.121765</v>
      </c>
    </row>
    <row r="149" spans="2:21" ht="12.75">
      <c r="B149">
        <v>36.249123</v>
      </c>
      <c r="C149">
        <v>-0.121775</v>
      </c>
      <c r="E149" s="3">
        <f t="shared" si="30"/>
        <v>0.9207277241999999</v>
      </c>
      <c r="F149" s="4">
        <f t="shared" si="31"/>
        <v>-0.121775</v>
      </c>
      <c r="G149">
        <f t="shared" si="32"/>
        <v>0.9175638621</v>
      </c>
      <c r="H149" s="3">
        <f t="shared" si="33"/>
        <v>0.00632772419999994</v>
      </c>
      <c r="I149">
        <f t="shared" si="34"/>
        <v>-0.12176999999999999</v>
      </c>
      <c r="J149">
        <f t="shared" si="35"/>
        <v>-0.0007705269758339926</v>
      </c>
      <c r="K149">
        <f t="shared" si="36"/>
        <v>-0.0007070077077984717</v>
      </c>
      <c r="L149">
        <f>I149*(G149-results!$B$22)^2*H149</f>
        <v>-3.741189889706777E-05</v>
      </c>
      <c r="P149" s="3"/>
      <c r="U149">
        <f t="shared" si="29"/>
        <v>-0.121775</v>
      </c>
    </row>
    <row r="150" spans="2:21" ht="12.75">
      <c r="B150">
        <v>36.5</v>
      </c>
      <c r="C150">
        <v>-0.121785</v>
      </c>
      <c r="E150" s="3">
        <f t="shared" si="30"/>
        <v>0.9270999999999999</v>
      </c>
      <c r="F150" s="4">
        <f t="shared" si="31"/>
        <v>-0.121785</v>
      </c>
      <c r="G150">
        <f t="shared" si="32"/>
        <v>0.9239138620999999</v>
      </c>
      <c r="H150" s="3">
        <f t="shared" si="33"/>
        <v>0.0063722757999999935</v>
      </c>
      <c r="I150">
        <f t="shared" si="34"/>
        <v>-0.12178</v>
      </c>
      <c r="J150">
        <f t="shared" si="35"/>
        <v>-0.0007760157469239992</v>
      </c>
      <c r="K150">
        <f t="shared" si="36"/>
        <v>-0.0007169717057909683</v>
      </c>
      <c r="L150">
        <f>I150*(G150-results!$B$22)^2*H150</f>
        <v>-3.988131654773777E-05</v>
      </c>
      <c r="P150" s="3"/>
      <c r="U150">
        <f t="shared" si="29"/>
        <v>-0.121785</v>
      </c>
    </row>
    <row r="151" spans="2:21" ht="12.75">
      <c r="B151">
        <v>36.749123</v>
      </c>
      <c r="C151">
        <v>-0.121795</v>
      </c>
      <c r="E151" s="3">
        <f t="shared" si="30"/>
        <v>0.9334277241999999</v>
      </c>
      <c r="F151" s="4">
        <f t="shared" si="31"/>
        <v>-0.121795</v>
      </c>
      <c r="G151">
        <f t="shared" si="32"/>
        <v>0.9302638620999999</v>
      </c>
      <c r="H151" s="3">
        <f t="shared" si="33"/>
        <v>0.00632772419999994</v>
      </c>
      <c r="I151">
        <f t="shared" si="34"/>
        <v>-0.12179000000000001</v>
      </c>
      <c r="J151">
        <f t="shared" si="35"/>
        <v>-0.0007706535303179928</v>
      </c>
      <c r="K151">
        <f t="shared" si="36"/>
        <v>-0.0007169111294546153</v>
      </c>
      <c r="L151">
        <f>I151*(G151-results!$B$22)^2*H151</f>
        <v>-4.185558444115897E-05</v>
      </c>
      <c r="P151" s="3"/>
      <c r="U151">
        <f t="shared" si="29"/>
        <v>-0.121795</v>
      </c>
    </row>
    <row r="152" spans="2:21" ht="12.75">
      <c r="B152">
        <v>37</v>
      </c>
      <c r="C152">
        <v>-0.121805</v>
      </c>
      <c r="E152" s="3">
        <f t="shared" si="30"/>
        <v>0.9398</v>
      </c>
      <c r="F152" s="4">
        <f t="shared" si="31"/>
        <v>-0.121805</v>
      </c>
      <c r="G152">
        <f t="shared" si="32"/>
        <v>0.9366138621</v>
      </c>
      <c r="H152" s="3">
        <f t="shared" si="33"/>
        <v>0.0063722758000001045</v>
      </c>
      <c r="I152">
        <f t="shared" si="34"/>
        <v>-0.12179999999999999</v>
      </c>
      <c r="J152">
        <f t="shared" si="35"/>
        <v>-0.0007761431924400127</v>
      </c>
      <c r="K152">
        <f t="shared" si="36"/>
        <v>-0.0007269464730138638</v>
      </c>
      <c r="L152">
        <f>I152*(G152-results!$B$22)^2*H152</f>
        <v>-4.448220159053467E-05</v>
      </c>
      <c r="P152" s="3"/>
      <c r="U152">
        <f t="shared" si="29"/>
        <v>-0.121805</v>
      </c>
    </row>
    <row r="153" spans="2:21" ht="12.75">
      <c r="B153">
        <v>37.249123</v>
      </c>
      <c r="C153">
        <v>-0.12182</v>
      </c>
      <c r="E153" s="3">
        <f t="shared" si="30"/>
        <v>0.9461277241999999</v>
      </c>
      <c r="F153" s="4">
        <f t="shared" si="31"/>
        <v>-0.12182</v>
      </c>
      <c r="G153">
        <f t="shared" si="32"/>
        <v>0.9429638620999999</v>
      </c>
      <c r="H153" s="3">
        <f t="shared" si="33"/>
        <v>0.00632772419999994</v>
      </c>
      <c r="I153">
        <f t="shared" si="34"/>
        <v>-0.12181249999999999</v>
      </c>
      <c r="J153">
        <f t="shared" si="35"/>
        <v>-0.0007707959041124927</v>
      </c>
      <c r="K153">
        <f t="shared" si="36"/>
        <v>-0.0007268326826327773</v>
      </c>
      <c r="L153">
        <f>I153*(G153-results!$B$22)^2*H153</f>
        <v>-4.655032103345677E-05</v>
      </c>
      <c r="P153" s="3"/>
      <c r="U153">
        <f t="shared" si="29"/>
        <v>-0.12182</v>
      </c>
    </row>
    <row r="154" spans="2:16" ht="12.75">
      <c r="B154">
        <v>37.5</v>
      </c>
      <c r="C154">
        <v>-0.12182</v>
      </c>
      <c r="E154" s="3">
        <f t="shared" si="30"/>
        <v>0.9525</v>
      </c>
      <c r="F154" s="4">
        <f t="shared" si="31"/>
        <v>-0.12182</v>
      </c>
      <c r="G154">
        <f t="shared" si="32"/>
        <v>0.9493138620999999</v>
      </c>
      <c r="H154" s="3">
        <f t="shared" si="33"/>
        <v>0.0063722758000001045</v>
      </c>
      <c r="I154">
        <f t="shared" si="34"/>
        <v>-0.12182</v>
      </c>
      <c r="J154">
        <f t="shared" si="35"/>
        <v>-0.0007762706379560127</v>
      </c>
      <c r="K154">
        <f t="shared" si="36"/>
        <v>-0.0007369244773528532</v>
      </c>
      <c r="L154">
        <f>I154*(G154-results!$B$22)^2*H154</f>
        <v>-4.933500482863273E-05</v>
      </c>
      <c r="P154" s="3"/>
    </row>
    <row r="155" spans="2:16" ht="12.75">
      <c r="B155">
        <v>37.749123</v>
      </c>
      <c r="C155">
        <v>-0.121825</v>
      </c>
      <c r="E155" s="3">
        <f t="shared" si="30"/>
        <v>0.9588277241999998</v>
      </c>
      <c r="F155" s="4">
        <f t="shared" si="31"/>
        <v>-0.121825</v>
      </c>
      <c r="G155">
        <f t="shared" si="32"/>
        <v>0.9556638621</v>
      </c>
      <c r="H155" s="3">
        <f t="shared" si="33"/>
        <v>0.006327724199999829</v>
      </c>
      <c r="I155">
        <f t="shared" si="34"/>
        <v>-0.1218225</v>
      </c>
      <c r="J155">
        <f t="shared" si="35"/>
        <v>-0.0007708591813544792</v>
      </c>
      <c r="K155">
        <f t="shared" si="36"/>
        <v>-0.0007366822623884659</v>
      </c>
      <c r="L155">
        <f>I155*(G155-results!$B$22)^2*H155</f>
        <v>-5.149019504793568E-05</v>
      </c>
      <c r="P155" s="3"/>
    </row>
    <row r="156" spans="2:16" ht="12.75">
      <c r="B156">
        <v>38</v>
      </c>
      <c r="C156">
        <v>-0.12182</v>
      </c>
      <c r="E156" s="3">
        <f t="shared" si="30"/>
        <v>0.9652</v>
      </c>
      <c r="F156" s="4">
        <f t="shared" si="31"/>
        <v>-0.12182</v>
      </c>
      <c r="G156">
        <f t="shared" si="32"/>
        <v>0.9620138620999998</v>
      </c>
      <c r="H156" s="3">
        <f t="shared" si="33"/>
        <v>0.0063722758000001045</v>
      </c>
      <c r="I156">
        <f t="shared" si="34"/>
        <v>-0.1218225</v>
      </c>
      <c r="J156">
        <f t="shared" si="35"/>
        <v>-0.0007762865686455128</v>
      </c>
      <c r="K156">
        <f t="shared" si="36"/>
        <v>-0.0007467984399990263</v>
      </c>
      <c r="L156">
        <f>I156*(G156-results!$B$22)^2*H156</f>
        <v>-5.4432030346583655E-05</v>
      </c>
      <c r="P156" s="3"/>
    </row>
    <row r="157" spans="2:16" ht="12.75">
      <c r="B157">
        <v>38.249123</v>
      </c>
      <c r="C157">
        <v>-0.121815</v>
      </c>
      <c r="E157" s="3">
        <f t="shared" si="30"/>
        <v>0.9715277241999999</v>
      </c>
      <c r="F157" s="4">
        <f t="shared" si="31"/>
        <v>-0.121815</v>
      </c>
      <c r="G157">
        <f t="shared" si="32"/>
        <v>0.9683638620999999</v>
      </c>
      <c r="H157" s="3">
        <f t="shared" si="33"/>
        <v>0.00632772419999994</v>
      </c>
      <c r="I157">
        <f t="shared" si="34"/>
        <v>-0.1218175</v>
      </c>
      <c r="J157">
        <f t="shared" si="35"/>
        <v>-0.0007708275427334927</v>
      </c>
      <c r="K157">
        <f t="shared" si="36"/>
        <v>-0.0007464415362944577</v>
      </c>
      <c r="L157">
        <f>I157*(G157-results!$B$22)^2*H157</f>
        <v>-5.667258521729538E-05</v>
      </c>
      <c r="P157" s="3"/>
    </row>
    <row r="158" spans="2:16" ht="12.75">
      <c r="B158">
        <v>38.5</v>
      </c>
      <c r="C158">
        <v>-0.12181</v>
      </c>
      <c r="E158" s="3">
        <f t="shared" si="30"/>
        <v>0.9779</v>
      </c>
      <c r="F158" s="4">
        <f t="shared" si="31"/>
        <v>-0.12181</v>
      </c>
      <c r="G158">
        <f t="shared" si="32"/>
        <v>0.9747138621</v>
      </c>
      <c r="H158" s="3">
        <f t="shared" si="33"/>
        <v>0.0063722758000001045</v>
      </c>
      <c r="I158">
        <f t="shared" si="34"/>
        <v>-0.1218125</v>
      </c>
      <c r="J158">
        <f t="shared" si="35"/>
        <v>-0.0007762228458875127</v>
      </c>
      <c r="K158">
        <f t="shared" si="36"/>
        <v>-0.0007565951679652707</v>
      </c>
      <c r="L158">
        <f>I158*(G158-results!$B$22)^2*H158</f>
        <v>-5.977355091594335E-05</v>
      </c>
      <c r="P158" s="3"/>
    </row>
    <row r="159" spans="2:16" ht="12.75">
      <c r="B159">
        <v>38.749123</v>
      </c>
      <c r="C159">
        <v>-0.121805</v>
      </c>
      <c r="E159" s="3">
        <f t="shared" si="30"/>
        <v>0.9842277241999999</v>
      </c>
      <c r="F159" s="4">
        <f t="shared" si="31"/>
        <v>-0.121805</v>
      </c>
      <c r="G159">
        <f t="shared" si="32"/>
        <v>0.9810638621</v>
      </c>
      <c r="H159" s="3">
        <f t="shared" si="33"/>
        <v>0.00632772419999994</v>
      </c>
      <c r="I159">
        <f t="shared" si="34"/>
        <v>-0.1218075</v>
      </c>
      <c r="J159">
        <f t="shared" si="35"/>
        <v>-0.0007707642654914927</v>
      </c>
      <c r="K159">
        <f t="shared" si="36"/>
        <v>-0.0007561689670717535</v>
      </c>
      <c r="L159">
        <f>I159*(G159-results!$B$22)^2*H159</f>
        <v>-6.210064400289557E-05</v>
      </c>
      <c r="P159" s="3"/>
    </row>
    <row r="160" spans="2:16" ht="12.75">
      <c r="B160">
        <v>39</v>
      </c>
      <c r="C160">
        <v>-0.12178</v>
      </c>
      <c r="E160" s="3">
        <f t="shared" si="30"/>
        <v>0.9905999999999999</v>
      </c>
      <c r="F160" s="4">
        <f t="shared" si="31"/>
        <v>-0.12178</v>
      </c>
      <c r="G160">
        <f t="shared" si="32"/>
        <v>0.9874138620999999</v>
      </c>
      <c r="H160" s="3">
        <f t="shared" si="33"/>
        <v>0.0063722757999999935</v>
      </c>
      <c r="I160">
        <f t="shared" si="34"/>
        <v>-0.1217925</v>
      </c>
      <c r="J160">
        <f t="shared" si="35"/>
        <v>-0.0007760954003714992</v>
      </c>
      <c r="K160">
        <f t="shared" si="36"/>
        <v>-0.0007663273566388678</v>
      </c>
      <c r="L160">
        <f>I160*(G160-results!$B$22)^2*H160</f>
        <v>-6.535920071578334E-05</v>
      </c>
      <c r="P160" s="3"/>
    </row>
    <row r="161" spans="2:16" ht="12.75">
      <c r="B161">
        <v>39.249123</v>
      </c>
      <c r="C161">
        <v>-0.12176</v>
      </c>
      <c r="E161" s="3">
        <f t="shared" si="30"/>
        <v>0.9969277241999999</v>
      </c>
      <c r="F161" s="4">
        <f t="shared" si="31"/>
        <v>-0.12176</v>
      </c>
      <c r="G161">
        <f t="shared" si="32"/>
        <v>0.9937638620999999</v>
      </c>
      <c r="H161" s="3">
        <f t="shared" si="33"/>
        <v>0.00632772419999994</v>
      </c>
      <c r="I161">
        <f t="shared" si="34"/>
        <v>-0.12176999999999999</v>
      </c>
      <c r="J161">
        <f t="shared" si="35"/>
        <v>-0.0007705269758339926</v>
      </c>
      <c r="K161">
        <f t="shared" si="36"/>
        <v>-0.0007657218633570219</v>
      </c>
      <c r="L161">
        <f>I161*(G161-results!$B$22)^2*H161</f>
        <v>-6.77611206246644E-05</v>
      </c>
      <c r="P161" s="3"/>
    </row>
    <row r="162" spans="2:16" ht="12.75">
      <c r="B162">
        <v>39.5</v>
      </c>
      <c r="C162">
        <v>-0.121725</v>
      </c>
      <c r="E162" s="3">
        <f t="shared" si="30"/>
        <v>1.0032999999999999</v>
      </c>
      <c r="F162" s="4">
        <f t="shared" si="31"/>
        <v>-0.121725</v>
      </c>
      <c r="G162">
        <f t="shared" si="32"/>
        <v>1.0001138620999999</v>
      </c>
      <c r="H162" s="3">
        <f t="shared" si="33"/>
        <v>0.0063722757999999935</v>
      </c>
      <c r="I162">
        <f t="shared" si="34"/>
        <v>-0.1217425</v>
      </c>
      <c r="J162">
        <f t="shared" si="35"/>
        <v>-0.0007757767865814992</v>
      </c>
      <c r="K162">
        <f t="shared" si="36"/>
        <v>-0.0007758651181555506</v>
      </c>
      <c r="L162">
        <f>I162*(G162-results!$B$22)^2*H162</f>
        <v>-7.11757852929669E-05</v>
      </c>
      <c r="P162" s="3"/>
    </row>
    <row r="163" spans="2:16" ht="12.75">
      <c r="B163">
        <v>39.749123</v>
      </c>
      <c r="C163">
        <v>-0.121715</v>
      </c>
      <c r="E163" s="3">
        <f t="shared" si="30"/>
        <v>1.0096277241999998</v>
      </c>
      <c r="F163" s="4">
        <f t="shared" si="31"/>
        <v>-0.121715</v>
      </c>
      <c r="G163">
        <f t="shared" si="32"/>
        <v>1.0064638621</v>
      </c>
      <c r="H163" s="3">
        <f t="shared" si="33"/>
        <v>0.00632772419999994</v>
      </c>
      <c r="I163">
        <f t="shared" si="34"/>
        <v>-0.12172</v>
      </c>
      <c r="J163">
        <f t="shared" si="35"/>
        <v>-0.0007702105896239927</v>
      </c>
      <c r="K163">
        <f t="shared" si="36"/>
        <v>-0.0007751891246632818</v>
      </c>
      <c r="L163">
        <f>I163*(G163-results!$B$22)^2*H163</f>
        <v>-7.365901475306553E-05</v>
      </c>
      <c r="P163" s="3"/>
    </row>
    <row r="164" spans="2:16" ht="12.75">
      <c r="B164">
        <v>40</v>
      </c>
      <c r="C164">
        <v>-0.12168</v>
      </c>
      <c r="E164" s="3">
        <f t="shared" si="30"/>
        <v>1.016</v>
      </c>
      <c r="F164" s="4">
        <f t="shared" si="31"/>
        <v>-0.12168</v>
      </c>
      <c r="G164">
        <f t="shared" si="32"/>
        <v>1.0128138620999998</v>
      </c>
      <c r="H164" s="3">
        <f t="shared" si="33"/>
        <v>0.0063722758000002155</v>
      </c>
      <c r="I164">
        <f t="shared" si="34"/>
        <v>-0.1216975</v>
      </c>
      <c r="J164">
        <f t="shared" si="35"/>
        <v>-0.0007754900341705262</v>
      </c>
      <c r="K164">
        <f t="shared" si="36"/>
        <v>-0.0007854270565283115</v>
      </c>
      <c r="L164">
        <f>I164*(G164-results!$B$22)^2*H164</f>
        <v>-7.72408908298403E-05</v>
      </c>
      <c r="P164" s="3"/>
    </row>
    <row r="165" spans="2:16" ht="12.75">
      <c r="B165">
        <v>40.249123</v>
      </c>
      <c r="C165">
        <v>-0.12164</v>
      </c>
      <c r="E165" s="3">
        <f t="shared" si="30"/>
        <v>1.0223277242</v>
      </c>
      <c r="F165" s="4">
        <f t="shared" si="31"/>
        <v>-0.12164</v>
      </c>
      <c r="G165">
        <f t="shared" si="32"/>
        <v>1.0191638621</v>
      </c>
      <c r="H165" s="3">
        <f t="shared" si="33"/>
        <v>0.00632772419999994</v>
      </c>
      <c r="I165">
        <f t="shared" si="34"/>
        <v>-0.12165999999999999</v>
      </c>
      <c r="J165">
        <f t="shared" si="35"/>
        <v>-0.0007698309261719926</v>
      </c>
      <c r="K165">
        <f t="shared" si="36"/>
        <v>-0.000784583859881468</v>
      </c>
      <c r="L165">
        <f>I165*(G165-results!$B$22)^2*H165</f>
        <v>-7.979383427817245E-05</v>
      </c>
      <c r="P165" s="3"/>
    </row>
    <row r="166" spans="2:16" ht="12.75">
      <c r="B166">
        <v>40.5</v>
      </c>
      <c r="C166">
        <v>-0.121615</v>
      </c>
      <c r="E166" s="3">
        <f t="shared" si="30"/>
        <v>1.0287</v>
      </c>
      <c r="F166" s="4">
        <f t="shared" si="31"/>
        <v>-0.121615</v>
      </c>
      <c r="G166">
        <f t="shared" si="32"/>
        <v>1.0255138621</v>
      </c>
      <c r="H166" s="3">
        <f t="shared" si="33"/>
        <v>0.0063722757999999935</v>
      </c>
      <c r="I166">
        <f t="shared" si="34"/>
        <v>-0.1216275</v>
      </c>
      <c r="J166">
        <f t="shared" si="35"/>
        <v>-0.0007750439748644992</v>
      </c>
      <c r="K166">
        <f t="shared" si="36"/>
        <v>-0.0007948183399606279</v>
      </c>
      <c r="L166">
        <f>I166*(G166-results!$B$22)^2*H166</f>
        <v>-8.353438647784699E-05</v>
      </c>
      <c r="P166" s="3"/>
    </row>
    <row r="167" spans="2:16" ht="12.75">
      <c r="B167">
        <v>40.749123</v>
      </c>
      <c r="C167">
        <v>-0.12157</v>
      </c>
      <c r="E167" s="3">
        <f t="shared" si="30"/>
        <v>1.0350277241999999</v>
      </c>
      <c r="F167" s="4">
        <f t="shared" si="31"/>
        <v>-0.12157</v>
      </c>
      <c r="G167">
        <f t="shared" si="32"/>
        <v>1.0318638620999998</v>
      </c>
      <c r="H167" s="3">
        <f t="shared" si="33"/>
        <v>0.00632772419999994</v>
      </c>
      <c r="I167">
        <f t="shared" si="34"/>
        <v>-0.12159249999999999</v>
      </c>
      <c r="J167">
        <f t="shared" si="35"/>
        <v>-0.0007694038047884927</v>
      </c>
      <c r="K167">
        <f t="shared" si="36"/>
        <v>-0.0007939199815234883</v>
      </c>
      <c r="L167">
        <f>I167*(G167-results!$B$22)^2*H167</f>
        <v>-8.616546165607936E-05</v>
      </c>
      <c r="P167" s="3"/>
    </row>
    <row r="168" spans="2:16" ht="12.75">
      <c r="B168">
        <v>41</v>
      </c>
      <c r="C168">
        <v>-0.12154</v>
      </c>
      <c r="E168" s="3">
        <f t="shared" si="30"/>
        <v>1.0413999999999999</v>
      </c>
      <c r="F168" s="4">
        <f t="shared" si="31"/>
        <v>-0.12154</v>
      </c>
      <c r="G168">
        <f t="shared" si="32"/>
        <v>1.0382138620999999</v>
      </c>
      <c r="H168" s="3">
        <f t="shared" si="33"/>
        <v>0.0063722757999999935</v>
      </c>
      <c r="I168">
        <f t="shared" si="34"/>
        <v>-0.121555</v>
      </c>
      <c r="J168">
        <f t="shared" si="35"/>
        <v>-0.0007745819848689992</v>
      </c>
      <c r="K168">
        <f t="shared" si="36"/>
        <v>-0.0008041817540239273</v>
      </c>
      <c r="L168">
        <f>I168*(G168-results!$B$22)^2*H168</f>
        <v>-9.006860419400446E-05</v>
      </c>
      <c r="P168" s="3"/>
    </row>
    <row r="169" spans="2:16" ht="12.75">
      <c r="B169">
        <v>41.249123</v>
      </c>
      <c r="C169">
        <v>-0.121495</v>
      </c>
      <c r="E169" s="3">
        <f t="shared" si="30"/>
        <v>1.0477277241999998</v>
      </c>
      <c r="F169" s="4">
        <f t="shared" si="31"/>
        <v>-0.121495</v>
      </c>
      <c r="G169">
        <f t="shared" si="32"/>
        <v>1.0445638621</v>
      </c>
      <c r="H169" s="3">
        <f t="shared" si="33"/>
        <v>0.00632772419999994</v>
      </c>
      <c r="I169">
        <f t="shared" si="34"/>
        <v>-0.1215175</v>
      </c>
      <c r="J169">
        <f t="shared" si="35"/>
        <v>-0.0007689292254734928</v>
      </c>
      <c r="K169">
        <f t="shared" si="36"/>
        <v>-0.0008031956814421533</v>
      </c>
      <c r="L169">
        <f>I169*(G169-results!$B$22)^2*H169</f>
        <v>-9.277229631875205E-05</v>
      </c>
      <c r="P169" s="3"/>
    </row>
    <row r="170" spans="2:16" ht="12.75">
      <c r="B170">
        <v>41.5</v>
      </c>
      <c r="C170">
        <v>-0.121455</v>
      </c>
      <c r="E170" s="3">
        <f t="shared" si="30"/>
        <v>1.0541</v>
      </c>
      <c r="F170" s="4">
        <f t="shared" si="31"/>
        <v>-0.121455</v>
      </c>
      <c r="G170">
        <f t="shared" si="32"/>
        <v>1.0509138620999998</v>
      </c>
      <c r="H170" s="3">
        <f t="shared" si="33"/>
        <v>0.0063722758000002155</v>
      </c>
      <c r="I170">
        <f t="shared" si="34"/>
        <v>-0.121475</v>
      </c>
      <c r="J170">
        <f t="shared" si="35"/>
        <v>-0.0007740722028050261</v>
      </c>
      <c r="K170">
        <f t="shared" si="36"/>
        <v>-0.0008134832081940843</v>
      </c>
      <c r="L170">
        <f>I170*(G170-results!$B$22)^2*H170</f>
        <v>-9.683870470353543E-05</v>
      </c>
      <c r="P170" s="3"/>
    </row>
    <row r="171" spans="2:16" ht="12.75">
      <c r="B171">
        <v>41.749123</v>
      </c>
      <c r="C171">
        <v>-0.121415</v>
      </c>
      <c r="E171" s="3">
        <f t="shared" si="30"/>
        <v>1.0604277242</v>
      </c>
      <c r="F171" s="4">
        <f t="shared" si="31"/>
        <v>-0.121415</v>
      </c>
      <c r="G171">
        <f t="shared" si="32"/>
        <v>1.0572638621000001</v>
      </c>
      <c r="H171" s="3">
        <f t="shared" si="33"/>
        <v>0.00632772419999994</v>
      </c>
      <c r="I171">
        <f t="shared" si="34"/>
        <v>-0.12143499999999999</v>
      </c>
      <c r="J171">
        <f t="shared" si="35"/>
        <v>-0.0007684071882269926</v>
      </c>
      <c r="K171">
        <f t="shared" si="36"/>
        <v>-0.000812409151490272</v>
      </c>
      <c r="L171">
        <f>I171*(G171-results!$B$22)^2*H171</f>
        <v>-9.961264584427843E-05</v>
      </c>
      <c r="P171" s="3"/>
    </row>
    <row r="172" spans="2:16" ht="12.75">
      <c r="B172">
        <v>42</v>
      </c>
      <c r="C172">
        <v>-0.121375</v>
      </c>
      <c r="E172" s="3">
        <f t="shared" si="30"/>
        <v>1.0668</v>
      </c>
      <c r="F172" s="4">
        <f t="shared" si="31"/>
        <v>-0.121375</v>
      </c>
      <c r="G172">
        <f t="shared" si="32"/>
        <v>1.0636138621</v>
      </c>
      <c r="H172" s="3">
        <f t="shared" si="33"/>
        <v>0.0063722757999999935</v>
      </c>
      <c r="I172">
        <f t="shared" si="34"/>
        <v>-0.121395</v>
      </c>
      <c r="J172">
        <f t="shared" si="35"/>
        <v>-0.0007735624207409992</v>
      </c>
      <c r="K172">
        <f t="shared" si="36"/>
        <v>-0.0008227717138997592</v>
      </c>
      <c r="L172">
        <f>I172*(G172-results!$B$22)^2*H172</f>
        <v>-0.00010384934570813458</v>
      </c>
      <c r="P172" s="3"/>
    </row>
    <row r="173" spans="2:16" ht="12.75">
      <c r="B173">
        <v>42.249123</v>
      </c>
      <c r="C173">
        <v>-0.12133</v>
      </c>
      <c r="E173" s="3">
        <f t="shared" si="30"/>
        <v>1.0731277242</v>
      </c>
      <c r="F173" s="4">
        <f t="shared" si="31"/>
        <v>-0.12133</v>
      </c>
      <c r="G173">
        <f t="shared" si="32"/>
        <v>1.0699638620999998</v>
      </c>
      <c r="H173" s="3">
        <f t="shared" si="33"/>
        <v>0.00632772419999994</v>
      </c>
      <c r="I173">
        <f t="shared" si="34"/>
        <v>-0.1213525</v>
      </c>
      <c r="J173">
        <f t="shared" si="35"/>
        <v>-0.0007678851509804927</v>
      </c>
      <c r="K173">
        <f t="shared" si="36"/>
        <v>-0.0008216093617923294</v>
      </c>
      <c r="L173">
        <f>I173*(G173-results!$B$22)^2*H173</f>
        <v>-0.00010669131984573708</v>
      </c>
      <c r="P173" s="3"/>
    </row>
    <row r="174" spans="2:16" ht="12.75">
      <c r="B174">
        <v>42.5</v>
      </c>
      <c r="C174">
        <v>-0.12127</v>
      </c>
      <c r="E174" s="3">
        <f t="shared" si="30"/>
        <v>1.0795</v>
      </c>
      <c r="F174" s="4">
        <f t="shared" si="31"/>
        <v>-0.12127</v>
      </c>
      <c r="G174">
        <f t="shared" si="32"/>
        <v>1.0763138621</v>
      </c>
      <c r="H174" s="3">
        <f t="shared" si="33"/>
        <v>0.0063722757999999935</v>
      </c>
      <c r="I174">
        <f t="shared" si="34"/>
        <v>-0.12129999999999999</v>
      </c>
      <c r="J174">
        <f t="shared" si="35"/>
        <v>-0.0007729570545399992</v>
      </c>
      <c r="K174">
        <f t="shared" si="36"/>
        <v>-0.0008319443926093868</v>
      </c>
      <c r="L174">
        <f>I174*(G174-results!$B$22)^2*H174</f>
        <v>-0.00011108629690137881</v>
      </c>
      <c r="P174" s="3"/>
    </row>
    <row r="175" spans="2:16" ht="12.75">
      <c r="B175">
        <v>42.749123</v>
      </c>
      <c r="C175">
        <v>-0.12121</v>
      </c>
      <c r="E175" s="3">
        <f t="shared" si="30"/>
        <v>1.0858277241999998</v>
      </c>
      <c r="F175" s="4">
        <f t="shared" si="31"/>
        <v>-0.12121</v>
      </c>
      <c r="G175">
        <f t="shared" si="32"/>
        <v>1.0826638621</v>
      </c>
      <c r="H175" s="3">
        <f t="shared" si="33"/>
        <v>0.00632772419999994</v>
      </c>
      <c r="I175">
        <f t="shared" si="34"/>
        <v>-0.12124</v>
      </c>
      <c r="J175">
        <f t="shared" si="35"/>
        <v>-0.0007671732820079927</v>
      </c>
      <c r="K175">
        <f t="shared" si="36"/>
        <v>-0.0008305907883987058</v>
      </c>
      <c r="L175">
        <f>I175*(G175-results!$B$22)^2*H175</f>
        <v>-0.00011397960966020994</v>
      </c>
      <c r="P175" s="3"/>
    </row>
    <row r="176" spans="2:16" ht="12.75">
      <c r="B176">
        <v>43</v>
      </c>
      <c r="C176">
        <v>-0.121155</v>
      </c>
      <c r="E176" s="3">
        <f t="shared" si="30"/>
        <v>1.0922</v>
      </c>
      <c r="F176" s="4">
        <f t="shared" si="31"/>
        <v>-0.121155</v>
      </c>
      <c r="G176">
        <f t="shared" si="32"/>
        <v>1.0890138620999998</v>
      </c>
      <c r="H176" s="3">
        <f t="shared" si="33"/>
        <v>0.0063722758000002155</v>
      </c>
      <c r="I176">
        <f t="shared" si="34"/>
        <v>-0.1211825</v>
      </c>
      <c r="J176">
        <f t="shared" si="35"/>
        <v>-0.0007722083121335261</v>
      </c>
      <c r="K176">
        <f t="shared" si="36"/>
        <v>-0.0008409455563422534</v>
      </c>
      <c r="L176">
        <f>I176*(G176-results!$B$22)^2*H176</f>
        <v>-0.00011853892113656243</v>
      </c>
      <c r="P176" s="3"/>
    </row>
    <row r="177" spans="2:16" ht="12.75">
      <c r="B177">
        <v>43.249123</v>
      </c>
      <c r="C177">
        <v>-0.121085</v>
      </c>
      <c r="E177" s="3">
        <f t="shared" si="30"/>
        <v>1.0985277241999998</v>
      </c>
      <c r="F177" s="4">
        <f t="shared" si="31"/>
        <v>-0.121085</v>
      </c>
      <c r="G177">
        <f t="shared" si="32"/>
        <v>1.0953638621</v>
      </c>
      <c r="H177" s="3">
        <f t="shared" si="33"/>
        <v>0.006327724199999718</v>
      </c>
      <c r="I177">
        <f t="shared" si="34"/>
        <v>-0.12112</v>
      </c>
      <c r="J177">
        <f t="shared" si="35"/>
        <v>-0.0007664139551039658</v>
      </c>
      <c r="K177">
        <f t="shared" si="36"/>
        <v>-0.000839502149830016</v>
      </c>
      <c r="L177">
        <f>I177*(G177-results!$B$22)^2*H177</f>
        <v>-0.0001214939121104724</v>
      </c>
      <c r="P177" s="3"/>
    </row>
    <row r="178" spans="2:16" ht="12.75">
      <c r="B178">
        <v>43.5</v>
      </c>
      <c r="C178">
        <v>-0.12102</v>
      </c>
      <c r="E178" s="3">
        <f t="shared" si="30"/>
        <v>1.1049</v>
      </c>
      <c r="F178" s="4">
        <f t="shared" si="31"/>
        <v>-0.12102</v>
      </c>
      <c r="G178">
        <f t="shared" si="32"/>
        <v>1.1017138621</v>
      </c>
      <c r="H178" s="3">
        <f t="shared" si="33"/>
        <v>0.0063722758000002155</v>
      </c>
      <c r="I178">
        <f t="shared" si="34"/>
        <v>-0.12105250000000001</v>
      </c>
      <c r="J178">
        <f t="shared" si="35"/>
        <v>-0.0007713799162795261</v>
      </c>
      <c r="K178">
        <f t="shared" si="36"/>
        <v>-0.0008498399467106914</v>
      </c>
      <c r="L178">
        <f>I178*(G178-results!$B$22)^2*H178</f>
        <v>-0.00012621270897184193</v>
      </c>
      <c r="P178" s="3"/>
    </row>
    <row r="179" spans="2:16" ht="12.75">
      <c r="B179">
        <v>43.749123</v>
      </c>
      <c r="C179">
        <v>-0.120955</v>
      </c>
      <c r="E179" s="3">
        <f t="shared" si="30"/>
        <v>1.1112277242</v>
      </c>
      <c r="F179" s="4">
        <f t="shared" si="31"/>
        <v>-0.120955</v>
      </c>
      <c r="G179">
        <f t="shared" si="32"/>
        <v>1.1080638620999999</v>
      </c>
      <c r="H179" s="3">
        <f t="shared" si="33"/>
        <v>0.00632772419999994</v>
      </c>
      <c r="I179">
        <f t="shared" si="34"/>
        <v>-0.1209875</v>
      </c>
      <c r="J179">
        <f t="shared" si="35"/>
        <v>-0.0007655755316474927</v>
      </c>
      <c r="K179">
        <f t="shared" si="36"/>
        <v>-0.0008483065803265816</v>
      </c>
      <c r="L179">
        <f>I179*(G179-results!$B$22)^2*H179</f>
        <v>-0.00012922673500580714</v>
      </c>
      <c r="P179" s="3"/>
    </row>
    <row r="180" spans="2:16" ht="12.75">
      <c r="B180">
        <v>44</v>
      </c>
      <c r="C180">
        <v>-0.120865</v>
      </c>
      <c r="E180" s="3">
        <f t="shared" si="30"/>
        <v>1.1176</v>
      </c>
      <c r="F180" s="4">
        <f t="shared" si="31"/>
        <v>-0.120865</v>
      </c>
      <c r="G180">
        <f t="shared" si="32"/>
        <v>1.1144138621</v>
      </c>
      <c r="H180" s="3">
        <f t="shared" si="33"/>
        <v>0.0063722757999999935</v>
      </c>
      <c r="I180">
        <f t="shared" si="34"/>
        <v>-0.12090999999999999</v>
      </c>
      <c r="J180">
        <f t="shared" si="35"/>
        <v>-0.0007704718669779992</v>
      </c>
      <c r="K180">
        <f t="shared" si="36"/>
        <v>-0.0008586245289183493</v>
      </c>
      <c r="L180">
        <f>I180*(G180-results!$B$22)^2*H180</f>
        <v>-0.00013410444213355458</v>
      </c>
      <c r="P180" s="3"/>
    </row>
    <row r="181" spans="2:16" ht="12.75">
      <c r="B181">
        <v>44.249123</v>
      </c>
      <c r="C181">
        <v>-0.12077</v>
      </c>
      <c r="E181" s="3">
        <f t="shared" si="30"/>
        <v>1.1239277241999999</v>
      </c>
      <c r="F181" s="4">
        <f t="shared" si="31"/>
        <v>-0.12077</v>
      </c>
      <c r="G181">
        <f t="shared" si="32"/>
        <v>1.1207638621</v>
      </c>
      <c r="H181" s="3">
        <f t="shared" si="33"/>
        <v>0.00632772419999994</v>
      </c>
      <c r="I181">
        <f t="shared" si="34"/>
        <v>-0.1208175</v>
      </c>
      <c r="J181">
        <f t="shared" si="35"/>
        <v>-0.0007644998185334927</v>
      </c>
      <c r="K181">
        <f t="shared" si="36"/>
        <v>-0.0008568237691943465</v>
      </c>
      <c r="L181">
        <f>I181*(G181-results!$B$22)^2*H181</f>
        <v>-0.0001371464501453642</v>
      </c>
      <c r="P181" s="3"/>
    </row>
    <row r="182" spans="2:16" ht="12.75">
      <c r="B182">
        <v>44.5</v>
      </c>
      <c r="C182">
        <v>-0.12068</v>
      </c>
      <c r="E182" s="3">
        <f t="shared" si="30"/>
        <v>1.1302999999999999</v>
      </c>
      <c r="F182" s="4">
        <f t="shared" si="31"/>
        <v>-0.12068</v>
      </c>
      <c r="G182">
        <f t="shared" si="32"/>
        <v>1.1271138620999999</v>
      </c>
      <c r="H182" s="3">
        <f t="shared" si="33"/>
        <v>0.0063722757999999935</v>
      </c>
      <c r="I182">
        <f t="shared" si="34"/>
        <v>-0.120725</v>
      </c>
      <c r="J182">
        <f t="shared" si="35"/>
        <v>-0.0007692929959549992</v>
      </c>
      <c r="K182">
        <f t="shared" si="36"/>
        <v>-0.0008670807997573186</v>
      </c>
      <c r="L182">
        <f>I182*(G182-results!$B$22)^2*H182</f>
        <v>-0.0001421754177804481</v>
      </c>
      <c r="P182" s="3"/>
    </row>
    <row r="183" spans="2:16" ht="12.75">
      <c r="B183">
        <v>44.749123</v>
      </c>
      <c r="C183">
        <v>-0.12059</v>
      </c>
      <c r="E183" s="3">
        <f t="shared" si="30"/>
        <v>1.1366277241999998</v>
      </c>
      <c r="F183" s="4">
        <f t="shared" si="31"/>
        <v>-0.12059</v>
      </c>
      <c r="G183">
        <f t="shared" si="32"/>
        <v>1.1334638620999997</v>
      </c>
      <c r="H183" s="3">
        <f t="shared" si="33"/>
        <v>0.00632772419999994</v>
      </c>
      <c r="I183">
        <f t="shared" si="34"/>
        <v>-0.12063499999999999</v>
      </c>
      <c r="J183">
        <f t="shared" si="35"/>
        <v>-0.0007633450088669928</v>
      </c>
      <c r="K183">
        <f t="shared" si="36"/>
        <v>-0.0008652239818651401</v>
      </c>
      <c r="L183">
        <f>I183*(G183-results!$B$22)^2*H183</f>
        <v>-0.00014527457917297098</v>
      </c>
      <c r="P183" s="3"/>
    </row>
    <row r="184" spans="2:16" ht="12.75">
      <c r="B184">
        <v>45</v>
      </c>
      <c r="C184">
        <v>-0.12049</v>
      </c>
      <c r="E184" s="3">
        <f t="shared" si="30"/>
        <v>1.143</v>
      </c>
      <c r="F184" s="4">
        <f t="shared" si="31"/>
        <v>-0.12049</v>
      </c>
      <c r="G184">
        <f t="shared" si="32"/>
        <v>1.1398138621</v>
      </c>
      <c r="H184" s="3">
        <f t="shared" si="33"/>
        <v>0.0063722758000002155</v>
      </c>
      <c r="I184">
        <f t="shared" si="34"/>
        <v>-0.12054000000000001</v>
      </c>
      <c r="J184">
        <f t="shared" si="35"/>
        <v>-0.0007681141249320261</v>
      </c>
      <c r="K184">
        <f t="shared" si="36"/>
        <v>-0.0008755071272723345</v>
      </c>
      <c r="L184">
        <f>I184*(G184-results!$B$22)^2*H184</f>
        <v>-0.0001504688067559117</v>
      </c>
      <c r="P184" s="3"/>
    </row>
    <row r="185" spans="2:16" ht="12.75">
      <c r="B185">
        <v>45.249123</v>
      </c>
      <c r="C185">
        <v>-0.120385</v>
      </c>
      <c r="E185" s="3">
        <f t="shared" si="30"/>
        <v>1.1493277242</v>
      </c>
      <c r="F185" s="4">
        <f t="shared" si="31"/>
        <v>-0.120385</v>
      </c>
      <c r="G185">
        <f t="shared" si="32"/>
        <v>1.1461638620999999</v>
      </c>
      <c r="H185" s="3">
        <f t="shared" si="33"/>
        <v>0.00632772419999994</v>
      </c>
      <c r="I185">
        <f t="shared" si="34"/>
        <v>-0.1204375</v>
      </c>
      <c r="J185">
        <f t="shared" si="35"/>
        <v>-0.0007620952833374928</v>
      </c>
      <c r="K185">
        <f t="shared" si="36"/>
        <v>-0.0008734860732382944</v>
      </c>
      <c r="L185">
        <f>I185*(G185-results!$B$22)^2*H185</f>
        <v>-0.00015360422500121344</v>
      </c>
      <c r="P185" s="3"/>
    </row>
    <row r="186" spans="2:16" ht="12.75">
      <c r="B186">
        <v>45.5</v>
      </c>
      <c r="C186">
        <v>-0.12027</v>
      </c>
      <c r="E186" s="3">
        <f t="shared" si="30"/>
        <v>1.1557</v>
      </c>
      <c r="F186" s="4">
        <f t="shared" si="31"/>
        <v>-0.12027</v>
      </c>
      <c r="G186">
        <f t="shared" si="32"/>
        <v>1.1525138621</v>
      </c>
      <c r="H186" s="3">
        <f t="shared" si="33"/>
        <v>0.0063722757999999935</v>
      </c>
      <c r="I186">
        <f t="shared" si="34"/>
        <v>-0.1203275</v>
      </c>
      <c r="J186">
        <f t="shared" si="35"/>
        <v>-0.0007667600163244993</v>
      </c>
      <c r="K186">
        <f t="shared" si="36"/>
        <v>-0.0008837015477180076</v>
      </c>
      <c r="L186">
        <f>I186*(G186-results!$B$22)^2*H186</f>
        <v>-0.0001589471419729641</v>
      </c>
      <c r="P186" s="3"/>
    </row>
    <row r="187" spans="2:16" ht="12.75">
      <c r="B187">
        <v>45.749123</v>
      </c>
      <c r="C187">
        <v>-0.120125</v>
      </c>
      <c r="E187" s="3">
        <f t="shared" si="30"/>
        <v>1.1620277242</v>
      </c>
      <c r="F187" s="4">
        <f t="shared" si="31"/>
        <v>-0.120125</v>
      </c>
      <c r="G187">
        <f t="shared" si="32"/>
        <v>1.1588638621</v>
      </c>
      <c r="H187" s="3">
        <f t="shared" si="33"/>
        <v>0.00632772419999994</v>
      </c>
      <c r="I187">
        <f t="shared" si="34"/>
        <v>-0.1201975</v>
      </c>
      <c r="J187">
        <f t="shared" si="35"/>
        <v>-0.0007605766295294928</v>
      </c>
      <c r="K187">
        <f t="shared" si="36"/>
        <v>-0.0008814047703195488</v>
      </c>
      <c r="L187">
        <f>I187*(G187-results!$B$22)^2*H187</f>
        <v>-0.00016209389160433177</v>
      </c>
      <c r="P187" s="3"/>
    </row>
    <row r="188" spans="2:16" ht="12.75">
      <c r="B188">
        <v>46</v>
      </c>
      <c r="C188">
        <v>-0.11992</v>
      </c>
      <c r="E188" s="3">
        <f t="shared" si="30"/>
        <v>1.1683999999999999</v>
      </c>
      <c r="F188" s="4">
        <f t="shared" si="31"/>
        <v>-0.11992</v>
      </c>
      <c r="G188">
        <f t="shared" si="32"/>
        <v>1.1652138620999999</v>
      </c>
      <c r="H188" s="3">
        <f t="shared" si="33"/>
        <v>0.0063722757999999935</v>
      </c>
      <c r="I188">
        <f t="shared" si="34"/>
        <v>-0.1200225</v>
      </c>
      <c r="J188">
        <f t="shared" si="35"/>
        <v>-0.0007648164722054993</v>
      </c>
      <c r="K188">
        <f t="shared" si="36"/>
        <v>-0.000891174755376267</v>
      </c>
      <c r="L188">
        <f>I188*(G188-results!$B$22)^2*H188</f>
        <v>-0.00016751239927163984</v>
      </c>
      <c r="P188" s="3"/>
    </row>
    <row r="189" spans="2:16" ht="12.75">
      <c r="B189">
        <v>46.249123</v>
      </c>
      <c r="C189">
        <v>-0.11959</v>
      </c>
      <c r="E189" s="3">
        <f t="shared" si="30"/>
        <v>1.1747277241999998</v>
      </c>
      <c r="F189" s="4">
        <f t="shared" si="31"/>
        <v>-0.11959</v>
      </c>
      <c r="G189">
        <f t="shared" si="32"/>
        <v>1.1715638620999997</v>
      </c>
      <c r="H189" s="3">
        <f t="shared" si="33"/>
        <v>0.00632772419999994</v>
      </c>
      <c r="I189">
        <f t="shared" si="34"/>
        <v>-0.119755</v>
      </c>
      <c r="J189">
        <f t="shared" si="35"/>
        <v>-0.0007577766115709928</v>
      </c>
      <c r="K189">
        <f t="shared" si="36"/>
        <v>-0.0008877836936611636</v>
      </c>
      <c r="L189">
        <f>I189*(G189-results!$B$22)^2*H189</f>
        <v>-0.00017050497411460894</v>
      </c>
      <c r="P189" s="3"/>
    </row>
    <row r="190" spans="2:16" ht="12.75">
      <c r="B190">
        <v>46.5</v>
      </c>
      <c r="C190">
        <v>-0.119035</v>
      </c>
      <c r="E190" s="3">
        <f t="shared" si="30"/>
        <v>1.1811</v>
      </c>
      <c r="F190" s="4">
        <f t="shared" si="31"/>
        <v>-0.119035</v>
      </c>
      <c r="G190">
        <f t="shared" si="32"/>
        <v>1.1779138621</v>
      </c>
      <c r="H190" s="3">
        <f t="shared" si="33"/>
        <v>0.0063722758000002155</v>
      </c>
      <c r="I190">
        <f t="shared" si="34"/>
        <v>-0.1193125</v>
      </c>
      <c r="J190">
        <f t="shared" si="35"/>
        <v>-0.0007602921563875257</v>
      </c>
      <c r="K190">
        <f t="shared" si="36"/>
        <v>-0.0008955586702547676</v>
      </c>
      <c r="L190">
        <f>I190*(G190-results!$B$22)^2*H190</f>
        <v>-0.000175681821882411</v>
      </c>
      <c r="P190" s="3"/>
    </row>
    <row r="191" spans="2:16" ht="12.75">
      <c r="B191">
        <v>46.749123</v>
      </c>
      <c r="C191">
        <v>-0.11803</v>
      </c>
      <c r="E191" s="3">
        <f t="shared" si="30"/>
        <v>1.1874277242</v>
      </c>
      <c r="F191" s="4">
        <f t="shared" si="31"/>
        <v>-0.11803</v>
      </c>
      <c r="G191">
        <f t="shared" si="32"/>
        <v>1.1842638621</v>
      </c>
      <c r="H191" s="3">
        <f t="shared" si="33"/>
        <v>0.00632772419999994</v>
      </c>
      <c r="I191">
        <f t="shared" si="34"/>
        <v>-0.1185325</v>
      </c>
      <c r="J191">
        <f t="shared" si="35"/>
        <v>-0.0007500409687364929</v>
      </c>
      <c r="K191">
        <f t="shared" si="36"/>
        <v>-0.0008882464143691043</v>
      </c>
      <c r="L191">
        <f>I191*(G191-results!$B$22)^2*H191</f>
        <v>-0.00017792221591504578</v>
      </c>
      <c r="P191" s="3"/>
    </row>
    <row r="192" spans="2:16" ht="12.75">
      <c r="B192">
        <v>47</v>
      </c>
      <c r="C192">
        <v>-0.11621</v>
      </c>
      <c r="E192" s="3">
        <f t="shared" si="30"/>
        <v>1.1938</v>
      </c>
      <c r="F192" s="4">
        <f t="shared" si="31"/>
        <v>-0.11621</v>
      </c>
      <c r="G192">
        <f t="shared" si="32"/>
        <v>1.1906138621</v>
      </c>
      <c r="H192" s="3">
        <f t="shared" si="33"/>
        <v>0.0063722757999999935</v>
      </c>
      <c r="I192">
        <f t="shared" si="34"/>
        <v>-0.11712</v>
      </c>
      <c r="J192">
        <f t="shared" si="35"/>
        <v>-0.0007463209416959993</v>
      </c>
      <c r="K192">
        <f t="shared" si="36"/>
        <v>-0.0008885800587587826</v>
      </c>
      <c r="L192">
        <f>I192*(G192-results!$B$22)^2*H192</f>
        <v>-0.00018168624123343454</v>
      </c>
      <c r="P192" s="3"/>
    </row>
    <row r="193" spans="2:16" ht="12.75">
      <c r="B193">
        <v>47.249123</v>
      </c>
      <c r="C193">
        <v>-0.11298</v>
      </c>
      <c r="E193" s="3">
        <f t="shared" si="30"/>
        <v>1.2001277242</v>
      </c>
      <c r="F193" s="4">
        <f t="shared" si="31"/>
        <v>-0.11298</v>
      </c>
      <c r="G193">
        <f t="shared" si="32"/>
        <v>1.1969638621</v>
      </c>
      <c r="H193" s="3">
        <f t="shared" si="33"/>
        <v>0.00632772419999994</v>
      </c>
      <c r="I193">
        <f t="shared" si="34"/>
        <v>-0.114595</v>
      </c>
      <c r="J193">
        <f t="shared" si="35"/>
        <v>-0.0007251255546989932</v>
      </c>
      <c r="K193">
        <f t="shared" si="36"/>
        <v>-0.0008679490844599117</v>
      </c>
      <c r="L193">
        <f>I193*(G193-results!$B$22)^2*H193</f>
        <v>-0.00018109937938012017</v>
      </c>
      <c r="P193" s="3"/>
    </row>
    <row r="194" spans="2:16" ht="12.75">
      <c r="B194">
        <v>47.5</v>
      </c>
      <c r="C194">
        <v>-0.107655</v>
      </c>
      <c r="E194" s="3">
        <f t="shared" si="30"/>
        <v>1.2065</v>
      </c>
      <c r="F194" s="4">
        <f t="shared" si="31"/>
        <v>-0.107655</v>
      </c>
      <c r="G194">
        <f t="shared" si="32"/>
        <v>1.2033138621</v>
      </c>
      <c r="H194" s="3">
        <f t="shared" si="33"/>
        <v>0.0063722757999999935</v>
      </c>
      <c r="I194">
        <f t="shared" si="34"/>
        <v>-0.1103175</v>
      </c>
      <c r="J194">
        <f t="shared" si="35"/>
        <v>-0.0007029735355664993</v>
      </c>
      <c r="K194">
        <f t="shared" si="36"/>
        <v>-0.0008458978000366158</v>
      </c>
      <c r="L194">
        <f>I194*(G194-results!$B$22)^2*H194</f>
        <v>-0.00018005692097424356</v>
      </c>
      <c r="P194" s="3"/>
    </row>
    <row r="195" spans="2:16" ht="12.75">
      <c r="B195">
        <v>47.749123</v>
      </c>
      <c r="C195">
        <v>-0.100065</v>
      </c>
      <c r="E195" s="3">
        <f t="shared" si="30"/>
        <v>1.2128277241999998</v>
      </c>
      <c r="F195" s="4">
        <f t="shared" si="31"/>
        <v>-0.100065</v>
      </c>
      <c r="G195">
        <f t="shared" si="32"/>
        <v>1.2096638620999998</v>
      </c>
      <c r="H195" s="3">
        <f t="shared" si="33"/>
        <v>0.00632772419999994</v>
      </c>
      <c r="I195">
        <f t="shared" si="34"/>
        <v>-0.10386000000000001</v>
      </c>
      <c r="J195">
        <f t="shared" si="35"/>
        <v>-0.0006571974354119938</v>
      </c>
      <c r="K195">
        <f t="shared" si="36"/>
        <v>-0.0007949879878826875</v>
      </c>
      <c r="L195">
        <f>I195*(G195-results!$B$22)^2*H195</f>
        <v>-0.000172582615568102</v>
      </c>
      <c r="P195" s="3"/>
    </row>
    <row r="196" spans="2:16" ht="12.75">
      <c r="B196">
        <v>48</v>
      </c>
      <c r="C196">
        <v>-0.090385</v>
      </c>
      <c r="E196" s="3">
        <f t="shared" si="30"/>
        <v>1.2191999999999998</v>
      </c>
      <c r="F196" s="4">
        <f t="shared" si="31"/>
        <v>-0.090385</v>
      </c>
      <c r="G196">
        <f t="shared" si="32"/>
        <v>1.2160138620999998</v>
      </c>
      <c r="H196" s="3">
        <f t="shared" si="33"/>
        <v>0.0063722757999999935</v>
      </c>
      <c r="I196">
        <f t="shared" si="34"/>
        <v>-0.095225</v>
      </c>
      <c r="J196">
        <f t="shared" si="35"/>
        <v>-0.0006067999630549995</v>
      </c>
      <c r="K196">
        <f t="shared" si="36"/>
        <v>-0.000737877166596647</v>
      </c>
      <c r="L196">
        <f>I196*(G196-results!$B$22)^2*H196</f>
        <v>-0.00016332162573144348</v>
      </c>
      <c r="P196" s="3"/>
    </row>
    <row r="197" spans="2:16" ht="12.75">
      <c r="B197">
        <v>48.249123</v>
      </c>
      <c r="C197">
        <v>-0.079155</v>
      </c>
      <c r="E197" s="3">
        <f aca="true" t="shared" si="37" ref="E197:E223">B197*0.0254</f>
        <v>1.2255277241999998</v>
      </c>
      <c r="F197" s="4">
        <f aca="true" t="shared" si="38" ref="F197:F223">C197</f>
        <v>-0.079155</v>
      </c>
      <c r="G197">
        <f t="shared" si="32"/>
        <v>1.2223638621</v>
      </c>
      <c r="H197" s="3">
        <f t="shared" si="33"/>
        <v>0.00632772419999994</v>
      </c>
      <c r="I197">
        <f t="shared" si="34"/>
        <v>-0.08477</v>
      </c>
      <c r="J197">
        <f t="shared" si="35"/>
        <v>-0.0005364011804339949</v>
      </c>
      <c r="K197">
        <f t="shared" si="36"/>
        <v>-0.000655677418550297</v>
      </c>
      <c r="L197">
        <f>I197*(G197-results!$B$22)^2*H197</f>
        <v>-0.00014792946955774686</v>
      </c>
      <c r="P197" s="3"/>
    </row>
    <row r="198" spans="2:16" ht="12.75">
      <c r="B198">
        <v>48.5</v>
      </c>
      <c r="C198">
        <v>-0.06692</v>
      </c>
      <c r="E198" s="3">
        <f t="shared" si="37"/>
        <v>1.2319</v>
      </c>
      <c r="F198" s="4">
        <f t="shared" si="38"/>
        <v>-0.06692</v>
      </c>
      <c r="G198">
        <f aca="true" t="shared" si="39" ref="G198:G223">0.5*(E198+E197)</f>
        <v>1.2287138620999998</v>
      </c>
      <c r="H198" s="3">
        <f aca="true" t="shared" si="40" ref="H198:H223">E198-E197</f>
        <v>0.0063722758000002155</v>
      </c>
      <c r="I198">
        <f aca="true" t="shared" si="41" ref="I198:I223">0.5*(F198+F197)</f>
        <v>-0.0730375</v>
      </c>
      <c r="J198">
        <f t="shared" si="35"/>
        <v>-0.00046541509374251576</v>
      </c>
      <c r="K198">
        <f t="shared" si="36"/>
        <v>-0.000571861977312</v>
      </c>
      <c r="L198">
        <f>I198*(G198-results!$B$22)^2*H198</f>
        <v>-0.00013147562919708027</v>
      </c>
      <c r="P198" s="3"/>
    </row>
    <row r="199" spans="2:16" ht="12.75">
      <c r="B199">
        <v>48.749123</v>
      </c>
      <c r="C199">
        <v>-0.054725</v>
      </c>
      <c r="E199" s="3">
        <f t="shared" si="37"/>
        <v>1.2382277242</v>
      </c>
      <c r="F199" s="4">
        <f t="shared" si="38"/>
        <v>-0.054725</v>
      </c>
      <c r="G199">
        <f t="shared" si="39"/>
        <v>1.2350638621</v>
      </c>
      <c r="H199" s="3">
        <f t="shared" si="40"/>
        <v>0.00632772419999994</v>
      </c>
      <c r="I199">
        <f t="shared" si="41"/>
        <v>-0.0608225</v>
      </c>
      <c r="J199">
        <f t="shared" si="35"/>
        <v>-0.00038486800515449637</v>
      </c>
      <c r="K199">
        <f t="shared" si="36"/>
        <v>-0.00047533656484483505</v>
      </c>
      <c r="L199">
        <f>I199*(G199-results!$B$22)^2*H199</f>
        <v>-0.0001113351841614514</v>
      </c>
      <c r="P199" s="3"/>
    </row>
    <row r="200" spans="2:16" ht="12.75">
      <c r="B200">
        <v>49</v>
      </c>
      <c r="C200">
        <v>-0.04367</v>
      </c>
      <c r="E200" s="3">
        <f t="shared" si="37"/>
        <v>1.2446</v>
      </c>
      <c r="F200" s="4">
        <f t="shared" si="38"/>
        <v>-0.04367</v>
      </c>
      <c r="G200">
        <f t="shared" si="39"/>
        <v>1.2414138621</v>
      </c>
      <c r="H200" s="3">
        <f t="shared" si="40"/>
        <v>0.0063722757999999935</v>
      </c>
      <c r="I200">
        <f t="shared" si="41"/>
        <v>-0.049197500000000005</v>
      </c>
      <c r="J200">
        <f t="shared" si="35"/>
        <v>-0.0003135000386704997</v>
      </c>
      <c r="K200">
        <f t="shared" si="36"/>
        <v>-0.0003891832937744444</v>
      </c>
      <c r="L200">
        <f>I200*(G200-results!$B$22)^2*H200</f>
        <v>-9.284381356274233E-05</v>
      </c>
      <c r="P200" s="3"/>
    </row>
    <row r="201" spans="2:16" ht="12.75">
      <c r="B201">
        <v>49.249123</v>
      </c>
      <c r="C201">
        <v>-0.0343</v>
      </c>
      <c r="E201" s="3">
        <f t="shared" si="37"/>
        <v>1.2509277241999999</v>
      </c>
      <c r="F201" s="4">
        <f t="shared" si="38"/>
        <v>-0.0343</v>
      </c>
      <c r="G201">
        <f t="shared" si="39"/>
        <v>1.2477638620999998</v>
      </c>
      <c r="H201" s="3">
        <f t="shared" si="40"/>
        <v>0.00632772419999994</v>
      </c>
      <c r="I201">
        <f t="shared" si="41"/>
        <v>-0.038985</v>
      </c>
      <c r="J201">
        <f t="shared" si="35"/>
        <v>-0.0002466863279369977</v>
      </c>
      <c r="K201">
        <f t="shared" si="36"/>
        <v>-0.00030780628527393527</v>
      </c>
      <c r="L201">
        <f>I201*(G201-results!$B$22)^2*H201</f>
        <v>-7.477164426255873E-05</v>
      </c>
      <c r="P201" s="3"/>
    </row>
    <row r="202" spans="2:16" ht="12.75">
      <c r="B202">
        <v>49.5</v>
      </c>
      <c r="C202">
        <v>-0.026505</v>
      </c>
      <c r="E202" s="3">
        <f t="shared" si="37"/>
        <v>1.2572999999999999</v>
      </c>
      <c r="F202" s="4">
        <f t="shared" si="38"/>
        <v>-0.026505</v>
      </c>
      <c r="G202">
        <f t="shared" si="39"/>
        <v>1.2541138620999999</v>
      </c>
      <c r="H202" s="3">
        <f t="shared" si="40"/>
        <v>0.0063722757999999935</v>
      </c>
      <c r="I202">
        <f t="shared" si="41"/>
        <v>-0.0304025</v>
      </c>
      <c r="J202">
        <f aca="true" t="shared" si="42" ref="J202:J223">I202*H202</f>
        <v>-0.0001937331150094998</v>
      </c>
      <c r="K202">
        <f aca="true" t="shared" si="43" ref="K202:K223">I202*G202*H202</f>
        <v>-0.00024296338508122725</v>
      </c>
      <c r="L202">
        <f>I202*(G202-results!$B$22)^2*H202</f>
        <v>-6.0083695058201994E-05</v>
      </c>
      <c r="P202" s="3"/>
    </row>
    <row r="203" spans="2:16" ht="12.75">
      <c r="B203">
        <v>49.749123</v>
      </c>
      <c r="C203">
        <v>-0.020065</v>
      </c>
      <c r="E203" s="3">
        <f t="shared" si="37"/>
        <v>1.2636277241999998</v>
      </c>
      <c r="F203" s="4">
        <f t="shared" si="38"/>
        <v>-0.020065</v>
      </c>
      <c r="G203">
        <f t="shared" si="39"/>
        <v>1.2604638621</v>
      </c>
      <c r="H203" s="3">
        <f t="shared" si="40"/>
        <v>0.00632772419999994</v>
      </c>
      <c r="I203">
        <f t="shared" si="41"/>
        <v>-0.023285</v>
      </c>
      <c r="J203">
        <f t="shared" si="42"/>
        <v>-0.0001473410579969986</v>
      </c>
      <c r="K203">
        <f t="shared" si="43"/>
        <v>-0.00018571807900879695</v>
      </c>
      <c r="L203">
        <f>I203*(G203-results!$B$22)^2*H203</f>
        <v>-4.674385645047185E-05</v>
      </c>
      <c r="P203" s="3"/>
    </row>
    <row r="204" spans="2:16" ht="12.75">
      <c r="B204">
        <v>50</v>
      </c>
      <c r="C204">
        <v>-0.014695</v>
      </c>
      <c r="E204" s="3">
        <f t="shared" si="37"/>
        <v>1.27</v>
      </c>
      <c r="F204" s="4">
        <f t="shared" si="38"/>
        <v>-0.014695</v>
      </c>
      <c r="G204">
        <f t="shared" si="39"/>
        <v>1.2668138620999998</v>
      </c>
      <c r="H204" s="3">
        <f t="shared" si="40"/>
        <v>0.0063722758000002155</v>
      </c>
      <c r="I204">
        <f t="shared" si="41"/>
        <v>-0.01738</v>
      </c>
      <c r="J204">
        <f t="shared" si="42"/>
        <v>-0.00011075015340400374</v>
      </c>
      <c r="K204">
        <f t="shared" si="43"/>
        <v>-0.00014029982956189341</v>
      </c>
      <c r="L204">
        <f>I204*(G204-results!$B$22)^2*H204</f>
        <v>-3.593210588795912E-05</v>
      </c>
      <c r="P204" s="3"/>
    </row>
    <row r="205" spans="2:16" ht="12.75">
      <c r="B205">
        <v>50.249123</v>
      </c>
      <c r="C205">
        <v>-0.01019</v>
      </c>
      <c r="E205" s="3">
        <f t="shared" si="37"/>
        <v>1.2763277242</v>
      </c>
      <c r="F205" s="4">
        <f t="shared" si="38"/>
        <v>-0.01019</v>
      </c>
      <c r="G205">
        <f t="shared" si="39"/>
        <v>1.2731638621</v>
      </c>
      <c r="H205" s="3">
        <f t="shared" si="40"/>
        <v>0.00632772419999994</v>
      </c>
      <c r="I205">
        <f t="shared" si="41"/>
        <v>-0.012442499999999999</v>
      </c>
      <c r="J205">
        <f t="shared" si="42"/>
        <v>-7.873270835849925E-05</v>
      </c>
      <c r="K205">
        <f t="shared" si="43"/>
        <v>-0.00010023963904729986</v>
      </c>
      <c r="L205">
        <f>I205*(G205-results!$B$22)^2*H205</f>
        <v>-2.6116991484570777E-05</v>
      </c>
      <c r="P205" s="3"/>
    </row>
    <row r="206" spans="2:16" ht="12.75">
      <c r="B206">
        <v>50.5</v>
      </c>
      <c r="C206">
        <v>-0.0063</v>
      </c>
      <c r="E206" s="3">
        <f t="shared" si="37"/>
        <v>1.2827</v>
      </c>
      <c r="F206" s="4">
        <f t="shared" si="38"/>
        <v>-0.0063</v>
      </c>
      <c r="G206">
        <f t="shared" si="39"/>
        <v>1.2795138621</v>
      </c>
      <c r="H206" s="3">
        <f t="shared" si="40"/>
        <v>0.0063722757999999935</v>
      </c>
      <c r="I206">
        <f t="shared" si="41"/>
        <v>-0.008244999999999999</v>
      </c>
      <c r="J206">
        <f t="shared" si="42"/>
        <v>-5.253941397099994E-05</v>
      </c>
      <c r="K206">
        <f t="shared" si="43"/>
        <v>-6.722490848250483E-05</v>
      </c>
      <c r="L206">
        <f>I206*(G206-results!$B$22)^2*H206</f>
        <v>-1.7814646670940442E-05</v>
      </c>
      <c r="P206" s="3"/>
    </row>
    <row r="207" spans="2:16" ht="12.75">
      <c r="B207">
        <v>50.749123</v>
      </c>
      <c r="C207">
        <v>-0.00301</v>
      </c>
      <c r="E207" s="3">
        <f t="shared" si="37"/>
        <v>1.2890277242</v>
      </c>
      <c r="F207" s="4">
        <f t="shared" si="38"/>
        <v>-0.00301</v>
      </c>
      <c r="G207">
        <f t="shared" si="39"/>
        <v>1.2858638620999998</v>
      </c>
      <c r="H207" s="3">
        <f t="shared" si="40"/>
        <v>0.00632772419999994</v>
      </c>
      <c r="I207">
        <f t="shared" si="41"/>
        <v>-0.004655</v>
      </c>
      <c r="J207">
        <f t="shared" si="42"/>
        <v>-2.9455556150999723E-05</v>
      </c>
      <c r="K207">
        <f t="shared" si="43"/>
        <v>-3.787583519262791E-05</v>
      </c>
      <c r="L207">
        <f>I207*(G207-results!$B$22)^2*H207</f>
        <v>-1.0206573081089907E-05</v>
      </c>
      <c r="P207" s="3"/>
    </row>
    <row r="208" spans="2:16" ht="12.75">
      <c r="B208">
        <v>51</v>
      </c>
      <c r="C208">
        <v>-0.001185</v>
      </c>
      <c r="E208" s="3">
        <f t="shared" si="37"/>
        <v>1.2953999999999999</v>
      </c>
      <c r="F208" s="4">
        <f t="shared" si="38"/>
        <v>-0.001185</v>
      </c>
      <c r="G208">
        <f t="shared" si="39"/>
        <v>1.2922138620999999</v>
      </c>
      <c r="H208" s="3">
        <f t="shared" si="40"/>
        <v>0.0063722757999999935</v>
      </c>
      <c r="I208">
        <f t="shared" si="41"/>
        <v>-0.0020975</v>
      </c>
      <c r="J208">
        <f t="shared" si="42"/>
        <v>-1.3365848490499986E-05</v>
      </c>
      <c r="K208">
        <f t="shared" si="43"/>
        <v>-1.727153469815244E-05</v>
      </c>
      <c r="L208">
        <f>I208*(G208-results!$B$22)^2*H208</f>
        <v>-4.731827542930201E-06</v>
      </c>
      <c r="P208" s="3"/>
    </row>
    <row r="209" spans="2:16" ht="12.75">
      <c r="B209">
        <v>51.249123</v>
      </c>
      <c r="C209">
        <v>-0.00065</v>
      </c>
      <c r="E209" s="3">
        <f t="shared" si="37"/>
        <v>1.3017277241999998</v>
      </c>
      <c r="F209" s="4">
        <f t="shared" si="38"/>
        <v>-0.00065</v>
      </c>
      <c r="G209">
        <f t="shared" si="39"/>
        <v>1.2985638621</v>
      </c>
      <c r="H209" s="3">
        <f t="shared" si="40"/>
        <v>0.00632772419999994</v>
      </c>
      <c r="I209">
        <f t="shared" si="41"/>
        <v>-0.0009175</v>
      </c>
      <c r="J209">
        <f t="shared" si="42"/>
        <v>-5.805686953499945E-06</v>
      </c>
      <c r="K209">
        <f t="shared" si="43"/>
        <v>-7.539055272480472E-06</v>
      </c>
      <c r="L209">
        <f>I209*(G209-results!$B$22)^2*H209</f>
        <v>-2.099455647583669E-06</v>
      </c>
      <c r="P209" s="3"/>
    </row>
    <row r="210" spans="2:16" ht="12.75">
      <c r="B210">
        <v>51.5</v>
      </c>
      <c r="C210">
        <v>-0.00049</v>
      </c>
      <c r="E210" s="3">
        <f t="shared" si="37"/>
        <v>1.3081</v>
      </c>
      <c r="F210" s="4">
        <f t="shared" si="38"/>
        <v>-0.00049</v>
      </c>
      <c r="G210">
        <f t="shared" si="39"/>
        <v>1.3049138620999998</v>
      </c>
      <c r="H210" s="3">
        <f t="shared" si="40"/>
        <v>0.0063722758000002155</v>
      </c>
      <c r="I210">
        <f t="shared" si="41"/>
        <v>-0.00057</v>
      </c>
      <c r="J210">
        <f t="shared" si="42"/>
        <v>-3.6321972060001228E-06</v>
      </c>
      <c r="K210">
        <f t="shared" si="43"/>
        <v>-4.739704483990449E-06</v>
      </c>
      <c r="L210">
        <f>I210*(G210-results!$B$22)^2*H210</f>
        <v>-1.34136313954969E-06</v>
      </c>
      <c r="P210" s="3"/>
    </row>
    <row r="211" spans="2:16" ht="12.75">
      <c r="B211">
        <v>51.749123</v>
      </c>
      <c r="C211">
        <v>-0.000385</v>
      </c>
      <c r="E211" s="3">
        <f t="shared" si="37"/>
        <v>1.3144277242</v>
      </c>
      <c r="F211" s="4">
        <f t="shared" si="38"/>
        <v>-0.000385</v>
      </c>
      <c r="G211">
        <f t="shared" si="39"/>
        <v>1.3112638621000001</v>
      </c>
      <c r="H211" s="3">
        <f t="shared" si="40"/>
        <v>0.00632772419999994</v>
      </c>
      <c r="I211">
        <f t="shared" si="41"/>
        <v>-0.00043749999999999995</v>
      </c>
      <c r="J211">
        <f t="shared" si="42"/>
        <v>-2.7683793374999734E-06</v>
      </c>
      <c r="K211">
        <f t="shared" si="43"/>
        <v>-3.6300757818480552E-06</v>
      </c>
      <c r="L211">
        <f>I211*(G211-results!$B$22)^2*H211</f>
        <v>-1.0438342949447506E-06</v>
      </c>
      <c r="P211" s="3"/>
    </row>
    <row r="212" spans="2:16" ht="12.75">
      <c r="B212">
        <v>52</v>
      </c>
      <c r="C212">
        <v>-0.000285</v>
      </c>
      <c r="E212" s="3">
        <f t="shared" si="37"/>
        <v>1.3208</v>
      </c>
      <c r="F212" s="4">
        <f t="shared" si="38"/>
        <v>-0.000285</v>
      </c>
      <c r="G212">
        <f t="shared" si="39"/>
        <v>1.3176138621</v>
      </c>
      <c r="H212" s="3">
        <f t="shared" si="40"/>
        <v>0.0063722757999999935</v>
      </c>
      <c r="I212">
        <f t="shared" si="41"/>
        <v>-0.000335</v>
      </c>
      <c r="J212">
        <f t="shared" si="42"/>
        <v>-2.134712392999998E-06</v>
      </c>
      <c r="K212">
        <f t="shared" si="43"/>
        <v>-2.81272664061346E-06</v>
      </c>
      <c r="L212">
        <f>I212*(G212-results!$B$22)^2*H212</f>
        <v>-8.216397769022183E-07</v>
      </c>
      <c r="P212" s="3"/>
    </row>
    <row r="213" spans="2:16" ht="12.75">
      <c r="B213">
        <v>52.249123</v>
      </c>
      <c r="C213">
        <v>-0.000215</v>
      </c>
      <c r="E213" s="3">
        <f t="shared" si="37"/>
        <v>1.3271277242</v>
      </c>
      <c r="F213" s="4">
        <f t="shared" si="38"/>
        <v>-0.000215</v>
      </c>
      <c r="G213">
        <f t="shared" si="39"/>
        <v>1.3239638620999998</v>
      </c>
      <c r="H213" s="3">
        <f t="shared" si="40"/>
        <v>0.00632772419999994</v>
      </c>
      <c r="I213">
        <f t="shared" si="41"/>
        <v>-0.00025</v>
      </c>
      <c r="J213">
        <f t="shared" si="42"/>
        <v>-1.581931049999985E-06</v>
      </c>
      <c r="K213">
        <f t="shared" si="43"/>
        <v>-2.0944195425338884E-06</v>
      </c>
      <c r="L213">
        <f>I213*(G213-results!$B$22)^2*H213</f>
        <v>-6.214050196953834E-07</v>
      </c>
      <c r="P213" s="3"/>
    </row>
    <row r="214" spans="2:16" ht="12.75">
      <c r="B214">
        <v>52.5</v>
      </c>
      <c r="C214">
        <v>-0.00015</v>
      </c>
      <c r="E214" s="3">
        <f t="shared" si="37"/>
        <v>1.3335</v>
      </c>
      <c r="F214" s="4">
        <f t="shared" si="38"/>
        <v>-0.00015</v>
      </c>
      <c r="G214">
        <f t="shared" si="39"/>
        <v>1.3303138621</v>
      </c>
      <c r="H214" s="3">
        <f t="shared" si="40"/>
        <v>0.0063722757999999935</v>
      </c>
      <c r="I214">
        <f t="shared" si="41"/>
        <v>-0.0001825</v>
      </c>
      <c r="J214">
        <f t="shared" si="42"/>
        <v>-1.1629403334999987E-06</v>
      </c>
      <c r="K214">
        <f t="shared" si="43"/>
        <v>-1.5470756464502454E-06</v>
      </c>
      <c r="L214">
        <f>I214*(G214-results!$B$22)^2*H214</f>
        <v>-4.6612306818615625E-07</v>
      </c>
      <c r="P214" s="3"/>
    </row>
    <row r="215" spans="2:16" ht="12.75">
      <c r="B215">
        <v>52.749123</v>
      </c>
      <c r="C215">
        <v>-0.00011</v>
      </c>
      <c r="E215" s="3">
        <f t="shared" si="37"/>
        <v>1.3398277241999998</v>
      </c>
      <c r="F215" s="4">
        <f t="shared" si="38"/>
        <v>-0.00011</v>
      </c>
      <c r="G215">
        <f t="shared" si="39"/>
        <v>1.3366638621</v>
      </c>
      <c r="H215" s="3">
        <f t="shared" si="40"/>
        <v>0.00632772419999994</v>
      </c>
      <c r="I215">
        <f t="shared" si="41"/>
        <v>-0.00013</v>
      </c>
      <c r="J215">
        <f t="shared" si="42"/>
        <v>-8.226041459999921E-07</v>
      </c>
      <c r="K215">
        <f t="shared" si="43"/>
        <v>-1.0995452347718217E-06</v>
      </c>
      <c r="L215">
        <f>I215*(G215-results!$B$22)^2*H215</f>
        <v>-3.3635867134503276E-07</v>
      </c>
      <c r="P215" s="3"/>
    </row>
    <row r="216" spans="2:16" ht="12.75">
      <c r="B216">
        <v>53</v>
      </c>
      <c r="C216">
        <v>-8E-05</v>
      </c>
      <c r="E216" s="3">
        <f t="shared" si="37"/>
        <v>1.3461999999999998</v>
      </c>
      <c r="F216" s="4">
        <f t="shared" si="38"/>
        <v>-8E-05</v>
      </c>
      <c r="G216">
        <f t="shared" si="39"/>
        <v>1.3430138620999998</v>
      </c>
      <c r="H216" s="3">
        <f t="shared" si="40"/>
        <v>0.0063722757999999935</v>
      </c>
      <c r="I216">
        <f t="shared" si="41"/>
        <v>-9.5E-05</v>
      </c>
      <c r="J216">
        <f t="shared" si="42"/>
        <v>-6.053662009999994E-07</v>
      </c>
      <c r="K216">
        <f t="shared" si="43"/>
        <v>-8.130151995898141E-07</v>
      </c>
      <c r="L216">
        <f>I216*(G216-results!$B$22)^2*H216</f>
        <v>-2.524717649503067E-07</v>
      </c>
      <c r="P216" s="3"/>
    </row>
    <row r="217" spans="2:16" ht="12.75">
      <c r="B217">
        <v>53.249123</v>
      </c>
      <c r="C217">
        <v>-6E-05</v>
      </c>
      <c r="E217" s="3">
        <f t="shared" si="37"/>
        <v>1.3525277241999998</v>
      </c>
      <c r="F217" s="4">
        <f t="shared" si="38"/>
        <v>-6E-05</v>
      </c>
      <c r="G217">
        <f t="shared" si="39"/>
        <v>1.3493638620999997</v>
      </c>
      <c r="H217" s="3">
        <f t="shared" si="40"/>
        <v>0.00632772419999994</v>
      </c>
      <c r="I217">
        <f t="shared" si="41"/>
        <v>-7.000000000000001E-05</v>
      </c>
      <c r="J217">
        <f t="shared" si="42"/>
        <v>-4.4294069399999587E-07</v>
      </c>
      <c r="K217">
        <f t="shared" si="43"/>
        <v>-5.976881655370885E-07</v>
      </c>
      <c r="L217">
        <f>I217*(G217-results!$B$22)^2*H217</f>
        <v>-1.883818935890136E-07</v>
      </c>
      <c r="P217" s="3"/>
    </row>
    <row r="218" spans="2:16" ht="12.75">
      <c r="B218">
        <v>53.5</v>
      </c>
      <c r="C218">
        <v>-3E-05</v>
      </c>
      <c r="E218" s="3">
        <f t="shared" si="37"/>
        <v>1.3589</v>
      </c>
      <c r="F218" s="4">
        <f t="shared" si="38"/>
        <v>-3E-05</v>
      </c>
      <c r="G218">
        <f t="shared" si="39"/>
        <v>1.3557138621</v>
      </c>
      <c r="H218" s="3">
        <f t="shared" si="40"/>
        <v>0.0063722758000002155</v>
      </c>
      <c r="I218">
        <f t="shared" si="41"/>
        <v>-4.5E-05</v>
      </c>
      <c r="J218">
        <f t="shared" si="42"/>
        <v>-2.867524110000097E-07</v>
      </c>
      <c r="K218">
        <f t="shared" si="43"/>
        <v>-3.887542185833097E-07</v>
      </c>
      <c r="L218">
        <f>I218*(G218-results!$B$22)^2*H218</f>
        <v>-1.2434182274489875E-07</v>
      </c>
      <c r="P218" s="3"/>
    </row>
    <row r="219" spans="2:16" ht="12.75">
      <c r="B219">
        <v>53.749123</v>
      </c>
      <c r="C219">
        <v>-1.5E-05</v>
      </c>
      <c r="E219" s="3">
        <f t="shared" si="37"/>
        <v>1.3652277242</v>
      </c>
      <c r="F219" s="4">
        <f t="shared" si="38"/>
        <v>-1.5E-05</v>
      </c>
      <c r="G219">
        <f t="shared" si="39"/>
        <v>1.3620638620999999</v>
      </c>
      <c r="H219" s="3">
        <f t="shared" si="40"/>
        <v>0.00632772419999994</v>
      </c>
      <c r="I219">
        <f t="shared" si="41"/>
        <v>-2.25E-05</v>
      </c>
      <c r="J219">
        <f t="shared" si="42"/>
        <v>-1.4237379449999865E-07</v>
      </c>
      <c r="K219">
        <f t="shared" si="43"/>
        <v>-1.9392220039849988E-07</v>
      </c>
      <c r="L219">
        <f>I219*(G219-results!$B$22)^2*H219</f>
        <v>-6.293264893064119E-08</v>
      </c>
      <c r="P219" s="3"/>
    </row>
    <row r="220" spans="2:16" ht="12.75">
      <c r="B220">
        <v>54</v>
      </c>
      <c r="C220">
        <v>0</v>
      </c>
      <c r="E220" s="3">
        <f t="shared" si="37"/>
        <v>1.3716</v>
      </c>
      <c r="F220" s="4">
        <f t="shared" si="38"/>
        <v>0</v>
      </c>
      <c r="G220">
        <f t="shared" si="39"/>
        <v>1.3684138621</v>
      </c>
      <c r="H220" s="3">
        <f t="shared" si="40"/>
        <v>0.0063722757999999935</v>
      </c>
      <c r="I220">
        <f t="shared" si="41"/>
        <v>-7.5E-06</v>
      </c>
      <c r="J220">
        <f t="shared" si="42"/>
        <v>-4.779206849999995E-08</v>
      </c>
      <c r="K220">
        <f t="shared" si="43"/>
        <v>-6.539932903383268E-08</v>
      </c>
      <c r="L220">
        <f>I220*(G220-results!$B$22)^2*H220</f>
        <v>-2.1530709570309592E-08</v>
      </c>
      <c r="P220" s="3"/>
    </row>
    <row r="221" spans="2:16" ht="12.75">
      <c r="B221">
        <v>54.249123</v>
      </c>
      <c r="C221">
        <v>0</v>
      </c>
      <c r="E221" s="3">
        <f t="shared" si="37"/>
        <v>1.3779277241999999</v>
      </c>
      <c r="F221" s="4">
        <f t="shared" si="38"/>
        <v>0</v>
      </c>
      <c r="G221">
        <f t="shared" si="39"/>
        <v>1.3747638621</v>
      </c>
      <c r="H221" s="3">
        <f t="shared" si="40"/>
        <v>0.00632772419999994</v>
      </c>
      <c r="I221">
        <f t="shared" si="41"/>
        <v>0</v>
      </c>
      <c r="J221">
        <f t="shared" si="42"/>
        <v>0</v>
      </c>
      <c r="K221">
        <f t="shared" si="43"/>
        <v>0</v>
      </c>
      <c r="L221">
        <f>I221*(G221-results!$B$22)^2*H221</f>
        <v>0</v>
      </c>
      <c r="P221" s="3"/>
    </row>
    <row r="222" spans="2:16" ht="12.75">
      <c r="B222">
        <v>54.5</v>
      </c>
      <c r="C222">
        <v>1E-05</v>
      </c>
      <c r="E222" s="3">
        <f t="shared" si="37"/>
        <v>1.3842999999999999</v>
      </c>
      <c r="F222" s="4">
        <f t="shared" si="38"/>
        <v>1E-05</v>
      </c>
      <c r="G222">
        <f t="shared" si="39"/>
        <v>1.3811138620999999</v>
      </c>
      <c r="H222" s="3">
        <f t="shared" si="40"/>
        <v>0.0063722757999999935</v>
      </c>
      <c r="I222">
        <f t="shared" si="41"/>
        <v>5E-06</v>
      </c>
      <c r="J222">
        <f t="shared" si="42"/>
        <v>3.186137899999997E-08</v>
      </c>
      <c r="K222">
        <f t="shared" si="43"/>
        <v>4.400419220252179E-08</v>
      </c>
      <c r="L222">
        <f>I222*(G222-results!$B$22)^2*H222</f>
        <v>1.4902132521284562E-08</v>
      </c>
      <c r="P222" s="3"/>
    </row>
    <row r="223" spans="2:16" ht="12.75">
      <c r="B223">
        <v>54.749123</v>
      </c>
      <c r="C223">
        <v>2E-05</v>
      </c>
      <c r="E223" s="3">
        <f t="shared" si="37"/>
        <v>1.3906277241999998</v>
      </c>
      <c r="F223" s="4">
        <f t="shared" si="38"/>
        <v>2E-05</v>
      </c>
      <c r="G223">
        <f t="shared" si="39"/>
        <v>1.3874638620999997</v>
      </c>
      <c r="H223" s="3">
        <f t="shared" si="40"/>
        <v>0.00632772419999994</v>
      </c>
      <c r="I223">
        <f t="shared" si="41"/>
        <v>1.5000000000000002E-05</v>
      </c>
      <c r="J223">
        <f t="shared" si="42"/>
        <v>9.491586299999912E-08</v>
      </c>
      <c r="K223">
        <f t="shared" si="43"/>
        <v>1.3169232985253325E-07</v>
      </c>
      <c r="L223">
        <f>I223*(G223-results!$B$22)^2*H223</f>
        <v>4.522205448610756E-08</v>
      </c>
      <c r="P223" s="3"/>
    </row>
    <row r="224" spans="2:3" ht="12.75">
      <c r="B224">
        <v>180</v>
      </c>
      <c r="C224">
        <v>5E-05</v>
      </c>
    </row>
    <row r="225" spans="2:3" ht="12.75">
      <c r="B225">
        <v>180.561401</v>
      </c>
      <c r="C225">
        <v>5E-05</v>
      </c>
    </row>
    <row r="226" spans="2:3" ht="12.75">
      <c r="B226">
        <v>180</v>
      </c>
      <c r="C226">
        <v>4.5E-05</v>
      </c>
    </row>
    <row r="227" spans="2:3" ht="12.75">
      <c r="B227">
        <v>54.749123</v>
      </c>
      <c r="C227">
        <v>2E-05</v>
      </c>
    </row>
    <row r="228" spans="2:3" ht="12.75">
      <c r="B228">
        <v>54</v>
      </c>
      <c r="C228">
        <v>-1E-05</v>
      </c>
    </row>
    <row r="229" spans="2:3" ht="12.75">
      <c r="B229">
        <v>53.249123</v>
      </c>
      <c r="C229">
        <v>-6E-05</v>
      </c>
    </row>
    <row r="230" spans="2:3" ht="12.75">
      <c r="B230">
        <v>52.5</v>
      </c>
      <c r="C230">
        <v>-0.00015</v>
      </c>
    </row>
    <row r="231" spans="2:3" ht="12.75">
      <c r="B231">
        <v>51.749123</v>
      </c>
      <c r="C231">
        <v>-0.00038</v>
      </c>
    </row>
    <row r="232" spans="2:3" ht="12.75">
      <c r="B232">
        <v>51</v>
      </c>
      <c r="C232">
        <v>-0.00123</v>
      </c>
    </row>
    <row r="233" spans="2:3" ht="12.75">
      <c r="B233">
        <v>50.249123</v>
      </c>
      <c r="C233">
        <v>-0.01039</v>
      </c>
    </row>
    <row r="234" spans="2:3" ht="12.75">
      <c r="B234">
        <v>49.5</v>
      </c>
      <c r="C234">
        <v>-0.026875</v>
      </c>
    </row>
    <row r="235" spans="2:3" ht="12.75">
      <c r="B235">
        <v>48.749123</v>
      </c>
      <c r="C235">
        <v>-0.05531</v>
      </c>
    </row>
    <row r="236" spans="2:3" ht="12.75">
      <c r="B236">
        <v>48</v>
      </c>
      <c r="C236">
        <v>-0.09069</v>
      </c>
    </row>
    <row r="237" spans="2:3" ht="12.75">
      <c r="B237">
        <v>47.249123</v>
      </c>
      <c r="C237">
        <v>-0.113075</v>
      </c>
    </row>
    <row r="238" spans="2:3" ht="12.75">
      <c r="B238">
        <v>46.5</v>
      </c>
      <c r="C238">
        <v>-0.11896</v>
      </c>
    </row>
    <row r="239" spans="2:3" ht="12.75">
      <c r="B239">
        <v>45.749123</v>
      </c>
      <c r="C239">
        <v>-0.120025</v>
      </c>
    </row>
    <row r="240" spans="2:3" ht="12.75">
      <c r="B240">
        <v>45</v>
      </c>
      <c r="C240">
        <v>-0.120355</v>
      </c>
    </row>
    <row r="241" spans="2:3" ht="12.75">
      <c r="B241">
        <v>44.249123</v>
      </c>
      <c r="C241">
        <v>-0.120595</v>
      </c>
    </row>
    <row r="242" spans="2:3" ht="12.75">
      <c r="B242">
        <v>43.5</v>
      </c>
      <c r="C242">
        <v>-0.12085</v>
      </c>
    </row>
    <row r="243" spans="2:3" ht="12.75">
      <c r="B243">
        <v>42.749123</v>
      </c>
      <c r="C243">
        <v>-0.12105</v>
      </c>
    </row>
    <row r="244" spans="2:3" ht="12.75">
      <c r="B244">
        <v>42</v>
      </c>
      <c r="C244">
        <v>-0.12123</v>
      </c>
    </row>
    <row r="245" spans="2:3" ht="12.75">
      <c r="B245">
        <v>41.249123</v>
      </c>
      <c r="C245">
        <v>-0.121315</v>
      </c>
    </row>
    <row r="246" spans="2:3" ht="12.75">
      <c r="B246">
        <v>40.5</v>
      </c>
      <c r="C246">
        <v>-0.1214</v>
      </c>
    </row>
    <row r="247" spans="2:3" ht="12.75">
      <c r="B247">
        <v>39.749123</v>
      </c>
      <c r="C247">
        <v>-0.121495</v>
      </c>
    </row>
    <row r="248" spans="2:3" ht="12.75">
      <c r="B248">
        <v>39</v>
      </c>
      <c r="C248">
        <v>-0.121555</v>
      </c>
    </row>
    <row r="249" spans="2:3" ht="12.75">
      <c r="B249">
        <v>38.249123</v>
      </c>
      <c r="C249">
        <v>-0.121735</v>
      </c>
    </row>
    <row r="250" spans="2:3" ht="12.75">
      <c r="B250">
        <v>37.5</v>
      </c>
      <c r="C250">
        <v>-0.121735</v>
      </c>
    </row>
    <row r="251" spans="2:3" ht="12.75">
      <c r="B251">
        <v>36.749123</v>
      </c>
      <c r="C251">
        <v>-0.12164</v>
      </c>
    </row>
    <row r="252" spans="2:3" ht="12.75">
      <c r="B252">
        <v>36</v>
      </c>
      <c r="C252">
        <v>-0.12161</v>
      </c>
    </row>
    <row r="253" spans="2:3" ht="12.75">
      <c r="B253">
        <v>35.249123</v>
      </c>
      <c r="C253">
        <v>-0.121545</v>
      </c>
    </row>
    <row r="254" spans="2:3" ht="12.75">
      <c r="B254">
        <v>34.5</v>
      </c>
      <c r="C254">
        <v>-0.121505</v>
      </c>
    </row>
    <row r="255" spans="2:3" ht="12.75">
      <c r="B255">
        <v>33.749123</v>
      </c>
      <c r="C255">
        <v>-0.121475</v>
      </c>
    </row>
    <row r="256" spans="2:3" ht="12.75">
      <c r="B256">
        <v>33</v>
      </c>
      <c r="C256">
        <v>-0.121435</v>
      </c>
    </row>
    <row r="257" spans="2:3" ht="12.75">
      <c r="B257">
        <v>32.249123</v>
      </c>
      <c r="C257">
        <v>-0.121385</v>
      </c>
    </row>
    <row r="258" spans="2:3" ht="12.75">
      <c r="B258">
        <v>31.5</v>
      </c>
      <c r="C258">
        <v>-0.12133</v>
      </c>
    </row>
    <row r="259" spans="2:3" ht="12.75">
      <c r="B259">
        <v>30.749123</v>
      </c>
      <c r="C259">
        <v>-0.121285</v>
      </c>
    </row>
    <row r="260" spans="2:3" ht="12.75">
      <c r="B260">
        <v>30</v>
      </c>
      <c r="C260">
        <v>-0.12132</v>
      </c>
    </row>
    <row r="261" spans="2:3" ht="12.75">
      <c r="B261">
        <v>29.249123</v>
      </c>
      <c r="C261">
        <v>-0.121325</v>
      </c>
    </row>
    <row r="262" spans="2:3" ht="12.75">
      <c r="B262">
        <v>28.5</v>
      </c>
      <c r="C262">
        <v>-0.12105</v>
      </c>
    </row>
    <row r="263" spans="2:3" ht="12.75">
      <c r="B263">
        <v>27.749123</v>
      </c>
      <c r="C263">
        <v>-0.1202</v>
      </c>
    </row>
    <row r="264" spans="2:3" ht="12.75">
      <c r="B264">
        <v>27</v>
      </c>
      <c r="C264">
        <v>-0.11985</v>
      </c>
    </row>
    <row r="265" spans="2:3" ht="12.75">
      <c r="B265">
        <v>26.249123</v>
      </c>
      <c r="C265">
        <v>-0.120465</v>
      </c>
    </row>
    <row r="266" spans="2:3" ht="12.75">
      <c r="B266">
        <v>25.5</v>
      </c>
      <c r="C266">
        <v>-0.1206</v>
      </c>
    </row>
    <row r="267" spans="2:3" ht="12.75">
      <c r="B267">
        <v>24.749123</v>
      </c>
      <c r="C267">
        <v>-0.12073</v>
      </c>
    </row>
    <row r="268" spans="2:3" ht="12.75">
      <c r="B268">
        <v>24</v>
      </c>
      <c r="C268">
        <v>-0.120745</v>
      </c>
    </row>
    <row r="269" spans="2:3" ht="12.75">
      <c r="B269">
        <v>23.249123</v>
      </c>
      <c r="C269">
        <v>-0.12085</v>
      </c>
    </row>
    <row r="270" spans="2:3" ht="12.75">
      <c r="B270">
        <v>22.5</v>
      </c>
      <c r="C270">
        <v>-0.12088</v>
      </c>
    </row>
    <row r="271" spans="2:3" ht="12.75">
      <c r="B271">
        <v>21.749123</v>
      </c>
      <c r="C271">
        <v>-0.120935</v>
      </c>
    </row>
    <row r="272" spans="2:3" ht="12.75">
      <c r="B272">
        <v>21</v>
      </c>
      <c r="C272">
        <v>-0.12102</v>
      </c>
    </row>
    <row r="273" spans="2:3" ht="12.75">
      <c r="B273">
        <v>20.249123</v>
      </c>
      <c r="C273">
        <v>-0.121085</v>
      </c>
    </row>
    <row r="274" spans="2:3" ht="12.75">
      <c r="B274">
        <v>19.5</v>
      </c>
      <c r="C274">
        <v>-0.12117</v>
      </c>
    </row>
    <row r="275" spans="2:3" ht="12.75">
      <c r="B275">
        <v>18.749123</v>
      </c>
      <c r="C275">
        <v>-0.12126</v>
      </c>
    </row>
    <row r="276" spans="2:3" ht="12.75">
      <c r="B276">
        <v>18</v>
      </c>
      <c r="C276">
        <v>-0.121285</v>
      </c>
    </row>
    <row r="277" spans="2:3" ht="12.75">
      <c r="B277">
        <v>17.249123</v>
      </c>
      <c r="C277">
        <v>-0.121285</v>
      </c>
    </row>
    <row r="278" spans="2:3" ht="12.75">
      <c r="B278">
        <v>16.5</v>
      </c>
      <c r="C278">
        <v>-0.121285</v>
      </c>
    </row>
    <row r="279" spans="2:3" ht="12.75">
      <c r="B279">
        <v>15.749123</v>
      </c>
      <c r="C279">
        <v>-0.12128</v>
      </c>
    </row>
    <row r="280" spans="2:3" ht="12.75">
      <c r="B280">
        <v>15</v>
      </c>
      <c r="C280">
        <v>-0.121255</v>
      </c>
    </row>
    <row r="281" spans="2:3" ht="12.75">
      <c r="B281">
        <v>14.249123</v>
      </c>
      <c r="C281">
        <v>-0.12118</v>
      </c>
    </row>
    <row r="282" spans="2:3" ht="12.75">
      <c r="B282">
        <v>13.5</v>
      </c>
      <c r="C282">
        <v>-0.12108</v>
      </c>
    </row>
    <row r="283" spans="2:3" ht="12.75">
      <c r="B283">
        <v>12.749123</v>
      </c>
      <c r="C283">
        <v>-0.120955</v>
      </c>
    </row>
    <row r="284" spans="2:3" ht="12.75">
      <c r="B284">
        <v>12</v>
      </c>
      <c r="C284">
        <v>-0.120775</v>
      </c>
    </row>
    <row r="285" spans="2:3" ht="12.75">
      <c r="B285">
        <v>11.249123</v>
      </c>
      <c r="C285">
        <v>-0.12053</v>
      </c>
    </row>
    <row r="286" spans="2:3" ht="12.75">
      <c r="B286">
        <v>10.5</v>
      </c>
      <c r="C286">
        <v>-0.120245</v>
      </c>
    </row>
    <row r="287" spans="2:3" ht="12.75">
      <c r="B287">
        <v>9.749123</v>
      </c>
      <c r="C287">
        <v>-0.119895</v>
      </c>
    </row>
    <row r="288" spans="2:3" ht="12.75">
      <c r="B288">
        <v>9</v>
      </c>
      <c r="C288">
        <v>-0.119425</v>
      </c>
    </row>
    <row r="289" spans="2:3" ht="12.75">
      <c r="B289">
        <v>8.249123</v>
      </c>
      <c r="C289">
        <v>-0.11786</v>
      </c>
    </row>
    <row r="290" spans="2:3" ht="12.75">
      <c r="B290">
        <v>7.5</v>
      </c>
      <c r="C290">
        <v>-0.109975</v>
      </c>
    </row>
    <row r="291" spans="2:3" ht="12.75">
      <c r="B291">
        <v>6.749123</v>
      </c>
      <c r="C291">
        <v>-0.08546</v>
      </c>
    </row>
    <row r="292" spans="2:3" ht="12.75">
      <c r="B292">
        <v>6</v>
      </c>
      <c r="C292">
        <v>-0.048785</v>
      </c>
    </row>
    <row r="293" spans="2:3" ht="12.75">
      <c r="B293">
        <v>5.249123</v>
      </c>
      <c r="C293">
        <v>-0.022855</v>
      </c>
    </row>
    <row r="294" spans="2:3" ht="12.75">
      <c r="B294">
        <v>4.5</v>
      </c>
      <c r="C294">
        <v>-0.008365</v>
      </c>
    </row>
    <row r="295" spans="2:3" ht="12.75">
      <c r="B295">
        <v>3.749123</v>
      </c>
      <c r="C295">
        <v>-0.00111</v>
      </c>
    </row>
    <row r="296" spans="2:3" ht="12.75">
      <c r="B296">
        <v>3</v>
      </c>
      <c r="C296">
        <v>-0.000365</v>
      </c>
    </row>
    <row r="297" spans="2:3" ht="12.75">
      <c r="B297">
        <v>2.249123</v>
      </c>
      <c r="C297">
        <v>-0.00014</v>
      </c>
    </row>
    <row r="298" spans="2:3" ht="12.75">
      <c r="B298">
        <v>1.5</v>
      </c>
      <c r="C298">
        <v>-3.5E-05</v>
      </c>
    </row>
    <row r="299" spans="2:3" ht="12.75">
      <c r="B299">
        <v>0.749123</v>
      </c>
      <c r="C299">
        <v>1.5E-05</v>
      </c>
    </row>
    <row r="300" spans="2:3" ht="12.75">
      <c r="B300">
        <v>0</v>
      </c>
      <c r="C300">
        <v>4E-05</v>
      </c>
    </row>
    <row r="301" spans="2:3" ht="12.75">
      <c r="B301">
        <v>0</v>
      </c>
      <c r="C301">
        <v>4.5E-05</v>
      </c>
    </row>
    <row r="303" spans="1:3" ht="12.75">
      <c r="A303" t="s">
        <v>3</v>
      </c>
      <c r="B303" t="s">
        <v>4</v>
      </c>
      <c r="C303" t="s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3"/>
  <sheetViews>
    <sheetView workbookViewId="0" topLeftCell="P1">
      <selection activeCell="T2" sqref="T2"/>
    </sheetView>
  </sheetViews>
  <sheetFormatPr defaultColWidth="9.140625" defaultRowHeight="12.75"/>
  <cols>
    <col min="1" max="9" width="8.8515625" style="0" customWidth="1"/>
    <col min="10" max="10" width="10.140625" style="0" customWidth="1"/>
    <col min="11" max="17" width="8.8515625" style="0" customWidth="1"/>
    <col min="18" max="18" width="11.28125" style="0" customWidth="1"/>
    <col min="19" max="16384" width="8.8515625" style="0" customWidth="1"/>
  </cols>
  <sheetData>
    <row r="1" spans="1:21" ht="12.75">
      <c r="A1" t="s">
        <v>6</v>
      </c>
      <c r="C1" t="s">
        <v>20</v>
      </c>
      <c r="E1" t="s">
        <v>8</v>
      </c>
      <c r="J1" t="s">
        <v>9</v>
      </c>
      <c r="K1" t="s">
        <v>10</v>
      </c>
      <c r="L1" t="s">
        <v>87</v>
      </c>
      <c r="M1" t="s">
        <v>11</v>
      </c>
      <c r="R1" t="s">
        <v>9</v>
      </c>
      <c r="S1" t="s">
        <v>10</v>
      </c>
      <c r="T1" t="s">
        <v>87</v>
      </c>
      <c r="U1" t="s">
        <v>12</v>
      </c>
    </row>
    <row r="2" spans="2:21" ht="12.75">
      <c r="B2" t="s">
        <v>0</v>
      </c>
      <c r="C2" t="s">
        <v>1</v>
      </c>
      <c r="J2" s="1">
        <f>SUM(J5:J223)</f>
        <v>0.13367334088621</v>
      </c>
      <c r="K2" s="2">
        <f>SUM(K5:K223)</f>
        <v>0.0931790985086846</v>
      </c>
      <c r="L2" s="2">
        <f>SUM(L5:L223)</f>
        <v>0.013094012552732815</v>
      </c>
      <c r="R2" s="1">
        <f>SUM(R5:R223)</f>
        <v>0.1335956963168994</v>
      </c>
      <c r="S2" s="2">
        <f>SUM(S5:S223)</f>
        <v>0.09317029679163545</v>
      </c>
      <c r="T2" s="2">
        <f>SUM(T5:T223)</f>
        <v>0.013096948880068588</v>
      </c>
      <c r="U2">
        <f>AVERAGE(U74:U153)</f>
        <v>0.12376393750000003</v>
      </c>
    </row>
    <row r="3" spans="2:20" ht="12.75">
      <c r="B3" t="s">
        <v>2</v>
      </c>
      <c r="C3" t="s">
        <v>2</v>
      </c>
      <c r="E3" t="s">
        <v>13</v>
      </c>
      <c r="F3" t="s">
        <v>14</v>
      </c>
      <c r="G3" t="s">
        <v>15</v>
      </c>
      <c r="H3" t="s">
        <v>16</v>
      </c>
      <c r="I3" t="s">
        <v>17</v>
      </c>
      <c r="J3" t="s">
        <v>18</v>
      </c>
      <c r="K3" t="s">
        <v>19</v>
      </c>
      <c r="L3" t="s">
        <v>88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T3" t="s">
        <v>88</v>
      </c>
    </row>
    <row r="4" spans="2:14" ht="12.75">
      <c r="B4">
        <v>0</v>
      </c>
      <c r="C4">
        <v>5.5E-05</v>
      </c>
      <c r="E4" s="3">
        <f>B4*0.0254</f>
        <v>0</v>
      </c>
      <c r="F4" s="4">
        <f>C4</f>
        <v>5.5E-05</v>
      </c>
      <c r="M4" s="3">
        <f aca="true" t="shared" si="0" ref="M4:M67">B227*0.0254</f>
        <v>1.3906277241999998</v>
      </c>
      <c r="N4" s="4">
        <f aca="true" t="shared" si="1" ref="N4:N67">C227</f>
        <v>4E-05</v>
      </c>
    </row>
    <row r="5" spans="2:20" ht="12.75">
      <c r="B5">
        <v>0.249123</v>
      </c>
      <c r="C5">
        <v>6E-05</v>
      </c>
      <c r="E5" s="3">
        <f aca="true" t="shared" si="2" ref="E5:E68">B5*0.0254</f>
        <v>0.0063277242</v>
      </c>
      <c r="F5" s="4">
        <f aca="true" t="shared" si="3" ref="F5:F68">C5</f>
        <v>6E-05</v>
      </c>
      <c r="G5">
        <f>0.5*(E5+E4)</f>
        <v>0.0031638621</v>
      </c>
      <c r="H5" s="3">
        <f>E5-E4</f>
        <v>0.0063277242</v>
      </c>
      <c r="I5">
        <f>0.5*(F5+F4)</f>
        <v>5.75E-05</v>
      </c>
      <c r="J5">
        <f>I5*H5</f>
        <v>3.638441415E-07</v>
      </c>
      <c r="K5">
        <f>I5*G5*H5</f>
        <v>1.1511526895988872E-09</v>
      </c>
      <c r="L5">
        <f>I5*(G5-results!$B$22)^2*H5</f>
        <v>1.7526622745328752E-07</v>
      </c>
      <c r="M5" s="3">
        <f t="shared" si="0"/>
        <v>1.3716</v>
      </c>
      <c r="N5" s="4">
        <f t="shared" si="1"/>
        <v>7.5E-05</v>
      </c>
      <c r="O5">
        <f>0.5*(M5+M4)</f>
        <v>1.3811138620999999</v>
      </c>
      <c r="P5" s="3">
        <f>ABS(M5-M4)</f>
        <v>0.019027724199999874</v>
      </c>
      <c r="Q5">
        <f>0.5*(N5+N4)</f>
        <v>5.75E-05</v>
      </c>
      <c r="R5">
        <f>Q5*P5</f>
        <v>1.0940941414999928E-06</v>
      </c>
      <c r="S5">
        <f>Q5*O5*P5</f>
        <v>1.5110685852680386E-06</v>
      </c>
      <c r="T5">
        <f>Q5*(O5-results!$B$22)^2*P5</f>
        <v>5.11727250957781E-07</v>
      </c>
    </row>
    <row r="6" spans="2:20" ht="12.75">
      <c r="B6">
        <v>0.5</v>
      </c>
      <c r="C6">
        <v>6E-05</v>
      </c>
      <c r="E6" s="3">
        <f t="shared" si="2"/>
        <v>0.0127</v>
      </c>
      <c r="F6" s="4">
        <f t="shared" si="3"/>
        <v>6E-05</v>
      </c>
      <c r="G6">
        <f aca="true" t="shared" si="4" ref="G6:G69">0.5*(E6+E5)</f>
        <v>0.0095138621</v>
      </c>
      <c r="H6" s="3">
        <f aca="true" t="shared" si="5" ref="H6:H69">E6-E5</f>
        <v>0.0063722758</v>
      </c>
      <c r="I6">
        <f aca="true" t="shared" si="6" ref="I6:I69">0.5*(F6+F5)</f>
        <v>6E-05</v>
      </c>
      <c r="J6">
        <f>I6*H6</f>
        <v>3.82336548E-07</v>
      </c>
      <c r="K6">
        <f>I6*G6*H6</f>
        <v>3.6374971934620304E-09</v>
      </c>
      <c r="L6">
        <f>I6*(G6-results!$B$22)^2*H6</f>
        <v>1.8081947788999203E-07</v>
      </c>
      <c r="M6" s="3">
        <f t="shared" si="0"/>
        <v>1.3525277241999998</v>
      </c>
      <c r="N6" s="4">
        <f t="shared" si="1"/>
        <v>0.00011</v>
      </c>
      <c r="O6">
        <f aca="true" t="shared" si="7" ref="O6:O69">0.5*(M6+M5)</f>
        <v>1.3620638620999999</v>
      </c>
      <c r="P6" s="3">
        <f aca="true" t="shared" si="8" ref="P6:P69">ABS(M6-M5)</f>
        <v>0.01907227580000015</v>
      </c>
      <c r="Q6">
        <f aca="true" t="shared" si="9" ref="Q6:Q69">0.5*(N6+N5)</f>
        <v>9.25E-05</v>
      </c>
      <c r="R6">
        <f aca="true" t="shared" si="10" ref="R6:R69">Q6*P6</f>
        <v>1.7641855115000138E-06</v>
      </c>
      <c r="S6">
        <f aca="true" t="shared" si="11" ref="S6:S69">Q6*O6*P6</f>
        <v>2.402933331254572E-06</v>
      </c>
      <c r="T6">
        <f>Q6*(O6-results!$B$22)^2*P6</f>
        <v>7.798125198085878E-07</v>
      </c>
    </row>
    <row r="7" spans="2:20" ht="12.75">
      <c r="B7">
        <v>0.749123</v>
      </c>
      <c r="C7">
        <v>7E-05</v>
      </c>
      <c r="E7" s="3">
        <f t="shared" si="2"/>
        <v>0.0190277242</v>
      </c>
      <c r="F7" s="4">
        <f t="shared" si="3"/>
        <v>7E-05</v>
      </c>
      <c r="G7">
        <f t="shared" si="4"/>
        <v>0.0158638621</v>
      </c>
      <c r="H7" s="3">
        <f t="shared" si="5"/>
        <v>0.006327724199999999</v>
      </c>
      <c r="I7">
        <f t="shared" si="6"/>
        <v>6.5E-05</v>
      </c>
      <c r="J7">
        <f>I7*H7</f>
        <v>4.113020729999999E-07</v>
      </c>
      <c r="K7">
        <f>I7*G7*H7</f>
        <v>6.524839367516132E-09</v>
      </c>
      <c r="L7">
        <f>I7*(G7-results!$B$22)^2*H7</f>
        <v>1.909425767198525E-07</v>
      </c>
      <c r="M7" s="3">
        <f t="shared" si="0"/>
        <v>1.3335</v>
      </c>
      <c r="N7" s="4">
        <f t="shared" si="1"/>
        <v>0.000205</v>
      </c>
      <c r="O7">
        <f t="shared" si="7"/>
        <v>1.3430138620999998</v>
      </c>
      <c r="P7" s="3">
        <f t="shared" si="8"/>
        <v>0.019027724199999874</v>
      </c>
      <c r="Q7">
        <f t="shared" si="9"/>
        <v>0.0001575</v>
      </c>
      <c r="R7">
        <f t="shared" si="10"/>
        <v>2.99686656149998E-06</v>
      </c>
      <c r="S7">
        <f t="shared" si="11"/>
        <v>4.024833334958435E-06</v>
      </c>
      <c r="T7">
        <f>Q7*(O7-results!$B$22)^2*P7</f>
        <v>1.2498619659515107E-06</v>
      </c>
    </row>
    <row r="8" spans="2:20" ht="12.75">
      <c r="B8">
        <v>1</v>
      </c>
      <c r="C8">
        <v>7.5E-05</v>
      </c>
      <c r="E8" s="3">
        <f t="shared" si="2"/>
        <v>0.0254</v>
      </c>
      <c r="F8" s="4">
        <f t="shared" si="3"/>
        <v>7.5E-05</v>
      </c>
      <c r="G8">
        <f t="shared" si="4"/>
        <v>0.0222138621</v>
      </c>
      <c r="H8" s="3">
        <f t="shared" si="5"/>
        <v>0.0063722758000000004</v>
      </c>
      <c r="I8">
        <f t="shared" si="6"/>
        <v>7.25E-05</v>
      </c>
      <c r="J8">
        <f>I8*H8</f>
        <v>4.6198999550000006E-07</v>
      </c>
      <c r="K8">
        <f>I8*G8*H8</f>
        <v>1.0262582051616621E-08</v>
      </c>
      <c r="L8">
        <f>I8*(G8-results!$B$22)^2*H8</f>
        <v>2.1049485709196286E-07</v>
      </c>
      <c r="M8" s="3">
        <f t="shared" si="0"/>
        <v>1.3144277242</v>
      </c>
      <c r="N8" s="4">
        <f t="shared" si="1"/>
        <v>0.000435</v>
      </c>
      <c r="O8">
        <f t="shared" si="7"/>
        <v>1.3239638620999998</v>
      </c>
      <c r="P8" s="3">
        <f t="shared" si="8"/>
        <v>0.019072275799999927</v>
      </c>
      <c r="Q8">
        <f t="shared" si="9"/>
        <v>0.00031999999999999997</v>
      </c>
      <c r="R8">
        <f t="shared" si="10"/>
        <v>6.103128255999976E-06</v>
      </c>
      <c r="S8">
        <f t="shared" si="11"/>
        <v>8.080321256705365E-06</v>
      </c>
      <c r="T8">
        <f>Q8*(O8-results!$B$22)^2*P8</f>
        <v>2.3973955970604105E-06</v>
      </c>
    </row>
    <row r="9" spans="2:20" ht="12.75">
      <c r="B9">
        <v>1.249123</v>
      </c>
      <c r="C9">
        <v>9E-05</v>
      </c>
      <c r="E9" s="3">
        <f t="shared" si="2"/>
        <v>0.0317277242</v>
      </c>
      <c r="F9" s="4">
        <f t="shared" si="3"/>
        <v>9E-05</v>
      </c>
      <c r="G9">
        <f t="shared" si="4"/>
        <v>0.0285638621</v>
      </c>
      <c r="H9" s="3">
        <f t="shared" si="5"/>
        <v>0.0063277242000000025</v>
      </c>
      <c r="I9">
        <f t="shared" si="6"/>
        <v>8.25E-05</v>
      </c>
      <c r="J9">
        <f>I9*H9</f>
        <v>5.220372465000002E-07</v>
      </c>
      <c r="K9">
        <f>I9*G9*H9</f>
        <v>1.4911399920089716E-08</v>
      </c>
      <c r="L9">
        <f>I9*(G9-results!$B$22)^2*H9</f>
        <v>2.3339985079139003E-07</v>
      </c>
      <c r="M9" s="3">
        <f t="shared" si="0"/>
        <v>1.2953999999999999</v>
      </c>
      <c r="N9" s="4">
        <f t="shared" si="1"/>
        <v>0.00138</v>
      </c>
      <c r="O9">
        <f t="shared" si="7"/>
        <v>1.3049138620999998</v>
      </c>
      <c r="P9" s="3">
        <f t="shared" si="8"/>
        <v>0.019027724200000096</v>
      </c>
      <c r="Q9">
        <f t="shared" si="9"/>
        <v>0.0009075</v>
      </c>
      <c r="R9">
        <f t="shared" si="10"/>
        <v>1.7267659711500088E-05</v>
      </c>
      <c r="S9">
        <f t="shared" si="11"/>
        <v>2.2532808523562145E-05</v>
      </c>
      <c r="T9">
        <f>Q9*(O9-results!$B$22)^2*P9</f>
        <v>6.376912080938556E-06</v>
      </c>
    </row>
    <row r="10" spans="2:20" ht="12.75">
      <c r="B10">
        <v>1.5</v>
      </c>
      <c r="C10">
        <v>0.000105</v>
      </c>
      <c r="E10" s="3">
        <f t="shared" si="2"/>
        <v>0.038099999999999995</v>
      </c>
      <c r="F10" s="4">
        <f t="shared" si="3"/>
        <v>0.000105</v>
      </c>
      <c r="G10">
        <f t="shared" si="4"/>
        <v>0.0349138621</v>
      </c>
      <c r="H10" s="3">
        <f t="shared" si="5"/>
        <v>0.0063722757999999935</v>
      </c>
      <c r="I10">
        <f t="shared" si="6"/>
        <v>9.750000000000001E-05</v>
      </c>
      <c r="J10">
        <f aca="true" t="shared" si="12" ref="J10:J73">I10*H10</f>
        <v>6.212968904999995E-07</v>
      </c>
      <c r="K10">
        <f aca="true" t="shared" si="13" ref="K10:K73">I10*G10*H10</f>
        <v>2.169187395807578E-08</v>
      </c>
      <c r="L10">
        <f>I10*(G10-results!$B$22)^2*H10</f>
        <v>2.7252734752360017E-07</v>
      </c>
      <c r="M10" s="3">
        <f t="shared" si="0"/>
        <v>1.2763277242</v>
      </c>
      <c r="N10" s="4">
        <f t="shared" si="1"/>
        <v>0.010985</v>
      </c>
      <c r="O10">
        <f t="shared" si="7"/>
        <v>1.2858638620999998</v>
      </c>
      <c r="P10" s="3">
        <f t="shared" si="8"/>
        <v>0.019072275799999927</v>
      </c>
      <c r="Q10">
        <f t="shared" si="9"/>
        <v>0.0061825</v>
      </c>
      <c r="R10">
        <f t="shared" si="10"/>
        <v>0.00011791434513349955</v>
      </c>
      <c r="S10">
        <f t="shared" si="11"/>
        <v>0.00015162179523035404</v>
      </c>
      <c r="T10">
        <f>Q10*(O10-results!$B$22)^2*P10</f>
        <v>4.08582127848594E-05</v>
      </c>
    </row>
    <row r="11" spans="2:20" ht="12.75">
      <c r="B11">
        <v>1.749123</v>
      </c>
      <c r="C11">
        <v>0.00012</v>
      </c>
      <c r="E11" s="3">
        <f t="shared" si="2"/>
        <v>0.0444277242</v>
      </c>
      <c r="F11" s="4">
        <f t="shared" si="3"/>
        <v>0.00012</v>
      </c>
      <c r="G11">
        <f t="shared" si="4"/>
        <v>0.04126386209999999</v>
      </c>
      <c r="H11" s="3">
        <f t="shared" si="5"/>
        <v>0.0063277242000000025</v>
      </c>
      <c r="I11">
        <f t="shared" si="6"/>
        <v>0.0001125</v>
      </c>
      <c r="J11">
        <f t="shared" si="12"/>
        <v>7.118689725000003E-07</v>
      </c>
      <c r="K11">
        <f t="shared" si="13"/>
        <v>2.93744631145087E-08</v>
      </c>
      <c r="L11">
        <f>I11*(G11-results!$B$22)^2*H11</f>
        <v>3.0629714567551667E-07</v>
      </c>
      <c r="M11" s="3">
        <f t="shared" si="0"/>
        <v>1.2572999999999999</v>
      </c>
      <c r="N11" s="4">
        <f t="shared" si="1"/>
        <v>0.02799</v>
      </c>
      <c r="O11">
        <f t="shared" si="7"/>
        <v>1.2668138620999998</v>
      </c>
      <c r="P11" s="3">
        <f t="shared" si="8"/>
        <v>0.019027724200000096</v>
      </c>
      <c r="Q11">
        <f t="shared" si="9"/>
        <v>0.0194875</v>
      </c>
      <c r="R11">
        <f t="shared" si="10"/>
        <v>0.0003708027753475019</v>
      </c>
      <c r="S11">
        <f t="shared" si="11"/>
        <v>0.0004697380959153674</v>
      </c>
      <c r="T11">
        <f>Q11*(O11-results!$B$22)^2*P11</f>
        <v>0.00012030434430850989</v>
      </c>
    </row>
    <row r="12" spans="2:20" ht="12.75">
      <c r="B12">
        <v>2</v>
      </c>
      <c r="C12">
        <v>0.000145</v>
      </c>
      <c r="E12" s="3">
        <f t="shared" si="2"/>
        <v>0.0508</v>
      </c>
      <c r="F12" s="4">
        <f t="shared" si="3"/>
        <v>0.000145</v>
      </c>
      <c r="G12">
        <f t="shared" si="4"/>
        <v>0.0476138621</v>
      </c>
      <c r="H12" s="3">
        <f t="shared" si="5"/>
        <v>0.0063722758000000004</v>
      </c>
      <c r="I12">
        <f t="shared" si="6"/>
        <v>0.0001325</v>
      </c>
      <c r="J12">
        <f t="shared" si="12"/>
        <v>8.443265435E-07</v>
      </c>
      <c r="K12">
        <f t="shared" si="13"/>
        <v>4.020164760957865E-08</v>
      </c>
      <c r="L12">
        <f>I12*(G12-results!$B$22)^2*H12</f>
        <v>3.562902202202047E-07</v>
      </c>
      <c r="M12" s="3">
        <f t="shared" si="0"/>
        <v>1.2382277242</v>
      </c>
      <c r="N12" s="4">
        <f t="shared" si="1"/>
        <v>0.05738</v>
      </c>
      <c r="O12">
        <f t="shared" si="7"/>
        <v>1.2477638620999998</v>
      </c>
      <c r="P12" s="3">
        <f t="shared" si="8"/>
        <v>0.019072275799999927</v>
      </c>
      <c r="Q12">
        <f t="shared" si="9"/>
        <v>0.042685</v>
      </c>
      <c r="R12">
        <f t="shared" si="10"/>
        <v>0.0008141000925229969</v>
      </c>
      <c r="S12">
        <f t="shared" si="11"/>
        <v>0.0010158046755824619</v>
      </c>
      <c r="T12">
        <f>Q12*(O12-results!$B$22)^2*P12</f>
        <v>0.00024675709846308123</v>
      </c>
    </row>
    <row r="13" spans="2:20" ht="12.75">
      <c r="B13">
        <v>2.249123</v>
      </c>
      <c r="C13">
        <v>0.00018</v>
      </c>
      <c r="E13" s="3">
        <f t="shared" si="2"/>
        <v>0.0571277242</v>
      </c>
      <c r="F13" s="4">
        <f t="shared" si="3"/>
        <v>0.00018</v>
      </c>
      <c r="G13">
        <f t="shared" si="4"/>
        <v>0.053963862099999996</v>
      </c>
      <c r="H13" s="3">
        <f t="shared" si="5"/>
        <v>0.0063277242000000025</v>
      </c>
      <c r="I13">
        <f t="shared" si="6"/>
        <v>0.0001625</v>
      </c>
      <c r="J13">
        <f t="shared" si="12"/>
        <v>1.0282551825000004E-06</v>
      </c>
      <c r="K13">
        <f t="shared" si="13"/>
        <v>5.548862087204035E-08</v>
      </c>
      <c r="L13">
        <f>I13*(G13-results!$B$22)^2*H13</f>
        <v>4.254631365656265E-07</v>
      </c>
      <c r="M13" s="3">
        <f t="shared" si="0"/>
        <v>1.2191999999999998</v>
      </c>
      <c r="N13" s="4">
        <f t="shared" si="1"/>
        <v>0.093745</v>
      </c>
      <c r="O13">
        <f t="shared" si="7"/>
        <v>1.2287138620999998</v>
      </c>
      <c r="P13" s="3">
        <f t="shared" si="8"/>
        <v>0.019027724200000096</v>
      </c>
      <c r="Q13">
        <f t="shared" si="9"/>
        <v>0.0755625</v>
      </c>
      <c r="R13">
        <f t="shared" si="10"/>
        <v>0.0014377824098625073</v>
      </c>
      <c r="S13">
        <f t="shared" si="11"/>
        <v>0.0017666231776816063</v>
      </c>
      <c r="T13">
        <f>Q13*(O13-results!$B$22)^2*P13</f>
        <v>0.00040616075741142056</v>
      </c>
    </row>
    <row r="14" spans="2:20" ht="12.75">
      <c r="B14">
        <v>2.5</v>
      </c>
      <c r="C14">
        <v>0.00023</v>
      </c>
      <c r="E14" s="3">
        <f t="shared" si="2"/>
        <v>0.0635</v>
      </c>
      <c r="F14" s="4">
        <f t="shared" si="3"/>
        <v>0.00023</v>
      </c>
      <c r="G14">
        <f t="shared" si="4"/>
        <v>0.060313862100000004</v>
      </c>
      <c r="H14" s="3">
        <f t="shared" si="5"/>
        <v>0.0063722758000000004</v>
      </c>
      <c r="I14">
        <f t="shared" si="6"/>
        <v>0.000205</v>
      </c>
      <c r="J14">
        <f t="shared" si="12"/>
        <v>1.306316539E-06</v>
      </c>
      <c r="K14">
        <f t="shared" si="13"/>
        <v>7.878899559219528E-08</v>
      </c>
      <c r="L14">
        <f>I14*(G14-results!$B$22)^2*H14</f>
        <v>5.298981193060647E-07</v>
      </c>
      <c r="M14" s="3">
        <f t="shared" si="0"/>
        <v>1.2001277242</v>
      </c>
      <c r="N14" s="4">
        <f t="shared" si="1"/>
        <v>0.116215</v>
      </c>
      <c r="O14">
        <f t="shared" si="7"/>
        <v>1.2096638620999998</v>
      </c>
      <c r="P14" s="3">
        <f t="shared" si="8"/>
        <v>0.019072275799999927</v>
      </c>
      <c r="Q14">
        <f t="shared" si="9"/>
        <v>0.10497999999999999</v>
      </c>
      <c r="R14">
        <f t="shared" si="10"/>
        <v>0.002002207513483992</v>
      </c>
      <c r="S14">
        <f t="shared" si="11"/>
        <v>0.0024219980734866836</v>
      </c>
      <c r="T14">
        <f>Q14*(O14-results!$B$22)^2*P14</f>
        <v>0.0005257875198045349</v>
      </c>
    </row>
    <row r="15" spans="2:20" ht="12.75">
      <c r="B15">
        <v>2.749123</v>
      </c>
      <c r="C15">
        <v>0.000285</v>
      </c>
      <c r="E15" s="3">
        <f t="shared" si="2"/>
        <v>0.0698277242</v>
      </c>
      <c r="F15" s="4">
        <f t="shared" si="3"/>
        <v>0.000285</v>
      </c>
      <c r="G15">
        <f t="shared" si="4"/>
        <v>0.0666638621</v>
      </c>
      <c r="H15" s="3">
        <f t="shared" si="5"/>
        <v>0.006327724199999996</v>
      </c>
      <c r="I15">
        <f t="shared" si="6"/>
        <v>0.0002575</v>
      </c>
      <c r="J15">
        <f t="shared" si="12"/>
        <v>1.629388981499999E-06</v>
      </c>
      <c r="K15">
        <f t="shared" si="13"/>
        <v>1.0862136236997537E-07</v>
      </c>
      <c r="L15">
        <f>I15*(G15-results!$B$22)^2*H15</f>
        <v>6.478363384397967E-07</v>
      </c>
      <c r="M15" s="3">
        <f t="shared" si="0"/>
        <v>1.1811</v>
      </c>
      <c r="N15" s="4">
        <f t="shared" si="1"/>
        <v>0.12195</v>
      </c>
      <c r="O15">
        <f t="shared" si="7"/>
        <v>1.1906138621</v>
      </c>
      <c r="P15" s="3">
        <f t="shared" si="8"/>
        <v>0.019027724199999874</v>
      </c>
      <c r="Q15">
        <f t="shared" si="9"/>
        <v>0.11908250000000001</v>
      </c>
      <c r="R15">
        <f t="shared" si="10"/>
        <v>0.0022658689670464853</v>
      </c>
      <c r="S15">
        <f t="shared" si="11"/>
        <v>0.0026977750018677533</v>
      </c>
      <c r="T15">
        <f>Q15*(O15-results!$B$22)^2*P15</f>
        <v>0.0005516088223581569</v>
      </c>
    </row>
    <row r="16" spans="2:20" ht="12.75">
      <c r="B16">
        <v>3</v>
      </c>
      <c r="C16">
        <v>0.000365</v>
      </c>
      <c r="E16" s="3">
        <f t="shared" si="2"/>
        <v>0.07619999999999999</v>
      </c>
      <c r="F16" s="4">
        <f t="shared" si="3"/>
        <v>0.000365</v>
      </c>
      <c r="G16">
        <f t="shared" si="4"/>
        <v>0.0730138621</v>
      </c>
      <c r="H16" s="3">
        <f t="shared" si="5"/>
        <v>0.0063722757999999935</v>
      </c>
      <c r="I16">
        <f t="shared" si="6"/>
        <v>0.000325</v>
      </c>
      <c r="J16">
        <f t="shared" si="12"/>
        <v>2.070989634999998E-06</v>
      </c>
      <c r="K16">
        <f t="shared" si="13"/>
        <v>1.5121095162041918E-07</v>
      </c>
      <c r="L16">
        <f>I16*(G16-results!$B$22)^2*H16</f>
        <v>8.069134202805876E-07</v>
      </c>
      <c r="M16" s="3">
        <f t="shared" si="0"/>
        <v>1.1620277242</v>
      </c>
      <c r="N16" s="4">
        <f t="shared" si="1"/>
        <v>0.12288</v>
      </c>
      <c r="O16">
        <f t="shared" si="7"/>
        <v>1.1715638621</v>
      </c>
      <c r="P16" s="3">
        <f t="shared" si="8"/>
        <v>0.01907227580000015</v>
      </c>
      <c r="Q16">
        <f t="shared" si="9"/>
        <v>0.122415</v>
      </c>
      <c r="R16">
        <f t="shared" si="10"/>
        <v>0.002334732642057018</v>
      </c>
      <c r="S16">
        <f t="shared" si="11"/>
        <v>0.0027352883910992574</v>
      </c>
      <c r="T16">
        <f>Q16*(O16-results!$B$22)^2*P16</f>
        <v>0.0005253309783118979</v>
      </c>
    </row>
    <row r="17" spans="2:20" ht="12.75">
      <c r="B17">
        <v>3.249123</v>
      </c>
      <c r="C17">
        <v>0.00046</v>
      </c>
      <c r="E17" s="3">
        <f t="shared" si="2"/>
        <v>0.0825277242</v>
      </c>
      <c r="F17" s="4">
        <f t="shared" si="3"/>
        <v>0.00046</v>
      </c>
      <c r="G17">
        <f t="shared" si="4"/>
        <v>0.07936386209999999</v>
      </c>
      <c r="H17" s="3">
        <f t="shared" si="5"/>
        <v>0.0063277242000000095</v>
      </c>
      <c r="I17">
        <f t="shared" si="6"/>
        <v>0.0004125</v>
      </c>
      <c r="J17">
        <f t="shared" si="12"/>
        <v>2.610186232500004E-06</v>
      </c>
      <c r="K17">
        <f t="shared" si="13"/>
        <v>2.0715446021144884E-07</v>
      </c>
      <c r="L17">
        <f>I17*(G17-results!$B$22)^2*H17</f>
        <v>9.964123379526745E-07</v>
      </c>
      <c r="M17" s="3">
        <f t="shared" si="0"/>
        <v>1.143</v>
      </c>
      <c r="N17" s="4">
        <f t="shared" si="1"/>
        <v>0.12311</v>
      </c>
      <c r="O17">
        <f t="shared" si="7"/>
        <v>1.1525138621</v>
      </c>
      <c r="P17" s="3">
        <f t="shared" si="8"/>
        <v>0.019027724199999874</v>
      </c>
      <c r="Q17">
        <f t="shared" si="9"/>
        <v>0.122995</v>
      </c>
      <c r="R17">
        <f t="shared" si="10"/>
        <v>0.0023403149379789844</v>
      </c>
      <c r="S17">
        <f t="shared" si="11"/>
        <v>0.002697245407700481</v>
      </c>
      <c r="T17">
        <f>Q17*(O17-results!$B$22)^2*P17</f>
        <v>0.00048514054304960854</v>
      </c>
    </row>
    <row r="18" spans="2:20" ht="12.75">
      <c r="B18">
        <v>3.5</v>
      </c>
      <c r="C18">
        <v>0.00057</v>
      </c>
      <c r="E18" s="3">
        <f t="shared" si="2"/>
        <v>0.08889999999999999</v>
      </c>
      <c r="F18" s="4">
        <f t="shared" si="3"/>
        <v>0.00057</v>
      </c>
      <c r="G18">
        <f t="shared" si="4"/>
        <v>0.0857138621</v>
      </c>
      <c r="H18" s="3">
        <f t="shared" si="5"/>
        <v>0.0063722757999999935</v>
      </c>
      <c r="I18">
        <f t="shared" si="6"/>
        <v>0.000515</v>
      </c>
      <c r="J18">
        <f t="shared" si="12"/>
        <v>3.281722036999997E-06</v>
      </c>
      <c r="K18">
        <f t="shared" si="13"/>
        <v>2.812890701299488E-07</v>
      </c>
      <c r="L18">
        <f>I18*(G18-results!$B$22)^2*H18</f>
        <v>1.2271459871013542E-06</v>
      </c>
      <c r="M18" s="3">
        <f t="shared" si="0"/>
        <v>1.1239277241999999</v>
      </c>
      <c r="N18" s="4">
        <f t="shared" si="1"/>
        <v>0.123245</v>
      </c>
      <c r="O18">
        <f t="shared" si="7"/>
        <v>1.1334638621</v>
      </c>
      <c r="P18" s="3">
        <f t="shared" si="8"/>
        <v>0.01907227580000015</v>
      </c>
      <c r="Q18">
        <f t="shared" si="9"/>
        <v>0.1231775</v>
      </c>
      <c r="R18">
        <f t="shared" si="10"/>
        <v>0.0023492752523545184</v>
      </c>
      <c r="S18">
        <f t="shared" si="11"/>
        <v>0.0026628186006697045</v>
      </c>
      <c r="T18">
        <f>Q18*(O18-results!$B$22)^2*P18</f>
        <v>0.00044709793040219575</v>
      </c>
    </row>
    <row r="19" spans="2:20" ht="12.75">
      <c r="B19">
        <v>3.749123</v>
      </c>
      <c r="C19">
        <v>0.00081</v>
      </c>
      <c r="E19" s="3">
        <f t="shared" si="2"/>
        <v>0.0952277242</v>
      </c>
      <c r="F19" s="4">
        <f t="shared" si="3"/>
        <v>0.00081</v>
      </c>
      <c r="G19">
        <f t="shared" si="4"/>
        <v>0.0920638621</v>
      </c>
      <c r="H19" s="3">
        <f t="shared" si="5"/>
        <v>0.0063277242000000095</v>
      </c>
      <c r="I19">
        <f t="shared" si="6"/>
        <v>0.00069</v>
      </c>
      <c r="J19">
        <f t="shared" si="12"/>
        <v>4.366129698000006E-06</v>
      </c>
      <c r="K19">
        <f t="shared" si="13"/>
        <v>4.0196276242738725E-07</v>
      </c>
      <c r="L19">
        <f>I19*(G19-results!$B$22)^2*H19</f>
        <v>1.5989108111776374E-06</v>
      </c>
      <c r="M19" s="3">
        <f t="shared" si="0"/>
        <v>1.1049</v>
      </c>
      <c r="N19" s="4">
        <f t="shared" si="1"/>
        <v>0.123355</v>
      </c>
      <c r="O19">
        <f t="shared" si="7"/>
        <v>1.1144138621</v>
      </c>
      <c r="P19" s="3">
        <f t="shared" si="8"/>
        <v>0.019027724199999874</v>
      </c>
      <c r="Q19">
        <f t="shared" si="9"/>
        <v>0.12329999999999999</v>
      </c>
      <c r="R19">
        <f t="shared" si="10"/>
        <v>0.0023461183938599845</v>
      </c>
      <c r="S19">
        <f t="shared" si="11"/>
        <v>0.002614546860245354</v>
      </c>
      <c r="T19">
        <f>Q19*(O19-results!$B$22)^2*P19</f>
        <v>0.0004083535192815138</v>
      </c>
    </row>
    <row r="20" spans="2:20" ht="12.75">
      <c r="B20">
        <v>4</v>
      </c>
      <c r="C20">
        <v>0.001635</v>
      </c>
      <c r="E20" s="3">
        <f t="shared" si="2"/>
        <v>0.1016</v>
      </c>
      <c r="F20" s="4">
        <f t="shared" si="3"/>
        <v>0.001635</v>
      </c>
      <c r="G20">
        <f t="shared" si="4"/>
        <v>0.0984138621</v>
      </c>
      <c r="H20" s="3">
        <f t="shared" si="5"/>
        <v>0.0063722757999999935</v>
      </c>
      <c r="I20">
        <f t="shared" si="6"/>
        <v>0.0012225</v>
      </c>
      <c r="J20">
        <f t="shared" si="12"/>
        <v>7.790107165499993E-06</v>
      </c>
      <c r="K20">
        <f t="shared" si="13"/>
        <v>7.666545323297381E-07</v>
      </c>
      <c r="L20">
        <f>I20*(G20-results!$B$22)^2*H20</f>
        <v>2.793241996306467E-06</v>
      </c>
      <c r="M20" s="3">
        <f t="shared" si="0"/>
        <v>1.0858277241999998</v>
      </c>
      <c r="N20" s="4">
        <f t="shared" si="1"/>
        <v>0.12344</v>
      </c>
      <c r="O20">
        <f t="shared" si="7"/>
        <v>1.0953638621</v>
      </c>
      <c r="P20" s="3">
        <f t="shared" si="8"/>
        <v>0.01907227580000015</v>
      </c>
      <c r="Q20">
        <f t="shared" si="9"/>
        <v>0.1233975</v>
      </c>
      <c r="R20">
        <f t="shared" si="10"/>
        <v>0.002353471153030518</v>
      </c>
      <c r="S20">
        <f t="shared" si="11"/>
        <v>0.0025779072515244483</v>
      </c>
      <c r="T20">
        <f>Q20*(O20-results!$B$22)^2*P20</f>
        <v>0.0003730783025500031</v>
      </c>
    </row>
    <row r="21" spans="2:20" ht="12.75">
      <c r="B21">
        <v>4.249123</v>
      </c>
      <c r="C21">
        <v>0.00449</v>
      </c>
      <c r="E21" s="3">
        <f t="shared" si="2"/>
        <v>0.10792772419999999</v>
      </c>
      <c r="F21" s="4">
        <f t="shared" si="3"/>
        <v>0.00449</v>
      </c>
      <c r="G21">
        <f t="shared" si="4"/>
        <v>0.1047638621</v>
      </c>
      <c r="H21" s="3">
        <f t="shared" si="5"/>
        <v>0.006327724199999996</v>
      </c>
      <c r="I21">
        <f t="shared" si="6"/>
        <v>0.0030625</v>
      </c>
      <c r="J21">
        <f t="shared" si="12"/>
        <v>1.9378655362499986E-05</v>
      </c>
      <c r="K21">
        <f t="shared" si="13"/>
        <v>2.030182778080374E-06</v>
      </c>
      <c r="L21">
        <f>I21*(G21-results!$B$22)^2*H21</f>
        <v>6.8018744419380085E-06</v>
      </c>
      <c r="M21" s="3">
        <f t="shared" si="0"/>
        <v>1.0668</v>
      </c>
      <c r="N21" s="4">
        <f t="shared" si="1"/>
        <v>0.123475</v>
      </c>
      <c r="O21">
        <f t="shared" si="7"/>
        <v>1.0763138621</v>
      </c>
      <c r="P21" s="3">
        <f t="shared" si="8"/>
        <v>0.019027724199999874</v>
      </c>
      <c r="Q21">
        <f t="shared" si="9"/>
        <v>0.1234575</v>
      </c>
      <c r="R21">
        <f t="shared" si="10"/>
        <v>0.0023491152604214844</v>
      </c>
      <c r="S21">
        <f t="shared" si="11"/>
        <v>0.002528385318462295</v>
      </c>
      <c r="T21">
        <f>Q21*(O21-results!$B$22)^2*P21</f>
        <v>0.00033760545135336087</v>
      </c>
    </row>
    <row r="22" spans="2:20" ht="12.75">
      <c r="B22">
        <v>4.5</v>
      </c>
      <c r="C22">
        <v>0.008195</v>
      </c>
      <c r="E22" s="3">
        <f t="shared" si="2"/>
        <v>0.1143</v>
      </c>
      <c r="F22" s="4">
        <f t="shared" si="3"/>
        <v>0.008195</v>
      </c>
      <c r="G22">
        <f t="shared" si="4"/>
        <v>0.11111386209999999</v>
      </c>
      <c r="H22" s="3">
        <f t="shared" si="5"/>
        <v>0.006372275800000007</v>
      </c>
      <c r="I22">
        <f t="shared" si="6"/>
        <v>0.006342499999999999</v>
      </c>
      <c r="J22">
        <f t="shared" si="12"/>
        <v>4.041615926150004E-05</v>
      </c>
      <c r="K22">
        <f t="shared" si="13"/>
        <v>4.490795546793953E-06</v>
      </c>
      <c r="L22">
        <f>I22*(G22-results!$B$22)^2*H22</f>
        <v>1.3883535147628054E-05</v>
      </c>
      <c r="M22" s="3">
        <f t="shared" si="0"/>
        <v>1.0477277241999998</v>
      </c>
      <c r="N22" s="4">
        <f t="shared" si="1"/>
        <v>0.123535</v>
      </c>
      <c r="O22">
        <f t="shared" si="7"/>
        <v>1.0572638621</v>
      </c>
      <c r="P22" s="3">
        <f t="shared" si="8"/>
        <v>0.01907227580000015</v>
      </c>
      <c r="Q22">
        <f t="shared" si="9"/>
        <v>0.123505</v>
      </c>
      <c r="R22">
        <f t="shared" si="10"/>
        <v>0.0023555214226790187</v>
      </c>
      <c r="S22">
        <f t="shared" si="11"/>
        <v>0.002490407676600905</v>
      </c>
      <c r="T22">
        <f>Q22*(O22-results!$B$22)^2*P22</f>
        <v>0.00030535857140709296</v>
      </c>
    </row>
    <row r="23" spans="2:20" ht="12.75">
      <c r="B23">
        <v>4.749123</v>
      </c>
      <c r="C23">
        <v>0.012345</v>
      </c>
      <c r="E23" s="3">
        <f t="shared" si="2"/>
        <v>0.1206277242</v>
      </c>
      <c r="F23" s="4">
        <f t="shared" si="3"/>
        <v>0.012345</v>
      </c>
      <c r="G23">
        <f t="shared" si="4"/>
        <v>0.1174638621</v>
      </c>
      <c r="H23" s="3">
        <f t="shared" si="5"/>
        <v>0.006327724199999996</v>
      </c>
      <c r="I23">
        <f t="shared" si="6"/>
        <v>0.01027</v>
      </c>
      <c r="J23">
        <f t="shared" si="12"/>
        <v>6.498572753399995E-05</v>
      </c>
      <c r="K23">
        <f t="shared" si="13"/>
        <v>7.633474537521943E-06</v>
      </c>
      <c r="L23">
        <f>I23*(G23-results!$B$22)^2*H23</f>
        <v>2.1842437332724063E-05</v>
      </c>
      <c r="M23" s="3">
        <f t="shared" si="0"/>
        <v>1.0287</v>
      </c>
      <c r="N23" s="4">
        <f t="shared" si="1"/>
        <v>0.123585</v>
      </c>
      <c r="O23">
        <f t="shared" si="7"/>
        <v>1.0382138620999999</v>
      </c>
      <c r="P23" s="3">
        <f t="shared" si="8"/>
        <v>0.019027724199999874</v>
      </c>
      <c r="Q23">
        <f t="shared" si="9"/>
        <v>0.12356</v>
      </c>
      <c r="R23">
        <f t="shared" si="10"/>
        <v>0.0023510656021519844</v>
      </c>
      <c r="S23">
        <f t="shared" si="11"/>
        <v>0.0024409088988606733</v>
      </c>
      <c r="T23">
        <f>Q23*(O23-results!$B$22)^2*P23</f>
        <v>0.0002733825486403214</v>
      </c>
    </row>
    <row r="24" spans="2:20" ht="12.75">
      <c r="B24">
        <v>5</v>
      </c>
      <c r="C24">
        <v>0.017225</v>
      </c>
      <c r="E24" s="3">
        <f t="shared" si="2"/>
        <v>0.127</v>
      </c>
      <c r="F24" s="4">
        <f t="shared" si="3"/>
        <v>0.017225</v>
      </c>
      <c r="G24">
        <f t="shared" si="4"/>
        <v>0.1238138621</v>
      </c>
      <c r="H24" s="3">
        <f t="shared" si="5"/>
        <v>0.006372275800000007</v>
      </c>
      <c r="I24">
        <f t="shared" si="6"/>
        <v>0.014785</v>
      </c>
      <c r="J24">
        <f t="shared" si="12"/>
        <v>9.421409770300011E-05</v>
      </c>
      <c r="K24">
        <f t="shared" si="13"/>
        <v>1.1665011300875182E-05</v>
      </c>
      <c r="L24">
        <f>I24*(G24-results!$B$22)^2*H24</f>
        <v>3.097653857104202E-05</v>
      </c>
      <c r="M24" s="3">
        <f t="shared" si="0"/>
        <v>1.0096277241999998</v>
      </c>
      <c r="N24" s="4">
        <f t="shared" si="1"/>
        <v>0.123635</v>
      </c>
      <c r="O24">
        <f t="shared" si="7"/>
        <v>1.0191638620999999</v>
      </c>
      <c r="P24" s="3">
        <f t="shared" si="8"/>
        <v>0.01907227580000015</v>
      </c>
      <c r="Q24">
        <f t="shared" si="9"/>
        <v>0.12361</v>
      </c>
      <c r="R24">
        <f t="shared" si="10"/>
        <v>0.0023575240116380184</v>
      </c>
      <c r="S24">
        <f t="shared" si="11"/>
        <v>0.002402703276694488</v>
      </c>
      <c r="T24">
        <f>Q24*(O24-results!$B$22)^2*P24</f>
        <v>0.00024435999372858134</v>
      </c>
    </row>
    <row r="25" spans="2:20" ht="12.75">
      <c r="B25">
        <v>5.249123</v>
      </c>
      <c r="C25">
        <v>0.02297</v>
      </c>
      <c r="E25" s="3">
        <f t="shared" si="2"/>
        <v>0.1333277242</v>
      </c>
      <c r="F25" s="4">
        <f t="shared" si="3"/>
        <v>0.02297</v>
      </c>
      <c r="G25">
        <f t="shared" si="4"/>
        <v>0.1301638621</v>
      </c>
      <c r="H25" s="3">
        <f t="shared" si="5"/>
        <v>0.006327724199999996</v>
      </c>
      <c r="I25">
        <f t="shared" si="6"/>
        <v>0.0200975</v>
      </c>
      <c r="J25">
        <f t="shared" si="12"/>
        <v>0.00012717143710949991</v>
      </c>
      <c r="K25">
        <f t="shared" si="13"/>
        <v>1.6553125402979768E-05</v>
      </c>
      <c r="L25">
        <f>I25*(G25-results!$B$22)^2*H25</f>
        <v>4.089158295276185E-05</v>
      </c>
      <c r="M25" s="3">
        <f t="shared" si="0"/>
        <v>0.9905999999999999</v>
      </c>
      <c r="N25" s="4">
        <f t="shared" si="1"/>
        <v>0.12368</v>
      </c>
      <c r="O25">
        <f t="shared" si="7"/>
        <v>1.0001138620999999</v>
      </c>
      <c r="P25" s="3">
        <f t="shared" si="8"/>
        <v>0.019027724199999874</v>
      </c>
      <c r="Q25">
        <f t="shared" si="9"/>
        <v>0.1236575</v>
      </c>
      <c r="R25">
        <f t="shared" si="10"/>
        <v>0.0023529208052614843</v>
      </c>
      <c r="S25">
        <f t="shared" si="11"/>
        <v>0.002353188713765505</v>
      </c>
      <c r="T25">
        <f>Q25*(O25-results!$B$22)^2*P25</f>
        <v>0.0002158752220269645</v>
      </c>
    </row>
    <row r="26" spans="2:20" ht="12.75">
      <c r="B26">
        <v>5.5</v>
      </c>
      <c r="C26">
        <v>0.030205</v>
      </c>
      <c r="E26" s="3">
        <f t="shared" si="2"/>
        <v>0.1397</v>
      </c>
      <c r="F26" s="4">
        <f t="shared" si="3"/>
        <v>0.030205</v>
      </c>
      <c r="G26">
        <f t="shared" si="4"/>
        <v>0.1365138621</v>
      </c>
      <c r="H26" s="3">
        <f t="shared" si="5"/>
        <v>0.0063722757999999935</v>
      </c>
      <c r="I26">
        <f t="shared" si="6"/>
        <v>0.0265875</v>
      </c>
      <c r="J26">
        <f t="shared" si="12"/>
        <v>0.00016942288283249983</v>
      </c>
      <c r="K26">
        <f t="shared" si="13"/>
        <v>2.3128572063580337E-05</v>
      </c>
      <c r="L26">
        <f>I26*(G26-results!$B$22)^2*H26</f>
        <v>5.3264129309123925E-05</v>
      </c>
      <c r="M26" s="3">
        <f t="shared" si="0"/>
        <v>0.9715277241999999</v>
      </c>
      <c r="N26" s="4">
        <f t="shared" si="1"/>
        <v>0.12371</v>
      </c>
      <c r="O26">
        <f t="shared" si="7"/>
        <v>0.9810638620999999</v>
      </c>
      <c r="P26" s="3">
        <f t="shared" si="8"/>
        <v>0.019072275800000038</v>
      </c>
      <c r="Q26">
        <f t="shared" si="9"/>
        <v>0.123695</v>
      </c>
      <c r="R26">
        <f t="shared" si="10"/>
        <v>0.002359145155081005</v>
      </c>
      <c r="S26">
        <f t="shared" si="11"/>
        <v>0.0023144720570982737</v>
      </c>
      <c r="T26">
        <f>Q26*(O26-results!$B$22)^2*P26</f>
        <v>0.000190076836701063</v>
      </c>
    </row>
    <row r="27" spans="2:20" ht="12.75">
      <c r="B27">
        <v>5.749123</v>
      </c>
      <c r="C27">
        <v>0.0389</v>
      </c>
      <c r="E27" s="3">
        <f t="shared" si="2"/>
        <v>0.1460277242</v>
      </c>
      <c r="F27" s="4">
        <f t="shared" si="3"/>
        <v>0.0389</v>
      </c>
      <c r="G27">
        <f t="shared" si="4"/>
        <v>0.1428638621</v>
      </c>
      <c r="H27" s="3">
        <f t="shared" si="5"/>
        <v>0.006327724199999996</v>
      </c>
      <c r="I27">
        <f t="shared" si="6"/>
        <v>0.0345525</v>
      </c>
      <c r="J27">
        <f t="shared" si="12"/>
        <v>0.00021863869042049985</v>
      </c>
      <c r="K27">
        <f t="shared" si="13"/>
        <v>3.123556771795888E-05</v>
      </c>
      <c r="L27">
        <f>I27*(G27-results!$B$22)^2*H27</f>
        <v>6.718878579079445E-05</v>
      </c>
      <c r="M27" s="3">
        <f t="shared" si="0"/>
        <v>0.9525</v>
      </c>
      <c r="N27" s="4">
        <f t="shared" si="1"/>
        <v>0.1237</v>
      </c>
      <c r="O27">
        <f t="shared" si="7"/>
        <v>0.9620138621</v>
      </c>
      <c r="P27" s="3">
        <f t="shared" si="8"/>
        <v>0.019027724199999874</v>
      </c>
      <c r="Q27">
        <f t="shared" si="9"/>
        <v>0.12370500000000001</v>
      </c>
      <c r="R27">
        <f t="shared" si="10"/>
        <v>0.0023538246221609846</v>
      </c>
      <c r="S27">
        <f t="shared" si="11"/>
        <v>0.002264411915471162</v>
      </c>
      <c r="T27">
        <f>Q27*(O27-results!$B$22)^2*P27</f>
        <v>0.00016504659289359616</v>
      </c>
    </row>
    <row r="28" spans="2:20" ht="12.75">
      <c r="B28">
        <v>6</v>
      </c>
      <c r="C28">
        <v>0.04936</v>
      </c>
      <c r="E28" s="3">
        <f t="shared" si="2"/>
        <v>0.15239999999999998</v>
      </c>
      <c r="F28" s="4">
        <f t="shared" si="3"/>
        <v>0.04936</v>
      </c>
      <c r="G28">
        <f t="shared" si="4"/>
        <v>0.14921386209999998</v>
      </c>
      <c r="H28" s="3">
        <f t="shared" si="5"/>
        <v>0.0063722757999999935</v>
      </c>
      <c r="I28">
        <f t="shared" si="6"/>
        <v>0.04413</v>
      </c>
      <c r="J28">
        <f t="shared" si="12"/>
        <v>0.00028120853105399973</v>
      </c>
      <c r="K28">
        <f t="shared" si="13"/>
        <v>4.196021097403508E-05</v>
      </c>
      <c r="L28">
        <f>I28*(G28-results!$B$22)^2*H28</f>
        <v>8.444837552382242E-05</v>
      </c>
      <c r="M28" s="3">
        <f t="shared" si="0"/>
        <v>0.9334277241999999</v>
      </c>
      <c r="N28" s="4">
        <f t="shared" si="1"/>
        <v>0.123705</v>
      </c>
      <c r="O28">
        <f t="shared" si="7"/>
        <v>0.9429638620999999</v>
      </c>
      <c r="P28" s="3">
        <f t="shared" si="8"/>
        <v>0.01907227580000015</v>
      </c>
      <c r="Q28">
        <f t="shared" si="9"/>
        <v>0.12370249999999999</v>
      </c>
      <c r="R28">
        <f t="shared" si="10"/>
        <v>0.0023592881971495182</v>
      </c>
      <c r="S28">
        <f t="shared" si="11"/>
        <v>0.002224723510191056</v>
      </c>
      <c r="T28">
        <f>Q28*(O28-results!$B$22)^2*P28</f>
        <v>0.00014248340241793396</v>
      </c>
    </row>
    <row r="29" spans="2:20" ht="12.75">
      <c r="B29">
        <v>6.249123</v>
      </c>
      <c r="C29">
        <v>0.06136</v>
      </c>
      <c r="E29" s="3">
        <f t="shared" si="2"/>
        <v>0.1587277242</v>
      </c>
      <c r="F29" s="4">
        <f t="shared" si="3"/>
        <v>0.06136</v>
      </c>
      <c r="G29">
        <f t="shared" si="4"/>
        <v>0.1555638621</v>
      </c>
      <c r="H29" s="3">
        <f t="shared" si="5"/>
        <v>0.006327724200000023</v>
      </c>
      <c r="I29">
        <f t="shared" si="6"/>
        <v>0.05536</v>
      </c>
      <c r="J29">
        <f t="shared" si="12"/>
        <v>0.0003503028117120013</v>
      </c>
      <c r="K29">
        <f t="shared" si="13"/>
        <v>5.4494458294408036E-05</v>
      </c>
      <c r="L29">
        <f>I29*(G29-results!$B$22)^2*H29</f>
        <v>0.00010277389806415878</v>
      </c>
      <c r="M29" s="3">
        <f t="shared" si="0"/>
        <v>0.9144</v>
      </c>
      <c r="N29" s="4">
        <f t="shared" si="1"/>
        <v>0.123675</v>
      </c>
      <c r="O29">
        <f t="shared" si="7"/>
        <v>0.9239138620999999</v>
      </c>
      <c r="P29" s="3">
        <f t="shared" si="8"/>
        <v>0.019027724199999874</v>
      </c>
      <c r="Q29">
        <f t="shared" si="9"/>
        <v>0.12369</v>
      </c>
      <c r="R29">
        <f t="shared" si="10"/>
        <v>0.0023535392062979843</v>
      </c>
      <c r="S29">
        <f t="shared" si="11"/>
        <v>0.002174467497694539</v>
      </c>
      <c r="T29">
        <f>Q29*(O29-results!$B$22)^2*P29</f>
        <v>0.00012095404309247094</v>
      </c>
    </row>
    <row r="30" spans="2:20" ht="12.75">
      <c r="B30">
        <v>6.5</v>
      </c>
      <c r="C30">
        <v>0.074</v>
      </c>
      <c r="E30" s="3">
        <f t="shared" si="2"/>
        <v>0.1651</v>
      </c>
      <c r="F30" s="4">
        <f t="shared" si="3"/>
        <v>0.074</v>
      </c>
      <c r="G30">
        <f t="shared" si="4"/>
        <v>0.1619138621</v>
      </c>
      <c r="H30" s="3">
        <f t="shared" si="5"/>
        <v>0.0063722757999999935</v>
      </c>
      <c r="I30">
        <f t="shared" si="6"/>
        <v>0.06767999999999999</v>
      </c>
      <c r="J30">
        <f t="shared" si="12"/>
        <v>0.0004312756261439995</v>
      </c>
      <c r="K30">
        <f t="shared" si="13"/>
        <v>6.982950225857068E-05</v>
      </c>
      <c r="L30">
        <f>I30*(G30-results!$B$22)^2*H30</f>
        <v>0.00012358083698301507</v>
      </c>
      <c r="M30" s="3">
        <f t="shared" si="0"/>
        <v>0.8953277241999998</v>
      </c>
      <c r="N30" s="4">
        <f t="shared" si="1"/>
        <v>0.123705</v>
      </c>
      <c r="O30">
        <f t="shared" si="7"/>
        <v>0.9048638620999999</v>
      </c>
      <c r="P30" s="3">
        <f t="shared" si="8"/>
        <v>0.01907227580000015</v>
      </c>
      <c r="Q30">
        <f t="shared" si="9"/>
        <v>0.12369</v>
      </c>
      <c r="R30">
        <f t="shared" si="10"/>
        <v>0.0023590497937020184</v>
      </c>
      <c r="S30">
        <f t="shared" si="11"/>
        <v>0.002134618907215416</v>
      </c>
      <c r="T30">
        <f>Q30*(O30-results!$B$22)^2*P30</f>
        <v>0.00010171769638527005</v>
      </c>
    </row>
    <row r="31" spans="2:20" ht="12.75">
      <c r="B31">
        <v>6.749123</v>
      </c>
      <c r="C31">
        <v>0.086265</v>
      </c>
      <c r="E31" s="3">
        <f t="shared" si="2"/>
        <v>0.1714277242</v>
      </c>
      <c r="F31" s="4">
        <f t="shared" si="3"/>
        <v>0.086265</v>
      </c>
      <c r="G31">
        <f t="shared" si="4"/>
        <v>0.1682638621</v>
      </c>
      <c r="H31" s="3">
        <f t="shared" si="5"/>
        <v>0.006327724199999996</v>
      </c>
      <c r="I31">
        <f t="shared" si="6"/>
        <v>0.0801325</v>
      </c>
      <c r="J31">
        <f t="shared" si="12"/>
        <v>0.0005070563594564996</v>
      </c>
      <c r="K31">
        <f t="shared" si="13"/>
        <v>8.531926134451648E-05</v>
      </c>
      <c r="L31">
        <f>I31*(G31-results!$B$22)^2*H31</f>
        <v>0.00014186890895788977</v>
      </c>
      <c r="M31" s="3">
        <f t="shared" si="0"/>
        <v>0.8763</v>
      </c>
      <c r="N31" s="4">
        <f t="shared" si="1"/>
        <v>0.123705</v>
      </c>
      <c r="O31">
        <f t="shared" si="7"/>
        <v>0.8858138620999999</v>
      </c>
      <c r="P31" s="3">
        <f t="shared" si="8"/>
        <v>0.019027724199999874</v>
      </c>
      <c r="Q31">
        <f t="shared" si="9"/>
        <v>0.123705</v>
      </c>
      <c r="R31">
        <f t="shared" si="10"/>
        <v>0.002353824622160984</v>
      </c>
      <c r="S31">
        <f t="shared" si="11"/>
        <v>0.0020850504792624945</v>
      </c>
      <c r="T31">
        <f>Q31*(O31-results!$B$22)^2*P31</f>
        <v>8.372450042687762E-05</v>
      </c>
    </row>
    <row r="32" spans="2:20" ht="12.75">
      <c r="B32">
        <v>7</v>
      </c>
      <c r="C32">
        <v>0.097135</v>
      </c>
      <c r="E32" s="3">
        <f t="shared" si="2"/>
        <v>0.17779999999999999</v>
      </c>
      <c r="F32" s="4">
        <f t="shared" si="3"/>
        <v>0.097135</v>
      </c>
      <c r="G32">
        <f t="shared" si="4"/>
        <v>0.1746138621</v>
      </c>
      <c r="H32" s="3">
        <f t="shared" si="5"/>
        <v>0.0063722757999999935</v>
      </c>
      <c r="I32">
        <f t="shared" si="6"/>
        <v>0.0917</v>
      </c>
      <c r="J32">
        <f t="shared" si="12"/>
        <v>0.0005843376908599994</v>
      </c>
      <c r="K32">
        <f t="shared" si="13"/>
        <v>0.00010203346097166036</v>
      </c>
      <c r="L32">
        <f>I32*(G32-results!$B$22)^2*H32</f>
        <v>0.00015958956243802863</v>
      </c>
      <c r="M32" s="3">
        <f t="shared" si="0"/>
        <v>0.8572277241999999</v>
      </c>
      <c r="N32" s="4">
        <f t="shared" si="1"/>
        <v>0.12371</v>
      </c>
      <c r="O32">
        <f t="shared" si="7"/>
        <v>0.8667638621</v>
      </c>
      <c r="P32" s="3">
        <f t="shared" si="8"/>
        <v>0.019072275800000038</v>
      </c>
      <c r="Q32">
        <f t="shared" si="9"/>
        <v>0.1237075</v>
      </c>
      <c r="R32">
        <f t="shared" si="10"/>
        <v>0.0023593835585285047</v>
      </c>
      <c r="S32">
        <f t="shared" si="11"/>
        <v>0.0020450284053654083</v>
      </c>
      <c r="T32">
        <f>Q32*(O32-results!$B$22)^2*P32</f>
        <v>6.782482336827938E-05</v>
      </c>
    </row>
    <row r="33" spans="2:20" ht="12.75">
      <c r="B33">
        <v>7.249123</v>
      </c>
      <c r="C33">
        <v>0.106315</v>
      </c>
      <c r="E33" s="3">
        <f t="shared" si="2"/>
        <v>0.18412772419999998</v>
      </c>
      <c r="F33" s="4">
        <f t="shared" si="3"/>
        <v>0.106315</v>
      </c>
      <c r="G33">
        <f t="shared" si="4"/>
        <v>0.18096386209999998</v>
      </c>
      <c r="H33" s="3">
        <f t="shared" si="5"/>
        <v>0.006327724199999996</v>
      </c>
      <c r="I33">
        <f t="shared" si="6"/>
        <v>0.10172500000000001</v>
      </c>
      <c r="J33">
        <f t="shared" si="12"/>
        <v>0.0006436877442449996</v>
      </c>
      <c r="K33">
        <f t="shared" si="13"/>
        <v>0.00011648422018501217</v>
      </c>
      <c r="L33">
        <f>I33*(G33-results!$B$22)^2*H33</f>
        <v>0.00017155254475013075</v>
      </c>
      <c r="M33" s="3">
        <f t="shared" si="0"/>
        <v>0.8382</v>
      </c>
      <c r="N33" s="4">
        <f t="shared" si="1"/>
        <v>0.123695</v>
      </c>
      <c r="O33">
        <f t="shared" si="7"/>
        <v>0.8477138621</v>
      </c>
      <c r="P33" s="3">
        <f t="shared" si="8"/>
        <v>0.019027724199999985</v>
      </c>
      <c r="Q33">
        <f t="shared" si="9"/>
        <v>0.12370249999999999</v>
      </c>
      <c r="R33">
        <f t="shared" si="10"/>
        <v>0.002353777052850498</v>
      </c>
      <c r="S33">
        <f t="shared" si="11"/>
        <v>0.0019953294359942517</v>
      </c>
      <c r="T33">
        <f>Q33*(O33-results!$B$22)^2*P33</f>
        <v>5.3312882831344704E-05</v>
      </c>
    </row>
    <row r="34" spans="2:20" ht="12.75">
      <c r="B34">
        <v>7.5</v>
      </c>
      <c r="C34">
        <v>0.1129</v>
      </c>
      <c r="E34" s="3">
        <f t="shared" si="2"/>
        <v>0.1905</v>
      </c>
      <c r="F34" s="4">
        <f t="shared" si="3"/>
        <v>0.1129</v>
      </c>
      <c r="G34">
        <f t="shared" si="4"/>
        <v>0.1873138621</v>
      </c>
      <c r="H34" s="3">
        <f t="shared" si="5"/>
        <v>0.006372275800000021</v>
      </c>
      <c r="I34">
        <f t="shared" si="6"/>
        <v>0.1096075</v>
      </c>
      <c r="J34">
        <f t="shared" si="12"/>
        <v>0.0006984492197485023</v>
      </c>
      <c r="K34">
        <f t="shared" si="13"/>
        <v>0.00013082922083182356</v>
      </c>
      <c r="L34">
        <f>I34*(G34-results!$B$22)^2*H34</f>
        <v>0.00018159616712928276</v>
      </c>
      <c r="M34" s="3">
        <f t="shared" si="0"/>
        <v>0.8191277241999999</v>
      </c>
      <c r="N34" s="4">
        <f t="shared" si="1"/>
        <v>0.123695</v>
      </c>
      <c r="O34">
        <f t="shared" si="7"/>
        <v>0.8286638621</v>
      </c>
      <c r="P34" s="3">
        <f t="shared" si="8"/>
        <v>0.019072275800000038</v>
      </c>
      <c r="Q34">
        <f t="shared" si="9"/>
        <v>0.123695</v>
      </c>
      <c r="R34">
        <f t="shared" si="10"/>
        <v>0.002359145155081005</v>
      </c>
      <c r="S34">
        <f t="shared" si="11"/>
        <v>0.0019549383354639286</v>
      </c>
      <c r="T34">
        <f>Q34*(O34-results!$B$22)^2*P34</f>
        <v>4.07632492570416E-05</v>
      </c>
    </row>
    <row r="35" spans="2:20" ht="12.75">
      <c r="B35">
        <v>7.749123</v>
      </c>
      <c r="C35">
        <v>0.11736</v>
      </c>
      <c r="E35" s="3">
        <f t="shared" si="2"/>
        <v>0.1968277242</v>
      </c>
      <c r="F35" s="4">
        <f t="shared" si="3"/>
        <v>0.11736</v>
      </c>
      <c r="G35">
        <f t="shared" si="4"/>
        <v>0.1936638621</v>
      </c>
      <c r="H35" s="3">
        <f t="shared" si="5"/>
        <v>0.006327724199999996</v>
      </c>
      <c r="I35">
        <f t="shared" si="6"/>
        <v>0.11513000000000001</v>
      </c>
      <c r="J35">
        <f t="shared" si="12"/>
        <v>0.0007285108871459996</v>
      </c>
      <c r="K35">
        <f t="shared" si="13"/>
        <v>0.00014108623198659151</v>
      </c>
      <c r="L35">
        <f>I35*(G35-results!$B$22)^2*H35</f>
        <v>0.00018472389923909362</v>
      </c>
      <c r="M35" s="3">
        <f t="shared" si="0"/>
        <v>0.8000999999999999</v>
      </c>
      <c r="N35" s="4">
        <f t="shared" si="1"/>
        <v>0.12366</v>
      </c>
      <c r="O35">
        <f t="shared" si="7"/>
        <v>0.8096138621</v>
      </c>
      <c r="P35" s="3">
        <f t="shared" si="8"/>
        <v>0.019027724199999985</v>
      </c>
      <c r="Q35">
        <f t="shared" si="9"/>
        <v>0.1236775</v>
      </c>
      <c r="R35">
        <f t="shared" si="10"/>
        <v>0.002353301359745498</v>
      </c>
      <c r="S35">
        <f t="shared" si="11"/>
        <v>0.0019052654025487339</v>
      </c>
      <c r="T35">
        <f>Q35*(O35-results!$B$22)^2*P35</f>
        <v>2.9730480192080328E-05</v>
      </c>
    </row>
    <row r="36" spans="2:20" ht="12.75">
      <c r="B36">
        <v>8</v>
      </c>
      <c r="C36">
        <v>0.12038</v>
      </c>
      <c r="E36" s="3">
        <f t="shared" si="2"/>
        <v>0.2032</v>
      </c>
      <c r="F36" s="4">
        <f t="shared" si="3"/>
        <v>0.12038</v>
      </c>
      <c r="G36">
        <f t="shared" si="4"/>
        <v>0.2000138621</v>
      </c>
      <c r="H36" s="3">
        <f t="shared" si="5"/>
        <v>0.0063722757999999935</v>
      </c>
      <c r="I36">
        <f t="shared" si="6"/>
        <v>0.11887</v>
      </c>
      <c r="J36">
        <f t="shared" si="12"/>
        <v>0.0007574724243459992</v>
      </c>
      <c r="K36">
        <f t="shared" si="13"/>
        <v>0.00015150498502769337</v>
      </c>
      <c r="L36">
        <f>I36*(G36-results!$B$22)^2*H36</f>
        <v>0.0001872539254813102</v>
      </c>
      <c r="M36" s="3">
        <f t="shared" si="0"/>
        <v>0.7810277242</v>
      </c>
      <c r="N36" s="4">
        <f t="shared" si="1"/>
        <v>0.12364</v>
      </c>
      <c r="O36">
        <f t="shared" si="7"/>
        <v>0.7905638621</v>
      </c>
      <c r="P36" s="3">
        <f t="shared" si="8"/>
        <v>0.019072275799999927</v>
      </c>
      <c r="Q36">
        <f t="shared" si="9"/>
        <v>0.12365000000000001</v>
      </c>
      <c r="R36">
        <f t="shared" si="10"/>
        <v>0.002358286902669991</v>
      </c>
      <c r="S36">
        <f t="shared" si="11"/>
        <v>0.001864376401714635</v>
      </c>
      <c r="T36">
        <f>Q36*(O36-results!$B$22)^2*P36</f>
        <v>2.05501670573507E-05</v>
      </c>
    </row>
    <row r="37" spans="2:20" ht="12.75">
      <c r="B37">
        <v>8.249123</v>
      </c>
      <c r="C37">
        <v>0.121855</v>
      </c>
      <c r="E37" s="3">
        <f t="shared" si="2"/>
        <v>0.20952772420000002</v>
      </c>
      <c r="F37" s="4">
        <f t="shared" si="3"/>
        <v>0.121855</v>
      </c>
      <c r="G37">
        <f t="shared" si="4"/>
        <v>0.20636386210000002</v>
      </c>
      <c r="H37" s="3">
        <f t="shared" si="5"/>
        <v>0.006327724200000023</v>
      </c>
      <c r="I37">
        <f t="shared" si="6"/>
        <v>0.1211175</v>
      </c>
      <c r="J37">
        <f t="shared" si="12"/>
        <v>0.0007663981357935028</v>
      </c>
      <c r="K37">
        <f t="shared" si="13"/>
        <v>0.0001581568792085875</v>
      </c>
      <c r="L37">
        <f>I37*(G37-results!$B$22)^2*H37</f>
        <v>0.00018465195845810068</v>
      </c>
      <c r="M37" s="3">
        <f t="shared" si="0"/>
        <v>0.762</v>
      </c>
      <c r="N37" s="4">
        <f t="shared" si="1"/>
        <v>0.123615</v>
      </c>
      <c r="O37">
        <f t="shared" si="7"/>
        <v>0.7715138621</v>
      </c>
      <c r="P37" s="3">
        <f t="shared" si="8"/>
        <v>0.019027724199999985</v>
      </c>
      <c r="Q37">
        <f t="shared" si="9"/>
        <v>0.1236275</v>
      </c>
      <c r="R37">
        <f t="shared" si="10"/>
        <v>0.002352349973535498</v>
      </c>
      <c r="S37">
        <f t="shared" si="11"/>
        <v>0.001814870613093205</v>
      </c>
      <c r="T37">
        <f>Q37*(O37-results!$B$22)^2*P37</f>
        <v>1.2985751574220323E-05</v>
      </c>
    </row>
    <row r="38" spans="2:20" ht="12.75">
      <c r="B38">
        <v>8.5</v>
      </c>
      <c r="C38">
        <v>0.12258</v>
      </c>
      <c r="E38" s="3">
        <f t="shared" si="2"/>
        <v>0.21589999999999998</v>
      </c>
      <c r="F38" s="4">
        <f t="shared" si="3"/>
        <v>0.12258</v>
      </c>
      <c r="G38">
        <f t="shared" si="4"/>
        <v>0.21271386209999998</v>
      </c>
      <c r="H38" s="3">
        <f t="shared" si="5"/>
        <v>0.006372275799999966</v>
      </c>
      <c r="I38">
        <f t="shared" si="6"/>
        <v>0.1222175</v>
      </c>
      <c r="J38">
        <f t="shared" si="12"/>
        <v>0.0007788036175864958</v>
      </c>
      <c r="K38">
        <f t="shared" si="13"/>
        <v>0.00016566232531427502</v>
      </c>
      <c r="L38">
        <f>I38*(G38-results!$B$22)^2*H38</f>
        <v>0.00018281736101811275</v>
      </c>
      <c r="M38" s="3">
        <f t="shared" si="0"/>
        <v>0.7429277242</v>
      </c>
      <c r="N38" s="4">
        <f t="shared" si="1"/>
        <v>0.12358</v>
      </c>
      <c r="O38">
        <f t="shared" si="7"/>
        <v>0.7524638620999999</v>
      </c>
      <c r="P38" s="3">
        <f t="shared" si="8"/>
        <v>0.019072275800000038</v>
      </c>
      <c r="Q38">
        <f t="shared" si="9"/>
        <v>0.1235975</v>
      </c>
      <c r="R38">
        <f t="shared" si="10"/>
        <v>0.0023572856081905047</v>
      </c>
      <c r="S38">
        <f t="shared" si="11"/>
        <v>0.0017737722328117745</v>
      </c>
      <c r="T38">
        <f>Q38*(O38-results!$B$22)^2*P38</f>
        <v>7.195483753949561E-06</v>
      </c>
    </row>
    <row r="39" spans="2:20" ht="12.75">
      <c r="B39">
        <v>8.749123</v>
      </c>
      <c r="C39">
        <v>0.122955</v>
      </c>
      <c r="E39" s="3">
        <f t="shared" si="2"/>
        <v>0.2222277242</v>
      </c>
      <c r="F39" s="4">
        <f t="shared" si="3"/>
        <v>0.122955</v>
      </c>
      <c r="G39">
        <f t="shared" si="4"/>
        <v>0.2190638621</v>
      </c>
      <c r="H39" s="3">
        <f t="shared" si="5"/>
        <v>0.006327724200000023</v>
      </c>
      <c r="I39">
        <f t="shared" si="6"/>
        <v>0.1227675</v>
      </c>
      <c r="J39">
        <f t="shared" si="12"/>
        <v>0.0007768388807235029</v>
      </c>
      <c r="K39">
        <f t="shared" si="13"/>
        <v>0.0001701773254407318</v>
      </c>
      <c r="L39">
        <f>I39*(G39-results!$B$22)^2*H39</f>
        <v>0.00017760746356584138</v>
      </c>
      <c r="M39" s="3">
        <f t="shared" si="0"/>
        <v>0.7239</v>
      </c>
      <c r="N39" s="4">
        <f t="shared" si="1"/>
        <v>0.123365</v>
      </c>
      <c r="O39">
        <f t="shared" si="7"/>
        <v>0.7334138620999999</v>
      </c>
      <c r="P39" s="3">
        <f t="shared" si="8"/>
        <v>0.019027724199999985</v>
      </c>
      <c r="Q39">
        <f t="shared" si="9"/>
        <v>0.1234725</v>
      </c>
      <c r="R39">
        <f t="shared" si="10"/>
        <v>0.002349400676284498</v>
      </c>
      <c r="S39">
        <f t="shared" si="11"/>
        <v>0.0017230830236141656</v>
      </c>
      <c r="T39">
        <f>Q39*(O39-results!$B$22)^2*P39</f>
        <v>3.0785671541152267E-06</v>
      </c>
    </row>
    <row r="40" spans="2:20" ht="12.75">
      <c r="B40">
        <v>9</v>
      </c>
      <c r="C40">
        <v>0.12319</v>
      </c>
      <c r="E40" s="3">
        <f t="shared" si="2"/>
        <v>0.2286</v>
      </c>
      <c r="F40" s="4">
        <f t="shared" si="3"/>
        <v>0.12319</v>
      </c>
      <c r="G40">
        <f t="shared" si="4"/>
        <v>0.2254138621</v>
      </c>
      <c r="H40" s="3">
        <f t="shared" si="5"/>
        <v>0.0063722757999999935</v>
      </c>
      <c r="I40">
        <f t="shared" si="6"/>
        <v>0.1230725</v>
      </c>
      <c r="J40">
        <f t="shared" si="12"/>
        <v>0.0007842519133954992</v>
      </c>
      <c r="K40">
        <f t="shared" si="13"/>
        <v>0.0001767812526577942</v>
      </c>
      <c r="L40">
        <f>I40*(G40-results!$B$22)^2*H40</f>
        <v>0.0001745715323880895</v>
      </c>
      <c r="M40" s="3">
        <f t="shared" si="0"/>
        <v>0.7048277242</v>
      </c>
      <c r="N40" s="4">
        <f t="shared" si="1"/>
        <v>0.12263</v>
      </c>
      <c r="O40">
        <f t="shared" si="7"/>
        <v>0.7143638620999999</v>
      </c>
      <c r="P40" s="3">
        <f t="shared" si="8"/>
        <v>0.019072275800000038</v>
      </c>
      <c r="Q40">
        <f t="shared" si="9"/>
        <v>0.12299750000000001</v>
      </c>
      <c r="R40">
        <f t="shared" si="10"/>
        <v>0.002345842242710505</v>
      </c>
      <c r="S40">
        <f t="shared" si="11"/>
        <v>0.0016757849243800016</v>
      </c>
      <c r="T40">
        <f>Q40*(O40-results!$B$22)^2*P40</f>
        <v>6.89879144877984E-07</v>
      </c>
    </row>
    <row r="41" spans="2:20" ht="12.75">
      <c r="B41">
        <v>9.249123</v>
      </c>
      <c r="C41">
        <v>0.12334</v>
      </c>
      <c r="E41" s="3">
        <f t="shared" si="2"/>
        <v>0.23492772420000002</v>
      </c>
      <c r="F41" s="4">
        <f t="shared" si="3"/>
        <v>0.12334</v>
      </c>
      <c r="G41">
        <f t="shared" si="4"/>
        <v>0.2317638621</v>
      </c>
      <c r="H41" s="3">
        <f t="shared" si="5"/>
        <v>0.006327724200000023</v>
      </c>
      <c r="I41">
        <f t="shared" si="6"/>
        <v>0.123265</v>
      </c>
      <c r="J41">
        <f t="shared" si="12"/>
        <v>0.0007799869235130029</v>
      </c>
      <c r="K41">
        <f t="shared" si="13"/>
        <v>0.00018077278178087083</v>
      </c>
      <c r="L41">
        <f>I41*(G41-results!$B$22)^2*H41</f>
        <v>0.00016898002965501417</v>
      </c>
      <c r="M41" s="3">
        <f t="shared" si="0"/>
        <v>0.6858</v>
      </c>
      <c r="N41" s="4">
        <f t="shared" si="1"/>
        <v>0.123045</v>
      </c>
      <c r="O41">
        <f t="shared" si="7"/>
        <v>0.6953138620999999</v>
      </c>
      <c r="P41" s="3">
        <f t="shared" si="8"/>
        <v>0.019027724199999985</v>
      </c>
      <c r="Q41">
        <f t="shared" si="9"/>
        <v>0.1228375</v>
      </c>
      <c r="R41">
        <f t="shared" si="10"/>
        <v>0.0023373180714174983</v>
      </c>
      <c r="S41">
        <f t="shared" si="11"/>
        <v>0.001625169655193424</v>
      </c>
      <c r="T41">
        <f>Q41*(O41-results!$B$22)^2*P41</f>
        <v>8.44719662398961E-09</v>
      </c>
    </row>
    <row r="42" spans="2:20" ht="12.75">
      <c r="B42">
        <v>9.5</v>
      </c>
      <c r="C42">
        <v>0.123475</v>
      </c>
      <c r="E42" s="3">
        <f t="shared" si="2"/>
        <v>0.2413</v>
      </c>
      <c r="F42" s="4">
        <f t="shared" si="3"/>
        <v>0.123475</v>
      </c>
      <c r="G42">
        <f t="shared" si="4"/>
        <v>0.23811386210000002</v>
      </c>
      <c r="H42" s="3">
        <f t="shared" si="5"/>
        <v>0.006372275799999966</v>
      </c>
      <c r="I42">
        <f t="shared" si="6"/>
        <v>0.1234075</v>
      </c>
      <c r="J42">
        <f t="shared" si="12"/>
        <v>0.0007863866257884958</v>
      </c>
      <c r="K42">
        <f t="shared" si="13"/>
        <v>0.0001872495565702862</v>
      </c>
      <c r="L42">
        <f>I42*(G42-results!$B$22)^2*H42</f>
        <v>0.00016574968920835573</v>
      </c>
      <c r="M42" s="3">
        <f t="shared" si="0"/>
        <v>0.6667277242</v>
      </c>
      <c r="N42" s="4">
        <f t="shared" si="1"/>
        <v>0.12374</v>
      </c>
      <c r="O42">
        <f t="shared" si="7"/>
        <v>0.6762638621</v>
      </c>
      <c r="P42" s="3">
        <f t="shared" si="8"/>
        <v>0.019072275799999927</v>
      </c>
      <c r="Q42">
        <f t="shared" si="9"/>
        <v>0.1233925</v>
      </c>
      <c r="R42">
        <f t="shared" si="10"/>
        <v>0.002353375791651491</v>
      </c>
      <c r="S42">
        <f t="shared" si="11"/>
        <v>0.0015915030018348823</v>
      </c>
      <c r="T42">
        <f>Q42*(O42-results!$B$22)^2*P42</f>
        <v>1.033007721228253E-06</v>
      </c>
    </row>
    <row r="43" spans="2:20" ht="12.75">
      <c r="B43">
        <v>9.749123</v>
      </c>
      <c r="C43">
        <v>0.123515</v>
      </c>
      <c r="E43" s="3">
        <f t="shared" si="2"/>
        <v>0.2476277242</v>
      </c>
      <c r="F43" s="4">
        <f t="shared" si="3"/>
        <v>0.123515</v>
      </c>
      <c r="G43">
        <f t="shared" si="4"/>
        <v>0.24446386209999998</v>
      </c>
      <c r="H43" s="3">
        <f t="shared" si="5"/>
        <v>0.006327724200000023</v>
      </c>
      <c r="I43">
        <f t="shared" si="6"/>
        <v>0.123495</v>
      </c>
      <c r="J43">
        <f t="shared" si="12"/>
        <v>0.0007814423000790028</v>
      </c>
      <c r="K43">
        <f t="shared" si="13"/>
        <v>0.00019103440268562017</v>
      </c>
      <c r="L43">
        <f>I43*(G43-results!$B$22)^2*H43</f>
        <v>0.00016018280002917573</v>
      </c>
      <c r="M43" s="3">
        <f t="shared" si="0"/>
        <v>0.6476999999999999</v>
      </c>
      <c r="N43" s="4">
        <f t="shared" si="1"/>
        <v>0.12385</v>
      </c>
      <c r="O43">
        <f t="shared" si="7"/>
        <v>0.6572138621</v>
      </c>
      <c r="P43" s="3">
        <f t="shared" si="8"/>
        <v>0.019027724200000096</v>
      </c>
      <c r="Q43">
        <f t="shared" si="9"/>
        <v>0.123795</v>
      </c>
      <c r="R43">
        <f t="shared" si="10"/>
        <v>0.0023555371173390118</v>
      </c>
      <c r="S43">
        <f t="shared" si="11"/>
        <v>0.0015480916462062729</v>
      </c>
      <c r="T43">
        <f>Q43*(O43-results!$B$22)^2*P43</f>
        <v>3.7690604343747662E-06</v>
      </c>
    </row>
    <row r="44" spans="2:20" ht="12.75">
      <c r="B44">
        <v>10</v>
      </c>
      <c r="C44">
        <v>0.123585</v>
      </c>
      <c r="E44" s="3">
        <f t="shared" si="2"/>
        <v>0.254</v>
      </c>
      <c r="F44" s="4">
        <f t="shared" si="3"/>
        <v>0.123585</v>
      </c>
      <c r="G44">
        <f t="shared" si="4"/>
        <v>0.2508138621</v>
      </c>
      <c r="H44" s="3">
        <f t="shared" si="5"/>
        <v>0.0063722757999999935</v>
      </c>
      <c r="I44">
        <f t="shared" si="6"/>
        <v>0.12355</v>
      </c>
      <c r="J44">
        <f t="shared" si="12"/>
        <v>0.0007872946750899991</v>
      </c>
      <c r="K44">
        <f t="shared" si="13"/>
        <v>0.00019746441807008737</v>
      </c>
      <c r="L44">
        <f>I44*(G44-results!$B$22)^2*H44</f>
        <v>0.00015688729019696165</v>
      </c>
      <c r="M44" s="3">
        <f t="shared" si="0"/>
        <v>0.6286277242</v>
      </c>
      <c r="N44" s="4">
        <f t="shared" si="1"/>
        <v>0.12387</v>
      </c>
      <c r="O44">
        <f t="shared" si="7"/>
        <v>0.6381638621</v>
      </c>
      <c r="P44" s="3">
        <f t="shared" si="8"/>
        <v>0.019072275799999927</v>
      </c>
      <c r="Q44">
        <f t="shared" si="9"/>
        <v>0.12386</v>
      </c>
      <c r="R44">
        <f t="shared" si="10"/>
        <v>0.002362292080587991</v>
      </c>
      <c r="S44">
        <f t="shared" si="11"/>
        <v>0.0015075294375562767</v>
      </c>
      <c r="T44">
        <f>Q44*(O44-results!$B$22)^2*P44</f>
        <v>8.237379806460893E-06</v>
      </c>
    </row>
    <row r="45" spans="2:20" ht="12.75">
      <c r="B45">
        <v>10.249123</v>
      </c>
      <c r="C45">
        <v>0.123625</v>
      </c>
      <c r="E45" s="3">
        <f t="shared" si="2"/>
        <v>0.2603277242</v>
      </c>
      <c r="F45" s="4">
        <f t="shared" si="3"/>
        <v>0.123625</v>
      </c>
      <c r="G45">
        <f t="shared" si="4"/>
        <v>0.2571638621</v>
      </c>
      <c r="H45" s="3">
        <f t="shared" si="5"/>
        <v>0.006327724199999996</v>
      </c>
      <c r="I45">
        <f t="shared" si="6"/>
        <v>0.12360499999999999</v>
      </c>
      <c r="J45">
        <f t="shared" si="12"/>
        <v>0.0007821383497409994</v>
      </c>
      <c r="K45">
        <f t="shared" si="13"/>
        <v>0.0002011377187159159</v>
      </c>
      <c r="L45">
        <f>I45*(G45-results!$B$22)^2*H45</f>
        <v>0.0001514571349433457</v>
      </c>
      <c r="M45" s="3">
        <f t="shared" si="0"/>
        <v>0.6095999999999999</v>
      </c>
      <c r="N45" s="4">
        <f t="shared" si="1"/>
        <v>0.123875</v>
      </c>
      <c r="O45">
        <f t="shared" si="7"/>
        <v>0.6191138621</v>
      </c>
      <c r="P45" s="3">
        <f t="shared" si="8"/>
        <v>0.019027724200000096</v>
      </c>
      <c r="Q45">
        <f t="shared" si="9"/>
        <v>0.1238725</v>
      </c>
      <c r="R45">
        <f t="shared" si="10"/>
        <v>0.002357011765964512</v>
      </c>
      <c r="S45">
        <f t="shared" si="11"/>
        <v>0.00145925865744143</v>
      </c>
      <c r="T45">
        <f>Q45*(O45-results!$B$22)^2*P45</f>
        <v>1.4377245324535112E-05</v>
      </c>
    </row>
    <row r="46" spans="2:20" ht="12.75">
      <c r="B46">
        <v>10.5</v>
      </c>
      <c r="C46">
        <v>0.123665</v>
      </c>
      <c r="E46" s="3">
        <f t="shared" si="2"/>
        <v>0.2667</v>
      </c>
      <c r="F46" s="4">
        <f t="shared" si="3"/>
        <v>0.123665</v>
      </c>
      <c r="G46">
        <f t="shared" si="4"/>
        <v>0.2635138621</v>
      </c>
      <c r="H46" s="3">
        <f t="shared" si="5"/>
        <v>0.0063722757999999935</v>
      </c>
      <c r="I46">
        <f t="shared" si="6"/>
        <v>0.123645</v>
      </c>
      <c r="J46">
        <f t="shared" si="12"/>
        <v>0.0007879000412909993</v>
      </c>
      <c r="K46">
        <f t="shared" si="13"/>
        <v>0.00020762258282934067</v>
      </c>
      <c r="L46">
        <f>I46*(G46-results!$B$22)^2*H46</f>
        <v>0.00014820133104292412</v>
      </c>
      <c r="M46" s="3">
        <f t="shared" si="0"/>
        <v>0.5905277242</v>
      </c>
      <c r="N46" s="4">
        <f t="shared" si="1"/>
        <v>0.123875</v>
      </c>
      <c r="O46">
        <f t="shared" si="7"/>
        <v>0.6000638621</v>
      </c>
      <c r="P46" s="3">
        <f t="shared" si="8"/>
        <v>0.019072275799999927</v>
      </c>
      <c r="Q46">
        <f t="shared" si="9"/>
        <v>0.123875</v>
      </c>
      <c r="R46">
        <f t="shared" si="10"/>
        <v>0.0023625781647249908</v>
      </c>
      <c r="S46">
        <f t="shared" si="11"/>
        <v>0.001417697778038008</v>
      </c>
      <c r="T46">
        <f>Q46*(O46-results!$B$22)^2*P46</f>
        <v>2.229879188224264E-05</v>
      </c>
    </row>
    <row r="47" spans="2:20" ht="12.75">
      <c r="B47">
        <v>10.749123</v>
      </c>
      <c r="C47">
        <v>0.1237</v>
      </c>
      <c r="E47" s="3">
        <f t="shared" si="2"/>
        <v>0.2730277242</v>
      </c>
      <c r="F47" s="4">
        <f t="shared" si="3"/>
        <v>0.1237</v>
      </c>
      <c r="G47">
        <f t="shared" si="4"/>
        <v>0.2698638621</v>
      </c>
      <c r="H47" s="3">
        <f t="shared" si="5"/>
        <v>0.006327724199999996</v>
      </c>
      <c r="I47">
        <f t="shared" si="6"/>
        <v>0.1236825</v>
      </c>
      <c r="J47">
        <f t="shared" si="12"/>
        <v>0.0007826287483664995</v>
      </c>
      <c r="K47">
        <f t="shared" si="13"/>
        <v>0.0002112032166246726</v>
      </c>
      <c r="L47">
        <f>I47*(G47-results!$B$22)^2*H47</f>
        <v>0.0001429306543089961</v>
      </c>
      <c r="M47" s="3">
        <f t="shared" si="0"/>
        <v>0.5715</v>
      </c>
      <c r="N47" s="4">
        <f t="shared" si="1"/>
        <v>0.123865</v>
      </c>
      <c r="O47">
        <f t="shared" si="7"/>
        <v>0.5810138621000001</v>
      </c>
      <c r="P47" s="3">
        <f t="shared" si="8"/>
        <v>0.019027724199999985</v>
      </c>
      <c r="Q47">
        <f t="shared" si="9"/>
        <v>0.12387000000000001</v>
      </c>
      <c r="R47">
        <f t="shared" si="10"/>
        <v>0.0023569641966539982</v>
      </c>
      <c r="S47">
        <f t="shared" si="11"/>
        <v>0.0013694288707293636</v>
      </c>
      <c r="T47">
        <f>Q47*(O47-results!$B$22)^2*P47</f>
        <v>3.182535203666042E-05</v>
      </c>
    </row>
    <row r="48" spans="2:20" ht="12.75">
      <c r="B48">
        <v>11</v>
      </c>
      <c r="C48">
        <v>0.123715</v>
      </c>
      <c r="E48" s="3">
        <f t="shared" si="2"/>
        <v>0.2794</v>
      </c>
      <c r="F48" s="4">
        <f t="shared" si="3"/>
        <v>0.123715</v>
      </c>
      <c r="G48">
        <f t="shared" si="4"/>
        <v>0.2762138621</v>
      </c>
      <c r="H48" s="3">
        <f t="shared" si="5"/>
        <v>0.0063722757999999935</v>
      </c>
      <c r="I48">
        <f t="shared" si="6"/>
        <v>0.1237075</v>
      </c>
      <c r="J48">
        <f t="shared" si="12"/>
        <v>0.0007882983085284992</v>
      </c>
      <c r="K48">
        <f t="shared" si="13"/>
        <v>0.00021773892028555412</v>
      </c>
      <c r="L48">
        <f>I48*(G48-results!$B$22)^2*H48</f>
        <v>0.00013971948863404372</v>
      </c>
      <c r="M48" s="3">
        <f t="shared" si="0"/>
        <v>0.5524277242</v>
      </c>
      <c r="N48" s="4">
        <f t="shared" si="1"/>
        <v>0.12389</v>
      </c>
      <c r="O48">
        <f t="shared" si="7"/>
        <v>0.5619638621</v>
      </c>
      <c r="P48" s="3">
        <f t="shared" si="8"/>
        <v>0.019072275800000038</v>
      </c>
      <c r="Q48">
        <f t="shared" si="9"/>
        <v>0.1238775</v>
      </c>
      <c r="R48">
        <f t="shared" si="10"/>
        <v>0.0023626258454145046</v>
      </c>
      <c r="S48">
        <f t="shared" si="11"/>
        <v>0.001327710344786413</v>
      </c>
      <c r="T48">
        <f>Q48*(O48-results!$B$22)^2*P48</f>
        <v>4.321916276963167E-05</v>
      </c>
    </row>
    <row r="49" spans="2:20" ht="12.75">
      <c r="B49">
        <v>11.249123</v>
      </c>
      <c r="C49">
        <v>0.123735</v>
      </c>
      <c r="E49" s="3">
        <f t="shared" si="2"/>
        <v>0.28572772420000003</v>
      </c>
      <c r="F49" s="4">
        <f t="shared" si="3"/>
        <v>0.123735</v>
      </c>
      <c r="G49">
        <f t="shared" si="4"/>
        <v>0.2825638621</v>
      </c>
      <c r="H49" s="3">
        <f t="shared" si="5"/>
        <v>0.006327724200000051</v>
      </c>
      <c r="I49">
        <f t="shared" si="6"/>
        <v>0.123725</v>
      </c>
      <c r="J49">
        <f t="shared" si="12"/>
        <v>0.0007828976766450064</v>
      </c>
      <c r="K49">
        <f t="shared" si="13"/>
        <v>0.00022121859114192994</v>
      </c>
      <c r="L49">
        <f>I49*(G49-results!$B$22)^2*H49</f>
        <v>0.00013460790916315169</v>
      </c>
      <c r="M49" s="3">
        <f t="shared" si="0"/>
        <v>0.5334</v>
      </c>
      <c r="N49" s="4">
        <f t="shared" si="1"/>
        <v>0.12392</v>
      </c>
      <c r="O49">
        <f t="shared" si="7"/>
        <v>0.5429138621</v>
      </c>
      <c r="P49" s="3">
        <f t="shared" si="8"/>
        <v>0.019027724199999985</v>
      </c>
      <c r="Q49">
        <f t="shared" si="9"/>
        <v>0.123905</v>
      </c>
      <c r="R49">
        <f t="shared" si="10"/>
        <v>0.002357630167000998</v>
      </c>
      <c r="S49">
        <f t="shared" si="11"/>
        <v>0.0012799900993699799</v>
      </c>
      <c r="T49">
        <f>Q49*(O49-results!$B$22)^2*P49</f>
        <v>5.613239047357378E-05</v>
      </c>
    </row>
    <row r="50" spans="2:20" ht="12.75">
      <c r="B50">
        <v>11.5</v>
      </c>
      <c r="C50">
        <v>0.12376</v>
      </c>
      <c r="E50" s="3">
        <f t="shared" si="2"/>
        <v>0.29209999999999997</v>
      </c>
      <c r="F50" s="4">
        <f t="shared" si="3"/>
        <v>0.12376</v>
      </c>
      <c r="G50">
        <f t="shared" si="4"/>
        <v>0.28891386210000003</v>
      </c>
      <c r="H50" s="3">
        <f t="shared" si="5"/>
        <v>0.006372275799999938</v>
      </c>
      <c r="I50">
        <f t="shared" si="6"/>
        <v>0.1237475</v>
      </c>
      <c r="J50">
        <f t="shared" si="12"/>
        <v>0.0007885531995604923</v>
      </c>
      <c r="K50">
        <f t="shared" si="13"/>
        <v>0.00022782395035633388</v>
      </c>
      <c r="L50">
        <f>I50*(G50-results!$B$22)^2*H50</f>
        <v>0.00013145951559720586</v>
      </c>
      <c r="M50" s="3">
        <f t="shared" si="0"/>
        <v>0.5143277242</v>
      </c>
      <c r="N50" s="4">
        <f t="shared" si="1"/>
        <v>0.123935</v>
      </c>
      <c r="O50">
        <f t="shared" si="7"/>
        <v>0.5238638621</v>
      </c>
      <c r="P50" s="3">
        <f t="shared" si="8"/>
        <v>0.019072275800000038</v>
      </c>
      <c r="Q50">
        <f t="shared" si="9"/>
        <v>0.1239275</v>
      </c>
      <c r="R50">
        <f t="shared" si="10"/>
        <v>0.0023635794592045045</v>
      </c>
      <c r="S50">
        <f t="shared" si="11"/>
        <v>0.0012381938638791011</v>
      </c>
      <c r="T50">
        <f>Q50*(O50-results!$B$22)^2*P50</f>
        <v>7.102696289716826E-05</v>
      </c>
    </row>
    <row r="51" spans="2:20" ht="12.75">
      <c r="B51">
        <v>11.749123</v>
      </c>
      <c r="C51">
        <v>0.123765</v>
      </c>
      <c r="E51" s="3">
        <f t="shared" si="2"/>
        <v>0.2984277242</v>
      </c>
      <c r="F51" s="4">
        <f t="shared" si="3"/>
        <v>0.123765</v>
      </c>
      <c r="G51">
        <f t="shared" si="4"/>
        <v>0.2952638621</v>
      </c>
      <c r="H51" s="3">
        <f t="shared" si="5"/>
        <v>0.006327724200000051</v>
      </c>
      <c r="I51">
        <f t="shared" si="6"/>
        <v>0.1237625</v>
      </c>
      <c r="J51">
        <f t="shared" si="12"/>
        <v>0.0007831349663025063</v>
      </c>
      <c r="K51">
        <f t="shared" si="13"/>
        <v>0.00023123145469603135</v>
      </c>
      <c r="L51">
        <f>I51*(G51-results!$B$22)^2*H51</f>
        <v>0.00012652693468779083</v>
      </c>
      <c r="M51" s="3">
        <f t="shared" si="0"/>
        <v>0.49529999999999996</v>
      </c>
      <c r="N51" s="4">
        <f t="shared" si="1"/>
        <v>0.12394</v>
      </c>
      <c r="O51">
        <f t="shared" si="7"/>
        <v>0.5048138621</v>
      </c>
      <c r="P51" s="3">
        <f t="shared" si="8"/>
        <v>0.019027724199999985</v>
      </c>
      <c r="Q51">
        <f t="shared" si="9"/>
        <v>0.1239375</v>
      </c>
      <c r="R51">
        <f t="shared" si="10"/>
        <v>0.0023582485680374984</v>
      </c>
      <c r="S51">
        <f t="shared" si="11"/>
        <v>0.001190476567422804</v>
      </c>
      <c r="T51">
        <f>Q51*(O51-results!$B$22)^2*P51</f>
        <v>8.729804764918048E-05</v>
      </c>
    </row>
    <row r="52" spans="2:20" ht="12.75">
      <c r="B52">
        <v>12</v>
      </c>
      <c r="C52">
        <v>0.123785</v>
      </c>
      <c r="E52" s="3">
        <f t="shared" si="2"/>
        <v>0.30479999999999996</v>
      </c>
      <c r="F52" s="4">
        <f t="shared" si="3"/>
        <v>0.123785</v>
      </c>
      <c r="G52">
        <f t="shared" si="4"/>
        <v>0.30161386209999996</v>
      </c>
      <c r="H52" s="3">
        <f t="shared" si="5"/>
        <v>0.006372275799999938</v>
      </c>
      <c r="I52">
        <f t="shared" si="6"/>
        <v>0.123775</v>
      </c>
      <c r="J52">
        <f t="shared" si="12"/>
        <v>0.0007887284371449923</v>
      </c>
      <c r="K52">
        <f t="shared" si="13"/>
        <v>0.0002378914300753982</v>
      </c>
      <c r="L52">
        <f>I52*(G52-results!$B$22)^2*H52</f>
        <v>0.0001234361613988526</v>
      </c>
      <c r="M52" s="3">
        <f t="shared" si="0"/>
        <v>0.4762277242</v>
      </c>
      <c r="N52" s="4">
        <f t="shared" si="1"/>
        <v>0.12394</v>
      </c>
      <c r="O52">
        <f t="shared" si="7"/>
        <v>0.4857638621</v>
      </c>
      <c r="P52" s="3">
        <f t="shared" si="8"/>
        <v>0.019072275799999983</v>
      </c>
      <c r="Q52">
        <f t="shared" si="9"/>
        <v>0.12394</v>
      </c>
      <c r="R52">
        <f t="shared" si="10"/>
        <v>0.002363817862651998</v>
      </c>
      <c r="S52">
        <f t="shared" si="11"/>
        <v>0.0011482572942628018</v>
      </c>
      <c r="T52">
        <f>Q52*(O52-results!$B$22)^2*P52</f>
        <v>0.00010568996925573956</v>
      </c>
    </row>
    <row r="53" spans="2:20" ht="12.75">
      <c r="B53">
        <v>12.249123</v>
      </c>
      <c r="C53">
        <v>0.123795</v>
      </c>
      <c r="E53" s="3">
        <f t="shared" si="2"/>
        <v>0.3111277242</v>
      </c>
      <c r="F53" s="4">
        <f t="shared" si="3"/>
        <v>0.123795</v>
      </c>
      <c r="G53">
        <f t="shared" si="4"/>
        <v>0.3079638621</v>
      </c>
      <c r="H53" s="3">
        <f t="shared" si="5"/>
        <v>0.006327724200000051</v>
      </c>
      <c r="I53">
        <f t="shared" si="6"/>
        <v>0.12379000000000001</v>
      </c>
      <c r="J53">
        <f t="shared" si="12"/>
        <v>0.0007833089787180064</v>
      </c>
      <c r="K53">
        <f t="shared" si="13"/>
        <v>0.00024123085830360394</v>
      </c>
      <c r="L53">
        <f>I53*(G53-results!$B$22)^2*H53</f>
        <v>0.00011868415110577507</v>
      </c>
      <c r="M53" s="3">
        <f t="shared" si="0"/>
        <v>0.4572</v>
      </c>
      <c r="N53" s="4">
        <f t="shared" si="1"/>
        <v>0.12393</v>
      </c>
      <c r="O53">
        <f t="shared" si="7"/>
        <v>0.4667138621</v>
      </c>
      <c r="P53" s="3">
        <f t="shared" si="8"/>
        <v>0.019027724199999985</v>
      </c>
      <c r="Q53">
        <f t="shared" si="9"/>
        <v>0.12393499999999999</v>
      </c>
      <c r="R53">
        <f t="shared" si="10"/>
        <v>0.0023582009987269978</v>
      </c>
      <c r="S53">
        <f t="shared" si="11"/>
        <v>0.0011006050957239543</v>
      </c>
      <c r="T53">
        <f>Q53*(O53-results!$B$22)^2*P53</f>
        <v>0.00012529296844123597</v>
      </c>
    </row>
    <row r="54" spans="2:20" ht="12.75">
      <c r="B54">
        <v>12.5</v>
      </c>
      <c r="C54">
        <v>0.123815</v>
      </c>
      <c r="E54" s="3">
        <f t="shared" si="2"/>
        <v>0.3175</v>
      </c>
      <c r="F54" s="4">
        <f t="shared" si="3"/>
        <v>0.123815</v>
      </c>
      <c r="G54">
        <f t="shared" si="4"/>
        <v>0.3143138621</v>
      </c>
      <c r="H54" s="3">
        <f t="shared" si="5"/>
        <v>0.0063722757999999935</v>
      </c>
      <c r="I54">
        <f t="shared" si="6"/>
        <v>0.123805</v>
      </c>
      <c r="J54">
        <f t="shared" si="12"/>
        <v>0.0007889196054189992</v>
      </c>
      <c r="K54">
        <f t="shared" si="13"/>
        <v>0.00024796836806565374</v>
      </c>
      <c r="L54">
        <f>I54*(G54-results!$B$22)^2*H54</f>
        <v>0.00011566604920144106</v>
      </c>
      <c r="M54" s="3">
        <f t="shared" si="0"/>
        <v>0.4381277242</v>
      </c>
      <c r="N54" s="4">
        <f t="shared" si="1"/>
        <v>0.12392</v>
      </c>
      <c r="O54">
        <f t="shared" si="7"/>
        <v>0.4476638621</v>
      </c>
      <c r="P54" s="3">
        <f t="shared" si="8"/>
        <v>0.019072275799999983</v>
      </c>
      <c r="Q54">
        <f t="shared" si="9"/>
        <v>0.12392500000000001</v>
      </c>
      <c r="R54">
        <f t="shared" si="10"/>
        <v>0.002363531778514998</v>
      </c>
      <c r="S54">
        <f t="shared" si="11"/>
        <v>0.0010580677641661058</v>
      </c>
      <c r="T54">
        <f>Q54*(O54-results!$B$22)^2*P54</f>
        <v>0.00014719067864479927</v>
      </c>
    </row>
    <row r="55" spans="2:20" ht="12.75">
      <c r="B55">
        <v>12.749123</v>
      </c>
      <c r="C55">
        <v>0.12383</v>
      </c>
      <c r="E55" s="3">
        <f t="shared" si="2"/>
        <v>0.3238277242</v>
      </c>
      <c r="F55" s="4">
        <f t="shared" si="3"/>
        <v>0.12383</v>
      </c>
      <c r="G55">
        <f t="shared" si="4"/>
        <v>0.3206638621</v>
      </c>
      <c r="H55" s="3">
        <f t="shared" si="5"/>
        <v>0.006327724199999996</v>
      </c>
      <c r="I55">
        <f t="shared" si="6"/>
        <v>0.1238225</v>
      </c>
      <c r="J55">
        <f t="shared" si="12"/>
        <v>0.0007835146297544994</v>
      </c>
      <c r="K55">
        <f t="shared" si="13"/>
        <v>0.00025124482718892935</v>
      </c>
      <c r="L55">
        <f>I55*(G55-results!$B$22)^2*H55</f>
        <v>0.00011109509248298658</v>
      </c>
      <c r="M55" s="3">
        <f t="shared" si="0"/>
        <v>0.4191</v>
      </c>
      <c r="N55" s="4">
        <f t="shared" si="1"/>
        <v>0.123905</v>
      </c>
      <c r="O55">
        <f t="shared" si="7"/>
        <v>0.42861386209999996</v>
      </c>
      <c r="P55" s="3">
        <f t="shared" si="8"/>
        <v>0.01902772420000004</v>
      </c>
      <c r="Q55">
        <f t="shared" si="9"/>
        <v>0.12391250000000001</v>
      </c>
      <c r="R55">
        <f t="shared" si="10"/>
        <v>0.002357772874932505</v>
      </c>
      <c r="S55">
        <f t="shared" si="11"/>
        <v>0.0010105741378794413</v>
      </c>
      <c r="T55">
        <f>Q55*(O55-results!$B$22)^2*P55</f>
        <v>0.0001701051388181437</v>
      </c>
    </row>
    <row r="56" spans="2:20" ht="12.75">
      <c r="B56">
        <v>13</v>
      </c>
      <c r="C56">
        <v>0.123845</v>
      </c>
      <c r="E56" s="3">
        <f t="shared" si="2"/>
        <v>0.3302</v>
      </c>
      <c r="F56" s="4">
        <f t="shared" si="3"/>
        <v>0.123845</v>
      </c>
      <c r="G56">
        <f t="shared" si="4"/>
        <v>0.3270138621</v>
      </c>
      <c r="H56" s="3">
        <f t="shared" si="5"/>
        <v>0.0063722757999999935</v>
      </c>
      <c r="I56">
        <f t="shared" si="6"/>
        <v>0.12383749999999999</v>
      </c>
      <c r="J56">
        <f t="shared" si="12"/>
        <v>0.0007891267043824992</v>
      </c>
      <c r="K56">
        <f t="shared" si="13"/>
        <v>0.00025805537128636605</v>
      </c>
      <c r="L56">
        <f>I56*(G56-results!$B$22)^2*H56</f>
        <v>0.00010814889148706805</v>
      </c>
      <c r="M56" s="3">
        <f t="shared" si="0"/>
        <v>0.4000277242</v>
      </c>
      <c r="N56" s="4">
        <f t="shared" si="1"/>
        <v>0.123885</v>
      </c>
      <c r="O56">
        <f t="shared" si="7"/>
        <v>0.40956386209999995</v>
      </c>
      <c r="P56" s="3">
        <f t="shared" si="8"/>
        <v>0.019072275799999983</v>
      </c>
      <c r="Q56">
        <f t="shared" si="9"/>
        <v>0.123895</v>
      </c>
      <c r="R56">
        <f t="shared" si="10"/>
        <v>0.002362959610240998</v>
      </c>
      <c r="S56">
        <f t="shared" si="11"/>
        <v>0.0009677828639566136</v>
      </c>
      <c r="T56">
        <f>Q56*(O56-results!$B$22)^2*P56</f>
        <v>0.0001955186890326623</v>
      </c>
    </row>
    <row r="57" spans="2:20" ht="12.75">
      <c r="B57">
        <v>13.249123</v>
      </c>
      <c r="C57">
        <v>0.12385</v>
      </c>
      <c r="E57" s="3">
        <f t="shared" si="2"/>
        <v>0.3365277242</v>
      </c>
      <c r="F57" s="4">
        <f t="shared" si="3"/>
        <v>0.12385</v>
      </c>
      <c r="G57">
        <f t="shared" si="4"/>
        <v>0.3333638621</v>
      </c>
      <c r="H57" s="3">
        <f t="shared" si="5"/>
        <v>0.006327724199999996</v>
      </c>
      <c r="I57">
        <f t="shared" si="6"/>
        <v>0.1238475</v>
      </c>
      <c r="J57">
        <f t="shared" si="12"/>
        <v>0.0007836728228594994</v>
      </c>
      <c r="K57">
        <f t="shared" si="13"/>
        <v>0.00026124819885125193</v>
      </c>
      <c r="L57">
        <f>I57*(G57-results!$B$22)^2*H57</f>
        <v>0.00010374856331151348</v>
      </c>
      <c r="M57" s="3">
        <f t="shared" si="0"/>
        <v>0.381</v>
      </c>
      <c r="N57" s="4">
        <f t="shared" si="1"/>
        <v>0.12385</v>
      </c>
      <c r="O57">
        <f t="shared" si="7"/>
        <v>0.3905138621</v>
      </c>
      <c r="P57" s="3">
        <f t="shared" si="8"/>
        <v>0.019027724199999985</v>
      </c>
      <c r="Q57">
        <f t="shared" si="9"/>
        <v>0.12386749999999999</v>
      </c>
      <c r="R57">
        <f t="shared" si="10"/>
        <v>0.002356916627343498</v>
      </c>
      <c r="S57">
        <f t="shared" si="11"/>
        <v>0.0009204086147916158</v>
      </c>
      <c r="T57">
        <f>Q57*(O57-results!$B$22)^2*P57</f>
        <v>0.0002217046457001914</v>
      </c>
    </row>
    <row r="58" spans="2:20" ht="12.75">
      <c r="B58">
        <v>13.5</v>
      </c>
      <c r="C58">
        <v>0.12386</v>
      </c>
      <c r="E58" s="3">
        <f t="shared" si="2"/>
        <v>0.3429</v>
      </c>
      <c r="F58" s="4">
        <f t="shared" si="3"/>
        <v>0.12386</v>
      </c>
      <c r="G58">
        <f t="shared" si="4"/>
        <v>0.3397138621</v>
      </c>
      <c r="H58" s="3">
        <f t="shared" si="5"/>
        <v>0.0063722757999999935</v>
      </c>
      <c r="I58">
        <f t="shared" si="6"/>
        <v>0.12385499999999999</v>
      </c>
      <c r="J58">
        <f t="shared" si="12"/>
        <v>0.0007892382192089992</v>
      </c>
      <c r="K58">
        <f t="shared" si="13"/>
        <v>0.0002681151635644155</v>
      </c>
      <c r="L58">
        <f>I58*(G58-results!$B$22)^2*H58</f>
        <v>0.000100870179194505</v>
      </c>
      <c r="M58" s="3">
        <f t="shared" si="0"/>
        <v>0.3619277242</v>
      </c>
      <c r="N58" s="4">
        <f t="shared" si="1"/>
        <v>0.12382</v>
      </c>
      <c r="O58">
        <f t="shared" si="7"/>
        <v>0.37146386210000004</v>
      </c>
      <c r="P58" s="3">
        <f t="shared" si="8"/>
        <v>0.019072275799999983</v>
      </c>
      <c r="Q58">
        <f t="shared" si="9"/>
        <v>0.123835</v>
      </c>
      <c r="R58">
        <f t="shared" si="10"/>
        <v>0.0023618152736929977</v>
      </c>
      <c r="S58">
        <f t="shared" si="11"/>
        <v>0.0008773290231327696</v>
      </c>
      <c r="T58">
        <f>Q58*(O58-results!$B$22)^2*P58</f>
        <v>0.0002506210933689334</v>
      </c>
    </row>
    <row r="59" spans="2:20" ht="12.75">
      <c r="B59">
        <v>13.749123</v>
      </c>
      <c r="C59">
        <v>0.12387</v>
      </c>
      <c r="E59" s="3">
        <f t="shared" si="2"/>
        <v>0.34922772420000003</v>
      </c>
      <c r="F59" s="4">
        <f t="shared" si="3"/>
        <v>0.12387</v>
      </c>
      <c r="G59">
        <f t="shared" si="4"/>
        <v>0.3460638621</v>
      </c>
      <c r="H59" s="3">
        <f t="shared" si="5"/>
        <v>0.006327724200000051</v>
      </c>
      <c r="I59">
        <f t="shared" si="6"/>
        <v>0.123865</v>
      </c>
      <c r="J59">
        <f t="shared" si="12"/>
        <v>0.0007837835580330063</v>
      </c>
      <c r="K59">
        <f t="shared" si="13"/>
        <v>0.00027123916514338166</v>
      </c>
      <c r="L59">
        <f>I59*(G59-results!$B$22)^2*H59</f>
        <v>9.664605543718877E-05</v>
      </c>
      <c r="M59" s="3">
        <f t="shared" si="0"/>
        <v>0.3429</v>
      </c>
      <c r="N59" s="4">
        <f t="shared" si="1"/>
        <v>0.12378</v>
      </c>
      <c r="O59">
        <f t="shared" si="7"/>
        <v>0.35241386210000003</v>
      </c>
      <c r="P59" s="3">
        <f t="shared" si="8"/>
        <v>0.01902772420000004</v>
      </c>
      <c r="Q59">
        <f t="shared" si="9"/>
        <v>0.1238</v>
      </c>
      <c r="R59">
        <f t="shared" si="10"/>
        <v>0.002355632255960005</v>
      </c>
      <c r="S59">
        <f t="shared" si="11"/>
        <v>0.000830157461010201</v>
      </c>
      <c r="T59">
        <f>Q59*(O59-results!$B$22)^2*P59</f>
        <v>0.00028005587931114297</v>
      </c>
    </row>
    <row r="60" spans="2:20" ht="12.75">
      <c r="B60">
        <v>14</v>
      </c>
      <c r="C60">
        <v>0.123885</v>
      </c>
      <c r="E60" s="3">
        <f t="shared" si="2"/>
        <v>0.35559999999999997</v>
      </c>
      <c r="F60" s="4">
        <f t="shared" si="3"/>
        <v>0.123885</v>
      </c>
      <c r="G60">
        <f t="shared" si="4"/>
        <v>0.35241386210000003</v>
      </c>
      <c r="H60" s="3">
        <f t="shared" si="5"/>
        <v>0.006372275799999938</v>
      </c>
      <c r="I60">
        <f t="shared" si="6"/>
        <v>0.1238775</v>
      </c>
      <c r="J60">
        <f t="shared" si="12"/>
        <v>0.0007893815954144924</v>
      </c>
      <c r="K60">
        <f t="shared" si="13"/>
        <v>0.00027818901671068094</v>
      </c>
      <c r="L60">
        <f>I60*(G60-results!$B$22)^2*H60</f>
        <v>9.384782206836619E-05</v>
      </c>
      <c r="M60" s="3">
        <f t="shared" si="0"/>
        <v>0.3238277242</v>
      </c>
      <c r="N60" s="4">
        <f t="shared" si="1"/>
        <v>0.12375</v>
      </c>
      <c r="O60">
        <f t="shared" si="7"/>
        <v>0.3333638621</v>
      </c>
      <c r="P60" s="3">
        <f t="shared" si="8"/>
        <v>0.019072275799999983</v>
      </c>
      <c r="Q60">
        <f t="shared" si="9"/>
        <v>0.123765</v>
      </c>
      <c r="R60">
        <f t="shared" si="10"/>
        <v>0.002360480214386998</v>
      </c>
      <c r="S60">
        <f t="shared" si="11"/>
        <v>0.0007868988006786856</v>
      </c>
      <c r="T60">
        <f>Q60*(O60-results!$B$22)^2*P60</f>
        <v>0.00031249830774316713</v>
      </c>
    </row>
    <row r="61" spans="2:20" ht="12.75">
      <c r="B61">
        <v>14.249123</v>
      </c>
      <c r="C61">
        <v>0.123895</v>
      </c>
      <c r="E61" s="3">
        <f t="shared" si="2"/>
        <v>0.3619277242</v>
      </c>
      <c r="F61" s="4">
        <f t="shared" si="3"/>
        <v>0.123895</v>
      </c>
      <c r="G61">
        <f t="shared" si="4"/>
        <v>0.3587638621</v>
      </c>
      <c r="H61" s="3">
        <f t="shared" si="5"/>
        <v>0.006327724200000051</v>
      </c>
      <c r="I61">
        <f t="shared" si="6"/>
        <v>0.12389</v>
      </c>
      <c r="J61">
        <f t="shared" si="12"/>
        <v>0.0007839417511380063</v>
      </c>
      <c r="K61">
        <f t="shared" si="13"/>
        <v>0.0002812499702997082</v>
      </c>
      <c r="L61">
        <f>I61*(G61-results!$B$22)^2*H61</f>
        <v>8.979984138098998E-05</v>
      </c>
      <c r="M61" s="3">
        <f t="shared" si="0"/>
        <v>0.30479999999999996</v>
      </c>
      <c r="N61" s="4">
        <f t="shared" si="1"/>
        <v>0.12369</v>
      </c>
      <c r="O61">
        <f t="shared" si="7"/>
        <v>0.3143138621</v>
      </c>
      <c r="P61" s="3">
        <f t="shared" si="8"/>
        <v>0.01902772420000004</v>
      </c>
      <c r="Q61">
        <f t="shared" si="9"/>
        <v>0.12372</v>
      </c>
      <c r="R61">
        <f t="shared" si="10"/>
        <v>0.002354110038024005</v>
      </c>
      <c r="S61">
        <f t="shared" si="11"/>
        <v>0.0007399294178597027</v>
      </c>
      <c r="T61">
        <f>Q61*(O61-results!$B$22)^2*P61</f>
        <v>0.00034514366940985823</v>
      </c>
    </row>
    <row r="62" spans="2:20" ht="12.75">
      <c r="B62">
        <v>14.5</v>
      </c>
      <c r="C62">
        <v>0.123915</v>
      </c>
      <c r="E62" s="3">
        <f t="shared" si="2"/>
        <v>0.36829999999999996</v>
      </c>
      <c r="F62" s="4">
        <f t="shared" si="3"/>
        <v>0.123915</v>
      </c>
      <c r="G62">
        <f t="shared" si="4"/>
        <v>0.36511386209999996</v>
      </c>
      <c r="H62" s="3">
        <f t="shared" si="5"/>
        <v>0.006372275799999938</v>
      </c>
      <c r="I62">
        <f t="shared" si="6"/>
        <v>0.123905</v>
      </c>
      <c r="J62">
        <f t="shared" si="12"/>
        <v>0.0007895568329989923</v>
      </c>
      <c r="K62">
        <f t="shared" si="13"/>
        <v>0.0002882781446437068</v>
      </c>
      <c r="L62">
        <f>I62*(G62-results!$B$22)^2*H62</f>
        <v>8.708110632196175E-05</v>
      </c>
      <c r="M62" s="3">
        <f t="shared" si="0"/>
        <v>0.28572772420000003</v>
      </c>
      <c r="N62" s="4">
        <f t="shared" si="1"/>
        <v>0.123615</v>
      </c>
      <c r="O62">
        <f t="shared" si="7"/>
        <v>0.2952638621</v>
      </c>
      <c r="P62" s="3">
        <f t="shared" si="8"/>
        <v>0.019072275799999927</v>
      </c>
      <c r="Q62">
        <f t="shared" si="9"/>
        <v>0.1236525</v>
      </c>
      <c r="R62">
        <f t="shared" si="10"/>
        <v>0.002358334583359491</v>
      </c>
      <c r="S62">
        <f t="shared" si="11"/>
        <v>0.0006963309772067177</v>
      </c>
      <c r="T62">
        <f>Q62*(O62-results!$B$22)^2*P62</f>
        <v>0.00038102352549716534</v>
      </c>
    </row>
    <row r="63" spans="2:20" ht="12.75">
      <c r="B63">
        <v>14.749123</v>
      </c>
      <c r="C63">
        <v>0.12392</v>
      </c>
      <c r="E63" s="3">
        <f t="shared" si="2"/>
        <v>0.3746277242</v>
      </c>
      <c r="F63" s="4">
        <f t="shared" si="3"/>
        <v>0.12392</v>
      </c>
      <c r="G63">
        <f t="shared" si="4"/>
        <v>0.3714638621</v>
      </c>
      <c r="H63" s="3">
        <f t="shared" si="5"/>
        <v>0.006327724200000051</v>
      </c>
      <c r="I63">
        <f t="shared" si="6"/>
        <v>0.1239175</v>
      </c>
      <c r="J63">
        <f t="shared" si="12"/>
        <v>0.0007841157635535063</v>
      </c>
      <c r="K63">
        <f t="shared" si="13"/>
        <v>0.00029127066986307586</v>
      </c>
      <c r="L63">
        <f>I63*(G63-results!$B$22)^2*H63</f>
        <v>8.320547003759453E-05</v>
      </c>
      <c r="M63" s="3">
        <f t="shared" si="0"/>
        <v>0.2667</v>
      </c>
      <c r="N63" s="4">
        <f t="shared" si="1"/>
        <v>0.123545</v>
      </c>
      <c r="O63">
        <f t="shared" si="7"/>
        <v>0.2762138621</v>
      </c>
      <c r="P63" s="3">
        <f t="shared" si="8"/>
        <v>0.01902772420000004</v>
      </c>
      <c r="Q63">
        <f t="shared" si="9"/>
        <v>0.12358</v>
      </c>
      <c r="R63">
        <f t="shared" si="10"/>
        <v>0.002351446156636005</v>
      </c>
      <c r="S63">
        <f t="shared" si="11"/>
        <v>0.0006495020244446325</v>
      </c>
      <c r="T63">
        <f>Q63*(O63-results!$B$22)^2*P63</f>
        <v>0.0004167747805636606</v>
      </c>
    </row>
    <row r="64" spans="2:20" ht="12.75">
      <c r="B64">
        <v>15</v>
      </c>
      <c r="C64">
        <v>0.123935</v>
      </c>
      <c r="E64" s="3">
        <f t="shared" si="2"/>
        <v>0.381</v>
      </c>
      <c r="F64" s="4">
        <f t="shared" si="3"/>
        <v>0.123935</v>
      </c>
      <c r="G64">
        <f t="shared" si="4"/>
        <v>0.3778138621</v>
      </c>
      <c r="H64" s="3">
        <f t="shared" si="5"/>
        <v>0.0063722757999999935</v>
      </c>
      <c r="I64">
        <f t="shared" si="6"/>
        <v>0.1239275</v>
      </c>
      <c r="J64">
        <f t="shared" si="12"/>
        <v>0.0007897002092044992</v>
      </c>
      <c r="K64">
        <f t="shared" si="13"/>
        <v>0.00029835968594072983</v>
      </c>
      <c r="L64">
        <f>I64*(G64-results!$B$22)^2*H64</f>
        <v>8.056287902841312E-05</v>
      </c>
      <c r="M64" s="3">
        <f t="shared" si="0"/>
        <v>0.2476277242</v>
      </c>
      <c r="N64" s="4">
        <f t="shared" si="1"/>
        <v>0.12339</v>
      </c>
      <c r="O64">
        <f t="shared" si="7"/>
        <v>0.2571638621</v>
      </c>
      <c r="P64" s="3">
        <f t="shared" si="8"/>
        <v>0.019072275799999983</v>
      </c>
      <c r="Q64">
        <f t="shared" si="9"/>
        <v>0.12346750000000001</v>
      </c>
      <c r="R64">
        <f t="shared" si="10"/>
        <v>0.002354806212336498</v>
      </c>
      <c r="S64">
        <f t="shared" si="11"/>
        <v>0.0006055710600615265</v>
      </c>
      <c r="T64">
        <f>Q64*(O64-results!$B$22)^2*P64</f>
        <v>0.00045599631111986914</v>
      </c>
    </row>
    <row r="65" spans="2:20" ht="12.75">
      <c r="B65">
        <v>15.249123</v>
      </c>
      <c r="C65">
        <v>0.12395</v>
      </c>
      <c r="E65" s="3">
        <f t="shared" si="2"/>
        <v>0.3873277242</v>
      </c>
      <c r="F65" s="4">
        <f t="shared" si="3"/>
        <v>0.12395</v>
      </c>
      <c r="G65">
        <f t="shared" si="4"/>
        <v>0.3841638621</v>
      </c>
      <c r="H65" s="3">
        <f t="shared" si="5"/>
        <v>0.006327724199999996</v>
      </c>
      <c r="I65">
        <f t="shared" si="6"/>
        <v>0.12394250000000001</v>
      </c>
      <c r="J65">
        <f t="shared" si="12"/>
        <v>0.0007842739566584995</v>
      </c>
      <c r="K65">
        <f t="shared" si="13"/>
        <v>0.0003012897121343772</v>
      </c>
      <c r="L65">
        <f>I65*(G65-results!$B$22)^2*H65</f>
        <v>7.685960886514047E-05</v>
      </c>
      <c r="M65" s="3">
        <f t="shared" si="0"/>
        <v>0.2286</v>
      </c>
      <c r="N65" s="4">
        <f t="shared" si="1"/>
        <v>0.12309</v>
      </c>
      <c r="O65">
        <f t="shared" si="7"/>
        <v>0.23811386210000002</v>
      </c>
      <c r="P65" s="3">
        <f t="shared" si="8"/>
        <v>0.019027724200000012</v>
      </c>
      <c r="Q65">
        <f t="shared" si="9"/>
        <v>0.12324</v>
      </c>
      <c r="R65">
        <f t="shared" si="10"/>
        <v>0.0023449767304080014</v>
      </c>
      <c r="S65">
        <f t="shared" si="11"/>
        <v>0.0005583714658120798</v>
      </c>
      <c r="T65">
        <f>Q65*(O65-results!$B$22)^2*P65</f>
        <v>0.0004942596319923813</v>
      </c>
    </row>
    <row r="66" spans="2:20" ht="12.75">
      <c r="B66">
        <v>15.5</v>
      </c>
      <c r="C66">
        <v>0.123955</v>
      </c>
      <c r="E66" s="3">
        <f t="shared" si="2"/>
        <v>0.3937</v>
      </c>
      <c r="F66" s="4">
        <f t="shared" si="3"/>
        <v>0.123955</v>
      </c>
      <c r="G66">
        <f t="shared" si="4"/>
        <v>0.3905138621</v>
      </c>
      <c r="H66" s="3">
        <f t="shared" si="5"/>
        <v>0.0063722757999999935</v>
      </c>
      <c r="I66">
        <f t="shared" si="6"/>
        <v>0.1239525</v>
      </c>
      <c r="J66">
        <f t="shared" si="12"/>
        <v>0.0007898595160994991</v>
      </c>
      <c r="K66">
        <f t="shared" si="13"/>
        <v>0.00030845109014845256</v>
      </c>
      <c r="L66">
        <f>I66*(G66-results!$B$22)^2*H66</f>
        <v>7.429856539606933E-05</v>
      </c>
      <c r="M66" s="3">
        <f t="shared" si="0"/>
        <v>0.20952772420000002</v>
      </c>
      <c r="N66" s="4">
        <f t="shared" si="1"/>
        <v>0.12161</v>
      </c>
      <c r="O66">
        <f t="shared" si="7"/>
        <v>0.2190638621</v>
      </c>
      <c r="P66" s="3">
        <f t="shared" si="8"/>
        <v>0.019072275799999983</v>
      </c>
      <c r="Q66">
        <f t="shared" si="9"/>
        <v>0.12235</v>
      </c>
      <c r="R66">
        <f t="shared" si="10"/>
        <v>0.002333492944129998</v>
      </c>
      <c r="S66">
        <f t="shared" si="11"/>
        <v>0.0005111839765242169</v>
      </c>
      <c r="T66">
        <f>Q66*(O66-results!$B$22)^2*P66</f>
        <v>0.0005335028579796697</v>
      </c>
    </row>
    <row r="67" spans="2:20" ht="12.75">
      <c r="B67">
        <v>15.749123</v>
      </c>
      <c r="C67">
        <v>0.12397</v>
      </c>
      <c r="E67" s="3">
        <f t="shared" si="2"/>
        <v>0.4000277242</v>
      </c>
      <c r="F67" s="4">
        <f t="shared" si="3"/>
        <v>0.12397</v>
      </c>
      <c r="G67">
        <f t="shared" si="4"/>
        <v>0.3968638621</v>
      </c>
      <c r="H67" s="3">
        <f t="shared" si="5"/>
        <v>0.006327724199999996</v>
      </c>
      <c r="I67">
        <f t="shared" si="6"/>
        <v>0.1239625</v>
      </c>
      <c r="J67">
        <f t="shared" si="12"/>
        <v>0.0007844005111424995</v>
      </c>
      <c r="K67">
        <f t="shared" si="13"/>
        <v>0.00031130021628522647</v>
      </c>
      <c r="L67">
        <f>I67*(G67-results!$B$22)^2*H67</f>
        <v>7.076136889744281E-05</v>
      </c>
      <c r="M67" s="3">
        <f t="shared" si="0"/>
        <v>0.1905</v>
      </c>
      <c r="N67" s="4">
        <f t="shared" si="1"/>
        <v>0.11267</v>
      </c>
      <c r="O67">
        <f t="shared" si="7"/>
        <v>0.2000138621</v>
      </c>
      <c r="P67" s="3">
        <f t="shared" si="8"/>
        <v>0.019027724200000012</v>
      </c>
      <c r="Q67">
        <f t="shared" si="9"/>
        <v>0.11714</v>
      </c>
      <c r="R67">
        <f t="shared" si="10"/>
        <v>0.0022289076127880014</v>
      </c>
      <c r="S67">
        <f t="shared" si="11"/>
        <v>0.00044581241989781944</v>
      </c>
      <c r="T67">
        <f>Q67*(O67-results!$B$22)^2*P67</f>
        <v>0.0005510058011551875</v>
      </c>
    </row>
    <row r="68" spans="2:20" ht="12.75">
      <c r="B68">
        <v>16</v>
      </c>
      <c r="C68">
        <v>0.123975</v>
      </c>
      <c r="E68" s="3">
        <f t="shared" si="2"/>
        <v>0.4064</v>
      </c>
      <c r="F68" s="4">
        <f t="shared" si="3"/>
        <v>0.123975</v>
      </c>
      <c r="G68">
        <f t="shared" si="4"/>
        <v>0.4032138621</v>
      </c>
      <c r="H68" s="3">
        <f t="shared" si="5"/>
        <v>0.0063722757999999935</v>
      </c>
      <c r="I68">
        <f t="shared" si="6"/>
        <v>0.1239725</v>
      </c>
      <c r="J68">
        <f t="shared" si="12"/>
        <v>0.0007899869616154992</v>
      </c>
      <c r="K68">
        <f t="shared" si="13"/>
        <v>0.0003185336938016299</v>
      </c>
      <c r="L68">
        <f>I68*(G68-results!$B$22)^2*H68</f>
        <v>6.828380858887786E-05</v>
      </c>
      <c r="M68" s="3">
        <f aca="true" t="shared" si="14" ref="M68:M77">B291*0.0254</f>
        <v>0.1714277242</v>
      </c>
      <c r="N68" s="4">
        <f aca="true" t="shared" si="15" ref="N68:N77">C291</f>
        <v>0.08577</v>
      </c>
      <c r="O68">
        <f t="shared" si="7"/>
        <v>0.18096386209999998</v>
      </c>
      <c r="P68" s="3">
        <f t="shared" si="8"/>
        <v>0.01907227580000001</v>
      </c>
      <c r="Q68">
        <f t="shared" si="9"/>
        <v>0.09922</v>
      </c>
      <c r="R68">
        <f t="shared" si="10"/>
        <v>0.0018923512048760012</v>
      </c>
      <c r="S68">
        <f t="shared" si="11"/>
        <v>0.00034244718248394946</v>
      </c>
      <c r="T68">
        <f>Q68*(O68-results!$B$22)^2*P68</f>
        <v>0.0005043402917951019</v>
      </c>
    </row>
    <row r="69" spans="2:20" ht="12.75">
      <c r="B69">
        <v>16.249123</v>
      </c>
      <c r="C69">
        <v>0.12398</v>
      </c>
      <c r="E69" s="3">
        <f aca="true" t="shared" si="16" ref="E69:E132">B69*0.0254</f>
        <v>0.4127277242</v>
      </c>
      <c r="F69" s="4">
        <f aca="true" t="shared" si="17" ref="F69:F132">C69</f>
        <v>0.12398</v>
      </c>
      <c r="G69">
        <f t="shared" si="4"/>
        <v>0.40956386209999995</v>
      </c>
      <c r="H69" s="3">
        <f t="shared" si="5"/>
        <v>0.006327724199999996</v>
      </c>
      <c r="I69">
        <f t="shared" si="6"/>
        <v>0.1239775</v>
      </c>
      <c r="J69">
        <f t="shared" si="12"/>
        <v>0.0007844954270054995</v>
      </c>
      <c r="K69">
        <f t="shared" si="13"/>
        <v>0.00032130097688416097</v>
      </c>
      <c r="L69">
        <f>I69*(G69-results!$B$22)^2*H69</f>
        <v>6.4911612020567E-05</v>
      </c>
      <c r="M69" s="3">
        <f t="shared" si="14"/>
        <v>0.15239999999999998</v>
      </c>
      <c r="N69" s="4">
        <f t="shared" si="15"/>
        <v>0.04868</v>
      </c>
      <c r="O69">
        <f t="shared" si="7"/>
        <v>0.16191386209999997</v>
      </c>
      <c r="P69" s="3">
        <f t="shared" si="8"/>
        <v>0.019027724200000012</v>
      </c>
      <c r="Q69">
        <f t="shared" si="9"/>
        <v>0.06722500000000001</v>
      </c>
      <c r="R69">
        <f t="shared" si="10"/>
        <v>0.001279138759345001</v>
      </c>
      <c r="S69">
        <f t="shared" si="11"/>
        <v>0.00020711029668735154</v>
      </c>
      <c r="T69">
        <f>Q69*(O69-results!$B$22)^2*P69</f>
        <v>0.00036653367107857395</v>
      </c>
    </row>
    <row r="70" spans="2:20" ht="12.75">
      <c r="B70">
        <v>16.5</v>
      </c>
      <c r="C70">
        <v>0.123995</v>
      </c>
      <c r="E70" s="3">
        <f t="shared" si="16"/>
        <v>0.4191</v>
      </c>
      <c r="F70" s="4">
        <f t="shared" si="17"/>
        <v>0.123995</v>
      </c>
      <c r="G70">
        <f aca="true" t="shared" si="18" ref="G70:G133">0.5*(E70+E69)</f>
        <v>0.4159138621</v>
      </c>
      <c r="H70" s="3">
        <f aca="true" t="shared" si="19" ref="H70:H133">E70-E69</f>
        <v>0.0063722757999999935</v>
      </c>
      <c r="I70">
        <f aca="true" t="shared" si="20" ref="I70:I133">0.5*(F70+F69)</f>
        <v>0.1239875</v>
      </c>
      <c r="J70">
        <f t="shared" si="12"/>
        <v>0.0007900825457524992</v>
      </c>
      <c r="K70">
        <f t="shared" si="13"/>
        <v>0.0003286062829817219</v>
      </c>
      <c r="L70">
        <f>I70*(G70-results!$B$22)^2*H70</f>
        <v>6.251946114441946E-05</v>
      </c>
      <c r="M70" s="3">
        <f t="shared" si="14"/>
        <v>0.1333277242</v>
      </c>
      <c r="N70" s="4">
        <f t="shared" si="15"/>
        <v>0.02263</v>
      </c>
      <c r="O70">
        <f aca="true" t="shared" si="21" ref="O70:O77">0.5*(M70+M69)</f>
        <v>0.1428638621</v>
      </c>
      <c r="P70" s="3">
        <f aca="true" t="shared" si="22" ref="P70:P77">ABS(M70-M69)</f>
        <v>0.019072275799999983</v>
      </c>
      <c r="Q70">
        <f aca="true" t="shared" si="23" ref="Q70:Q77">0.5*(N70+N69)</f>
        <v>0.035655</v>
      </c>
      <c r="R70">
        <f aca="true" t="shared" si="24" ref="R70:R77">Q70*P70</f>
        <v>0.0006800219936489994</v>
      </c>
      <c r="S70">
        <f aca="true" t="shared" si="25" ref="S70:S77">Q70*O70*P70</f>
        <v>9.715056832563771E-05</v>
      </c>
      <c r="T70">
        <f>Q70*(O70-results!$B$22)^2*P70</f>
        <v>0.00020897423039096128</v>
      </c>
    </row>
    <row r="71" spans="2:20" ht="12.75">
      <c r="B71">
        <v>16.749123</v>
      </c>
      <c r="C71">
        <v>0.124</v>
      </c>
      <c r="E71" s="3">
        <f t="shared" si="16"/>
        <v>0.4254277242</v>
      </c>
      <c r="F71" s="4">
        <f t="shared" si="17"/>
        <v>0.124</v>
      </c>
      <c r="G71">
        <f t="shared" si="18"/>
        <v>0.4222638621</v>
      </c>
      <c r="H71" s="3">
        <f t="shared" si="19"/>
        <v>0.006327724200000051</v>
      </c>
      <c r="I71">
        <f t="shared" si="20"/>
        <v>0.1239975</v>
      </c>
      <c r="J71">
        <f t="shared" si="12"/>
        <v>0.0007846219814895063</v>
      </c>
      <c r="K71">
        <f t="shared" si="13"/>
        <v>0.00033131750819231367</v>
      </c>
      <c r="L71">
        <f>I71*(G71-results!$B$22)^2*H71</f>
        <v>5.931592252324459E-05</v>
      </c>
      <c r="M71" s="3">
        <f t="shared" si="14"/>
        <v>0.1143</v>
      </c>
      <c r="N71" s="4">
        <f t="shared" si="15"/>
        <v>0.00787</v>
      </c>
      <c r="O71">
        <f t="shared" si="21"/>
        <v>0.1238138621</v>
      </c>
      <c r="P71" s="3">
        <f t="shared" si="22"/>
        <v>0.0190277242</v>
      </c>
      <c r="Q71">
        <f t="shared" si="23"/>
        <v>0.01525</v>
      </c>
      <c r="R71">
        <f t="shared" si="24"/>
        <v>0.00029017279404999996</v>
      </c>
      <c r="S71">
        <f t="shared" si="25"/>
        <v>3.59274143076784E-05</v>
      </c>
      <c r="T71">
        <f>Q71*(O71-results!$B$22)^2*P71</f>
        <v>9.540555995656081E-05</v>
      </c>
    </row>
    <row r="72" spans="2:20" ht="12.75">
      <c r="B72">
        <v>17</v>
      </c>
      <c r="C72">
        <v>0.124005</v>
      </c>
      <c r="E72" s="3">
        <f t="shared" si="16"/>
        <v>0.43179999999999996</v>
      </c>
      <c r="F72" s="4">
        <f t="shared" si="17"/>
        <v>0.124005</v>
      </c>
      <c r="G72">
        <f t="shared" si="18"/>
        <v>0.42861386209999996</v>
      </c>
      <c r="H72" s="3">
        <f t="shared" si="19"/>
        <v>0.006372275799999938</v>
      </c>
      <c r="I72">
        <f t="shared" si="20"/>
        <v>0.1240025</v>
      </c>
      <c r="J72">
        <f t="shared" si="12"/>
        <v>0.0007901781298894923</v>
      </c>
      <c r="K72">
        <f t="shared" si="13"/>
        <v>0.0003386812999988907</v>
      </c>
      <c r="L72">
        <f>I72*(G72-results!$B$22)^2*H72</f>
        <v>5.7008612621247954E-05</v>
      </c>
      <c r="M72" s="3">
        <f t="shared" si="14"/>
        <v>0.0952277242</v>
      </c>
      <c r="N72" s="4">
        <f t="shared" si="15"/>
        <v>0.00079</v>
      </c>
      <c r="O72">
        <f t="shared" si="21"/>
        <v>0.1047638621</v>
      </c>
      <c r="P72" s="3">
        <f t="shared" si="22"/>
        <v>0.019072275799999996</v>
      </c>
      <c r="Q72">
        <f t="shared" si="23"/>
        <v>0.0043300000000000005</v>
      </c>
      <c r="R72">
        <f t="shared" si="24"/>
        <v>8.2582954214E-05</v>
      </c>
      <c r="S72">
        <f t="shared" si="25"/>
        <v>8.651709227086108E-06</v>
      </c>
      <c r="T72">
        <f>Q72*(O72-results!$B$22)^2*P72</f>
        <v>2.8986473782641103E-05</v>
      </c>
    </row>
    <row r="73" spans="2:20" ht="12.75">
      <c r="B73">
        <v>17.249123</v>
      </c>
      <c r="C73">
        <v>0.124005</v>
      </c>
      <c r="E73" s="3">
        <f t="shared" si="16"/>
        <v>0.4381277242</v>
      </c>
      <c r="F73" s="4">
        <f t="shared" si="17"/>
        <v>0.124005</v>
      </c>
      <c r="G73">
        <f t="shared" si="18"/>
        <v>0.4349638621</v>
      </c>
      <c r="H73" s="3">
        <f t="shared" si="19"/>
        <v>0.006327724200000051</v>
      </c>
      <c r="I73">
        <f t="shared" si="20"/>
        <v>0.124005</v>
      </c>
      <c r="J73">
        <f t="shared" si="12"/>
        <v>0.0007846694394210064</v>
      </c>
      <c r="K73">
        <f t="shared" si="13"/>
        <v>0.0003413028498424029</v>
      </c>
      <c r="L73">
        <f>I73*(G73-results!$B$22)^2*H73</f>
        <v>5.396612881855648E-05</v>
      </c>
      <c r="M73" s="3">
        <f t="shared" si="14"/>
        <v>0.07619999999999999</v>
      </c>
      <c r="N73" s="4">
        <f t="shared" si="15"/>
        <v>0.00036</v>
      </c>
      <c r="O73">
        <f t="shared" si="21"/>
        <v>0.0857138621</v>
      </c>
      <c r="P73" s="3">
        <f t="shared" si="22"/>
        <v>0.019027724200000012</v>
      </c>
      <c r="Q73">
        <f t="shared" si="23"/>
        <v>0.000575</v>
      </c>
      <c r="R73">
        <f t="shared" si="24"/>
        <v>1.0940941415000007E-05</v>
      </c>
      <c r="S73">
        <f t="shared" si="25"/>
        <v>9.377903436894894E-07</v>
      </c>
      <c r="T73">
        <f>Q73*(O73-results!$B$22)^2*P73</f>
        <v>4.091185115970955E-06</v>
      </c>
    </row>
    <row r="74" spans="2:21" ht="12.75">
      <c r="B74">
        <v>17.5</v>
      </c>
      <c r="C74">
        <v>0.124</v>
      </c>
      <c r="E74" s="3">
        <f t="shared" si="16"/>
        <v>0.4445</v>
      </c>
      <c r="F74" s="4">
        <f t="shared" si="17"/>
        <v>0.124</v>
      </c>
      <c r="G74">
        <f t="shared" si="18"/>
        <v>0.4413138621</v>
      </c>
      <c r="H74" s="3">
        <f t="shared" si="19"/>
        <v>0.0063722757999999935</v>
      </c>
      <c r="I74">
        <f t="shared" si="20"/>
        <v>0.1240025</v>
      </c>
      <c r="J74">
        <f aca="true" t="shared" si="26" ref="J74:J137">I74*H74</f>
        <v>0.0007901781298894992</v>
      </c>
      <c r="K74">
        <f aca="true" t="shared" si="27" ref="K74:K137">I74*G74*H74</f>
        <v>0.00034871656224849033</v>
      </c>
      <c r="L74">
        <f>I74*(G74-results!$B$22)^2*H74</f>
        <v>5.174509615871577E-05</v>
      </c>
      <c r="M74" s="3">
        <f t="shared" si="14"/>
        <v>0.0571277242</v>
      </c>
      <c r="N74" s="4">
        <f t="shared" si="15"/>
        <v>0.000185</v>
      </c>
      <c r="O74">
        <f t="shared" si="21"/>
        <v>0.0666638621</v>
      </c>
      <c r="P74" s="3">
        <f t="shared" si="22"/>
        <v>0.01907227579999999</v>
      </c>
      <c r="Q74">
        <f t="shared" si="23"/>
        <v>0.0002725</v>
      </c>
      <c r="R74">
        <f t="shared" si="24"/>
        <v>5.197195155499997E-06</v>
      </c>
      <c r="S74">
        <f t="shared" si="25"/>
        <v>3.4646510115303987E-07</v>
      </c>
      <c r="T74">
        <f>Q74*(O74-results!$B$22)^2*P74</f>
        <v>2.0663769780722375E-06</v>
      </c>
      <c r="U74">
        <f aca="true" t="shared" si="28" ref="U74:U112">C74</f>
        <v>0.124</v>
      </c>
    </row>
    <row r="75" spans="2:21" ht="12.75">
      <c r="B75">
        <v>17.749123</v>
      </c>
      <c r="C75">
        <v>0.124005</v>
      </c>
      <c r="E75" s="3">
        <f t="shared" si="16"/>
        <v>0.4508277242</v>
      </c>
      <c r="F75" s="4">
        <f t="shared" si="17"/>
        <v>0.124005</v>
      </c>
      <c r="G75">
        <f t="shared" si="18"/>
        <v>0.4476638621</v>
      </c>
      <c r="H75" s="3">
        <f t="shared" si="19"/>
        <v>0.006327724199999996</v>
      </c>
      <c r="I75">
        <f t="shared" si="20"/>
        <v>0.1240025</v>
      </c>
      <c r="J75">
        <f t="shared" si="26"/>
        <v>0.0007846536201104995</v>
      </c>
      <c r="K75">
        <f t="shared" si="27"/>
        <v>0.0003512610699894124</v>
      </c>
      <c r="L75">
        <f>I75*(G75-results!$B$22)^2*H75</f>
        <v>4.8864880893510715E-05</v>
      </c>
      <c r="M75" s="3">
        <f t="shared" si="14"/>
        <v>0.038099999999999995</v>
      </c>
      <c r="N75" s="4">
        <f t="shared" si="15"/>
        <v>0.0001</v>
      </c>
      <c r="O75">
        <f t="shared" si="21"/>
        <v>0.0476138621</v>
      </c>
      <c r="P75" s="3">
        <f t="shared" si="22"/>
        <v>0.019027724200000005</v>
      </c>
      <c r="Q75">
        <f t="shared" si="23"/>
        <v>0.0001425</v>
      </c>
      <c r="R75">
        <f t="shared" si="24"/>
        <v>2.7114506985000005E-06</v>
      </c>
      <c r="S75">
        <f t="shared" si="25"/>
        <v>1.291026396493277E-07</v>
      </c>
      <c r="T75">
        <f>Q75*(O75-results!$B$22)^2*P75</f>
        <v>1.1441821578653155E-06</v>
      </c>
      <c r="U75">
        <f t="shared" si="28"/>
        <v>0.124005</v>
      </c>
    </row>
    <row r="76" spans="2:21" ht="12.75">
      <c r="B76">
        <v>18</v>
      </c>
      <c r="C76">
        <v>0.124005</v>
      </c>
      <c r="E76" s="3">
        <f t="shared" si="16"/>
        <v>0.4572</v>
      </c>
      <c r="F76" s="4">
        <f t="shared" si="17"/>
        <v>0.124005</v>
      </c>
      <c r="G76">
        <f t="shared" si="18"/>
        <v>0.4540138621</v>
      </c>
      <c r="H76" s="3">
        <f t="shared" si="19"/>
        <v>0.0063722757999999935</v>
      </c>
      <c r="I76">
        <f t="shared" si="20"/>
        <v>0.124005</v>
      </c>
      <c r="J76">
        <f t="shared" si="26"/>
        <v>0.0007901940605789992</v>
      </c>
      <c r="K76">
        <f t="shared" si="27"/>
        <v>0.0003587590572519528</v>
      </c>
      <c r="L76">
        <f>I76*(G76-results!$B$22)^2*H76</f>
        <v>4.6737417605974246E-05</v>
      </c>
      <c r="M76" s="3">
        <f t="shared" si="14"/>
        <v>0.0190277242</v>
      </c>
      <c r="N76" s="4">
        <f t="shared" si="15"/>
        <v>7E-05</v>
      </c>
      <c r="O76">
        <f t="shared" si="21"/>
        <v>0.028563862099999997</v>
      </c>
      <c r="P76" s="3">
        <f t="shared" si="22"/>
        <v>0.019072275799999996</v>
      </c>
      <c r="Q76">
        <f t="shared" si="23"/>
        <v>8.5E-05</v>
      </c>
      <c r="R76">
        <f t="shared" si="24"/>
        <v>1.6211434429999998E-06</v>
      </c>
      <c r="S76">
        <f t="shared" si="25"/>
        <v>4.6306117750171195E-08</v>
      </c>
      <c r="T76">
        <f>Q76*(O76-results!$B$22)^2*P76</f>
        <v>7.248039105340737E-07</v>
      </c>
      <c r="U76">
        <f t="shared" si="28"/>
        <v>0.124005</v>
      </c>
    </row>
    <row r="77" spans="2:21" ht="12.75">
      <c r="B77">
        <v>18.249123</v>
      </c>
      <c r="C77">
        <v>0.124005</v>
      </c>
      <c r="E77" s="3">
        <f t="shared" si="16"/>
        <v>0.4635277242</v>
      </c>
      <c r="F77" s="4">
        <f t="shared" si="17"/>
        <v>0.124005</v>
      </c>
      <c r="G77">
        <f t="shared" si="18"/>
        <v>0.4603638621</v>
      </c>
      <c r="H77" s="3">
        <f t="shared" si="19"/>
        <v>0.006327724199999996</v>
      </c>
      <c r="I77">
        <f t="shared" si="20"/>
        <v>0.124005</v>
      </c>
      <c r="J77">
        <f t="shared" si="26"/>
        <v>0.0007846694394209995</v>
      </c>
      <c r="K77">
        <f t="shared" si="27"/>
        <v>0.0003612334536036933</v>
      </c>
      <c r="L77">
        <f>I77*(G77-results!$B$22)^2*H77</f>
        <v>4.401872195461021E-05</v>
      </c>
      <c r="M77" s="3">
        <f t="shared" si="14"/>
        <v>0</v>
      </c>
      <c r="N77" s="4">
        <f t="shared" si="15"/>
        <v>5.5E-05</v>
      </c>
      <c r="O77">
        <f t="shared" si="21"/>
        <v>0.0095138621</v>
      </c>
      <c r="P77" s="3">
        <f t="shared" si="22"/>
        <v>0.0190277242</v>
      </c>
      <c r="Q77">
        <f t="shared" si="23"/>
        <v>6.25E-05</v>
      </c>
      <c r="R77">
        <f t="shared" si="24"/>
        <v>1.1892327625E-06</v>
      </c>
      <c r="S77">
        <f t="shared" si="25"/>
        <v>1.131419650722705E-08</v>
      </c>
      <c r="T77">
        <f>Q77*(O77-results!$B$22)^2*P77</f>
        <v>5.624271295270544E-07</v>
      </c>
      <c r="U77">
        <f t="shared" si="28"/>
        <v>0.124005</v>
      </c>
    </row>
    <row r="78" spans="2:21" ht="12.75">
      <c r="B78">
        <v>18.5</v>
      </c>
      <c r="C78">
        <v>0.12401</v>
      </c>
      <c r="E78" s="3">
        <f t="shared" si="16"/>
        <v>0.4699</v>
      </c>
      <c r="F78" s="4">
        <f t="shared" si="17"/>
        <v>0.12401</v>
      </c>
      <c r="G78">
        <f t="shared" si="18"/>
        <v>0.4667138621</v>
      </c>
      <c r="H78" s="3">
        <f t="shared" si="19"/>
        <v>0.0063722757999999935</v>
      </c>
      <c r="I78">
        <f t="shared" si="20"/>
        <v>0.12400749999999999</v>
      </c>
      <c r="J78">
        <f t="shared" si="26"/>
        <v>0.0007902099912684992</v>
      </c>
      <c r="K78">
        <f t="shared" si="27"/>
        <v>0.0003688019568949285</v>
      </c>
      <c r="L78">
        <f>I78*(G78-results!$B$22)^2*H78</f>
        <v>4.198444303577163E-05</v>
      </c>
      <c r="M78" s="3"/>
      <c r="N78" s="4"/>
      <c r="P78" s="3"/>
      <c r="U78">
        <f t="shared" si="28"/>
        <v>0.12401</v>
      </c>
    </row>
    <row r="79" spans="2:21" ht="12.75">
      <c r="B79">
        <v>18.749123</v>
      </c>
      <c r="C79">
        <v>0.124</v>
      </c>
      <c r="E79" s="3">
        <f t="shared" si="16"/>
        <v>0.4762277242</v>
      </c>
      <c r="F79" s="4">
        <f t="shared" si="17"/>
        <v>0.124</v>
      </c>
      <c r="G79">
        <f t="shared" si="18"/>
        <v>0.47306386209999995</v>
      </c>
      <c r="H79" s="3">
        <f t="shared" si="19"/>
        <v>0.006327724199999996</v>
      </c>
      <c r="I79">
        <f t="shared" si="20"/>
        <v>0.124005</v>
      </c>
      <c r="J79">
        <f t="shared" si="26"/>
        <v>0.0007846694394209995</v>
      </c>
      <c r="K79">
        <f t="shared" si="27"/>
        <v>0.00037119875548433996</v>
      </c>
      <c r="L79">
        <f>I79*(G79-results!$B$22)^2*H79</f>
        <v>3.942469652428997E-05</v>
      </c>
      <c r="M79" s="3"/>
      <c r="N79" s="4"/>
      <c r="P79" s="3"/>
      <c r="U79">
        <f t="shared" si="28"/>
        <v>0.124</v>
      </c>
    </row>
    <row r="80" spans="2:21" ht="12.75">
      <c r="B80">
        <v>19</v>
      </c>
      <c r="C80">
        <v>0.124015</v>
      </c>
      <c r="E80" s="3">
        <f t="shared" si="16"/>
        <v>0.4826</v>
      </c>
      <c r="F80" s="4">
        <f t="shared" si="17"/>
        <v>0.124015</v>
      </c>
      <c r="G80">
        <f t="shared" si="18"/>
        <v>0.4794138621</v>
      </c>
      <c r="H80" s="3">
        <f t="shared" si="19"/>
        <v>0.0063722757999999935</v>
      </c>
      <c r="I80">
        <f t="shared" si="20"/>
        <v>0.12400749999999999</v>
      </c>
      <c r="J80">
        <f t="shared" si="26"/>
        <v>0.0007902099912684992</v>
      </c>
      <c r="K80">
        <f t="shared" si="27"/>
        <v>0.00037883762378403845</v>
      </c>
      <c r="L80">
        <f>I80*(G80-results!$B$22)^2*H80</f>
        <v>3.7485432155901035E-05</v>
      </c>
      <c r="M80" s="3"/>
      <c r="N80" s="4"/>
      <c r="P80" s="3"/>
      <c r="U80">
        <f t="shared" si="28"/>
        <v>0.124015</v>
      </c>
    </row>
    <row r="81" spans="2:21" ht="12.75">
      <c r="B81">
        <v>19.249123</v>
      </c>
      <c r="C81">
        <v>0.124015</v>
      </c>
      <c r="E81" s="3">
        <f t="shared" si="16"/>
        <v>0.4889277242</v>
      </c>
      <c r="F81" s="4">
        <f t="shared" si="17"/>
        <v>0.124015</v>
      </c>
      <c r="G81">
        <f t="shared" si="18"/>
        <v>0.4857638621</v>
      </c>
      <c r="H81" s="3">
        <f t="shared" si="19"/>
        <v>0.006327724200000051</v>
      </c>
      <c r="I81">
        <f t="shared" si="20"/>
        <v>0.124015</v>
      </c>
      <c r="J81">
        <f t="shared" si="26"/>
        <v>0.0007847327166630063</v>
      </c>
      <c r="K81">
        <f t="shared" si="27"/>
        <v>0.00038119479516244696</v>
      </c>
      <c r="L81">
        <f>I81*(G81-results!$B$22)^2*H81</f>
        <v>3.508661898554083E-05</v>
      </c>
      <c r="M81" s="3"/>
      <c r="N81" s="4"/>
      <c r="P81" s="3"/>
      <c r="U81">
        <f t="shared" si="28"/>
        <v>0.124015</v>
      </c>
    </row>
    <row r="82" spans="2:21" ht="12.75">
      <c r="B82">
        <v>19.5</v>
      </c>
      <c r="C82">
        <v>0.124015</v>
      </c>
      <c r="E82" s="3">
        <f t="shared" si="16"/>
        <v>0.49529999999999996</v>
      </c>
      <c r="F82" s="4">
        <f t="shared" si="17"/>
        <v>0.124015</v>
      </c>
      <c r="G82">
        <f t="shared" si="18"/>
        <v>0.49211386209999997</v>
      </c>
      <c r="H82" s="3">
        <f t="shared" si="19"/>
        <v>0.006372275799999938</v>
      </c>
      <c r="I82">
        <f t="shared" si="20"/>
        <v>0.124015</v>
      </c>
      <c r="J82">
        <f t="shared" si="26"/>
        <v>0.0007902577833369923</v>
      </c>
      <c r="K82">
        <f t="shared" si="27"/>
        <v>0.0003888968098125523</v>
      </c>
      <c r="L82">
        <f>I82*(G82-results!$B$22)^2*H82</f>
        <v>3.324333765756026E-05</v>
      </c>
      <c r="P82" s="3"/>
      <c r="U82">
        <f t="shared" si="28"/>
        <v>0.124015</v>
      </c>
    </row>
    <row r="83" spans="2:21" ht="12.75">
      <c r="B83">
        <v>19.749123</v>
      </c>
      <c r="C83">
        <v>0.124015</v>
      </c>
      <c r="E83" s="3">
        <f t="shared" si="16"/>
        <v>0.5016277242</v>
      </c>
      <c r="F83" s="4">
        <f t="shared" si="17"/>
        <v>0.124015</v>
      </c>
      <c r="G83">
        <f t="shared" si="18"/>
        <v>0.4984638621</v>
      </c>
      <c r="H83" s="3">
        <f t="shared" si="19"/>
        <v>0.006327724200000051</v>
      </c>
      <c r="I83">
        <f t="shared" si="20"/>
        <v>0.124015</v>
      </c>
      <c r="J83">
        <f t="shared" si="26"/>
        <v>0.0007847327166630063</v>
      </c>
      <c r="K83">
        <f t="shared" si="27"/>
        <v>0.00039116090066406713</v>
      </c>
      <c r="L83">
        <f>I83*(G83-results!$B$22)^2*H83</f>
        <v>3.0998501243719386E-05</v>
      </c>
      <c r="P83" s="3"/>
      <c r="U83">
        <f t="shared" si="28"/>
        <v>0.124015</v>
      </c>
    </row>
    <row r="84" spans="2:21" ht="12.75">
      <c r="B84">
        <v>20</v>
      </c>
      <c r="C84">
        <v>0.12402</v>
      </c>
      <c r="E84" s="3">
        <f t="shared" si="16"/>
        <v>0.508</v>
      </c>
      <c r="F84" s="4">
        <f t="shared" si="17"/>
        <v>0.12402</v>
      </c>
      <c r="G84">
        <f t="shared" si="18"/>
        <v>0.5048138621</v>
      </c>
      <c r="H84" s="3">
        <f t="shared" si="19"/>
        <v>0.0063722757999999935</v>
      </c>
      <c r="I84">
        <f t="shared" si="20"/>
        <v>0.1240175</v>
      </c>
      <c r="J84">
        <f t="shared" si="26"/>
        <v>0.0007902737140264993</v>
      </c>
      <c r="K84">
        <f t="shared" si="27"/>
        <v>0.000398941125693828</v>
      </c>
      <c r="L84">
        <f>I84*(G84-results!$B$22)^2*H84</f>
        <v>2.9254487113032424E-05</v>
      </c>
      <c r="P84" s="3"/>
      <c r="U84">
        <f t="shared" si="28"/>
        <v>0.12402</v>
      </c>
    </row>
    <row r="85" spans="2:21" ht="12.75">
      <c r="B85">
        <v>20.249123</v>
      </c>
      <c r="C85">
        <v>0.12402</v>
      </c>
      <c r="E85" s="3">
        <f t="shared" si="16"/>
        <v>0.5143277242</v>
      </c>
      <c r="F85" s="4">
        <f t="shared" si="17"/>
        <v>0.12402</v>
      </c>
      <c r="G85">
        <f t="shared" si="18"/>
        <v>0.5111638621</v>
      </c>
      <c r="H85" s="3">
        <f t="shared" si="19"/>
        <v>0.00632772419999994</v>
      </c>
      <c r="I85">
        <f t="shared" si="20"/>
        <v>0.12402</v>
      </c>
      <c r="J85">
        <f t="shared" si="26"/>
        <v>0.0007847643552839926</v>
      </c>
      <c r="K85">
        <f t="shared" si="27"/>
        <v>0.00040114317868538216</v>
      </c>
      <c r="L85">
        <f>I85*(G85-results!$B$22)^2*H85</f>
        <v>2.7164617752488174E-05</v>
      </c>
      <c r="P85" s="3"/>
      <c r="U85">
        <f t="shared" si="28"/>
        <v>0.12402</v>
      </c>
    </row>
    <row r="86" spans="2:21" ht="12.75">
      <c r="B86">
        <v>20.5</v>
      </c>
      <c r="C86">
        <v>0.12402</v>
      </c>
      <c r="E86" s="3">
        <f t="shared" si="16"/>
        <v>0.5206999999999999</v>
      </c>
      <c r="F86" s="4">
        <f t="shared" si="17"/>
        <v>0.12402</v>
      </c>
      <c r="G86">
        <f t="shared" si="18"/>
        <v>0.5175138620999999</v>
      </c>
      <c r="H86" s="3">
        <f t="shared" si="19"/>
        <v>0.0063722757999999935</v>
      </c>
      <c r="I86">
        <f t="shared" si="20"/>
        <v>0.12402</v>
      </c>
      <c r="J86">
        <f t="shared" si="26"/>
        <v>0.0007902896447159992</v>
      </c>
      <c r="K86">
        <f t="shared" si="27"/>
        <v>0.0004089858462146136</v>
      </c>
      <c r="L86">
        <f>I86*(G86-results!$B$22)^2*H86</f>
        <v>2.552040735702689E-05</v>
      </c>
      <c r="P86" s="3"/>
      <c r="U86">
        <f t="shared" si="28"/>
        <v>0.12402</v>
      </c>
    </row>
    <row r="87" spans="2:21" ht="12.75">
      <c r="B87">
        <v>20.749123</v>
      </c>
      <c r="C87">
        <v>0.124015</v>
      </c>
      <c r="E87" s="3">
        <f t="shared" si="16"/>
        <v>0.5270277242</v>
      </c>
      <c r="F87" s="4">
        <f t="shared" si="17"/>
        <v>0.124015</v>
      </c>
      <c r="G87">
        <f t="shared" si="18"/>
        <v>0.5238638621</v>
      </c>
      <c r="H87" s="3">
        <f t="shared" si="19"/>
        <v>0.006327724200000051</v>
      </c>
      <c r="I87">
        <f t="shared" si="20"/>
        <v>0.1240175</v>
      </c>
      <c r="J87">
        <f t="shared" si="26"/>
        <v>0.0007847485359735064</v>
      </c>
      <c r="K87">
        <f t="shared" si="27"/>
        <v>0.0004111013988324018</v>
      </c>
      <c r="L87">
        <f>I87*(G87-results!$B$22)^2*H87</f>
        <v>2.3582158378951578E-05</v>
      </c>
      <c r="P87" s="3"/>
      <c r="U87">
        <f t="shared" si="28"/>
        <v>0.124015</v>
      </c>
    </row>
    <row r="88" spans="2:21" ht="12.75">
      <c r="B88">
        <v>21</v>
      </c>
      <c r="C88">
        <v>0.124005</v>
      </c>
      <c r="E88" s="3">
        <f t="shared" si="16"/>
        <v>0.5334</v>
      </c>
      <c r="F88" s="4">
        <f t="shared" si="17"/>
        <v>0.124005</v>
      </c>
      <c r="G88">
        <f t="shared" si="18"/>
        <v>0.5302138621</v>
      </c>
      <c r="H88" s="3">
        <f t="shared" si="19"/>
        <v>0.0063722757999999935</v>
      </c>
      <c r="I88">
        <f t="shared" si="20"/>
        <v>0.12401000000000001</v>
      </c>
      <c r="J88">
        <f t="shared" si="26"/>
        <v>0.0007902259219579993</v>
      </c>
      <c r="K88">
        <f t="shared" si="27"/>
        <v>0.0004189887380128839</v>
      </c>
      <c r="L88">
        <f>I88*(G88-results!$B$22)^2*H88</f>
        <v>2.203889232292867E-05</v>
      </c>
      <c r="P88" s="3"/>
      <c r="U88">
        <f t="shared" si="28"/>
        <v>0.124005</v>
      </c>
    </row>
    <row r="89" spans="2:21" ht="12.75">
      <c r="B89">
        <v>21.249123</v>
      </c>
      <c r="C89">
        <v>0.124</v>
      </c>
      <c r="E89" s="3">
        <f t="shared" si="16"/>
        <v>0.5397277242</v>
      </c>
      <c r="F89" s="4">
        <f t="shared" si="17"/>
        <v>0.124</v>
      </c>
      <c r="G89">
        <f t="shared" si="18"/>
        <v>0.5365638621</v>
      </c>
      <c r="H89" s="3">
        <f t="shared" si="19"/>
        <v>0.006327724200000051</v>
      </c>
      <c r="I89">
        <f t="shared" si="20"/>
        <v>0.1240025</v>
      </c>
      <c r="J89">
        <f t="shared" si="26"/>
        <v>0.0007846536201105063</v>
      </c>
      <c r="K89">
        <f t="shared" si="27"/>
        <v>0.00042101677681723946</v>
      </c>
      <c r="L89">
        <f>I89*(G89-results!$B$22)^2*H89</f>
        <v>2.0250941112343547E-05</v>
      </c>
      <c r="P89" s="3"/>
      <c r="U89">
        <f t="shared" si="28"/>
        <v>0.124</v>
      </c>
    </row>
    <row r="90" spans="2:21" ht="12.75">
      <c r="B90">
        <v>21.5</v>
      </c>
      <c r="C90">
        <v>0.123995</v>
      </c>
      <c r="E90" s="3">
        <f t="shared" si="16"/>
        <v>0.5461</v>
      </c>
      <c r="F90" s="4">
        <f t="shared" si="17"/>
        <v>0.123995</v>
      </c>
      <c r="G90">
        <f t="shared" si="18"/>
        <v>0.5429138621</v>
      </c>
      <c r="H90" s="3">
        <f t="shared" si="19"/>
        <v>0.0063722757999999935</v>
      </c>
      <c r="I90">
        <f t="shared" si="20"/>
        <v>0.1239975</v>
      </c>
      <c r="J90">
        <f t="shared" si="26"/>
        <v>0.0007901462685104991</v>
      </c>
      <c r="K90">
        <f t="shared" si="27"/>
        <v>0.0004289813622609388</v>
      </c>
      <c r="L90">
        <f>I90*(G90-results!$B$22)^2*H90</f>
        <v>1.8812449677672383E-05</v>
      </c>
      <c r="P90" s="3"/>
      <c r="U90">
        <f t="shared" si="28"/>
        <v>0.123995</v>
      </c>
    </row>
    <row r="91" spans="2:21" ht="12.75">
      <c r="B91">
        <v>21.749123</v>
      </c>
      <c r="C91">
        <v>0.123975</v>
      </c>
      <c r="E91" s="3">
        <f t="shared" si="16"/>
        <v>0.5524277242</v>
      </c>
      <c r="F91" s="4">
        <f t="shared" si="17"/>
        <v>0.123975</v>
      </c>
      <c r="G91">
        <f t="shared" si="18"/>
        <v>0.5492638621</v>
      </c>
      <c r="H91" s="3">
        <f t="shared" si="19"/>
        <v>0.00632772419999994</v>
      </c>
      <c r="I91">
        <f t="shared" si="20"/>
        <v>0.123985</v>
      </c>
      <c r="J91">
        <f t="shared" si="26"/>
        <v>0.0007845428849369926</v>
      </c>
      <c r="K91">
        <f t="shared" si="27"/>
        <v>0.00043092105496356844</v>
      </c>
      <c r="L91">
        <f>I91*(G91-results!$B$22)^2*H91</f>
        <v>1.7173265748825936E-05</v>
      </c>
      <c r="P91" s="3"/>
      <c r="U91">
        <f t="shared" si="28"/>
        <v>0.123975</v>
      </c>
    </row>
    <row r="92" spans="2:21" ht="12.75">
      <c r="B92">
        <v>22</v>
      </c>
      <c r="C92">
        <v>0.12396</v>
      </c>
      <c r="E92" s="3">
        <f t="shared" si="16"/>
        <v>0.5588</v>
      </c>
      <c r="F92" s="4">
        <f t="shared" si="17"/>
        <v>0.12396</v>
      </c>
      <c r="G92">
        <f t="shared" si="18"/>
        <v>0.5556138621</v>
      </c>
      <c r="H92" s="3">
        <f t="shared" si="19"/>
        <v>0.0063722757999999935</v>
      </c>
      <c r="I92">
        <f t="shared" si="20"/>
        <v>0.12396750000000001</v>
      </c>
      <c r="J92">
        <f t="shared" si="26"/>
        <v>0.0007899551002364993</v>
      </c>
      <c r="K92">
        <f t="shared" si="27"/>
        <v>0.00043891000412799394</v>
      </c>
      <c r="L92">
        <f>I92*(G92-results!$B$22)^2*H92</f>
        <v>1.5839280810385695E-05</v>
      </c>
      <c r="P92" s="3"/>
      <c r="U92">
        <f t="shared" si="28"/>
        <v>0.12396</v>
      </c>
    </row>
    <row r="93" spans="2:21" ht="12.75">
      <c r="B93">
        <v>22.249123</v>
      </c>
      <c r="C93">
        <v>0.12394</v>
      </c>
      <c r="E93" s="3">
        <f t="shared" si="16"/>
        <v>0.5651277242</v>
      </c>
      <c r="F93" s="4">
        <f t="shared" si="17"/>
        <v>0.12394</v>
      </c>
      <c r="G93">
        <f t="shared" si="18"/>
        <v>0.5619638621</v>
      </c>
      <c r="H93" s="3">
        <f t="shared" si="19"/>
        <v>0.006327724200000051</v>
      </c>
      <c r="I93">
        <f t="shared" si="20"/>
        <v>0.12395</v>
      </c>
      <c r="J93">
        <f t="shared" si="26"/>
        <v>0.0007843214145900064</v>
      </c>
      <c r="K93">
        <f t="shared" si="27"/>
        <v>0.0004407602912707353</v>
      </c>
      <c r="L93">
        <f>I93*(G93-results!$B$22)^2*H93</f>
        <v>1.434747484315535E-05</v>
      </c>
      <c r="P93" s="3"/>
      <c r="U93">
        <f t="shared" si="28"/>
        <v>0.12394</v>
      </c>
    </row>
    <row r="94" spans="2:21" ht="12.75">
      <c r="B94">
        <v>22.5</v>
      </c>
      <c r="C94">
        <v>0.123935</v>
      </c>
      <c r="E94" s="3">
        <f t="shared" si="16"/>
        <v>0.5715</v>
      </c>
      <c r="F94" s="4">
        <f t="shared" si="17"/>
        <v>0.123935</v>
      </c>
      <c r="G94">
        <f t="shared" si="18"/>
        <v>0.5683138621</v>
      </c>
      <c r="H94" s="3">
        <f t="shared" si="19"/>
        <v>0.0063722757999999935</v>
      </c>
      <c r="I94">
        <f t="shared" si="20"/>
        <v>0.1239375</v>
      </c>
      <c r="J94">
        <f t="shared" si="26"/>
        <v>0.0007897639319624992</v>
      </c>
      <c r="K94">
        <f t="shared" si="27"/>
        <v>0.00044883379032088956</v>
      </c>
      <c r="L94">
        <f>I94*(G94-results!$B$22)^2*H94</f>
        <v>1.3122310796616008E-05</v>
      </c>
      <c r="P94" s="3"/>
      <c r="U94">
        <f t="shared" si="28"/>
        <v>0.123935</v>
      </c>
    </row>
    <row r="95" spans="2:21" ht="12.75">
      <c r="B95">
        <v>22.749123</v>
      </c>
      <c r="C95">
        <v>0.123945</v>
      </c>
      <c r="E95" s="3">
        <f t="shared" si="16"/>
        <v>0.5778277242</v>
      </c>
      <c r="F95" s="4">
        <f t="shared" si="17"/>
        <v>0.123945</v>
      </c>
      <c r="G95">
        <f t="shared" si="18"/>
        <v>0.5746638621</v>
      </c>
      <c r="H95" s="3">
        <f t="shared" si="19"/>
        <v>0.00632772419999994</v>
      </c>
      <c r="I95">
        <f t="shared" si="20"/>
        <v>0.12394</v>
      </c>
      <c r="J95">
        <f t="shared" si="26"/>
        <v>0.0007842581373479925</v>
      </c>
      <c r="K95">
        <f t="shared" si="27"/>
        <v>0.0004506848100917496</v>
      </c>
      <c r="L95">
        <f>I95*(G95-results!$B$22)^2*H95</f>
        <v>1.1778587872627824E-05</v>
      </c>
      <c r="P95" s="3"/>
      <c r="U95">
        <f t="shared" si="28"/>
        <v>0.123945</v>
      </c>
    </row>
    <row r="96" spans="2:21" ht="12.75">
      <c r="B96">
        <v>23</v>
      </c>
      <c r="C96">
        <v>0.123945</v>
      </c>
      <c r="E96" s="3">
        <f t="shared" si="16"/>
        <v>0.5841999999999999</v>
      </c>
      <c r="F96" s="4">
        <f t="shared" si="17"/>
        <v>0.123945</v>
      </c>
      <c r="G96">
        <f t="shared" si="18"/>
        <v>0.5810138621</v>
      </c>
      <c r="H96" s="3">
        <f t="shared" si="19"/>
        <v>0.0063722757999999935</v>
      </c>
      <c r="I96">
        <f t="shared" si="20"/>
        <v>0.123945</v>
      </c>
      <c r="J96">
        <f t="shared" si="26"/>
        <v>0.0007898117240309992</v>
      </c>
      <c r="K96">
        <f t="shared" si="27"/>
        <v>0.00045889156011111017</v>
      </c>
      <c r="L96">
        <f>I96*(G96-results!$B$22)^2*H96</f>
        <v>1.066458124211305E-05</v>
      </c>
      <c r="P96" s="3"/>
      <c r="U96">
        <f t="shared" si="28"/>
        <v>0.123945</v>
      </c>
    </row>
    <row r="97" spans="2:21" ht="12.75">
      <c r="B97">
        <v>23.249123</v>
      </c>
      <c r="C97">
        <v>0.123935</v>
      </c>
      <c r="E97" s="3">
        <f t="shared" si="16"/>
        <v>0.5905277242</v>
      </c>
      <c r="F97" s="4">
        <f t="shared" si="17"/>
        <v>0.123935</v>
      </c>
      <c r="G97">
        <f t="shared" si="18"/>
        <v>0.5873638620999999</v>
      </c>
      <c r="H97" s="3">
        <f t="shared" si="19"/>
        <v>0.006327724200000051</v>
      </c>
      <c r="I97">
        <f t="shared" si="20"/>
        <v>0.12394</v>
      </c>
      <c r="J97">
        <f t="shared" si="26"/>
        <v>0.0007842581373480063</v>
      </c>
      <c r="K97">
        <f t="shared" si="27"/>
        <v>0.0004606448884360771</v>
      </c>
      <c r="L97">
        <f>I97*(G97-results!$B$22)^2*H97</f>
        <v>9.46384441321167E-06</v>
      </c>
      <c r="P97" s="3"/>
      <c r="U97">
        <f t="shared" si="28"/>
        <v>0.123935</v>
      </c>
    </row>
    <row r="98" spans="2:21" ht="12.75">
      <c r="B98">
        <v>23.5</v>
      </c>
      <c r="C98">
        <v>0.12394</v>
      </c>
      <c r="E98" s="3">
        <f t="shared" si="16"/>
        <v>0.5969</v>
      </c>
      <c r="F98" s="4">
        <f t="shared" si="17"/>
        <v>0.12394</v>
      </c>
      <c r="G98">
        <f t="shared" si="18"/>
        <v>0.5937138621</v>
      </c>
      <c r="H98" s="3">
        <f t="shared" si="19"/>
        <v>0.0063722757999999935</v>
      </c>
      <c r="I98">
        <f t="shared" si="20"/>
        <v>0.1239375</v>
      </c>
      <c r="J98">
        <f t="shared" si="26"/>
        <v>0.0007897639319624992</v>
      </c>
      <c r="K98">
        <f t="shared" si="27"/>
        <v>0.00046889379419273703</v>
      </c>
      <c r="L98">
        <f>I98*(G98-results!$B$22)^2*H98</f>
        <v>8.46032309400847E-06</v>
      </c>
      <c r="P98" s="3"/>
      <c r="U98">
        <f t="shared" si="28"/>
        <v>0.12394</v>
      </c>
    </row>
    <row r="99" spans="2:21" ht="12.75">
      <c r="B99">
        <v>23.749123</v>
      </c>
      <c r="C99">
        <v>0.12394</v>
      </c>
      <c r="E99" s="3">
        <f t="shared" si="16"/>
        <v>0.6032277242</v>
      </c>
      <c r="F99" s="4">
        <f t="shared" si="17"/>
        <v>0.12394</v>
      </c>
      <c r="G99">
        <f t="shared" si="18"/>
        <v>0.6000638621000001</v>
      </c>
      <c r="H99" s="3">
        <f t="shared" si="19"/>
        <v>0.006327724200000051</v>
      </c>
      <c r="I99">
        <f t="shared" si="20"/>
        <v>0.12394</v>
      </c>
      <c r="J99">
        <f t="shared" si="26"/>
        <v>0.0007842581373480063</v>
      </c>
      <c r="K99">
        <f t="shared" si="27"/>
        <v>0.00047060496678039696</v>
      </c>
      <c r="L99">
        <f>I99*(G99-results!$B$22)^2*H99</f>
        <v>7.402086943740996E-06</v>
      </c>
      <c r="P99" s="3"/>
      <c r="U99">
        <f t="shared" si="28"/>
        <v>0.12394</v>
      </c>
    </row>
    <row r="100" spans="2:21" ht="12.75">
      <c r="B100">
        <v>24</v>
      </c>
      <c r="C100">
        <v>0.12395</v>
      </c>
      <c r="E100" s="3">
        <f t="shared" si="16"/>
        <v>0.6095999999999999</v>
      </c>
      <c r="F100" s="4">
        <f t="shared" si="17"/>
        <v>0.12395</v>
      </c>
      <c r="G100">
        <f t="shared" si="18"/>
        <v>0.6064138620999999</v>
      </c>
      <c r="H100" s="3">
        <f t="shared" si="19"/>
        <v>0.0063722757999998825</v>
      </c>
      <c r="I100">
        <f t="shared" si="20"/>
        <v>0.123945</v>
      </c>
      <c r="J100">
        <f t="shared" si="26"/>
        <v>0.0007898117240309854</v>
      </c>
      <c r="K100">
        <f t="shared" si="27"/>
        <v>0.00047895277790148925</v>
      </c>
      <c r="L100">
        <f>I100*(G100-results!$B$22)^2*H100</f>
        <v>6.511866354122378E-06</v>
      </c>
      <c r="P100" s="3"/>
      <c r="U100">
        <f t="shared" si="28"/>
        <v>0.12395</v>
      </c>
    </row>
    <row r="101" spans="2:21" ht="12.75">
      <c r="B101">
        <v>24.249123</v>
      </c>
      <c r="C101">
        <v>0.12395</v>
      </c>
      <c r="E101" s="3">
        <f t="shared" si="16"/>
        <v>0.6159277242</v>
      </c>
      <c r="F101" s="4">
        <f t="shared" si="17"/>
        <v>0.12395</v>
      </c>
      <c r="G101">
        <f t="shared" si="18"/>
        <v>0.6127638621</v>
      </c>
      <c r="H101" s="3">
        <f t="shared" si="19"/>
        <v>0.006327724200000051</v>
      </c>
      <c r="I101">
        <f t="shared" si="20"/>
        <v>0.12395</v>
      </c>
      <c r="J101">
        <f t="shared" si="26"/>
        <v>0.0007843214145900064</v>
      </c>
      <c r="K101">
        <f t="shared" si="27"/>
        <v>0.0004806038191319076</v>
      </c>
      <c r="L101">
        <f>I101*(G101-results!$B$22)^2*H101</f>
        <v>5.593766756411024E-06</v>
      </c>
      <c r="P101" s="3"/>
      <c r="U101">
        <f t="shared" si="28"/>
        <v>0.12395</v>
      </c>
    </row>
    <row r="102" spans="2:21" ht="12.75">
      <c r="B102">
        <v>24.5</v>
      </c>
      <c r="C102">
        <v>0.12395</v>
      </c>
      <c r="E102" s="3">
        <f t="shared" si="16"/>
        <v>0.6223</v>
      </c>
      <c r="F102" s="4">
        <f t="shared" si="17"/>
        <v>0.12395</v>
      </c>
      <c r="G102">
        <f t="shared" si="18"/>
        <v>0.6191138621</v>
      </c>
      <c r="H102" s="3">
        <f t="shared" si="19"/>
        <v>0.0063722757999999935</v>
      </c>
      <c r="I102">
        <f t="shared" si="20"/>
        <v>0.12395</v>
      </c>
      <c r="J102">
        <f t="shared" si="26"/>
        <v>0.0007898435854099993</v>
      </c>
      <c r="K102">
        <f t="shared" si="27"/>
        <v>0.0004890031126180958</v>
      </c>
      <c r="L102">
        <f>I102*(G102-results!$B$22)^2*H102</f>
        <v>4.8178694563296206E-06</v>
      </c>
      <c r="P102" s="3"/>
      <c r="U102">
        <f t="shared" si="28"/>
        <v>0.12395</v>
      </c>
    </row>
    <row r="103" spans="2:21" ht="12.75">
      <c r="B103">
        <v>24.749123</v>
      </c>
      <c r="C103">
        <v>0.12394</v>
      </c>
      <c r="E103" s="3">
        <f t="shared" si="16"/>
        <v>0.6286277242</v>
      </c>
      <c r="F103" s="4">
        <f t="shared" si="17"/>
        <v>0.12394</v>
      </c>
      <c r="G103">
        <f t="shared" si="18"/>
        <v>0.6254638620999999</v>
      </c>
      <c r="H103" s="3">
        <f t="shared" si="19"/>
        <v>0.006327724200000051</v>
      </c>
      <c r="I103">
        <f t="shared" si="20"/>
        <v>0.123945</v>
      </c>
      <c r="J103">
        <f t="shared" si="26"/>
        <v>0.0007842897759690064</v>
      </c>
      <c r="K103">
        <f t="shared" si="27"/>
        <v>0.0004905449122831184</v>
      </c>
      <c r="L103">
        <f>I103*(G103-results!$B$22)^2*H103</f>
        <v>4.037692857078964E-06</v>
      </c>
      <c r="P103" s="3"/>
      <c r="U103">
        <f t="shared" si="28"/>
        <v>0.12394</v>
      </c>
    </row>
    <row r="104" spans="2:21" ht="12.75">
      <c r="B104">
        <v>25</v>
      </c>
      <c r="C104">
        <v>0.123945</v>
      </c>
      <c r="E104" s="3">
        <f t="shared" si="16"/>
        <v>0.635</v>
      </c>
      <c r="F104" s="4">
        <f t="shared" si="17"/>
        <v>0.123945</v>
      </c>
      <c r="G104">
        <f t="shared" si="18"/>
        <v>0.6318138621</v>
      </c>
      <c r="H104" s="3">
        <f t="shared" si="19"/>
        <v>0.0063722757999999935</v>
      </c>
      <c r="I104">
        <f t="shared" si="20"/>
        <v>0.1239425</v>
      </c>
      <c r="J104">
        <f t="shared" si="26"/>
        <v>0.0007897957933414992</v>
      </c>
      <c r="K104">
        <f t="shared" si="27"/>
        <v>0.000499003930461426</v>
      </c>
      <c r="L104">
        <f>I104*(G104-results!$B$22)^2*H104</f>
        <v>3.3781931895526075E-06</v>
      </c>
      <c r="P104" s="3"/>
      <c r="U104">
        <f t="shared" si="28"/>
        <v>0.123945</v>
      </c>
    </row>
    <row r="105" spans="2:21" ht="12.75">
      <c r="B105">
        <v>25.249123</v>
      </c>
      <c r="C105">
        <v>0.12394</v>
      </c>
      <c r="E105" s="3">
        <f t="shared" si="16"/>
        <v>0.6413277242</v>
      </c>
      <c r="F105" s="4">
        <f t="shared" si="17"/>
        <v>0.12394</v>
      </c>
      <c r="G105">
        <f t="shared" si="18"/>
        <v>0.6381638621</v>
      </c>
      <c r="H105" s="3">
        <f t="shared" si="19"/>
        <v>0.00632772419999994</v>
      </c>
      <c r="I105">
        <f t="shared" si="20"/>
        <v>0.1239425</v>
      </c>
      <c r="J105">
        <f t="shared" si="26"/>
        <v>0.0007842739566584926</v>
      </c>
      <c r="K105">
        <f t="shared" si="27"/>
        <v>0.0005004952971256316</v>
      </c>
      <c r="L105">
        <f>I105*(G105-results!$B$22)^2*H105</f>
        <v>2.734785637389862E-06</v>
      </c>
      <c r="P105" s="3"/>
      <c r="U105">
        <f t="shared" si="28"/>
        <v>0.12394</v>
      </c>
    </row>
    <row r="106" spans="2:21" ht="12.75">
      <c r="B106">
        <v>25.5</v>
      </c>
      <c r="C106">
        <v>0.123925</v>
      </c>
      <c r="E106" s="3">
        <f t="shared" si="16"/>
        <v>0.6476999999999999</v>
      </c>
      <c r="F106" s="4">
        <f t="shared" si="17"/>
        <v>0.123925</v>
      </c>
      <c r="G106">
        <f t="shared" si="18"/>
        <v>0.6445138621</v>
      </c>
      <c r="H106" s="3">
        <f t="shared" si="19"/>
        <v>0.0063722757999999935</v>
      </c>
      <c r="I106">
        <f t="shared" si="20"/>
        <v>0.1239325</v>
      </c>
      <c r="J106">
        <f t="shared" si="26"/>
        <v>0.0007897320705834992</v>
      </c>
      <c r="K106">
        <f t="shared" si="27"/>
        <v>0.0005089932668360008</v>
      </c>
      <c r="L106">
        <f>I106*(G106-results!$B$22)^2*H106</f>
        <v>2.193403786990877E-06</v>
      </c>
      <c r="P106" s="3"/>
      <c r="U106">
        <f t="shared" si="28"/>
        <v>0.123925</v>
      </c>
    </row>
    <row r="107" spans="2:21" ht="12.75">
      <c r="B107">
        <v>25.749123</v>
      </c>
      <c r="C107">
        <v>0.123915</v>
      </c>
      <c r="E107" s="3">
        <f t="shared" si="16"/>
        <v>0.6540277242</v>
      </c>
      <c r="F107" s="4">
        <f t="shared" si="17"/>
        <v>0.123915</v>
      </c>
      <c r="G107">
        <f t="shared" si="18"/>
        <v>0.6508638621</v>
      </c>
      <c r="H107" s="3">
        <f t="shared" si="19"/>
        <v>0.006327724200000051</v>
      </c>
      <c r="I107">
        <f t="shared" si="20"/>
        <v>0.12392</v>
      </c>
      <c r="J107">
        <f t="shared" si="26"/>
        <v>0.0007841315828640064</v>
      </c>
      <c r="K107">
        <f t="shared" si="27"/>
        <v>0.0005103629104174534</v>
      </c>
      <c r="L107">
        <f>I107*(G107-results!$B$22)^2*H107</f>
        <v>1.6846450729539194E-06</v>
      </c>
      <c r="P107" s="3"/>
      <c r="U107">
        <f t="shared" si="28"/>
        <v>0.123915</v>
      </c>
    </row>
    <row r="108" spans="2:21" ht="12.75">
      <c r="B108">
        <v>26</v>
      </c>
      <c r="C108">
        <v>0.12388</v>
      </c>
      <c r="E108" s="3">
        <f t="shared" si="16"/>
        <v>0.6604</v>
      </c>
      <c r="F108" s="4">
        <f t="shared" si="17"/>
        <v>0.12388</v>
      </c>
      <c r="G108">
        <f t="shared" si="18"/>
        <v>0.6572138621</v>
      </c>
      <c r="H108" s="3">
        <f t="shared" si="19"/>
        <v>0.0063722757999999935</v>
      </c>
      <c r="I108">
        <f t="shared" si="20"/>
        <v>0.1238975</v>
      </c>
      <c r="J108">
        <f t="shared" si="26"/>
        <v>0.0007895090409304992</v>
      </c>
      <c r="K108">
        <f t="shared" si="27"/>
        <v>0.0005188762859528003</v>
      </c>
      <c r="L108">
        <f>I108*(G108-results!$B$22)^2*H108</f>
        <v>1.2632818506013992E-06</v>
      </c>
      <c r="P108" s="3"/>
      <c r="U108">
        <f t="shared" si="28"/>
        <v>0.12388</v>
      </c>
    </row>
    <row r="109" spans="2:21" ht="12.75">
      <c r="B109">
        <v>26.249123</v>
      </c>
      <c r="C109">
        <v>0.123805</v>
      </c>
      <c r="E109" s="3">
        <f t="shared" si="16"/>
        <v>0.6667277242</v>
      </c>
      <c r="F109" s="4">
        <f t="shared" si="17"/>
        <v>0.123805</v>
      </c>
      <c r="G109">
        <f t="shared" si="18"/>
        <v>0.6635638621</v>
      </c>
      <c r="H109" s="3">
        <f t="shared" si="19"/>
        <v>0.006327724200000051</v>
      </c>
      <c r="I109">
        <f t="shared" si="20"/>
        <v>0.1238425</v>
      </c>
      <c r="J109">
        <f t="shared" si="26"/>
        <v>0.0007836411842385062</v>
      </c>
      <c r="K109">
        <f t="shared" si="27"/>
        <v>0.0005199959707139208</v>
      </c>
      <c r="L109">
        <f>I109*(G109-results!$B$22)^2*H109</f>
        <v>8.87390811388109E-07</v>
      </c>
      <c r="P109" s="3"/>
      <c r="U109">
        <f t="shared" si="28"/>
        <v>0.123805</v>
      </c>
    </row>
    <row r="110" spans="2:21" ht="12.75">
      <c r="B110">
        <v>26.5</v>
      </c>
      <c r="C110">
        <v>0.123665</v>
      </c>
      <c r="E110" s="3">
        <f t="shared" si="16"/>
        <v>0.6730999999999999</v>
      </c>
      <c r="F110" s="4">
        <f t="shared" si="17"/>
        <v>0.123665</v>
      </c>
      <c r="G110">
        <f t="shared" si="18"/>
        <v>0.6699138621</v>
      </c>
      <c r="H110" s="3">
        <f t="shared" si="19"/>
        <v>0.0063722757999998825</v>
      </c>
      <c r="I110">
        <f t="shared" si="20"/>
        <v>0.123735</v>
      </c>
      <c r="J110">
        <f t="shared" si="26"/>
        <v>0.0007884735461129855</v>
      </c>
      <c r="K110">
        <f t="shared" si="27"/>
        <v>0.0005282093584402325</v>
      </c>
      <c r="L110">
        <f>I110*(G110-results!$B$22)^2*H110</f>
        <v>5.876873794873757E-07</v>
      </c>
      <c r="P110" s="3"/>
      <c r="U110">
        <f t="shared" si="28"/>
        <v>0.123665</v>
      </c>
    </row>
    <row r="111" spans="2:21" ht="12.75">
      <c r="B111">
        <v>26.749123</v>
      </c>
      <c r="C111">
        <v>0.12343</v>
      </c>
      <c r="E111" s="3">
        <f t="shared" si="16"/>
        <v>0.6794277242</v>
      </c>
      <c r="F111" s="4">
        <f t="shared" si="17"/>
        <v>0.12343</v>
      </c>
      <c r="G111">
        <f t="shared" si="18"/>
        <v>0.6762638620999999</v>
      </c>
      <c r="H111" s="3">
        <f t="shared" si="19"/>
        <v>0.006327724200000051</v>
      </c>
      <c r="I111">
        <f t="shared" si="20"/>
        <v>0.1235475</v>
      </c>
      <c r="J111">
        <f t="shared" si="26"/>
        <v>0.0007817745055995063</v>
      </c>
      <c r="K111">
        <f t="shared" si="27"/>
        <v>0.0005286858464480401</v>
      </c>
      <c r="L111">
        <f>I111*(G111-results!$B$22)^2*H111</f>
        <v>3.4315773256806417E-07</v>
      </c>
      <c r="P111" s="3"/>
      <c r="U111">
        <f t="shared" si="28"/>
        <v>0.12343</v>
      </c>
    </row>
    <row r="112" spans="2:21" ht="12.75">
      <c r="B112">
        <v>27</v>
      </c>
      <c r="C112">
        <v>0.123095</v>
      </c>
      <c r="E112" s="3">
        <f t="shared" si="16"/>
        <v>0.6858</v>
      </c>
      <c r="F112" s="4">
        <f t="shared" si="17"/>
        <v>0.123095</v>
      </c>
      <c r="G112">
        <f t="shared" si="18"/>
        <v>0.6826138621</v>
      </c>
      <c r="H112" s="3">
        <f t="shared" si="19"/>
        <v>0.0063722757999999935</v>
      </c>
      <c r="I112">
        <f t="shared" si="20"/>
        <v>0.1232625</v>
      </c>
      <c r="J112">
        <f t="shared" si="26"/>
        <v>0.0007854626457974991</v>
      </c>
      <c r="K112">
        <f t="shared" si="27"/>
        <v>0.0005361676901831152</v>
      </c>
      <c r="L112">
        <f>I112*(G112-results!$B$22)^2*H112</f>
        <v>1.674536876546967E-07</v>
      </c>
      <c r="P112" s="3"/>
      <c r="U112">
        <f t="shared" si="28"/>
        <v>0.123095</v>
      </c>
    </row>
    <row r="113" spans="2:21" ht="12.75">
      <c r="B113">
        <v>27.249123</v>
      </c>
      <c r="C113">
        <v>0.12273</v>
      </c>
      <c r="E113" s="3">
        <f t="shared" si="16"/>
        <v>0.6921277242</v>
      </c>
      <c r="F113" s="4">
        <f t="shared" si="17"/>
        <v>0.12273</v>
      </c>
      <c r="G113">
        <f t="shared" si="18"/>
        <v>0.6889638621</v>
      </c>
      <c r="H113" s="3">
        <f t="shared" si="19"/>
        <v>0.006327724200000051</v>
      </c>
      <c r="I113">
        <f t="shared" si="20"/>
        <v>0.12291250000000001</v>
      </c>
      <c r="J113">
        <f t="shared" si="26"/>
        <v>0.0007777564007325063</v>
      </c>
      <c r="K113">
        <f t="shared" si="27"/>
        <v>0.0005358460536216629</v>
      </c>
      <c r="L113">
        <f>I113*(G113-results!$B$22)^2*H113</f>
        <v>5.2949737018544906E-08</v>
      </c>
      <c r="P113" s="3"/>
      <c r="U113">
        <f>C113</f>
        <v>0.12273</v>
      </c>
    </row>
    <row r="114" spans="2:21" ht="12.75">
      <c r="B114">
        <v>27.5</v>
      </c>
      <c r="C114">
        <v>0.122565</v>
      </c>
      <c r="E114" s="3">
        <f t="shared" si="16"/>
        <v>0.6985</v>
      </c>
      <c r="F114" s="4">
        <f t="shared" si="17"/>
        <v>0.122565</v>
      </c>
      <c r="G114">
        <f t="shared" si="18"/>
        <v>0.6953138621</v>
      </c>
      <c r="H114" s="3">
        <f t="shared" si="19"/>
        <v>0.0063722757999999935</v>
      </c>
      <c r="I114">
        <f t="shared" si="20"/>
        <v>0.12264749999999999</v>
      </c>
      <c r="J114">
        <f t="shared" si="26"/>
        <v>0.0007815436961804992</v>
      </c>
      <c r="K114">
        <f t="shared" si="27"/>
        <v>0.0005434181657911719</v>
      </c>
      <c r="L114">
        <f>I114*(G114-results!$B$22)^2*H114</f>
        <v>2.8245420906157287E-09</v>
      </c>
      <c r="P114" s="3"/>
      <c r="U114">
        <f aca="true" t="shared" si="29" ref="U114:U153">C114</f>
        <v>0.122565</v>
      </c>
    </row>
    <row r="115" spans="2:21" ht="12.75">
      <c r="B115">
        <v>27.749123</v>
      </c>
      <c r="C115">
        <v>0.1227</v>
      </c>
      <c r="E115" s="3">
        <f t="shared" si="16"/>
        <v>0.7048277242</v>
      </c>
      <c r="F115" s="4">
        <f t="shared" si="17"/>
        <v>0.1227</v>
      </c>
      <c r="G115">
        <f t="shared" si="18"/>
        <v>0.7016638621</v>
      </c>
      <c r="H115" s="3">
        <f t="shared" si="19"/>
        <v>0.00632772419999994</v>
      </c>
      <c r="I115">
        <f t="shared" si="20"/>
        <v>0.1226325</v>
      </c>
      <c r="J115">
        <f t="shared" si="26"/>
        <v>0.0007759846379564927</v>
      </c>
      <c r="K115">
        <f t="shared" si="27"/>
        <v>0.0005444803779988229</v>
      </c>
      <c r="L115">
        <f>I115*(G115-results!$B$22)^2*H115</f>
        <v>1.535906859857454E-08</v>
      </c>
      <c r="P115" s="3"/>
      <c r="U115">
        <f t="shared" si="29"/>
        <v>0.1227</v>
      </c>
    </row>
    <row r="116" spans="2:21" ht="12.75">
      <c r="B116">
        <v>28</v>
      </c>
      <c r="C116">
        <v>0.12299</v>
      </c>
      <c r="E116" s="3">
        <f t="shared" si="16"/>
        <v>0.7111999999999999</v>
      </c>
      <c r="F116" s="4">
        <f t="shared" si="17"/>
        <v>0.12299</v>
      </c>
      <c r="G116">
        <f t="shared" si="18"/>
        <v>0.7080138621</v>
      </c>
      <c r="H116" s="3">
        <f t="shared" si="19"/>
        <v>0.0063722757999999935</v>
      </c>
      <c r="I116">
        <f t="shared" si="20"/>
        <v>0.12284500000000001</v>
      </c>
      <c r="J116">
        <f t="shared" si="26"/>
        <v>0.0007828022206509993</v>
      </c>
      <c r="K116">
        <f t="shared" si="27"/>
        <v>0.0005542348235035704</v>
      </c>
      <c r="L116">
        <f>I116*(G116-results!$B$22)^2*H116</f>
        <v>9.128801272439389E-08</v>
      </c>
      <c r="P116" s="3"/>
      <c r="U116">
        <f t="shared" si="29"/>
        <v>0.12299</v>
      </c>
    </row>
    <row r="117" spans="2:21" ht="12.75">
      <c r="B117">
        <v>28.249123</v>
      </c>
      <c r="C117">
        <v>0.12325</v>
      </c>
      <c r="E117" s="3">
        <f t="shared" si="16"/>
        <v>0.7175277242</v>
      </c>
      <c r="F117" s="4">
        <f t="shared" si="17"/>
        <v>0.12325</v>
      </c>
      <c r="G117">
        <f t="shared" si="18"/>
        <v>0.7143638620999999</v>
      </c>
      <c r="H117" s="3">
        <f t="shared" si="19"/>
        <v>0.006327724200000051</v>
      </c>
      <c r="I117">
        <f t="shared" si="20"/>
        <v>0.12312000000000001</v>
      </c>
      <c r="J117">
        <f t="shared" si="26"/>
        <v>0.0007790694035040063</v>
      </c>
      <c r="K117">
        <f t="shared" si="27"/>
        <v>0.0005565390279310651</v>
      </c>
      <c r="L117">
        <f>I117*(G117-results!$B$22)^2*H117</f>
        <v>2.291133325610729E-07</v>
      </c>
      <c r="P117" s="3"/>
      <c r="U117">
        <f t="shared" si="29"/>
        <v>0.12325</v>
      </c>
    </row>
    <row r="118" spans="2:21" ht="12.75">
      <c r="B118">
        <v>28.5</v>
      </c>
      <c r="C118">
        <v>0.12342</v>
      </c>
      <c r="E118" s="3">
        <f t="shared" si="16"/>
        <v>0.7239</v>
      </c>
      <c r="F118" s="4">
        <f t="shared" si="17"/>
        <v>0.12342</v>
      </c>
      <c r="G118">
        <f t="shared" si="18"/>
        <v>0.7207138621</v>
      </c>
      <c r="H118" s="3">
        <f t="shared" si="19"/>
        <v>0.0063722757999999935</v>
      </c>
      <c r="I118">
        <f t="shared" si="20"/>
        <v>0.123335</v>
      </c>
      <c r="J118">
        <f t="shared" si="26"/>
        <v>0.0007859246357929992</v>
      </c>
      <c r="K118">
        <f t="shared" si="27"/>
        <v>0.0005664267795819083</v>
      </c>
      <c r="L118">
        <f>I118*(G118-results!$B$22)^2*H118</f>
        <v>4.339874725177751E-07</v>
      </c>
      <c r="P118" s="3"/>
      <c r="U118">
        <f t="shared" si="29"/>
        <v>0.12342</v>
      </c>
    </row>
    <row r="119" spans="2:21" ht="12.75">
      <c r="B119">
        <v>28.749123</v>
      </c>
      <c r="C119">
        <v>0.123535</v>
      </c>
      <c r="E119" s="3">
        <f t="shared" si="16"/>
        <v>0.7302277242</v>
      </c>
      <c r="F119" s="4">
        <f t="shared" si="17"/>
        <v>0.123535</v>
      </c>
      <c r="G119">
        <f t="shared" si="18"/>
        <v>0.7270638621000001</v>
      </c>
      <c r="H119" s="3">
        <f t="shared" si="19"/>
        <v>0.006327724200000051</v>
      </c>
      <c r="I119">
        <f t="shared" si="20"/>
        <v>0.1234775</v>
      </c>
      <c r="J119">
        <f t="shared" si="26"/>
        <v>0.0007813315649055063</v>
      </c>
      <c r="K119">
        <f t="shared" si="27"/>
        <v>0.0005680779451608343</v>
      </c>
      <c r="L119">
        <f>I119*(G119-results!$B$22)^2*H119</f>
        <v>6.961342405510839E-07</v>
      </c>
      <c r="P119" s="3"/>
      <c r="U119">
        <f t="shared" si="29"/>
        <v>0.123535</v>
      </c>
    </row>
    <row r="120" spans="2:21" ht="12.75">
      <c r="B120">
        <v>29</v>
      </c>
      <c r="C120">
        <v>0.1236</v>
      </c>
      <c r="E120" s="3">
        <f t="shared" si="16"/>
        <v>0.7365999999999999</v>
      </c>
      <c r="F120" s="4">
        <f t="shared" si="17"/>
        <v>0.1236</v>
      </c>
      <c r="G120">
        <f t="shared" si="18"/>
        <v>0.7334138620999999</v>
      </c>
      <c r="H120" s="3">
        <f t="shared" si="19"/>
        <v>0.0063722757999998825</v>
      </c>
      <c r="I120">
        <f t="shared" si="20"/>
        <v>0.1235675</v>
      </c>
      <c r="J120">
        <f t="shared" si="26"/>
        <v>0.0007874061899164855</v>
      </c>
      <c r="K120">
        <f t="shared" si="27"/>
        <v>0.0005774946147880957</v>
      </c>
      <c r="L120">
        <f>I120*(G120-results!$B$22)^2*H120</f>
        <v>1.0317877481237122E-06</v>
      </c>
      <c r="P120" s="3"/>
      <c r="U120">
        <f t="shared" si="29"/>
        <v>0.1236</v>
      </c>
    </row>
    <row r="121" spans="2:21" ht="12.75">
      <c r="B121">
        <v>29.249123</v>
      </c>
      <c r="C121">
        <v>0.12364</v>
      </c>
      <c r="E121" s="3">
        <f t="shared" si="16"/>
        <v>0.7429277242</v>
      </c>
      <c r="F121" s="4">
        <f t="shared" si="17"/>
        <v>0.12364</v>
      </c>
      <c r="G121">
        <f t="shared" si="18"/>
        <v>0.7397638621</v>
      </c>
      <c r="H121" s="3">
        <f t="shared" si="19"/>
        <v>0.006327724200000051</v>
      </c>
      <c r="I121">
        <f t="shared" si="20"/>
        <v>0.12362000000000001</v>
      </c>
      <c r="J121">
        <f t="shared" si="26"/>
        <v>0.0007822332656040064</v>
      </c>
      <c r="K121">
        <f t="shared" si="27"/>
        <v>0.0005786679016263149</v>
      </c>
      <c r="L121">
        <f>I121*(G121-results!$B$22)^2*H121</f>
        <v>1.41616426446357E-06</v>
      </c>
      <c r="P121" s="3"/>
      <c r="U121">
        <f t="shared" si="29"/>
        <v>0.12364</v>
      </c>
    </row>
    <row r="122" spans="2:21" ht="12.75">
      <c r="B122">
        <v>29.5</v>
      </c>
      <c r="C122">
        <v>0.123655</v>
      </c>
      <c r="E122" s="3">
        <f t="shared" si="16"/>
        <v>0.7493</v>
      </c>
      <c r="F122" s="4">
        <f t="shared" si="17"/>
        <v>0.123655</v>
      </c>
      <c r="G122">
        <f t="shared" si="18"/>
        <v>0.7461138621</v>
      </c>
      <c r="H122" s="3">
        <f t="shared" si="19"/>
        <v>0.0063722757999999935</v>
      </c>
      <c r="I122">
        <f t="shared" si="20"/>
        <v>0.1236475</v>
      </c>
      <c r="J122">
        <f t="shared" si="26"/>
        <v>0.0007879159719804992</v>
      </c>
      <c r="K122">
        <f t="shared" si="27"/>
        <v>0.0005878750288646456</v>
      </c>
      <c r="L122">
        <f>I122*(G122-results!$B$22)^2*H122</f>
        <v>1.8839903412751856E-06</v>
      </c>
      <c r="P122" s="3"/>
      <c r="U122">
        <f t="shared" si="29"/>
        <v>0.123655</v>
      </c>
    </row>
    <row r="123" spans="2:21" ht="12.75">
      <c r="B123">
        <v>29.749123</v>
      </c>
      <c r="C123">
        <v>0.12367</v>
      </c>
      <c r="E123" s="3">
        <f t="shared" si="16"/>
        <v>0.7556277242</v>
      </c>
      <c r="F123" s="4">
        <f t="shared" si="17"/>
        <v>0.12367</v>
      </c>
      <c r="G123">
        <f t="shared" si="18"/>
        <v>0.7524638620999999</v>
      </c>
      <c r="H123" s="3">
        <f t="shared" si="19"/>
        <v>0.006327724200000051</v>
      </c>
      <c r="I123">
        <f t="shared" si="20"/>
        <v>0.12366250000000001</v>
      </c>
      <c r="J123">
        <f t="shared" si="26"/>
        <v>0.0007825021938825063</v>
      </c>
      <c r="K123">
        <f t="shared" si="27"/>
        <v>0.0005888046229105536</v>
      </c>
      <c r="L123">
        <f>I123*(G123-results!$B$22)^2*H123</f>
        <v>2.3885446056888817E-06</v>
      </c>
      <c r="P123" s="3"/>
      <c r="U123">
        <f t="shared" si="29"/>
        <v>0.12367</v>
      </c>
    </row>
    <row r="124" spans="2:21" ht="12.75">
      <c r="B124">
        <v>30</v>
      </c>
      <c r="C124">
        <v>0.123675</v>
      </c>
      <c r="E124" s="3">
        <f t="shared" si="16"/>
        <v>0.762</v>
      </c>
      <c r="F124" s="4">
        <f t="shared" si="17"/>
        <v>0.123675</v>
      </c>
      <c r="G124">
        <f t="shared" si="18"/>
        <v>0.7588138621</v>
      </c>
      <c r="H124" s="3">
        <f t="shared" si="19"/>
        <v>0.0063722757999999935</v>
      </c>
      <c r="I124">
        <f t="shared" si="20"/>
        <v>0.12367249999999999</v>
      </c>
      <c r="J124">
        <f t="shared" si="26"/>
        <v>0.0007880752788754991</v>
      </c>
      <c r="K124">
        <f t="shared" si="27"/>
        <v>0.0005980024459890522</v>
      </c>
      <c r="L124">
        <f>I124*(G124-results!$B$22)^2*H124</f>
        <v>2.990295347868472E-06</v>
      </c>
      <c r="P124" s="3"/>
      <c r="U124">
        <f t="shared" si="29"/>
        <v>0.123675</v>
      </c>
    </row>
    <row r="125" spans="2:21" ht="12.75">
      <c r="B125">
        <v>30.249123</v>
      </c>
      <c r="C125">
        <v>0.12368</v>
      </c>
      <c r="E125" s="3">
        <f t="shared" si="16"/>
        <v>0.7683277242</v>
      </c>
      <c r="F125" s="4">
        <f t="shared" si="17"/>
        <v>0.12368</v>
      </c>
      <c r="G125">
        <f t="shared" si="18"/>
        <v>0.7651638621</v>
      </c>
      <c r="H125" s="3">
        <f t="shared" si="19"/>
        <v>0.00632772419999994</v>
      </c>
      <c r="I125">
        <f t="shared" si="20"/>
        <v>0.1236775</v>
      </c>
      <c r="J125">
        <f t="shared" si="26"/>
        <v>0.0007825971097454925</v>
      </c>
      <c r="K125">
        <f t="shared" si="27"/>
        <v>0.0005988150269611586</v>
      </c>
      <c r="L125">
        <f>I125*(G125-results!$B$22)^2*H125</f>
        <v>3.613295865710481E-06</v>
      </c>
      <c r="P125" s="3"/>
      <c r="U125">
        <f t="shared" si="29"/>
        <v>0.12368</v>
      </c>
    </row>
    <row r="126" spans="2:21" ht="12.75">
      <c r="B126">
        <v>30.5</v>
      </c>
      <c r="C126">
        <v>0.12369</v>
      </c>
      <c r="E126" s="3">
        <f t="shared" si="16"/>
        <v>0.7746999999999999</v>
      </c>
      <c r="F126" s="4">
        <f t="shared" si="17"/>
        <v>0.12369</v>
      </c>
      <c r="G126">
        <f t="shared" si="18"/>
        <v>0.7715138621</v>
      </c>
      <c r="H126" s="3">
        <f t="shared" si="19"/>
        <v>0.0063722757999999935</v>
      </c>
      <c r="I126">
        <f t="shared" si="20"/>
        <v>0.12368499999999999</v>
      </c>
      <c r="J126">
        <f t="shared" si="26"/>
        <v>0.0007881549323229991</v>
      </c>
      <c r="K126">
        <f t="shared" si="27"/>
        <v>0.0006080724557696811</v>
      </c>
      <c r="L126">
        <f>I126*(G126-results!$B$22)^2*H126</f>
        <v>4.350876471735361E-06</v>
      </c>
      <c r="P126" s="3"/>
      <c r="U126">
        <f t="shared" si="29"/>
        <v>0.12369</v>
      </c>
    </row>
    <row r="127" spans="2:21" ht="12.75">
      <c r="B127">
        <v>30.749123</v>
      </c>
      <c r="C127">
        <v>0.123695</v>
      </c>
      <c r="E127" s="3">
        <f t="shared" si="16"/>
        <v>0.7810277242</v>
      </c>
      <c r="F127" s="4">
        <f t="shared" si="17"/>
        <v>0.123695</v>
      </c>
      <c r="G127">
        <f t="shared" si="18"/>
        <v>0.7778638621</v>
      </c>
      <c r="H127" s="3">
        <f t="shared" si="19"/>
        <v>0.006327724200000051</v>
      </c>
      <c r="I127">
        <f t="shared" si="20"/>
        <v>0.1236925</v>
      </c>
      <c r="J127">
        <f t="shared" si="26"/>
        <v>0.0007826920256085063</v>
      </c>
      <c r="K127">
        <f t="shared" si="27"/>
        <v>0.0006088278418747048</v>
      </c>
      <c r="L127">
        <f>I127*(G127-results!$B$22)^2*H127</f>
        <v>5.090824932520619E-06</v>
      </c>
      <c r="P127" s="3"/>
      <c r="U127">
        <f t="shared" si="29"/>
        <v>0.123695</v>
      </c>
    </row>
    <row r="128" spans="2:21" ht="12.75">
      <c r="B128">
        <v>31</v>
      </c>
      <c r="C128">
        <v>0.1237</v>
      </c>
      <c r="E128" s="3">
        <f t="shared" si="16"/>
        <v>0.7874</v>
      </c>
      <c r="F128" s="4">
        <f t="shared" si="17"/>
        <v>0.1237</v>
      </c>
      <c r="G128">
        <f t="shared" si="18"/>
        <v>0.7842138621</v>
      </c>
      <c r="H128" s="3">
        <f t="shared" si="19"/>
        <v>0.0063722757999999935</v>
      </c>
      <c r="I128">
        <f t="shared" si="20"/>
        <v>0.1236975</v>
      </c>
      <c r="J128">
        <f t="shared" si="26"/>
        <v>0.0007882345857704992</v>
      </c>
      <c r="K128">
        <f t="shared" si="27"/>
        <v>0.0006181444887478769</v>
      </c>
      <c r="L128">
        <f>I128*(G128-results!$B$22)^2*H128</f>
        <v>5.966001256512425E-06</v>
      </c>
      <c r="P128" s="3"/>
      <c r="U128">
        <f t="shared" si="29"/>
        <v>0.1237</v>
      </c>
    </row>
    <row r="129" spans="2:21" ht="12.75">
      <c r="B129">
        <v>31.249123</v>
      </c>
      <c r="C129">
        <v>0.12371</v>
      </c>
      <c r="E129" s="3">
        <f t="shared" si="16"/>
        <v>0.7937277242</v>
      </c>
      <c r="F129" s="4">
        <f t="shared" si="17"/>
        <v>0.12371</v>
      </c>
      <c r="G129">
        <f t="shared" si="18"/>
        <v>0.7905638621</v>
      </c>
      <c r="H129" s="3">
        <f t="shared" si="19"/>
        <v>0.006327724200000051</v>
      </c>
      <c r="I129">
        <f t="shared" si="20"/>
        <v>0.12370500000000001</v>
      </c>
      <c r="J129">
        <f t="shared" si="26"/>
        <v>0.0007827711221610064</v>
      </c>
      <c r="K129">
        <f t="shared" si="27"/>
        <v>0.000618830561475956</v>
      </c>
      <c r="L129">
        <f>I129*(G129-results!$B$22)^2*H129</f>
        <v>6.8210858101558005E-06</v>
      </c>
      <c r="P129" s="3"/>
      <c r="U129">
        <f t="shared" si="29"/>
        <v>0.12371</v>
      </c>
    </row>
    <row r="130" spans="2:21" ht="12.75">
      <c r="B130">
        <v>31.5</v>
      </c>
      <c r="C130">
        <v>0.12372</v>
      </c>
      <c r="E130" s="3">
        <f t="shared" si="16"/>
        <v>0.8000999999999999</v>
      </c>
      <c r="F130" s="4">
        <f t="shared" si="17"/>
        <v>0.12372</v>
      </c>
      <c r="G130">
        <f t="shared" si="18"/>
        <v>0.7969138621</v>
      </c>
      <c r="H130" s="3">
        <f t="shared" si="19"/>
        <v>0.0063722757999998825</v>
      </c>
      <c r="I130">
        <f t="shared" si="20"/>
        <v>0.12371499999999999</v>
      </c>
      <c r="J130">
        <f t="shared" si="26"/>
        <v>0.0007883461005969854</v>
      </c>
      <c r="K130">
        <f t="shared" si="27"/>
        <v>0.0006282439356982188</v>
      </c>
      <c r="L130">
        <f>I130*(G130-results!$B$22)^2*H130</f>
        <v>7.836063484223631E-06</v>
      </c>
      <c r="P130" s="3"/>
      <c r="U130">
        <f t="shared" si="29"/>
        <v>0.12372</v>
      </c>
    </row>
    <row r="131" spans="2:21" ht="12.75">
      <c r="B131">
        <v>31.749123</v>
      </c>
      <c r="C131">
        <v>0.123735</v>
      </c>
      <c r="E131" s="3">
        <f t="shared" si="16"/>
        <v>0.8064277242</v>
      </c>
      <c r="F131" s="4">
        <f t="shared" si="17"/>
        <v>0.123735</v>
      </c>
      <c r="G131">
        <f t="shared" si="18"/>
        <v>0.8032638620999999</v>
      </c>
      <c r="H131" s="3">
        <f t="shared" si="19"/>
        <v>0.006327724200000051</v>
      </c>
      <c r="I131">
        <f t="shared" si="20"/>
        <v>0.12372749999999999</v>
      </c>
      <c r="J131">
        <f t="shared" si="26"/>
        <v>0.0007829134959555063</v>
      </c>
      <c r="K131">
        <f t="shared" si="27"/>
        <v>0.0006288861184514325</v>
      </c>
      <c r="L131">
        <f>I131*(G131-results!$B$22)^2*H131</f>
        <v>8.804939721849802E-06</v>
      </c>
      <c r="P131" s="3"/>
      <c r="U131">
        <f t="shared" si="29"/>
        <v>0.123735</v>
      </c>
    </row>
    <row r="132" spans="2:21" ht="12.75">
      <c r="B132">
        <v>32</v>
      </c>
      <c r="C132">
        <v>0.123735</v>
      </c>
      <c r="E132" s="3">
        <f t="shared" si="16"/>
        <v>0.8128</v>
      </c>
      <c r="F132" s="4">
        <f t="shared" si="17"/>
        <v>0.123735</v>
      </c>
      <c r="G132">
        <f t="shared" si="18"/>
        <v>0.8096138621</v>
      </c>
      <c r="H132" s="3">
        <f t="shared" si="19"/>
        <v>0.0063722757999999935</v>
      </c>
      <c r="I132">
        <f t="shared" si="20"/>
        <v>0.123735</v>
      </c>
      <c r="J132">
        <f t="shared" si="26"/>
        <v>0.0007884735461129992</v>
      </c>
      <c r="K132">
        <f t="shared" si="27"/>
        <v>0.0006383591128322277</v>
      </c>
      <c r="L132">
        <f>I132*(G132-results!$B$22)^2*H132</f>
        <v>9.961196447541678E-06</v>
      </c>
      <c r="P132" s="3"/>
      <c r="U132">
        <f t="shared" si="29"/>
        <v>0.123735</v>
      </c>
    </row>
    <row r="133" spans="2:21" ht="12.75">
      <c r="B133">
        <v>32.249123</v>
      </c>
      <c r="C133">
        <v>0.12374</v>
      </c>
      <c r="E133" s="3">
        <f aca="true" t="shared" si="30" ref="E133:E196">B133*0.0254</f>
        <v>0.8191277241999999</v>
      </c>
      <c r="F133" s="4">
        <f aca="true" t="shared" si="31" ref="F133:F196">C133</f>
        <v>0.12374</v>
      </c>
      <c r="G133">
        <f t="shared" si="18"/>
        <v>0.8159638620999999</v>
      </c>
      <c r="H133" s="3">
        <f t="shared" si="19"/>
        <v>0.00632772419999994</v>
      </c>
      <c r="I133">
        <f t="shared" si="20"/>
        <v>0.1237375</v>
      </c>
      <c r="J133">
        <f t="shared" si="26"/>
        <v>0.0007829767731974926</v>
      </c>
      <c r="K133">
        <f t="shared" si="27"/>
        <v>0.0006388807517928218</v>
      </c>
      <c r="L133">
        <f>I133*(G133-results!$B$22)^2*H133</f>
        <v>1.1040997512453685E-05</v>
      </c>
      <c r="P133" s="3"/>
      <c r="U133">
        <f t="shared" si="29"/>
        <v>0.12374</v>
      </c>
    </row>
    <row r="134" spans="2:21" ht="12.75">
      <c r="B134">
        <v>32.5</v>
      </c>
      <c r="C134">
        <v>0.12374</v>
      </c>
      <c r="E134" s="3">
        <f t="shared" si="30"/>
        <v>0.8255</v>
      </c>
      <c r="F134" s="4">
        <f t="shared" si="31"/>
        <v>0.12374</v>
      </c>
      <c r="G134">
        <f aca="true" t="shared" si="32" ref="G134:G197">0.5*(E134+E133)</f>
        <v>0.8223138620999999</v>
      </c>
      <c r="H134" s="3">
        <f aca="true" t="shared" si="33" ref="H134:H197">E134-E133</f>
        <v>0.0063722758000001045</v>
      </c>
      <c r="I134">
        <f aca="true" t="shared" si="34" ref="I134:I197">0.5*(F134+F133)</f>
        <v>0.12374</v>
      </c>
      <c r="J134">
        <f t="shared" si="26"/>
        <v>0.0007885054074920129</v>
      </c>
      <c r="K134">
        <f t="shared" si="27"/>
        <v>0.0006483989269214913</v>
      </c>
      <c r="L134">
        <f>I134*(G134-results!$B$22)^2*H134</f>
        <v>1.2339907036972827E-05</v>
      </c>
      <c r="P134" s="3"/>
      <c r="U134">
        <f t="shared" si="29"/>
        <v>0.12374</v>
      </c>
    </row>
    <row r="135" spans="2:21" ht="12.75">
      <c r="B135">
        <v>32.749123</v>
      </c>
      <c r="C135">
        <v>0.123745</v>
      </c>
      <c r="E135" s="3">
        <f t="shared" si="30"/>
        <v>0.8318277242</v>
      </c>
      <c r="F135" s="4">
        <f t="shared" si="31"/>
        <v>0.123745</v>
      </c>
      <c r="G135">
        <f t="shared" si="32"/>
        <v>0.8286638621</v>
      </c>
      <c r="H135" s="3">
        <f t="shared" si="33"/>
        <v>0.00632772419999994</v>
      </c>
      <c r="I135">
        <f t="shared" si="34"/>
        <v>0.1237425</v>
      </c>
      <c r="J135">
        <f t="shared" si="26"/>
        <v>0.0007830084118184926</v>
      </c>
      <c r="K135">
        <f t="shared" si="27"/>
        <v>0.0006488507745942994</v>
      </c>
      <c r="L135">
        <f>I135*(G135-results!$B$22)^2*H135</f>
        <v>1.3529462988987444E-05</v>
      </c>
      <c r="P135" s="3"/>
      <c r="U135">
        <f t="shared" si="29"/>
        <v>0.123745</v>
      </c>
    </row>
    <row r="136" spans="2:21" ht="12.75">
      <c r="B136">
        <v>33</v>
      </c>
      <c r="C136">
        <v>0.12376</v>
      </c>
      <c r="E136" s="3">
        <f t="shared" si="30"/>
        <v>0.8382</v>
      </c>
      <c r="F136" s="4">
        <f t="shared" si="31"/>
        <v>0.12376</v>
      </c>
      <c r="G136">
        <f t="shared" si="32"/>
        <v>0.8350138621</v>
      </c>
      <c r="H136" s="3">
        <f t="shared" si="33"/>
        <v>0.0063722757999999935</v>
      </c>
      <c r="I136">
        <f t="shared" si="34"/>
        <v>0.12375249999999999</v>
      </c>
      <c r="J136">
        <f t="shared" si="26"/>
        <v>0.0007885850609394991</v>
      </c>
      <c r="K136">
        <f t="shared" si="27"/>
        <v>0.0006584794573294549</v>
      </c>
      <c r="L136">
        <f>I136*(G136-results!$B$22)^2*H136</f>
        <v>1.497408368252781E-05</v>
      </c>
      <c r="P136" s="3"/>
      <c r="U136">
        <f t="shared" si="29"/>
        <v>0.12376</v>
      </c>
    </row>
    <row r="137" spans="2:21" ht="12.75">
      <c r="B137">
        <v>33.249123</v>
      </c>
      <c r="C137">
        <v>0.12376</v>
      </c>
      <c r="E137" s="3">
        <f t="shared" si="30"/>
        <v>0.8445277241999999</v>
      </c>
      <c r="F137" s="4">
        <f t="shared" si="31"/>
        <v>0.12376</v>
      </c>
      <c r="G137">
        <f t="shared" si="32"/>
        <v>0.8413638620999999</v>
      </c>
      <c r="H137" s="3">
        <f t="shared" si="33"/>
        <v>0.00632772419999994</v>
      </c>
      <c r="I137">
        <f t="shared" si="34"/>
        <v>0.12376</v>
      </c>
      <c r="J137">
        <f t="shared" si="26"/>
        <v>0.0007831191469919926</v>
      </c>
      <c r="K137">
        <f t="shared" si="27"/>
        <v>0.0006588881499976403</v>
      </c>
      <c r="L137">
        <f>I137*(G137-results!$B$22)^2*H137</f>
        <v>1.6272366129779865E-05</v>
      </c>
      <c r="P137" s="3"/>
      <c r="U137">
        <f t="shared" si="29"/>
        <v>0.12376</v>
      </c>
    </row>
    <row r="138" spans="2:21" ht="12.75">
      <c r="B138">
        <v>33.5</v>
      </c>
      <c r="C138">
        <v>0.123765</v>
      </c>
      <c r="E138" s="3">
        <f t="shared" si="30"/>
        <v>0.8509</v>
      </c>
      <c r="F138" s="4">
        <f t="shared" si="31"/>
        <v>0.123765</v>
      </c>
      <c r="G138">
        <f t="shared" si="32"/>
        <v>0.8477138621</v>
      </c>
      <c r="H138" s="3">
        <f t="shared" si="33"/>
        <v>0.0063722758000001045</v>
      </c>
      <c r="I138">
        <f t="shared" si="34"/>
        <v>0.1237625</v>
      </c>
      <c r="J138">
        <f aca="true" t="shared" si="35" ref="J138:J201">I138*H138</f>
        <v>0.0007886487836975129</v>
      </c>
      <c r="K138">
        <f aca="true" t="shared" si="36" ref="K138:K201">I138*G138*H138</f>
        <v>0.0006685485062686862</v>
      </c>
      <c r="L138">
        <f>I138*(G138-results!$B$22)^2*H138</f>
        <v>1.7862838856989466E-05</v>
      </c>
      <c r="P138" s="3"/>
      <c r="U138">
        <f t="shared" si="29"/>
        <v>0.123765</v>
      </c>
    </row>
    <row r="139" spans="2:21" ht="12.75">
      <c r="B139">
        <v>33.749123</v>
      </c>
      <c r="C139">
        <v>0.123765</v>
      </c>
      <c r="E139" s="3">
        <f t="shared" si="30"/>
        <v>0.8572277241999999</v>
      </c>
      <c r="F139" s="4">
        <f t="shared" si="31"/>
        <v>0.123765</v>
      </c>
      <c r="G139">
        <f t="shared" si="32"/>
        <v>0.8540638621</v>
      </c>
      <c r="H139" s="3">
        <f t="shared" si="33"/>
        <v>0.00632772419999994</v>
      </c>
      <c r="I139">
        <f t="shared" si="34"/>
        <v>0.123765</v>
      </c>
      <c r="J139">
        <f t="shared" si="35"/>
        <v>0.0007831507856129926</v>
      </c>
      <c r="K139">
        <f t="shared" si="36"/>
        <v>0.0006688607845672815</v>
      </c>
      <c r="L139">
        <f>I139*(G139-results!$B$22)^2*H139</f>
        <v>1.9266752831967757E-05</v>
      </c>
      <c r="P139" s="3"/>
      <c r="U139">
        <f t="shared" si="29"/>
        <v>0.123765</v>
      </c>
    </row>
    <row r="140" spans="2:21" ht="12.75">
      <c r="B140">
        <v>34</v>
      </c>
      <c r="C140">
        <v>0.123765</v>
      </c>
      <c r="E140" s="3">
        <f t="shared" si="30"/>
        <v>0.8635999999999999</v>
      </c>
      <c r="F140" s="4">
        <f t="shared" si="31"/>
        <v>0.123765</v>
      </c>
      <c r="G140">
        <f t="shared" si="32"/>
        <v>0.8604138620999999</v>
      </c>
      <c r="H140" s="3">
        <f t="shared" si="33"/>
        <v>0.0063722757999999935</v>
      </c>
      <c r="I140">
        <f t="shared" si="34"/>
        <v>0.123765</v>
      </c>
      <c r="J140">
        <f t="shared" si="35"/>
        <v>0.0007886647143869992</v>
      </c>
      <c r="K140">
        <f t="shared" si="36"/>
        <v>0.0006785780528077114</v>
      </c>
      <c r="L140">
        <f>I140*(G140-results!$B$22)^2*H140</f>
        <v>2.10052106498359E-05</v>
      </c>
      <c r="P140" s="3"/>
      <c r="U140">
        <f t="shared" si="29"/>
        <v>0.123765</v>
      </c>
    </row>
    <row r="141" spans="2:21" ht="12.75">
      <c r="B141">
        <v>34.249123</v>
      </c>
      <c r="C141">
        <v>0.12376</v>
      </c>
      <c r="E141" s="3">
        <f t="shared" si="30"/>
        <v>0.8699277241999999</v>
      </c>
      <c r="F141" s="4">
        <f t="shared" si="31"/>
        <v>0.12376</v>
      </c>
      <c r="G141">
        <f t="shared" si="32"/>
        <v>0.8667638620999999</v>
      </c>
      <c r="H141" s="3">
        <f t="shared" si="33"/>
        <v>0.00632772419999994</v>
      </c>
      <c r="I141">
        <f t="shared" si="34"/>
        <v>0.1237625</v>
      </c>
      <c r="J141">
        <f t="shared" si="35"/>
        <v>0.0007831349663024926</v>
      </c>
      <c r="K141">
        <f t="shared" si="36"/>
        <v>0.0006787930879379018</v>
      </c>
      <c r="L141">
        <f>I141*(G141-results!$B$22)^2*H141</f>
        <v>2.2512656143165284E-05</v>
      </c>
      <c r="P141" s="3"/>
      <c r="U141">
        <f t="shared" si="29"/>
        <v>0.12376</v>
      </c>
    </row>
    <row r="142" spans="2:21" ht="12.75">
      <c r="B142">
        <v>34.5</v>
      </c>
      <c r="C142">
        <v>0.123765</v>
      </c>
      <c r="E142" s="3">
        <f t="shared" si="30"/>
        <v>0.8763</v>
      </c>
      <c r="F142" s="4">
        <f t="shared" si="31"/>
        <v>0.123765</v>
      </c>
      <c r="G142">
        <f t="shared" si="32"/>
        <v>0.8731138620999999</v>
      </c>
      <c r="H142" s="3">
        <f t="shared" si="33"/>
        <v>0.0063722758000001045</v>
      </c>
      <c r="I142">
        <f t="shared" si="34"/>
        <v>0.1237625</v>
      </c>
      <c r="J142">
        <f t="shared" si="35"/>
        <v>0.0007886487836975129</v>
      </c>
      <c r="K142">
        <f t="shared" si="36"/>
        <v>0.0006885801853746029</v>
      </c>
      <c r="L142">
        <f>I142*(G142-results!$B$22)^2*H142</f>
        <v>2.4401136174808116E-05</v>
      </c>
      <c r="P142" s="3"/>
      <c r="U142">
        <f t="shared" si="29"/>
        <v>0.123765</v>
      </c>
    </row>
    <row r="143" spans="2:21" ht="12.75">
      <c r="B143">
        <v>34.749123</v>
      </c>
      <c r="C143">
        <v>0.12377</v>
      </c>
      <c r="E143" s="3">
        <f t="shared" si="30"/>
        <v>0.8826277241999999</v>
      </c>
      <c r="F143" s="4">
        <f t="shared" si="31"/>
        <v>0.12377</v>
      </c>
      <c r="G143">
        <f t="shared" si="32"/>
        <v>0.8794638620999999</v>
      </c>
      <c r="H143" s="3">
        <f t="shared" si="33"/>
        <v>0.00632772419999994</v>
      </c>
      <c r="I143">
        <f t="shared" si="34"/>
        <v>0.1237675</v>
      </c>
      <c r="J143">
        <f t="shared" si="35"/>
        <v>0.0007831666049234926</v>
      </c>
      <c r="K143">
        <f t="shared" si="36"/>
        <v>0.0006887667270337596</v>
      </c>
      <c r="L143">
        <f>I143*(G143-results!$B$22)^2*H143</f>
        <v>2.6012623178419835E-05</v>
      </c>
      <c r="P143" s="3"/>
      <c r="U143">
        <f t="shared" si="29"/>
        <v>0.12377</v>
      </c>
    </row>
    <row r="144" spans="2:21" ht="12.75">
      <c r="B144">
        <v>35</v>
      </c>
      <c r="C144">
        <v>0.123765</v>
      </c>
      <c r="E144" s="3">
        <f t="shared" si="30"/>
        <v>0.889</v>
      </c>
      <c r="F144" s="4">
        <f t="shared" si="31"/>
        <v>0.123765</v>
      </c>
      <c r="G144">
        <f t="shared" si="32"/>
        <v>0.8858138621</v>
      </c>
      <c r="H144" s="3">
        <f t="shared" si="33"/>
        <v>0.0063722758000001045</v>
      </c>
      <c r="I144">
        <f t="shared" si="34"/>
        <v>0.1237675</v>
      </c>
      <c r="J144">
        <f t="shared" si="35"/>
        <v>0.000788680645076513</v>
      </c>
      <c r="K144">
        <f t="shared" si="36"/>
        <v>0.0006986242481787453</v>
      </c>
      <c r="L144">
        <f>I144*(G144-results!$B$22)^2*H144</f>
        <v>2.8053021615840083E-05</v>
      </c>
      <c r="P144" s="3"/>
      <c r="U144">
        <f t="shared" si="29"/>
        <v>0.123765</v>
      </c>
    </row>
    <row r="145" spans="2:21" ht="12.75">
      <c r="B145">
        <v>35.249123</v>
      </c>
      <c r="C145">
        <v>0.12375</v>
      </c>
      <c r="E145" s="3">
        <f t="shared" si="30"/>
        <v>0.8953277241999998</v>
      </c>
      <c r="F145" s="4">
        <f t="shared" si="31"/>
        <v>0.12375</v>
      </c>
      <c r="G145">
        <f t="shared" si="32"/>
        <v>0.8921638620999999</v>
      </c>
      <c r="H145" s="3">
        <f t="shared" si="33"/>
        <v>0.006327724199999829</v>
      </c>
      <c r="I145">
        <f t="shared" si="34"/>
        <v>0.12375749999999999</v>
      </c>
      <c r="J145">
        <f t="shared" si="35"/>
        <v>0.0007831033276814788</v>
      </c>
      <c r="K145">
        <f t="shared" si="36"/>
        <v>0.0006986564892476699</v>
      </c>
      <c r="L145">
        <f>I145*(G145-results!$B$22)^2*H145</f>
        <v>2.9761909729633837E-05</v>
      </c>
      <c r="P145" s="3"/>
      <c r="U145">
        <f t="shared" si="29"/>
        <v>0.12375</v>
      </c>
    </row>
    <row r="146" spans="2:21" ht="12.75">
      <c r="B146">
        <v>35.5</v>
      </c>
      <c r="C146">
        <v>0.123765</v>
      </c>
      <c r="E146" s="3">
        <f t="shared" si="30"/>
        <v>0.9017</v>
      </c>
      <c r="F146" s="4">
        <f t="shared" si="31"/>
        <v>0.123765</v>
      </c>
      <c r="G146">
        <f t="shared" si="32"/>
        <v>0.8985138621</v>
      </c>
      <c r="H146" s="3">
        <f t="shared" si="33"/>
        <v>0.0063722758000001045</v>
      </c>
      <c r="I146">
        <f t="shared" si="34"/>
        <v>0.12375749999999999</v>
      </c>
      <c r="J146">
        <f t="shared" si="35"/>
        <v>0.0007886169223185129</v>
      </c>
      <c r="K146">
        <f t="shared" si="36"/>
        <v>0.0007085832365898226</v>
      </c>
      <c r="L146">
        <f>I146*(G146-results!$B$22)^2*H146</f>
        <v>3.19557517279697E-05</v>
      </c>
      <c r="P146" s="3"/>
      <c r="U146">
        <f t="shared" si="29"/>
        <v>0.123765</v>
      </c>
    </row>
    <row r="147" spans="2:21" ht="12.75">
      <c r="B147">
        <v>35.749123</v>
      </c>
      <c r="C147">
        <v>0.123765</v>
      </c>
      <c r="E147" s="3">
        <f t="shared" si="30"/>
        <v>0.9080277241999999</v>
      </c>
      <c r="F147" s="4">
        <f t="shared" si="31"/>
        <v>0.123765</v>
      </c>
      <c r="G147">
        <f t="shared" si="32"/>
        <v>0.9048638620999999</v>
      </c>
      <c r="H147" s="3">
        <f t="shared" si="33"/>
        <v>0.00632772419999994</v>
      </c>
      <c r="I147">
        <f t="shared" si="34"/>
        <v>0.123765</v>
      </c>
      <c r="J147">
        <f t="shared" si="35"/>
        <v>0.0007831507856129926</v>
      </c>
      <c r="K147">
        <f t="shared" si="36"/>
        <v>0.0007086448444764215</v>
      </c>
      <c r="L147">
        <f>I147*(G147-results!$B$22)^2*H147</f>
        <v>3.376795778009352E-05</v>
      </c>
      <c r="P147" s="3"/>
      <c r="U147">
        <f t="shared" si="29"/>
        <v>0.123765</v>
      </c>
    </row>
    <row r="148" spans="2:21" ht="12.75">
      <c r="B148">
        <v>36</v>
      </c>
      <c r="C148">
        <v>0.123745</v>
      </c>
      <c r="E148" s="3">
        <f t="shared" si="30"/>
        <v>0.9144</v>
      </c>
      <c r="F148" s="4">
        <f t="shared" si="31"/>
        <v>0.123745</v>
      </c>
      <c r="G148">
        <f t="shared" si="32"/>
        <v>0.9112138620999999</v>
      </c>
      <c r="H148" s="3">
        <f t="shared" si="33"/>
        <v>0.0063722758000001045</v>
      </c>
      <c r="I148">
        <f t="shared" si="34"/>
        <v>0.123755</v>
      </c>
      <c r="J148">
        <f t="shared" si="35"/>
        <v>0.0007886009916290129</v>
      </c>
      <c r="K148">
        <f t="shared" si="36"/>
        <v>0.0007185841552381626</v>
      </c>
      <c r="L148">
        <f>I148*(G148-results!$B$22)^2*H148</f>
        <v>3.611441092262846E-05</v>
      </c>
      <c r="P148" s="3"/>
      <c r="U148">
        <f t="shared" si="29"/>
        <v>0.123745</v>
      </c>
    </row>
    <row r="149" spans="2:21" ht="12.75">
      <c r="B149">
        <v>36.249123</v>
      </c>
      <c r="C149">
        <v>0.123735</v>
      </c>
      <c r="E149" s="3">
        <f t="shared" si="30"/>
        <v>0.9207277241999999</v>
      </c>
      <c r="F149" s="4">
        <f t="shared" si="31"/>
        <v>0.123735</v>
      </c>
      <c r="G149">
        <f t="shared" si="32"/>
        <v>0.9175638621</v>
      </c>
      <c r="H149" s="3">
        <f t="shared" si="33"/>
        <v>0.00632772419999994</v>
      </c>
      <c r="I149">
        <f t="shared" si="34"/>
        <v>0.12373999999999999</v>
      </c>
      <c r="J149">
        <f t="shared" si="35"/>
        <v>0.0007829925925079925</v>
      </c>
      <c r="K149">
        <f t="shared" si="36"/>
        <v>0.0007184457071773251</v>
      </c>
      <c r="L149">
        <f>I149*(G149-results!$B$22)^2*H149</f>
        <v>3.8017150115161084E-05</v>
      </c>
      <c r="P149" s="3"/>
      <c r="U149">
        <f t="shared" si="29"/>
        <v>0.123735</v>
      </c>
    </row>
    <row r="150" spans="2:21" ht="12.75">
      <c r="B150">
        <v>36.5</v>
      </c>
      <c r="C150">
        <v>0.12378</v>
      </c>
      <c r="E150" s="3">
        <f t="shared" si="30"/>
        <v>0.9270999999999999</v>
      </c>
      <c r="F150" s="4">
        <f t="shared" si="31"/>
        <v>0.12378</v>
      </c>
      <c r="G150">
        <f t="shared" si="32"/>
        <v>0.9239138620999999</v>
      </c>
      <c r="H150" s="3">
        <f t="shared" si="33"/>
        <v>0.0063722757999999935</v>
      </c>
      <c r="I150">
        <f t="shared" si="34"/>
        <v>0.12375749999999999</v>
      </c>
      <c r="J150">
        <f t="shared" si="35"/>
        <v>0.0007886169223184991</v>
      </c>
      <c r="K150">
        <f t="shared" si="36"/>
        <v>0.0007286141064167003</v>
      </c>
      <c r="L150">
        <f>I150*(G150-results!$B$22)^2*H150</f>
        <v>4.052892127325223E-05</v>
      </c>
      <c r="P150" s="3"/>
      <c r="U150">
        <f t="shared" si="29"/>
        <v>0.12378</v>
      </c>
    </row>
    <row r="151" spans="2:21" ht="12.75">
      <c r="B151">
        <v>36.749123</v>
      </c>
      <c r="C151">
        <v>0.12377</v>
      </c>
      <c r="E151" s="3">
        <f t="shared" si="30"/>
        <v>0.9334277241999999</v>
      </c>
      <c r="F151" s="4">
        <f t="shared" si="31"/>
        <v>0.12377</v>
      </c>
      <c r="G151">
        <f t="shared" si="32"/>
        <v>0.9302638620999999</v>
      </c>
      <c r="H151" s="3">
        <f t="shared" si="33"/>
        <v>0.00632772419999994</v>
      </c>
      <c r="I151">
        <f t="shared" si="34"/>
        <v>0.123775</v>
      </c>
      <c r="J151">
        <f t="shared" si="35"/>
        <v>0.0007832140628549925</v>
      </c>
      <c r="K151">
        <f t="shared" si="36"/>
        <v>0.0007285957389625174</v>
      </c>
      <c r="L151">
        <f>I151*(G151-results!$B$22)^2*H151</f>
        <v>4.2537769637937856E-05</v>
      </c>
      <c r="P151" s="3"/>
      <c r="U151">
        <f t="shared" si="29"/>
        <v>0.12377</v>
      </c>
    </row>
    <row r="152" spans="2:21" ht="12.75">
      <c r="B152">
        <v>37</v>
      </c>
      <c r="C152">
        <v>0.123775</v>
      </c>
      <c r="E152" s="3">
        <f t="shared" si="30"/>
        <v>0.9398</v>
      </c>
      <c r="F152" s="4">
        <f t="shared" si="31"/>
        <v>0.123775</v>
      </c>
      <c r="G152">
        <f t="shared" si="32"/>
        <v>0.9366138621</v>
      </c>
      <c r="H152" s="3">
        <f t="shared" si="33"/>
        <v>0.0063722758000001045</v>
      </c>
      <c r="I152">
        <f t="shared" si="34"/>
        <v>0.12377250000000001</v>
      </c>
      <c r="J152">
        <f t="shared" si="35"/>
        <v>0.000788712506455513</v>
      </c>
      <c r="K152">
        <f t="shared" si="36"/>
        <v>0.0007387190667578692</v>
      </c>
      <c r="L152">
        <f>I152*(G152-results!$B$22)^2*H152</f>
        <v>4.5202572219741E-05</v>
      </c>
      <c r="P152" s="3"/>
      <c r="U152">
        <f t="shared" si="29"/>
        <v>0.123775</v>
      </c>
    </row>
    <row r="153" spans="2:21" ht="12.75">
      <c r="B153">
        <v>37.249123</v>
      </c>
      <c r="C153">
        <v>0.12377</v>
      </c>
      <c r="E153" s="3">
        <f t="shared" si="30"/>
        <v>0.9461277241999999</v>
      </c>
      <c r="F153" s="4">
        <f t="shared" si="31"/>
        <v>0.12377</v>
      </c>
      <c r="G153">
        <f t="shared" si="32"/>
        <v>0.9429638620999999</v>
      </c>
      <c r="H153" s="3">
        <f t="shared" si="33"/>
        <v>0.00632772419999994</v>
      </c>
      <c r="I153">
        <f t="shared" si="34"/>
        <v>0.12377250000000001</v>
      </c>
      <c r="J153">
        <f t="shared" si="35"/>
        <v>0.0007831982435444927</v>
      </c>
      <c r="K153">
        <f t="shared" si="36"/>
        <v>0.0007385276405226511</v>
      </c>
      <c r="L153">
        <f>I153*(G153-results!$B$22)^2*H153</f>
        <v>4.72993297905677E-05</v>
      </c>
      <c r="P153" s="3"/>
      <c r="U153">
        <f t="shared" si="29"/>
        <v>0.12377</v>
      </c>
    </row>
    <row r="154" spans="2:16" ht="12.75">
      <c r="B154">
        <v>37.5</v>
      </c>
      <c r="C154">
        <v>0.12377</v>
      </c>
      <c r="E154" s="3">
        <f t="shared" si="30"/>
        <v>0.9525</v>
      </c>
      <c r="F154" s="4">
        <f t="shared" si="31"/>
        <v>0.12377</v>
      </c>
      <c r="G154">
        <f t="shared" si="32"/>
        <v>0.9493138620999999</v>
      </c>
      <c r="H154" s="3">
        <f t="shared" si="33"/>
        <v>0.0063722758000001045</v>
      </c>
      <c r="I154">
        <f t="shared" si="34"/>
        <v>0.12377</v>
      </c>
      <c r="J154">
        <f t="shared" si="35"/>
        <v>0.000788696575766013</v>
      </c>
      <c r="K154">
        <f t="shared" si="36"/>
        <v>0.000748720592365479</v>
      </c>
      <c r="L154">
        <f>I154*(G154-results!$B$22)^2*H154</f>
        <v>5.012472129075581E-05</v>
      </c>
      <c r="P154" s="3"/>
    </row>
    <row r="155" spans="2:16" ht="12.75">
      <c r="B155">
        <v>37.749123</v>
      </c>
      <c r="C155">
        <v>0.123775</v>
      </c>
      <c r="E155" s="3">
        <f t="shared" si="30"/>
        <v>0.9588277241999998</v>
      </c>
      <c r="F155" s="4">
        <f t="shared" si="31"/>
        <v>0.123775</v>
      </c>
      <c r="G155">
        <f t="shared" si="32"/>
        <v>0.9556638621</v>
      </c>
      <c r="H155" s="3">
        <f t="shared" si="33"/>
        <v>0.006327724199999829</v>
      </c>
      <c r="I155">
        <f t="shared" si="34"/>
        <v>0.12377250000000001</v>
      </c>
      <c r="J155">
        <f t="shared" si="35"/>
        <v>0.0007831982435444789</v>
      </c>
      <c r="K155">
        <f t="shared" si="36"/>
        <v>0.0007484742582156531</v>
      </c>
      <c r="L155">
        <f>I155*(G155-results!$B$22)^2*H155</f>
        <v>5.2314393207910026E-05</v>
      </c>
      <c r="P155" s="3"/>
    </row>
    <row r="156" spans="2:16" ht="12.75">
      <c r="B156">
        <v>38</v>
      </c>
      <c r="C156">
        <v>0.12375</v>
      </c>
      <c r="E156" s="3">
        <f t="shared" si="30"/>
        <v>0.9652</v>
      </c>
      <c r="F156" s="4">
        <f t="shared" si="31"/>
        <v>0.12375</v>
      </c>
      <c r="G156">
        <f t="shared" si="32"/>
        <v>0.9620138620999998</v>
      </c>
      <c r="H156" s="3">
        <f t="shared" si="33"/>
        <v>0.0063722758000001045</v>
      </c>
      <c r="I156">
        <f t="shared" si="34"/>
        <v>0.1237625</v>
      </c>
      <c r="J156">
        <f t="shared" si="35"/>
        <v>0.0007886487836975129</v>
      </c>
      <c r="K156">
        <f t="shared" si="36"/>
        <v>0.0007586910622453118</v>
      </c>
      <c r="L156">
        <f>I156*(G156-results!$B$22)^2*H156</f>
        <v>5.5298850013495535E-05</v>
      </c>
      <c r="P156" s="3"/>
    </row>
    <row r="157" spans="2:16" ht="12.75">
      <c r="B157">
        <v>38.249123</v>
      </c>
      <c r="C157">
        <v>0.12377</v>
      </c>
      <c r="E157" s="3">
        <f t="shared" si="30"/>
        <v>0.9715277241999999</v>
      </c>
      <c r="F157" s="4">
        <f t="shared" si="31"/>
        <v>0.12377</v>
      </c>
      <c r="G157">
        <f t="shared" si="32"/>
        <v>0.9683638620999999</v>
      </c>
      <c r="H157" s="3">
        <f t="shared" si="33"/>
        <v>0.00632772419999994</v>
      </c>
      <c r="I157">
        <f t="shared" si="34"/>
        <v>0.12376000000000001</v>
      </c>
      <c r="J157">
        <f t="shared" si="35"/>
        <v>0.0007831191469919927</v>
      </c>
      <c r="K157">
        <f t="shared" si="36"/>
        <v>0.0007583442816656235</v>
      </c>
      <c r="L157">
        <f>I157*(G157-results!$B$22)^2*H157</f>
        <v>5.757628539817741E-05</v>
      </c>
      <c r="P157" s="3"/>
    </row>
    <row r="158" spans="2:16" ht="12.75">
      <c r="B158">
        <v>38.5</v>
      </c>
      <c r="C158">
        <v>0.123795</v>
      </c>
      <c r="E158" s="3">
        <f t="shared" si="30"/>
        <v>0.9779</v>
      </c>
      <c r="F158" s="4">
        <f t="shared" si="31"/>
        <v>0.123795</v>
      </c>
      <c r="G158">
        <f t="shared" si="32"/>
        <v>0.9747138621</v>
      </c>
      <c r="H158" s="3">
        <f t="shared" si="33"/>
        <v>0.0063722758000001045</v>
      </c>
      <c r="I158">
        <f t="shared" si="34"/>
        <v>0.1237825</v>
      </c>
      <c r="J158">
        <f t="shared" si="35"/>
        <v>0.000788776229213513</v>
      </c>
      <c r="K158">
        <f t="shared" si="36"/>
        <v>0.000768831124709378</v>
      </c>
      <c r="L158">
        <f>I158*(G158-results!$B$22)^2*H158</f>
        <v>6.0740232457693236E-05</v>
      </c>
      <c r="P158" s="3"/>
    </row>
    <row r="159" spans="2:16" ht="12.75">
      <c r="B159">
        <v>38.749123</v>
      </c>
      <c r="C159">
        <v>0.12376</v>
      </c>
      <c r="E159" s="3">
        <f t="shared" si="30"/>
        <v>0.9842277241999999</v>
      </c>
      <c r="F159" s="4">
        <f t="shared" si="31"/>
        <v>0.12376</v>
      </c>
      <c r="G159">
        <f t="shared" si="32"/>
        <v>0.9810638621</v>
      </c>
      <c r="H159" s="3">
        <f t="shared" si="33"/>
        <v>0.00632772419999994</v>
      </c>
      <c r="I159">
        <f t="shared" si="34"/>
        <v>0.1237775</v>
      </c>
      <c r="J159">
        <f t="shared" si="35"/>
        <v>0.0007832298821654925</v>
      </c>
      <c r="K159">
        <f t="shared" si="36"/>
        <v>0.000768398533109406</v>
      </c>
      <c r="L159">
        <f>I159*(G159-results!$B$22)^2*H159</f>
        <v>6.310500144135958E-05</v>
      </c>
      <c r="P159" s="3"/>
    </row>
    <row r="160" spans="2:16" ht="12.75">
      <c r="B160">
        <v>39</v>
      </c>
      <c r="C160">
        <v>0.123755</v>
      </c>
      <c r="E160" s="3">
        <f t="shared" si="30"/>
        <v>0.9905999999999999</v>
      </c>
      <c r="F160" s="4">
        <f t="shared" si="31"/>
        <v>0.123755</v>
      </c>
      <c r="G160">
        <f t="shared" si="32"/>
        <v>0.9874138620999999</v>
      </c>
      <c r="H160" s="3">
        <f t="shared" si="33"/>
        <v>0.0063722757999999935</v>
      </c>
      <c r="I160">
        <f t="shared" si="34"/>
        <v>0.12375749999999999</v>
      </c>
      <c r="J160">
        <f t="shared" si="35"/>
        <v>0.0007886169223184991</v>
      </c>
      <c r="K160">
        <f t="shared" si="36"/>
        <v>0.0007786912809839249</v>
      </c>
      <c r="L160">
        <f>I160*(G160-results!$B$22)^2*H160</f>
        <v>6.641370595548624E-05</v>
      </c>
      <c r="P160" s="3"/>
    </row>
    <row r="161" spans="2:16" ht="12.75">
      <c r="B161">
        <v>39.249123</v>
      </c>
      <c r="C161">
        <v>0.12374</v>
      </c>
      <c r="E161" s="3">
        <f t="shared" si="30"/>
        <v>0.9969277241999999</v>
      </c>
      <c r="F161" s="4">
        <f t="shared" si="31"/>
        <v>0.12374</v>
      </c>
      <c r="G161">
        <f t="shared" si="32"/>
        <v>0.9937638620999999</v>
      </c>
      <c r="H161" s="3">
        <f t="shared" si="33"/>
        <v>0.00632772419999994</v>
      </c>
      <c r="I161">
        <f t="shared" si="34"/>
        <v>0.12374750000000001</v>
      </c>
      <c r="J161">
        <f t="shared" si="35"/>
        <v>0.0007830400504394927</v>
      </c>
      <c r="K161">
        <f t="shared" si="36"/>
        <v>0.0007781569047037289</v>
      </c>
      <c r="L161">
        <f>I161*(G161-results!$B$22)^2*H161</f>
        <v>6.886153629383804E-05</v>
      </c>
      <c r="P161" s="3"/>
    </row>
    <row r="162" spans="2:16" ht="12.75">
      <c r="B162">
        <v>39.5</v>
      </c>
      <c r="C162">
        <v>0.12372</v>
      </c>
      <c r="E162" s="3">
        <f t="shared" si="30"/>
        <v>1.0032999999999999</v>
      </c>
      <c r="F162" s="4">
        <f t="shared" si="31"/>
        <v>0.12372</v>
      </c>
      <c r="G162">
        <f t="shared" si="32"/>
        <v>1.0001138620999999</v>
      </c>
      <c r="H162" s="3">
        <f t="shared" si="33"/>
        <v>0.0063722757999999935</v>
      </c>
      <c r="I162">
        <f t="shared" si="34"/>
        <v>0.12373</v>
      </c>
      <c r="J162">
        <f t="shared" si="35"/>
        <v>0.0007884416847339993</v>
      </c>
      <c r="K162">
        <f t="shared" si="36"/>
        <v>0.0007885314583599504</v>
      </c>
      <c r="L162">
        <f>I162*(G162-results!$B$22)^2*H162</f>
        <v>7.233776137584487E-05</v>
      </c>
      <c r="P162" s="3"/>
    </row>
    <row r="163" spans="2:16" ht="12.75">
      <c r="B163">
        <v>39.749123</v>
      </c>
      <c r="C163">
        <v>0.123705</v>
      </c>
      <c r="E163" s="3">
        <f t="shared" si="30"/>
        <v>1.0096277241999998</v>
      </c>
      <c r="F163" s="4">
        <f t="shared" si="31"/>
        <v>0.123705</v>
      </c>
      <c r="G163">
        <f t="shared" si="32"/>
        <v>1.0064638621</v>
      </c>
      <c r="H163" s="3">
        <f t="shared" si="33"/>
        <v>0.00632772419999994</v>
      </c>
      <c r="I163">
        <f t="shared" si="34"/>
        <v>0.1237125</v>
      </c>
      <c r="J163">
        <f t="shared" si="35"/>
        <v>0.0007828185800924926</v>
      </c>
      <c r="K163">
        <f t="shared" si="36"/>
        <v>0.0007878786114435282</v>
      </c>
      <c r="L163">
        <f>I163*(G163-results!$B$22)^2*H163</f>
        <v>7.486477869404058E-05</v>
      </c>
      <c r="P163" s="3"/>
    </row>
    <row r="164" spans="2:16" ht="12.75">
      <c r="B164">
        <v>40</v>
      </c>
      <c r="C164">
        <v>0.123695</v>
      </c>
      <c r="E164" s="3">
        <f t="shared" si="30"/>
        <v>1.016</v>
      </c>
      <c r="F164" s="4">
        <f t="shared" si="31"/>
        <v>0.123695</v>
      </c>
      <c r="G164">
        <f t="shared" si="32"/>
        <v>1.0128138620999998</v>
      </c>
      <c r="H164" s="3">
        <f t="shared" si="33"/>
        <v>0.0063722758000002155</v>
      </c>
      <c r="I164">
        <f t="shared" si="34"/>
        <v>0.1237</v>
      </c>
      <c r="J164">
        <f t="shared" si="35"/>
        <v>0.0007882505164600267</v>
      </c>
      <c r="K164">
        <f t="shared" si="36"/>
        <v>0.0007983510498781991</v>
      </c>
      <c r="L164">
        <f>I164*(G164-results!$B$22)^2*H164</f>
        <v>7.851186914810285E-05</v>
      </c>
      <c r="P164" s="3"/>
    </row>
    <row r="165" spans="2:16" ht="12.75">
      <c r="B165">
        <v>40.249123</v>
      </c>
      <c r="C165">
        <v>0.123685</v>
      </c>
      <c r="E165" s="3">
        <f t="shared" si="30"/>
        <v>1.0223277242</v>
      </c>
      <c r="F165" s="4">
        <f t="shared" si="31"/>
        <v>0.123685</v>
      </c>
      <c r="G165">
        <f t="shared" si="32"/>
        <v>1.0191638621</v>
      </c>
      <c r="H165" s="3">
        <f t="shared" si="33"/>
        <v>0.00632772419999994</v>
      </c>
      <c r="I165">
        <f t="shared" si="34"/>
        <v>0.12369</v>
      </c>
      <c r="J165">
        <f t="shared" si="35"/>
        <v>0.0007826762062979925</v>
      </c>
      <c r="K165">
        <f t="shared" si="36"/>
        <v>0.0007976753051844386</v>
      </c>
      <c r="L165">
        <f>I165*(G165-results!$B$22)^2*H165</f>
        <v>8.112526189271043E-05</v>
      </c>
      <c r="P165" s="3"/>
    </row>
    <row r="166" spans="2:16" ht="12.75">
      <c r="B166">
        <v>40.5</v>
      </c>
      <c r="C166">
        <v>0.123655</v>
      </c>
      <c r="E166" s="3">
        <f t="shared" si="30"/>
        <v>1.0287</v>
      </c>
      <c r="F166" s="4">
        <f t="shared" si="31"/>
        <v>0.123655</v>
      </c>
      <c r="G166">
        <f t="shared" si="32"/>
        <v>1.0255138621</v>
      </c>
      <c r="H166" s="3">
        <f t="shared" si="33"/>
        <v>0.0063722757999999935</v>
      </c>
      <c r="I166">
        <f t="shared" si="34"/>
        <v>0.12367</v>
      </c>
      <c r="J166">
        <f t="shared" si="35"/>
        <v>0.0007880593481859992</v>
      </c>
      <c r="K166">
        <f t="shared" si="36"/>
        <v>0.0008081657857222326</v>
      </c>
      <c r="L166">
        <f>I166*(G166-results!$B$22)^2*H166</f>
        <v>8.493718588078633E-05</v>
      </c>
      <c r="P166" s="3"/>
    </row>
    <row r="167" spans="2:16" ht="12.75">
      <c r="B167">
        <v>40.749123</v>
      </c>
      <c r="C167">
        <v>0.123635</v>
      </c>
      <c r="E167" s="3">
        <f t="shared" si="30"/>
        <v>1.0350277241999999</v>
      </c>
      <c r="F167" s="4">
        <f t="shared" si="31"/>
        <v>0.123635</v>
      </c>
      <c r="G167">
        <f t="shared" si="32"/>
        <v>1.0318638620999998</v>
      </c>
      <c r="H167" s="3">
        <f t="shared" si="33"/>
        <v>0.00632772419999994</v>
      </c>
      <c r="I167">
        <f t="shared" si="34"/>
        <v>0.123645</v>
      </c>
      <c r="J167">
        <f t="shared" si="35"/>
        <v>0.0007823914587089926</v>
      </c>
      <c r="K167">
        <f t="shared" si="36"/>
        <v>0.0008073214722575136</v>
      </c>
      <c r="L167">
        <f>I167*(G167-results!$B$22)^2*H167</f>
        <v>8.76199478295613E-05</v>
      </c>
      <c r="P167" s="3"/>
    </row>
    <row r="168" spans="2:16" ht="12.75">
      <c r="B168">
        <v>41</v>
      </c>
      <c r="C168">
        <v>0.12362</v>
      </c>
      <c r="E168" s="3">
        <f t="shared" si="30"/>
        <v>1.0413999999999999</v>
      </c>
      <c r="F168" s="4">
        <f t="shared" si="31"/>
        <v>0.12362</v>
      </c>
      <c r="G168">
        <f t="shared" si="32"/>
        <v>1.0382138620999999</v>
      </c>
      <c r="H168" s="3">
        <f t="shared" si="33"/>
        <v>0.0063722757999999935</v>
      </c>
      <c r="I168">
        <f t="shared" si="34"/>
        <v>0.1236275</v>
      </c>
      <c r="J168">
        <f t="shared" si="35"/>
        <v>0.0007877885264644992</v>
      </c>
      <c r="K168">
        <f t="shared" si="36"/>
        <v>0.0008178929685787757</v>
      </c>
      <c r="L168">
        <f>I168*(G168-results!$B$22)^2*H168</f>
        <v>9.160426444814518E-05</v>
      </c>
      <c r="P168" s="3"/>
    </row>
    <row r="169" spans="2:16" ht="12.75">
      <c r="B169">
        <v>41.249123</v>
      </c>
      <c r="C169">
        <v>0.123605</v>
      </c>
      <c r="E169" s="3">
        <f t="shared" si="30"/>
        <v>1.0477277241999998</v>
      </c>
      <c r="F169" s="4">
        <f t="shared" si="31"/>
        <v>0.123605</v>
      </c>
      <c r="G169">
        <f t="shared" si="32"/>
        <v>1.0445638621</v>
      </c>
      <c r="H169" s="3">
        <f t="shared" si="33"/>
        <v>0.00632772419999994</v>
      </c>
      <c r="I169">
        <f t="shared" si="34"/>
        <v>0.1236125</v>
      </c>
      <c r="J169">
        <f t="shared" si="35"/>
        <v>0.0007821858076724926</v>
      </c>
      <c r="K169">
        <f t="shared" si="36"/>
        <v>0.0008170430281421865</v>
      </c>
      <c r="L169">
        <f>I169*(G169-results!$B$22)^2*H169</f>
        <v>9.437171994734697E-05</v>
      </c>
      <c r="P169" s="3"/>
    </row>
    <row r="170" spans="2:16" ht="12.75">
      <c r="B170">
        <v>41.5</v>
      </c>
      <c r="C170">
        <v>0.12358</v>
      </c>
      <c r="E170" s="3">
        <f t="shared" si="30"/>
        <v>1.0541</v>
      </c>
      <c r="F170" s="4">
        <f t="shared" si="31"/>
        <v>0.12358</v>
      </c>
      <c r="G170">
        <f t="shared" si="32"/>
        <v>1.0509138620999998</v>
      </c>
      <c r="H170" s="3">
        <f t="shared" si="33"/>
        <v>0.0063722758000002155</v>
      </c>
      <c r="I170">
        <f t="shared" si="34"/>
        <v>0.1235925</v>
      </c>
      <c r="J170">
        <f t="shared" si="35"/>
        <v>0.0007875654968115267</v>
      </c>
      <c r="K170">
        <f t="shared" si="36"/>
        <v>0.0008276634979109066</v>
      </c>
      <c r="L170">
        <f>I170*(G170-results!$B$22)^2*H170</f>
        <v>9.85267553905882E-05</v>
      </c>
      <c r="P170" s="3"/>
    </row>
    <row r="171" spans="2:16" ht="12.75">
      <c r="B171">
        <v>41.749123</v>
      </c>
      <c r="C171">
        <v>0.123555</v>
      </c>
      <c r="E171" s="3">
        <f t="shared" si="30"/>
        <v>1.0604277242</v>
      </c>
      <c r="F171" s="4">
        <f t="shared" si="31"/>
        <v>0.123555</v>
      </c>
      <c r="G171">
        <f t="shared" si="32"/>
        <v>1.0572638621000001</v>
      </c>
      <c r="H171" s="3">
        <f t="shared" si="33"/>
        <v>0.00632772419999994</v>
      </c>
      <c r="I171">
        <f t="shared" si="34"/>
        <v>0.1235675</v>
      </c>
      <c r="J171">
        <f t="shared" si="35"/>
        <v>0.0007819010600834925</v>
      </c>
      <c r="K171">
        <f t="shared" si="36"/>
        <v>0.0008266757345639576</v>
      </c>
      <c r="L171">
        <f>I171*(G171-results!$B$22)^2*H171</f>
        <v>0.00010136192708331927</v>
      </c>
      <c r="P171" s="3"/>
    </row>
    <row r="172" spans="2:16" ht="12.75">
      <c r="B172">
        <v>42</v>
      </c>
      <c r="C172">
        <v>0.12354</v>
      </c>
      <c r="E172" s="3">
        <f t="shared" si="30"/>
        <v>1.0668</v>
      </c>
      <c r="F172" s="4">
        <f t="shared" si="31"/>
        <v>0.12354</v>
      </c>
      <c r="G172">
        <f t="shared" si="32"/>
        <v>1.0636138621</v>
      </c>
      <c r="H172" s="3">
        <f t="shared" si="33"/>
        <v>0.0063722757999999935</v>
      </c>
      <c r="I172">
        <f t="shared" si="34"/>
        <v>0.1235475</v>
      </c>
      <c r="J172">
        <f t="shared" si="35"/>
        <v>0.0007872787444004992</v>
      </c>
      <c r="K172">
        <f t="shared" si="36"/>
        <v>0.0008373605858810537</v>
      </c>
      <c r="L172">
        <f>I172*(G172-results!$B$22)^2*H172</f>
        <v>0.00010569073717101824</v>
      </c>
      <c r="P172" s="3"/>
    </row>
    <row r="173" spans="2:16" ht="12.75">
      <c r="B173">
        <v>42.249123</v>
      </c>
      <c r="C173">
        <v>0.123525</v>
      </c>
      <c r="E173" s="3">
        <f t="shared" si="30"/>
        <v>1.0731277242</v>
      </c>
      <c r="F173" s="4">
        <f t="shared" si="31"/>
        <v>0.123525</v>
      </c>
      <c r="G173">
        <f t="shared" si="32"/>
        <v>1.0699638620999998</v>
      </c>
      <c r="H173" s="3">
        <f t="shared" si="33"/>
        <v>0.00632772419999994</v>
      </c>
      <c r="I173">
        <f t="shared" si="34"/>
        <v>0.12353249999999999</v>
      </c>
      <c r="J173">
        <f t="shared" si="35"/>
        <v>0.0007816795897364926</v>
      </c>
      <c r="K173">
        <f t="shared" si="36"/>
        <v>0.0008363689127592009</v>
      </c>
      <c r="L173">
        <f>I173*(G173-results!$B$22)^2*H173</f>
        <v>0.00010860794354334286</v>
      </c>
      <c r="P173" s="3"/>
    </row>
    <row r="174" spans="2:16" ht="12.75">
      <c r="B174">
        <v>42.5</v>
      </c>
      <c r="C174">
        <v>0.12352</v>
      </c>
      <c r="E174" s="3">
        <f t="shared" si="30"/>
        <v>1.0795</v>
      </c>
      <c r="F174" s="4">
        <f t="shared" si="31"/>
        <v>0.12352</v>
      </c>
      <c r="G174">
        <f t="shared" si="32"/>
        <v>1.0763138621</v>
      </c>
      <c r="H174" s="3">
        <f t="shared" si="33"/>
        <v>0.0063722757999999935</v>
      </c>
      <c r="I174">
        <f t="shared" si="34"/>
        <v>0.12352250000000001</v>
      </c>
      <c r="J174">
        <f t="shared" si="35"/>
        <v>0.0007871194375054992</v>
      </c>
      <c r="K174">
        <f t="shared" si="36"/>
        <v>0.0008471875617155234</v>
      </c>
      <c r="L174">
        <f>I174*(G174-results!$B$22)^2*H174</f>
        <v>0.0001131216579472429</v>
      </c>
      <c r="P174" s="3"/>
    </row>
    <row r="175" spans="2:16" ht="12.75">
      <c r="B175">
        <v>42.749123</v>
      </c>
      <c r="C175">
        <v>0.123495</v>
      </c>
      <c r="E175" s="3">
        <f t="shared" si="30"/>
        <v>1.0858277241999998</v>
      </c>
      <c r="F175" s="4">
        <f t="shared" si="31"/>
        <v>0.123495</v>
      </c>
      <c r="G175">
        <f t="shared" si="32"/>
        <v>1.0826638621</v>
      </c>
      <c r="H175" s="3">
        <f t="shared" si="33"/>
        <v>0.00632772419999994</v>
      </c>
      <c r="I175">
        <f t="shared" si="34"/>
        <v>0.12350749999999999</v>
      </c>
      <c r="J175">
        <f t="shared" si="35"/>
        <v>0.0007815213966314926</v>
      </c>
      <c r="K175">
        <f t="shared" si="36"/>
        <v>0.0008461249735908376</v>
      </c>
      <c r="L175">
        <f>I175*(G175-results!$B$22)^2*H175</f>
        <v>0.00011611132167690843</v>
      </c>
      <c r="P175" s="3"/>
    </row>
    <row r="176" spans="2:16" ht="12.75">
      <c r="B176">
        <v>43</v>
      </c>
      <c r="C176">
        <v>0.123485</v>
      </c>
      <c r="E176" s="3">
        <f t="shared" si="30"/>
        <v>1.0922</v>
      </c>
      <c r="F176" s="4">
        <f t="shared" si="31"/>
        <v>0.123485</v>
      </c>
      <c r="G176">
        <f t="shared" si="32"/>
        <v>1.0890138620999998</v>
      </c>
      <c r="H176" s="3">
        <f t="shared" si="33"/>
        <v>0.0063722758000002155</v>
      </c>
      <c r="I176">
        <f t="shared" si="34"/>
        <v>0.12348999999999999</v>
      </c>
      <c r="J176">
        <f t="shared" si="35"/>
        <v>0.0007869123385420265</v>
      </c>
      <c r="K176">
        <f t="shared" si="36"/>
        <v>0.0008569584449297949</v>
      </c>
      <c r="L176">
        <f>I176*(G176-results!$B$22)^2*H176</f>
        <v>0.00012079608335489112</v>
      </c>
      <c r="P176" s="3"/>
    </row>
    <row r="177" spans="2:16" ht="12.75">
      <c r="B177">
        <v>43.249123</v>
      </c>
      <c r="C177">
        <v>0.123445</v>
      </c>
      <c r="E177" s="3">
        <f t="shared" si="30"/>
        <v>1.0985277241999998</v>
      </c>
      <c r="F177" s="4">
        <f t="shared" si="31"/>
        <v>0.123445</v>
      </c>
      <c r="G177">
        <f t="shared" si="32"/>
        <v>1.0953638621</v>
      </c>
      <c r="H177" s="3">
        <f t="shared" si="33"/>
        <v>0.006327724199999718</v>
      </c>
      <c r="I177">
        <f t="shared" si="34"/>
        <v>0.12346499999999999</v>
      </c>
      <c r="J177">
        <f t="shared" si="35"/>
        <v>0.0007812524683529651</v>
      </c>
      <c r="K177">
        <f t="shared" si="36"/>
        <v>0.0008557557210102618</v>
      </c>
      <c r="L177">
        <f>I177*(G177-results!$B$22)^2*H177</f>
        <v>0.0001238461514095069</v>
      </c>
      <c r="P177" s="3"/>
    </row>
    <row r="178" spans="2:16" ht="12.75">
      <c r="B178">
        <v>43.5</v>
      </c>
      <c r="C178">
        <v>0.123425</v>
      </c>
      <c r="E178" s="3">
        <f t="shared" si="30"/>
        <v>1.1049</v>
      </c>
      <c r="F178" s="4">
        <f t="shared" si="31"/>
        <v>0.123425</v>
      </c>
      <c r="G178">
        <f t="shared" si="32"/>
        <v>1.1017138621</v>
      </c>
      <c r="H178" s="3">
        <f t="shared" si="33"/>
        <v>0.0063722758000002155</v>
      </c>
      <c r="I178">
        <f t="shared" si="34"/>
        <v>0.123435</v>
      </c>
      <c r="J178">
        <f t="shared" si="35"/>
        <v>0.0007865618633730266</v>
      </c>
      <c r="K178">
        <f t="shared" si="36"/>
        <v>0.0008665661082772697</v>
      </c>
      <c r="L178">
        <f>I178*(G178-results!$B$22)^2*H178</f>
        <v>0.00012869676984729196</v>
      </c>
      <c r="P178" s="3"/>
    </row>
    <row r="179" spans="2:16" ht="12.75">
      <c r="B179">
        <v>43.749123</v>
      </c>
      <c r="C179">
        <v>0.12339</v>
      </c>
      <c r="E179" s="3">
        <f t="shared" si="30"/>
        <v>1.1112277242</v>
      </c>
      <c r="F179" s="4">
        <f t="shared" si="31"/>
        <v>0.12339</v>
      </c>
      <c r="G179">
        <f t="shared" si="32"/>
        <v>1.1080638620999999</v>
      </c>
      <c r="H179" s="3">
        <f t="shared" si="33"/>
        <v>0.00632772419999994</v>
      </c>
      <c r="I179">
        <f t="shared" si="34"/>
        <v>0.1234075</v>
      </c>
      <c r="J179">
        <f t="shared" si="35"/>
        <v>0.0007808886242114926</v>
      </c>
      <c r="K179">
        <f t="shared" si="36"/>
        <v>0.0008652744648137419</v>
      </c>
      <c r="L179">
        <f>I179*(G179-results!$B$22)^2*H179</f>
        <v>0.00013181153673089488</v>
      </c>
      <c r="P179" s="3"/>
    </row>
    <row r="180" spans="2:16" ht="12.75">
      <c r="B180">
        <v>44</v>
      </c>
      <c r="C180">
        <v>0.12335</v>
      </c>
      <c r="E180" s="3">
        <f t="shared" si="30"/>
        <v>1.1176</v>
      </c>
      <c r="F180" s="4">
        <f t="shared" si="31"/>
        <v>0.12335</v>
      </c>
      <c r="G180">
        <f t="shared" si="32"/>
        <v>1.1144138621</v>
      </c>
      <c r="H180" s="3">
        <f t="shared" si="33"/>
        <v>0.0063722757999999935</v>
      </c>
      <c r="I180">
        <f t="shared" si="34"/>
        <v>0.12337000000000001</v>
      </c>
      <c r="J180">
        <f t="shared" si="35"/>
        <v>0.0007861476654459993</v>
      </c>
      <c r="K180">
        <f t="shared" si="36"/>
        <v>0.0008760938560305748</v>
      </c>
      <c r="L180">
        <f>I180*(G180-results!$B$22)^2*H180</f>
        <v>0.00013683289244906653</v>
      </c>
      <c r="P180" s="3"/>
    </row>
    <row r="181" spans="2:16" ht="12.75">
      <c r="B181">
        <v>44.249123</v>
      </c>
      <c r="C181">
        <v>0.123315</v>
      </c>
      <c r="E181" s="3">
        <f t="shared" si="30"/>
        <v>1.1239277241999999</v>
      </c>
      <c r="F181" s="4">
        <f t="shared" si="31"/>
        <v>0.123315</v>
      </c>
      <c r="G181">
        <f t="shared" si="32"/>
        <v>1.1207638621</v>
      </c>
      <c r="H181" s="3">
        <f t="shared" si="33"/>
        <v>0.00632772419999994</v>
      </c>
      <c r="I181">
        <f t="shared" si="34"/>
        <v>0.1233325</v>
      </c>
      <c r="J181">
        <f t="shared" si="35"/>
        <v>0.0007804140448964926</v>
      </c>
      <c r="K181">
        <f t="shared" si="36"/>
        <v>0.0008746598589952758</v>
      </c>
      <c r="L181">
        <f>I181*(G181-results!$B$22)^2*H181</f>
        <v>0.0001400013620754703</v>
      </c>
      <c r="P181" s="3"/>
    </row>
    <row r="182" spans="2:16" ht="12.75">
      <c r="B182">
        <v>44.5</v>
      </c>
      <c r="C182">
        <v>0.12327</v>
      </c>
      <c r="E182" s="3">
        <f t="shared" si="30"/>
        <v>1.1302999999999999</v>
      </c>
      <c r="F182" s="4">
        <f t="shared" si="31"/>
        <v>0.12327</v>
      </c>
      <c r="G182">
        <f t="shared" si="32"/>
        <v>1.1271138620999999</v>
      </c>
      <c r="H182" s="3">
        <f t="shared" si="33"/>
        <v>0.0063722757999999935</v>
      </c>
      <c r="I182">
        <f t="shared" si="34"/>
        <v>0.1232925</v>
      </c>
      <c r="J182">
        <f t="shared" si="35"/>
        <v>0.0007856538140714992</v>
      </c>
      <c r="K182">
        <f t="shared" si="36"/>
        <v>0.0008855213046517227</v>
      </c>
      <c r="L182">
        <f>I182*(G182-results!$B$22)^2*H182</f>
        <v>0.0001451991111757788</v>
      </c>
      <c r="P182" s="3"/>
    </row>
    <row r="183" spans="2:16" ht="12.75">
      <c r="B183">
        <v>44.749123</v>
      </c>
      <c r="C183">
        <v>0.123215</v>
      </c>
      <c r="E183" s="3">
        <f t="shared" si="30"/>
        <v>1.1366277241999998</v>
      </c>
      <c r="F183" s="4">
        <f t="shared" si="31"/>
        <v>0.123215</v>
      </c>
      <c r="G183">
        <f t="shared" si="32"/>
        <v>1.1334638620999997</v>
      </c>
      <c r="H183" s="3">
        <f t="shared" si="33"/>
        <v>0.00632772419999994</v>
      </c>
      <c r="I183">
        <f t="shared" si="34"/>
        <v>0.1232425</v>
      </c>
      <c r="J183">
        <f t="shared" si="35"/>
        <v>0.0007798445497184926</v>
      </c>
      <c r="K183">
        <f t="shared" si="36"/>
        <v>0.0008839256151615579</v>
      </c>
      <c r="L183">
        <f>I183*(G183-results!$B$22)^2*H183</f>
        <v>0.00014841465846333882</v>
      </c>
      <c r="P183" s="3"/>
    </row>
    <row r="184" spans="2:16" ht="12.75">
      <c r="B184">
        <v>45</v>
      </c>
      <c r="C184">
        <v>0.12317</v>
      </c>
      <c r="E184" s="3">
        <f t="shared" si="30"/>
        <v>1.143</v>
      </c>
      <c r="F184" s="4">
        <f t="shared" si="31"/>
        <v>0.12317</v>
      </c>
      <c r="G184">
        <f t="shared" si="32"/>
        <v>1.1398138621</v>
      </c>
      <c r="H184" s="3">
        <f t="shared" si="33"/>
        <v>0.0063722758000002155</v>
      </c>
      <c r="I184">
        <f t="shared" si="34"/>
        <v>0.12319250000000001</v>
      </c>
      <c r="J184">
        <f t="shared" si="35"/>
        <v>0.0007850165864915266</v>
      </c>
      <c r="K184">
        <f t="shared" si="36"/>
        <v>0.0008947727872614657</v>
      </c>
      <c r="L184">
        <f>I184*(G184-results!$B$22)^2*H184</f>
        <v>0.00015377989444398252</v>
      </c>
      <c r="P184" s="3"/>
    </row>
    <row r="185" spans="2:16" ht="12.75">
      <c r="B185">
        <v>45.249123</v>
      </c>
      <c r="C185">
        <v>0.123125</v>
      </c>
      <c r="E185" s="3">
        <f t="shared" si="30"/>
        <v>1.1493277242</v>
      </c>
      <c r="F185" s="4">
        <f t="shared" si="31"/>
        <v>0.123125</v>
      </c>
      <c r="G185">
        <f t="shared" si="32"/>
        <v>1.1461638620999999</v>
      </c>
      <c r="H185" s="3">
        <f t="shared" si="33"/>
        <v>0.00632772419999994</v>
      </c>
      <c r="I185">
        <f t="shared" si="34"/>
        <v>0.1231475</v>
      </c>
      <c r="J185">
        <f t="shared" si="35"/>
        <v>0.0007792434159194925</v>
      </c>
      <c r="K185">
        <f t="shared" si="36"/>
        <v>0.0008931406431062822</v>
      </c>
      <c r="L185">
        <f>I185*(G185-results!$B$22)^2*H185</f>
        <v>0.0001570605193427041</v>
      </c>
      <c r="P185" s="3"/>
    </row>
    <row r="186" spans="2:16" ht="12.75">
      <c r="B186">
        <v>45.5</v>
      </c>
      <c r="C186">
        <v>0.12305</v>
      </c>
      <c r="E186" s="3">
        <f t="shared" si="30"/>
        <v>1.1557</v>
      </c>
      <c r="F186" s="4">
        <f t="shared" si="31"/>
        <v>0.12305</v>
      </c>
      <c r="G186">
        <f t="shared" si="32"/>
        <v>1.1525138621</v>
      </c>
      <c r="H186" s="3">
        <f t="shared" si="33"/>
        <v>0.0063722757999999935</v>
      </c>
      <c r="I186">
        <f t="shared" si="34"/>
        <v>0.1230875</v>
      </c>
      <c r="J186">
        <f t="shared" si="35"/>
        <v>0.0007843474975324993</v>
      </c>
      <c r="K186">
        <f t="shared" si="36"/>
        <v>0.0009039713636096509</v>
      </c>
      <c r="L186">
        <f>I186*(G186-results!$B$22)^2*H186</f>
        <v>0.00016259297614923618</v>
      </c>
      <c r="P186" s="3"/>
    </row>
    <row r="187" spans="2:16" ht="12.75">
      <c r="B187">
        <v>45.749123</v>
      </c>
      <c r="C187">
        <v>0.122945</v>
      </c>
      <c r="E187" s="3">
        <f t="shared" si="30"/>
        <v>1.1620277242</v>
      </c>
      <c r="F187" s="4">
        <f t="shared" si="31"/>
        <v>0.122945</v>
      </c>
      <c r="G187">
        <f t="shared" si="32"/>
        <v>1.1588638621</v>
      </c>
      <c r="H187" s="3">
        <f t="shared" si="33"/>
        <v>0.00632772419999994</v>
      </c>
      <c r="I187">
        <f t="shared" si="34"/>
        <v>0.12299750000000001</v>
      </c>
      <c r="J187">
        <f t="shared" si="35"/>
        <v>0.0007782942572894927</v>
      </c>
      <c r="K187">
        <f t="shared" si="36"/>
        <v>0.0009019370888527526</v>
      </c>
      <c r="L187">
        <f>I187*(G187-results!$B$22)^2*H187</f>
        <v>0.00016586986778097546</v>
      </c>
      <c r="P187" s="3"/>
    </row>
    <row r="188" spans="2:16" ht="12.75">
      <c r="B188">
        <v>46</v>
      </c>
      <c r="C188">
        <v>0.122765</v>
      </c>
      <c r="E188" s="3">
        <f t="shared" si="30"/>
        <v>1.1683999999999999</v>
      </c>
      <c r="F188" s="4">
        <f t="shared" si="31"/>
        <v>0.122765</v>
      </c>
      <c r="G188">
        <f t="shared" si="32"/>
        <v>1.1652138620999999</v>
      </c>
      <c r="H188" s="3">
        <f t="shared" si="33"/>
        <v>0.0063722757999999935</v>
      </c>
      <c r="I188">
        <f t="shared" si="34"/>
        <v>0.12285499999999999</v>
      </c>
      <c r="J188">
        <f t="shared" si="35"/>
        <v>0.0007828659434089991</v>
      </c>
      <c r="K188">
        <f t="shared" si="36"/>
        <v>0.0009122062494261599</v>
      </c>
      <c r="L188">
        <f>I188*(G188-results!$B$22)^2*H188</f>
        <v>0.00017146564862852642</v>
      </c>
      <c r="P188" s="3"/>
    </row>
    <row r="189" spans="2:16" ht="12.75">
      <c r="B189">
        <v>46.249123</v>
      </c>
      <c r="C189">
        <v>0.122485</v>
      </c>
      <c r="E189" s="3">
        <f t="shared" si="30"/>
        <v>1.1747277241999998</v>
      </c>
      <c r="F189" s="4">
        <f t="shared" si="31"/>
        <v>0.122485</v>
      </c>
      <c r="G189">
        <f t="shared" si="32"/>
        <v>1.1715638620999997</v>
      </c>
      <c r="H189" s="3">
        <f t="shared" si="33"/>
        <v>0.00632772419999994</v>
      </c>
      <c r="I189">
        <f t="shared" si="34"/>
        <v>0.122625</v>
      </c>
      <c r="J189">
        <f t="shared" si="35"/>
        <v>0.0007759371800249926</v>
      </c>
      <c r="K189">
        <f t="shared" si="36"/>
        <v>0.0009090599593770631</v>
      </c>
      <c r="L189">
        <f>I189*(G189-results!$B$22)^2*H189</f>
        <v>0.00017459122751287145</v>
      </c>
      <c r="P189" s="3"/>
    </row>
    <row r="190" spans="2:16" ht="12.75">
      <c r="B190">
        <v>46.5</v>
      </c>
      <c r="C190">
        <v>0.121975</v>
      </c>
      <c r="E190" s="3">
        <f t="shared" si="30"/>
        <v>1.1811</v>
      </c>
      <c r="F190" s="4">
        <f t="shared" si="31"/>
        <v>0.121975</v>
      </c>
      <c r="G190">
        <f t="shared" si="32"/>
        <v>1.1779138621</v>
      </c>
      <c r="H190" s="3">
        <f t="shared" si="33"/>
        <v>0.0063722758000002155</v>
      </c>
      <c r="I190">
        <f t="shared" si="34"/>
        <v>0.12223</v>
      </c>
      <c r="J190">
        <f t="shared" si="35"/>
        <v>0.0007788832710340263</v>
      </c>
      <c r="K190">
        <f t="shared" si="36"/>
        <v>0.000917457401908771</v>
      </c>
      <c r="L190">
        <f>I190*(G190-results!$B$22)^2*H190</f>
        <v>0.00017997769796699502</v>
      </c>
      <c r="P190" s="3"/>
    </row>
    <row r="191" spans="2:16" ht="12.75">
      <c r="B191">
        <v>46.749123</v>
      </c>
      <c r="C191">
        <v>0.12103</v>
      </c>
      <c r="E191" s="3">
        <f t="shared" si="30"/>
        <v>1.1874277242</v>
      </c>
      <c r="F191" s="4">
        <f t="shared" si="31"/>
        <v>0.12103</v>
      </c>
      <c r="G191">
        <f t="shared" si="32"/>
        <v>1.1842638621</v>
      </c>
      <c r="H191" s="3">
        <f t="shared" si="33"/>
        <v>0.00632772419999994</v>
      </c>
      <c r="I191">
        <f t="shared" si="34"/>
        <v>0.1215025</v>
      </c>
      <c r="J191">
        <f t="shared" si="35"/>
        <v>0.0007688343096104928</v>
      </c>
      <c r="K191">
        <f t="shared" si="36"/>
        <v>0.0009105026888143092</v>
      </c>
      <c r="L191">
        <f>I191*(G191-results!$B$22)^2*H191</f>
        <v>0.00018238030952876088</v>
      </c>
      <c r="P191" s="3"/>
    </row>
    <row r="192" spans="2:16" ht="12.75">
      <c r="B192">
        <v>47</v>
      </c>
      <c r="C192">
        <v>0.119245</v>
      </c>
      <c r="E192" s="3">
        <f t="shared" si="30"/>
        <v>1.1938</v>
      </c>
      <c r="F192" s="4">
        <f t="shared" si="31"/>
        <v>0.119245</v>
      </c>
      <c r="G192">
        <f t="shared" si="32"/>
        <v>1.1906138621</v>
      </c>
      <c r="H192" s="3">
        <f t="shared" si="33"/>
        <v>0.0063722757999999935</v>
      </c>
      <c r="I192">
        <f t="shared" si="34"/>
        <v>0.12013750000000001</v>
      </c>
      <c r="J192">
        <f t="shared" si="35"/>
        <v>0.0007655492839224993</v>
      </c>
      <c r="K192">
        <f t="shared" si="36"/>
        <v>0.0009114735895588563</v>
      </c>
      <c r="L192">
        <f>I192*(G192-results!$B$22)^2*H192</f>
        <v>0.0001863672370746392</v>
      </c>
      <c r="P192" s="3"/>
    </row>
    <row r="193" spans="2:16" ht="12.75">
      <c r="B193">
        <v>47.249123</v>
      </c>
      <c r="C193">
        <v>0.116065</v>
      </c>
      <c r="E193" s="3">
        <f t="shared" si="30"/>
        <v>1.2001277242</v>
      </c>
      <c r="F193" s="4">
        <f t="shared" si="31"/>
        <v>0.116065</v>
      </c>
      <c r="G193">
        <f t="shared" si="32"/>
        <v>1.1969638621</v>
      </c>
      <c r="H193" s="3">
        <f t="shared" si="33"/>
        <v>0.00632772419999994</v>
      </c>
      <c r="I193">
        <f t="shared" si="34"/>
        <v>0.11765500000000001</v>
      </c>
      <c r="J193">
        <f t="shared" si="35"/>
        <v>0.000744488390750993</v>
      </c>
      <c r="K193">
        <f t="shared" si="36"/>
        <v>0.0008911256994819225</v>
      </c>
      <c r="L193">
        <f>I193*(G193-results!$B$22)^2*H193</f>
        <v>0.00018593522824702686</v>
      </c>
      <c r="P193" s="3"/>
    </row>
    <row r="194" spans="2:16" ht="12.75">
      <c r="B194">
        <v>47.5</v>
      </c>
      <c r="C194">
        <v>0.110795</v>
      </c>
      <c r="E194" s="3">
        <f t="shared" si="30"/>
        <v>1.2065</v>
      </c>
      <c r="F194" s="4">
        <f t="shared" si="31"/>
        <v>0.110795</v>
      </c>
      <c r="G194">
        <f t="shared" si="32"/>
        <v>1.2033138621</v>
      </c>
      <c r="H194" s="3">
        <f t="shared" si="33"/>
        <v>0.0063722757999999935</v>
      </c>
      <c r="I194">
        <f t="shared" si="34"/>
        <v>0.11343</v>
      </c>
      <c r="J194">
        <f t="shared" si="35"/>
        <v>0.0007228072439939993</v>
      </c>
      <c r="K194">
        <f t="shared" si="36"/>
        <v>0.0008697639763242763</v>
      </c>
      <c r="L194">
        <f>I194*(G194-results!$B$22)^2*H194</f>
        <v>0.00018513705029672036</v>
      </c>
      <c r="P194" s="3"/>
    </row>
    <row r="195" spans="2:16" ht="12.75">
      <c r="B195">
        <v>47.749123</v>
      </c>
      <c r="C195">
        <v>0.103195</v>
      </c>
      <c r="E195" s="3">
        <f t="shared" si="30"/>
        <v>1.2128277241999998</v>
      </c>
      <c r="F195" s="4">
        <f t="shared" si="31"/>
        <v>0.103195</v>
      </c>
      <c r="G195">
        <f t="shared" si="32"/>
        <v>1.2096638620999998</v>
      </c>
      <c r="H195" s="3">
        <f t="shared" si="33"/>
        <v>0.00632772419999994</v>
      </c>
      <c r="I195">
        <f t="shared" si="34"/>
        <v>0.106995</v>
      </c>
      <c r="J195">
        <f t="shared" si="35"/>
        <v>0.0006770348507789937</v>
      </c>
      <c r="K195">
        <f t="shared" si="36"/>
        <v>0.0008189845923696144</v>
      </c>
      <c r="L195">
        <f>I195*(G195-results!$B$22)^2*H195</f>
        <v>0.0001777919983892651</v>
      </c>
      <c r="P195" s="3"/>
    </row>
    <row r="196" spans="2:16" ht="12.75">
      <c r="B196">
        <v>48</v>
      </c>
      <c r="C196">
        <v>0.09328</v>
      </c>
      <c r="E196" s="3">
        <f t="shared" si="30"/>
        <v>1.2191999999999998</v>
      </c>
      <c r="F196" s="4">
        <f t="shared" si="31"/>
        <v>0.09328</v>
      </c>
      <c r="G196">
        <f t="shared" si="32"/>
        <v>1.2160138620999998</v>
      </c>
      <c r="H196" s="3">
        <f t="shared" si="33"/>
        <v>0.0063722757999999935</v>
      </c>
      <c r="I196">
        <f t="shared" si="34"/>
        <v>0.0982375</v>
      </c>
      <c r="J196">
        <f t="shared" si="35"/>
        <v>0.0006259964439024994</v>
      </c>
      <c r="K196">
        <f t="shared" si="36"/>
        <v>0.0007612203534107442</v>
      </c>
      <c r="L196">
        <f>I196*(G196-results!$B$22)^2*H196</f>
        <v>0.000168488403337282</v>
      </c>
      <c r="P196" s="3"/>
    </row>
    <row r="197" spans="2:16" ht="12.75">
      <c r="B197">
        <v>48.249123</v>
      </c>
      <c r="C197">
        <v>0.08178</v>
      </c>
      <c r="E197" s="3">
        <f aca="true" t="shared" si="37" ref="E197:E223">B197*0.0254</f>
        <v>1.2255277241999998</v>
      </c>
      <c r="F197" s="4">
        <f aca="true" t="shared" si="38" ref="F197:F223">C197</f>
        <v>0.08178</v>
      </c>
      <c r="G197">
        <f t="shared" si="32"/>
        <v>1.2223638621</v>
      </c>
      <c r="H197" s="3">
        <f t="shared" si="33"/>
        <v>0.00632772419999994</v>
      </c>
      <c r="I197">
        <f t="shared" si="34"/>
        <v>0.08753</v>
      </c>
      <c r="J197">
        <f t="shared" si="35"/>
        <v>0.0005538656992259948</v>
      </c>
      <c r="K197">
        <f t="shared" si="36"/>
        <v>0.0006770254151906038</v>
      </c>
      <c r="L197">
        <f>I197*(G197-results!$B$22)^2*H197</f>
        <v>0.00015274585903491308</v>
      </c>
      <c r="P197" s="3"/>
    </row>
    <row r="198" spans="2:16" ht="12.75">
      <c r="B198">
        <v>48.5</v>
      </c>
      <c r="C198">
        <v>0.069235</v>
      </c>
      <c r="E198" s="3">
        <f t="shared" si="37"/>
        <v>1.2319</v>
      </c>
      <c r="F198" s="4">
        <f t="shared" si="38"/>
        <v>0.069235</v>
      </c>
      <c r="G198">
        <f aca="true" t="shared" si="39" ref="G198:G223">0.5*(E198+E197)</f>
        <v>1.2287138620999998</v>
      </c>
      <c r="H198" s="3">
        <f aca="true" t="shared" si="40" ref="H198:H223">E198-E197</f>
        <v>0.0063722758000002155</v>
      </c>
      <c r="I198">
        <f aca="true" t="shared" si="41" ref="I198:I223">0.5*(F198+F197)</f>
        <v>0.0755075</v>
      </c>
      <c r="J198">
        <f t="shared" si="35"/>
        <v>0.0004811546149685163</v>
      </c>
      <c r="K198">
        <f t="shared" si="36"/>
        <v>0.0005912013452252041</v>
      </c>
      <c r="L198">
        <f>I198*(G198-results!$B$22)^2*H198</f>
        <v>0.0001359219041122511</v>
      </c>
      <c r="P198" s="3"/>
    </row>
    <row r="199" spans="2:16" ht="12.75">
      <c r="B199">
        <v>48.749123</v>
      </c>
      <c r="C199">
        <v>0.056745</v>
      </c>
      <c r="E199" s="3">
        <f t="shared" si="37"/>
        <v>1.2382277242</v>
      </c>
      <c r="F199" s="4">
        <f t="shared" si="38"/>
        <v>0.056745</v>
      </c>
      <c r="G199">
        <f t="shared" si="39"/>
        <v>1.2350638621</v>
      </c>
      <c r="H199" s="3">
        <f t="shared" si="40"/>
        <v>0.00632772419999994</v>
      </c>
      <c r="I199">
        <f t="shared" si="41"/>
        <v>0.06299</v>
      </c>
      <c r="J199">
        <f t="shared" si="35"/>
        <v>0.00039858334735799625</v>
      </c>
      <c r="K199">
        <f t="shared" si="36"/>
        <v>0.0004922758883567128</v>
      </c>
      <c r="L199">
        <f>I199*(G199-results!$B$22)^2*H199</f>
        <v>0.00011530277858242961</v>
      </c>
      <c r="P199" s="3"/>
    </row>
    <row r="200" spans="2:16" ht="12.75">
      <c r="B200">
        <v>49</v>
      </c>
      <c r="C200">
        <v>0.045355</v>
      </c>
      <c r="E200" s="3">
        <f t="shared" si="37"/>
        <v>1.2446</v>
      </c>
      <c r="F200" s="4">
        <f t="shared" si="38"/>
        <v>0.045355</v>
      </c>
      <c r="G200">
        <f t="shared" si="39"/>
        <v>1.2414138621</v>
      </c>
      <c r="H200" s="3">
        <f t="shared" si="40"/>
        <v>0.0063722757999999935</v>
      </c>
      <c r="I200">
        <f t="shared" si="41"/>
        <v>0.05105</v>
      </c>
      <c r="J200">
        <f t="shared" si="35"/>
        <v>0.0003253046795899997</v>
      </c>
      <c r="K200">
        <f t="shared" si="36"/>
        <v>0.0004038377386490245</v>
      </c>
      <c r="L200">
        <f>I200*(G200-results!$B$22)^2*H200</f>
        <v>9.633978723264383E-05</v>
      </c>
      <c r="P200" s="3"/>
    </row>
    <row r="201" spans="2:16" ht="12.75">
      <c r="B201">
        <v>49.249123</v>
      </c>
      <c r="C201">
        <v>0.03567</v>
      </c>
      <c r="E201" s="3">
        <f t="shared" si="37"/>
        <v>1.2509277241999999</v>
      </c>
      <c r="F201" s="4">
        <f t="shared" si="38"/>
        <v>0.03567</v>
      </c>
      <c r="G201">
        <f t="shared" si="39"/>
        <v>1.2477638620999998</v>
      </c>
      <c r="H201" s="3">
        <f t="shared" si="40"/>
        <v>0.00632772419999994</v>
      </c>
      <c r="I201">
        <f t="shared" si="41"/>
        <v>0.0405125</v>
      </c>
      <c r="J201">
        <f t="shared" si="35"/>
        <v>0.00025635192665249756</v>
      </c>
      <c r="K201">
        <f t="shared" si="36"/>
        <v>0.00031986667005669625</v>
      </c>
      <c r="L201">
        <f>I201*(G201-results!$B$22)^2*H201</f>
        <v>7.770132713061205E-05</v>
      </c>
      <c r="P201" s="3"/>
    </row>
    <row r="202" spans="2:16" ht="12.75">
      <c r="B202">
        <v>49.5</v>
      </c>
      <c r="C202">
        <v>0.02759</v>
      </c>
      <c r="E202" s="3">
        <f t="shared" si="37"/>
        <v>1.2572999999999999</v>
      </c>
      <c r="F202" s="4">
        <f t="shared" si="38"/>
        <v>0.02759</v>
      </c>
      <c r="G202">
        <f t="shared" si="39"/>
        <v>1.2541138620999999</v>
      </c>
      <c r="H202" s="3">
        <f t="shared" si="40"/>
        <v>0.0063722757999999935</v>
      </c>
      <c r="I202">
        <f t="shared" si="41"/>
        <v>0.03163</v>
      </c>
      <c r="J202">
        <f aca="true" t="shared" si="42" ref="J202:J223">I202*H202</f>
        <v>0.00020155508355399978</v>
      </c>
      <c r="K202">
        <f aca="true" t="shared" si="43" ref="K202:K223">I202*G202*H202</f>
        <v>0.00025277302426179486</v>
      </c>
      <c r="L202">
        <f>I202*(G202-results!$B$22)^2*H202</f>
        <v>6.250957239341926E-05</v>
      </c>
      <c r="P202" s="3"/>
    </row>
    <row r="203" spans="2:16" ht="12.75">
      <c r="B203">
        <v>49.749123</v>
      </c>
      <c r="C203">
        <v>0.02091</v>
      </c>
      <c r="E203" s="3">
        <f t="shared" si="37"/>
        <v>1.2636277241999998</v>
      </c>
      <c r="F203" s="4">
        <f t="shared" si="38"/>
        <v>0.02091</v>
      </c>
      <c r="G203">
        <f t="shared" si="39"/>
        <v>1.2604638621</v>
      </c>
      <c r="H203" s="3">
        <f t="shared" si="40"/>
        <v>0.00632772419999994</v>
      </c>
      <c r="I203">
        <f t="shared" si="41"/>
        <v>0.02425</v>
      </c>
      <c r="J203">
        <f t="shared" si="42"/>
        <v>0.00015344731184999854</v>
      </c>
      <c r="K203">
        <f t="shared" si="43"/>
        <v>0.00019341479132331226</v>
      </c>
      <c r="L203">
        <f>I203*(G203-results!$B$22)^2*H203</f>
        <v>4.868106158144481E-05</v>
      </c>
      <c r="P203" s="3"/>
    </row>
    <row r="204" spans="2:16" ht="12.75">
      <c r="B204">
        <v>50</v>
      </c>
      <c r="C204">
        <v>0.015355</v>
      </c>
      <c r="E204" s="3">
        <f t="shared" si="37"/>
        <v>1.27</v>
      </c>
      <c r="F204" s="4">
        <f t="shared" si="38"/>
        <v>0.015355</v>
      </c>
      <c r="G204">
        <f t="shared" si="39"/>
        <v>1.2668138620999998</v>
      </c>
      <c r="H204" s="3">
        <f t="shared" si="40"/>
        <v>0.0063722758000002155</v>
      </c>
      <c r="I204">
        <f t="shared" si="41"/>
        <v>0.018132500000000003</v>
      </c>
      <c r="J204">
        <f t="shared" si="42"/>
        <v>0.00011554529094350393</v>
      </c>
      <c r="K204">
        <f t="shared" si="43"/>
        <v>0.00014637437626760836</v>
      </c>
      <c r="L204">
        <f>I204*(G204-results!$B$22)^2*H204</f>
        <v>3.748785443115184E-05</v>
      </c>
      <c r="P204" s="3"/>
    </row>
    <row r="205" spans="2:16" ht="12.75">
      <c r="B205">
        <v>50.249123</v>
      </c>
      <c r="C205">
        <v>0.010715</v>
      </c>
      <c r="E205" s="3">
        <f t="shared" si="37"/>
        <v>1.2763277242</v>
      </c>
      <c r="F205" s="4">
        <f t="shared" si="38"/>
        <v>0.010715</v>
      </c>
      <c r="G205">
        <f t="shared" si="39"/>
        <v>1.2731638621</v>
      </c>
      <c r="H205" s="3">
        <f t="shared" si="40"/>
        <v>0.00632772419999994</v>
      </c>
      <c r="I205">
        <f t="shared" si="41"/>
        <v>0.013035000000000001</v>
      </c>
      <c r="J205">
        <f t="shared" si="42"/>
        <v>8.248188494699922E-05</v>
      </c>
      <c r="K205">
        <f t="shared" si="43"/>
        <v>0.00010501295519240938</v>
      </c>
      <c r="L205">
        <f>I205*(G205-results!$B$22)^2*H205</f>
        <v>2.7360657745740823E-05</v>
      </c>
      <c r="P205" s="3"/>
    </row>
    <row r="206" spans="2:16" ht="12.75">
      <c r="B206">
        <v>50.5</v>
      </c>
      <c r="C206">
        <v>0.006695</v>
      </c>
      <c r="E206" s="3">
        <f t="shared" si="37"/>
        <v>1.2827</v>
      </c>
      <c r="F206" s="4">
        <f t="shared" si="38"/>
        <v>0.006695</v>
      </c>
      <c r="G206">
        <f t="shared" si="39"/>
        <v>1.2795138621</v>
      </c>
      <c r="H206" s="3">
        <f t="shared" si="40"/>
        <v>0.0063722757999999935</v>
      </c>
      <c r="I206">
        <f t="shared" si="41"/>
        <v>0.008705000000000001</v>
      </c>
      <c r="J206">
        <f t="shared" si="42"/>
        <v>5.547066083899995E-05</v>
      </c>
      <c r="K206">
        <f t="shared" si="43"/>
        <v>7.097547948334805E-05</v>
      </c>
      <c r="L206">
        <f>I206*(G206-results!$B$22)^2*H206</f>
        <v>1.8808550548276114E-05</v>
      </c>
      <c r="P206" s="3"/>
    </row>
    <row r="207" spans="2:16" ht="12.75">
      <c r="B207">
        <v>50.749123</v>
      </c>
      <c r="C207">
        <v>0.003295</v>
      </c>
      <c r="E207" s="3">
        <f t="shared" si="37"/>
        <v>1.2890277242</v>
      </c>
      <c r="F207" s="4">
        <f t="shared" si="38"/>
        <v>0.003295</v>
      </c>
      <c r="G207">
        <f t="shared" si="39"/>
        <v>1.2858638620999998</v>
      </c>
      <c r="H207" s="3">
        <f t="shared" si="40"/>
        <v>0.00632772419999994</v>
      </c>
      <c r="I207">
        <f t="shared" si="41"/>
        <v>0.004995</v>
      </c>
      <c r="J207">
        <f t="shared" si="42"/>
        <v>3.16069823789997E-05</v>
      </c>
      <c r="K207">
        <f t="shared" si="43"/>
        <v>4.06422764311872E-05</v>
      </c>
      <c r="L207">
        <f>I207*(G207-results!$B$22)^2*H207</f>
        <v>1.0952058547807535E-05</v>
      </c>
      <c r="P207" s="3"/>
    </row>
    <row r="208" spans="2:16" ht="12.75">
      <c r="B208">
        <v>51</v>
      </c>
      <c r="C208">
        <v>0.001315</v>
      </c>
      <c r="E208" s="3">
        <f t="shared" si="37"/>
        <v>1.2953999999999999</v>
      </c>
      <c r="F208" s="4">
        <f t="shared" si="38"/>
        <v>0.001315</v>
      </c>
      <c r="G208">
        <f t="shared" si="39"/>
        <v>1.2922138620999999</v>
      </c>
      <c r="H208" s="3">
        <f t="shared" si="40"/>
        <v>0.0063722757999999935</v>
      </c>
      <c r="I208">
        <f t="shared" si="41"/>
        <v>0.002305</v>
      </c>
      <c r="J208">
        <f t="shared" si="42"/>
        <v>1.4688095718999986E-05</v>
      </c>
      <c r="K208">
        <f t="shared" si="43"/>
        <v>1.8980160895943447E-05</v>
      </c>
      <c r="L208">
        <f>I208*(G208-results!$B$22)^2*H208</f>
        <v>5.199934439310661E-06</v>
      </c>
      <c r="P208" s="3"/>
    </row>
    <row r="209" spans="2:16" ht="12.75">
      <c r="B209">
        <v>51.249123</v>
      </c>
      <c r="C209">
        <v>0.00077</v>
      </c>
      <c r="E209" s="3">
        <f t="shared" si="37"/>
        <v>1.3017277241999998</v>
      </c>
      <c r="F209" s="4">
        <f t="shared" si="38"/>
        <v>0.00077</v>
      </c>
      <c r="G209">
        <f t="shared" si="39"/>
        <v>1.2985638621</v>
      </c>
      <c r="H209" s="3">
        <f t="shared" si="40"/>
        <v>0.00632772419999994</v>
      </c>
      <c r="I209">
        <f t="shared" si="41"/>
        <v>0.0010425</v>
      </c>
      <c r="J209">
        <f t="shared" si="42"/>
        <v>6.596652478499938E-06</v>
      </c>
      <c r="K209">
        <f t="shared" si="43"/>
        <v>8.566174519412416E-06</v>
      </c>
      <c r="L209">
        <f>I209*(G209-results!$B$22)^2*H209</f>
        <v>2.3854850273634604E-06</v>
      </c>
      <c r="P209" s="3"/>
    </row>
    <row r="210" spans="2:16" ht="12.75">
      <c r="B210">
        <v>51.5</v>
      </c>
      <c r="C210">
        <v>0.000565</v>
      </c>
      <c r="E210" s="3">
        <f t="shared" si="37"/>
        <v>1.3081</v>
      </c>
      <c r="F210" s="4">
        <f t="shared" si="38"/>
        <v>0.000565</v>
      </c>
      <c r="G210">
        <f t="shared" si="39"/>
        <v>1.3049138620999998</v>
      </c>
      <c r="H210" s="3">
        <f t="shared" si="40"/>
        <v>0.0063722758000002155</v>
      </c>
      <c r="I210">
        <f t="shared" si="41"/>
        <v>0.0006674999999999999</v>
      </c>
      <c r="J210">
        <f t="shared" si="42"/>
        <v>4.253494096500143E-06</v>
      </c>
      <c r="K210">
        <f t="shared" si="43"/>
        <v>5.550443408883551E-06</v>
      </c>
      <c r="L210">
        <f>I210*(G210-results!$B$22)^2*H210</f>
        <v>1.570806834472663E-06</v>
      </c>
      <c r="P210" s="3"/>
    </row>
    <row r="211" spans="2:16" ht="12.75">
      <c r="B211">
        <v>51.749123</v>
      </c>
      <c r="C211">
        <v>0.00043</v>
      </c>
      <c r="E211" s="3">
        <f t="shared" si="37"/>
        <v>1.3144277242</v>
      </c>
      <c r="F211" s="4">
        <f t="shared" si="38"/>
        <v>0.00043</v>
      </c>
      <c r="G211">
        <f t="shared" si="39"/>
        <v>1.3112638621000001</v>
      </c>
      <c r="H211" s="3">
        <f t="shared" si="40"/>
        <v>0.00632772419999994</v>
      </c>
      <c r="I211">
        <f t="shared" si="41"/>
        <v>0.0004975</v>
      </c>
      <c r="J211">
        <f t="shared" si="42"/>
        <v>3.1480427894999704E-06</v>
      </c>
      <c r="K211">
        <f t="shared" si="43"/>
        <v>4.127914746215789E-06</v>
      </c>
      <c r="L211">
        <f>I211*(G211-results!$B$22)^2*H211</f>
        <v>1.1869887125371738E-06</v>
      </c>
      <c r="P211" s="3"/>
    </row>
    <row r="212" spans="2:16" ht="12.75">
      <c r="B212">
        <v>52</v>
      </c>
      <c r="C212">
        <v>0.00033</v>
      </c>
      <c r="E212" s="3">
        <f t="shared" si="37"/>
        <v>1.3208</v>
      </c>
      <c r="F212" s="4">
        <f t="shared" si="38"/>
        <v>0.00033</v>
      </c>
      <c r="G212">
        <f t="shared" si="39"/>
        <v>1.3176138621</v>
      </c>
      <c r="H212" s="3">
        <f t="shared" si="40"/>
        <v>0.0063722757999999935</v>
      </c>
      <c r="I212">
        <f t="shared" si="41"/>
        <v>0.00038</v>
      </c>
      <c r="J212">
        <f t="shared" si="42"/>
        <v>2.4214648039999977E-06</v>
      </c>
      <c r="K212">
        <f t="shared" si="43"/>
        <v>3.1905555923376564E-06</v>
      </c>
      <c r="L212">
        <f>I212*(G212-results!$B$22)^2*H212</f>
        <v>9.320092991726654E-07</v>
      </c>
      <c r="P212" s="3"/>
    </row>
    <row r="213" spans="2:16" ht="12.75">
      <c r="B213">
        <v>52.249123</v>
      </c>
      <c r="C213">
        <v>0.00026</v>
      </c>
      <c r="E213" s="3">
        <f t="shared" si="37"/>
        <v>1.3271277242</v>
      </c>
      <c r="F213" s="4">
        <f t="shared" si="38"/>
        <v>0.00026</v>
      </c>
      <c r="G213">
        <f t="shared" si="39"/>
        <v>1.3239638620999998</v>
      </c>
      <c r="H213" s="3">
        <f t="shared" si="40"/>
        <v>0.00632772419999994</v>
      </c>
      <c r="I213">
        <f t="shared" si="41"/>
        <v>0.000295</v>
      </c>
      <c r="J213">
        <f t="shared" si="42"/>
        <v>1.8666786389999824E-06</v>
      </c>
      <c r="K213">
        <f t="shared" si="43"/>
        <v>2.471415060189988E-06</v>
      </c>
      <c r="L213">
        <f>I213*(G213-results!$B$22)^2*H213</f>
        <v>7.332579232405526E-07</v>
      </c>
      <c r="P213" s="3"/>
    </row>
    <row r="214" spans="2:16" ht="12.75">
      <c r="B214">
        <v>52.5</v>
      </c>
      <c r="C214">
        <v>0.000205</v>
      </c>
      <c r="E214" s="3">
        <f t="shared" si="37"/>
        <v>1.3335</v>
      </c>
      <c r="F214" s="4">
        <f t="shared" si="38"/>
        <v>0.000205</v>
      </c>
      <c r="G214">
        <f t="shared" si="39"/>
        <v>1.3303138621</v>
      </c>
      <c r="H214" s="3">
        <f t="shared" si="40"/>
        <v>0.0063722757999999935</v>
      </c>
      <c r="I214">
        <f t="shared" si="41"/>
        <v>0.00023249999999999999</v>
      </c>
      <c r="J214">
        <f t="shared" si="42"/>
        <v>1.4815541234999983E-06</v>
      </c>
      <c r="K214">
        <f t="shared" si="43"/>
        <v>1.970931987943463E-06</v>
      </c>
      <c r="L214">
        <f>I214*(G214-results!$B$22)^2*H214</f>
        <v>5.938280183741442E-07</v>
      </c>
      <c r="P214" s="3"/>
    </row>
    <row r="215" spans="2:16" ht="12.75">
      <c r="B215">
        <v>52.749123</v>
      </c>
      <c r="C215">
        <v>0.00016</v>
      </c>
      <c r="E215" s="3">
        <f t="shared" si="37"/>
        <v>1.3398277241999998</v>
      </c>
      <c r="F215" s="4">
        <f t="shared" si="38"/>
        <v>0.00016</v>
      </c>
      <c r="G215">
        <f t="shared" si="39"/>
        <v>1.3366638621</v>
      </c>
      <c r="H215" s="3">
        <f t="shared" si="40"/>
        <v>0.00632772419999994</v>
      </c>
      <c r="I215">
        <f t="shared" si="41"/>
        <v>0.0001825</v>
      </c>
      <c r="J215">
        <f t="shared" si="42"/>
        <v>1.154809666499989E-06</v>
      </c>
      <c r="K215">
        <f t="shared" si="43"/>
        <v>1.5435923488142883E-06</v>
      </c>
      <c r="L215">
        <f>I215*(G215-results!$B$22)^2*H215</f>
        <v>4.7219582708052674E-07</v>
      </c>
      <c r="P215" s="3"/>
    </row>
    <row r="216" spans="2:16" ht="12.75">
      <c r="B216">
        <v>53</v>
      </c>
      <c r="C216">
        <v>0.00013</v>
      </c>
      <c r="E216" s="3">
        <f t="shared" si="37"/>
        <v>1.3461999999999998</v>
      </c>
      <c r="F216" s="4">
        <f t="shared" si="38"/>
        <v>0.00013</v>
      </c>
      <c r="G216">
        <f t="shared" si="39"/>
        <v>1.3430138620999998</v>
      </c>
      <c r="H216" s="3">
        <f t="shared" si="40"/>
        <v>0.0063722757999999935</v>
      </c>
      <c r="I216">
        <f t="shared" si="41"/>
        <v>0.000145</v>
      </c>
      <c r="J216">
        <f t="shared" si="42"/>
        <v>9.239799909999991E-07</v>
      </c>
      <c r="K216">
        <f t="shared" si="43"/>
        <v>1.2409179362160318E-06</v>
      </c>
      <c r="L216">
        <f>I216*(G216-results!$B$22)^2*H216</f>
        <v>3.8535164123994174E-07</v>
      </c>
      <c r="P216" s="3"/>
    </row>
    <row r="217" spans="2:16" ht="12.75">
      <c r="B217">
        <v>53.249123</v>
      </c>
      <c r="C217">
        <v>0.0001</v>
      </c>
      <c r="E217" s="3">
        <f t="shared" si="37"/>
        <v>1.3525277241999998</v>
      </c>
      <c r="F217" s="4">
        <f t="shared" si="38"/>
        <v>0.0001</v>
      </c>
      <c r="G217">
        <f t="shared" si="39"/>
        <v>1.3493638620999997</v>
      </c>
      <c r="H217" s="3">
        <f t="shared" si="40"/>
        <v>0.00632772419999994</v>
      </c>
      <c r="I217">
        <f t="shared" si="41"/>
        <v>0.000115</v>
      </c>
      <c r="J217">
        <f t="shared" si="42"/>
        <v>7.276882829999931E-07</v>
      </c>
      <c r="K217">
        <f t="shared" si="43"/>
        <v>9.819162719537884E-07</v>
      </c>
      <c r="L217">
        <f>I217*(G217-results!$B$22)^2*H217</f>
        <v>3.0948453946766514E-07</v>
      </c>
      <c r="P217" s="3"/>
    </row>
    <row r="218" spans="2:16" ht="12.75">
      <c r="B218">
        <v>53.5</v>
      </c>
      <c r="C218">
        <v>8.5E-05</v>
      </c>
      <c r="E218" s="3">
        <f t="shared" si="37"/>
        <v>1.3589</v>
      </c>
      <c r="F218" s="4">
        <f t="shared" si="38"/>
        <v>8.5E-05</v>
      </c>
      <c r="G218">
        <f t="shared" si="39"/>
        <v>1.3557138621</v>
      </c>
      <c r="H218" s="3">
        <f t="shared" si="40"/>
        <v>0.0063722758000002155</v>
      </c>
      <c r="I218">
        <f t="shared" si="41"/>
        <v>9.25E-05</v>
      </c>
      <c r="J218">
        <f t="shared" si="42"/>
        <v>5.894355115000199E-07</v>
      </c>
      <c r="K218">
        <f t="shared" si="43"/>
        <v>7.991058937545811E-07</v>
      </c>
      <c r="L218">
        <f>I218*(G218-results!$B$22)^2*H218</f>
        <v>2.5559152453118076E-07</v>
      </c>
      <c r="P218" s="3"/>
    </row>
    <row r="219" spans="2:16" ht="12.75">
      <c r="B219">
        <v>53.749123</v>
      </c>
      <c r="C219">
        <v>7.5E-05</v>
      </c>
      <c r="E219" s="3">
        <f t="shared" si="37"/>
        <v>1.3652277242</v>
      </c>
      <c r="F219" s="4">
        <f t="shared" si="38"/>
        <v>7.5E-05</v>
      </c>
      <c r="G219">
        <f t="shared" si="39"/>
        <v>1.3620638620999999</v>
      </c>
      <c r="H219" s="3">
        <f t="shared" si="40"/>
        <v>0.00632772419999994</v>
      </c>
      <c r="I219">
        <f t="shared" si="41"/>
        <v>7.999999999999999E-05</v>
      </c>
      <c r="J219">
        <f t="shared" si="42"/>
        <v>5.062179359999952E-07</v>
      </c>
      <c r="K219">
        <f t="shared" si="43"/>
        <v>6.89501156972444E-07</v>
      </c>
      <c r="L219">
        <f>I219*(G219-results!$B$22)^2*H219</f>
        <v>2.2376052953116864E-07</v>
      </c>
      <c r="P219" s="3"/>
    </row>
    <row r="220" spans="2:16" ht="12.75">
      <c r="B220">
        <v>54</v>
      </c>
      <c r="C220">
        <v>5.5E-05</v>
      </c>
      <c r="E220" s="3">
        <f t="shared" si="37"/>
        <v>1.3716</v>
      </c>
      <c r="F220" s="4">
        <f t="shared" si="38"/>
        <v>5.5E-05</v>
      </c>
      <c r="G220">
        <f t="shared" si="39"/>
        <v>1.3684138621</v>
      </c>
      <c r="H220" s="3">
        <f t="shared" si="40"/>
        <v>0.0063722757999999935</v>
      </c>
      <c r="I220">
        <f t="shared" si="41"/>
        <v>6.5E-05</v>
      </c>
      <c r="J220">
        <f t="shared" si="42"/>
        <v>4.1419792699999956E-07</v>
      </c>
      <c r="K220">
        <f t="shared" si="43"/>
        <v>5.667941849598832E-07</v>
      </c>
      <c r="L220">
        <f>I220*(G220-results!$B$22)^2*H220</f>
        <v>1.865994829426831E-07</v>
      </c>
      <c r="P220" s="3"/>
    </row>
    <row r="221" spans="2:16" ht="12.75">
      <c r="B221">
        <v>54.249123</v>
      </c>
      <c r="C221">
        <v>5.5E-05</v>
      </c>
      <c r="E221" s="3">
        <f t="shared" si="37"/>
        <v>1.3779277241999999</v>
      </c>
      <c r="F221" s="4">
        <f t="shared" si="38"/>
        <v>5.5E-05</v>
      </c>
      <c r="G221">
        <f t="shared" si="39"/>
        <v>1.3747638621</v>
      </c>
      <c r="H221" s="3">
        <f t="shared" si="40"/>
        <v>0.00632772419999994</v>
      </c>
      <c r="I221">
        <f t="shared" si="41"/>
        <v>5.5E-05</v>
      </c>
      <c r="J221">
        <f t="shared" si="42"/>
        <v>3.4802483099999673E-07</v>
      </c>
      <c r="K221">
        <f t="shared" si="43"/>
        <v>4.784519607722553E-07</v>
      </c>
      <c r="L221">
        <f>I221*(G221-results!$B$22)^2*H221</f>
        <v>1.5976864899254455E-07</v>
      </c>
      <c r="P221" s="3"/>
    </row>
    <row r="222" spans="2:16" ht="12.75">
      <c r="B222">
        <v>54.5</v>
      </c>
      <c r="C222">
        <v>4.5E-05</v>
      </c>
      <c r="E222" s="3">
        <f t="shared" si="37"/>
        <v>1.3842999999999999</v>
      </c>
      <c r="F222" s="4">
        <f t="shared" si="38"/>
        <v>4.5E-05</v>
      </c>
      <c r="G222">
        <f t="shared" si="39"/>
        <v>1.3811138620999999</v>
      </c>
      <c r="H222" s="3">
        <f t="shared" si="40"/>
        <v>0.0063722757999999935</v>
      </c>
      <c r="I222">
        <f t="shared" si="41"/>
        <v>5E-05</v>
      </c>
      <c r="J222">
        <f t="shared" si="42"/>
        <v>3.186137899999997E-07</v>
      </c>
      <c r="K222">
        <f t="shared" si="43"/>
        <v>4.400419220252179E-07</v>
      </c>
      <c r="L222">
        <f>I222*(G222-results!$B$22)^2*H222</f>
        <v>1.4902132521284562E-07</v>
      </c>
      <c r="P222" s="3"/>
    </row>
    <row r="223" spans="2:16" ht="12.75">
      <c r="B223">
        <v>54.749123</v>
      </c>
      <c r="C223">
        <v>4.5E-05</v>
      </c>
      <c r="E223" s="3">
        <f t="shared" si="37"/>
        <v>1.3906277241999998</v>
      </c>
      <c r="F223" s="4">
        <f t="shared" si="38"/>
        <v>4.5E-05</v>
      </c>
      <c r="G223">
        <f t="shared" si="39"/>
        <v>1.3874638620999997</v>
      </c>
      <c r="H223" s="3">
        <f t="shared" si="40"/>
        <v>0.00632772419999994</v>
      </c>
      <c r="I223">
        <f t="shared" si="41"/>
        <v>4.5E-05</v>
      </c>
      <c r="J223">
        <f t="shared" si="42"/>
        <v>2.847475889999973E-07</v>
      </c>
      <c r="K223">
        <f t="shared" si="43"/>
        <v>3.9507698955759967E-07</v>
      </c>
      <c r="L223">
        <f>I223*(G223-results!$B$22)^2*H223</f>
        <v>1.3566616345832267E-07</v>
      </c>
      <c r="P223" s="3"/>
    </row>
    <row r="224" spans="2:3" ht="12.75">
      <c r="B224">
        <v>180</v>
      </c>
      <c r="C224">
        <v>5E-05</v>
      </c>
    </row>
    <row r="225" spans="2:3" ht="12.75">
      <c r="B225">
        <v>180.564911</v>
      </c>
      <c r="C225">
        <v>2.5E-05</v>
      </c>
    </row>
    <row r="226" spans="2:3" ht="12.75">
      <c r="B226">
        <v>180</v>
      </c>
      <c r="C226">
        <v>2.5E-05</v>
      </c>
    </row>
    <row r="227" spans="2:3" ht="12.75">
      <c r="B227">
        <v>54.749123</v>
      </c>
      <c r="C227">
        <v>4E-05</v>
      </c>
    </row>
    <row r="228" spans="2:3" ht="12.75">
      <c r="B228">
        <v>54</v>
      </c>
      <c r="C228">
        <v>7.5E-05</v>
      </c>
    </row>
    <row r="229" spans="2:3" ht="12.75">
      <c r="B229">
        <v>53.249123</v>
      </c>
      <c r="C229">
        <v>0.00011</v>
      </c>
    </row>
    <row r="230" spans="2:3" ht="12.75">
      <c r="B230">
        <v>52.5</v>
      </c>
      <c r="C230">
        <v>0.000205</v>
      </c>
    </row>
    <row r="231" spans="2:3" ht="12.75">
      <c r="B231">
        <v>51.749123</v>
      </c>
      <c r="C231">
        <v>0.000435</v>
      </c>
    </row>
    <row r="232" spans="2:3" ht="12.75">
      <c r="B232">
        <v>51</v>
      </c>
      <c r="C232">
        <v>0.00138</v>
      </c>
    </row>
    <row r="233" spans="2:3" ht="12.75">
      <c r="B233">
        <v>50.249123</v>
      </c>
      <c r="C233">
        <v>0.010985</v>
      </c>
    </row>
    <row r="234" spans="2:3" ht="12.75">
      <c r="B234">
        <v>49.5</v>
      </c>
      <c r="C234">
        <v>0.02799</v>
      </c>
    </row>
    <row r="235" spans="2:3" ht="12.75">
      <c r="B235">
        <v>48.749123</v>
      </c>
      <c r="C235">
        <v>0.05738</v>
      </c>
    </row>
    <row r="236" spans="2:3" ht="12.75">
      <c r="B236">
        <v>48</v>
      </c>
      <c r="C236">
        <v>0.093745</v>
      </c>
    </row>
    <row r="237" spans="2:3" ht="12.75">
      <c r="B237">
        <v>47.249123</v>
      </c>
      <c r="C237">
        <v>0.116215</v>
      </c>
    </row>
    <row r="238" spans="2:3" ht="12.75">
      <c r="B238">
        <v>46.5</v>
      </c>
      <c r="C238">
        <v>0.12195</v>
      </c>
    </row>
    <row r="239" spans="2:3" ht="12.75">
      <c r="B239">
        <v>45.749123</v>
      </c>
      <c r="C239">
        <v>0.12288</v>
      </c>
    </row>
    <row r="240" spans="2:3" ht="12.75">
      <c r="B240">
        <v>45</v>
      </c>
      <c r="C240">
        <v>0.12311</v>
      </c>
    </row>
    <row r="241" spans="2:3" ht="12.75">
      <c r="B241">
        <v>44.249123</v>
      </c>
      <c r="C241">
        <v>0.123245</v>
      </c>
    </row>
    <row r="242" spans="2:3" ht="12.75">
      <c r="B242">
        <v>43.5</v>
      </c>
      <c r="C242">
        <v>0.123355</v>
      </c>
    </row>
    <row r="243" spans="2:3" ht="12.75">
      <c r="B243">
        <v>42.749123</v>
      </c>
      <c r="C243">
        <v>0.12344</v>
      </c>
    </row>
    <row r="244" spans="2:3" ht="12.75">
      <c r="B244">
        <v>42</v>
      </c>
      <c r="C244">
        <v>0.123475</v>
      </c>
    </row>
    <row r="245" spans="2:3" ht="12.75">
      <c r="B245">
        <v>41.249123</v>
      </c>
      <c r="C245">
        <v>0.123535</v>
      </c>
    </row>
    <row r="246" spans="2:3" ht="12.75">
      <c r="B246">
        <v>40.5</v>
      </c>
      <c r="C246">
        <v>0.123585</v>
      </c>
    </row>
    <row r="247" spans="2:3" ht="12.75">
      <c r="B247">
        <v>39.749123</v>
      </c>
      <c r="C247">
        <v>0.123635</v>
      </c>
    </row>
    <row r="248" spans="2:3" ht="12.75">
      <c r="B248">
        <v>39</v>
      </c>
      <c r="C248">
        <v>0.12368</v>
      </c>
    </row>
    <row r="249" spans="2:3" ht="12.75">
      <c r="B249">
        <v>38.249123</v>
      </c>
      <c r="C249">
        <v>0.12371</v>
      </c>
    </row>
    <row r="250" spans="2:3" ht="12.75">
      <c r="B250">
        <v>37.5</v>
      </c>
      <c r="C250">
        <v>0.1237</v>
      </c>
    </row>
    <row r="251" spans="2:3" ht="12.75">
      <c r="B251">
        <v>36.749123</v>
      </c>
      <c r="C251">
        <v>0.123705</v>
      </c>
    </row>
    <row r="252" spans="2:3" ht="12.75">
      <c r="B252">
        <v>36</v>
      </c>
      <c r="C252">
        <v>0.123675</v>
      </c>
    </row>
    <row r="253" spans="2:3" ht="12.75">
      <c r="B253">
        <v>35.249123</v>
      </c>
      <c r="C253">
        <v>0.123705</v>
      </c>
    </row>
    <row r="254" spans="2:3" ht="12.75">
      <c r="B254">
        <v>34.5</v>
      </c>
      <c r="C254">
        <v>0.123705</v>
      </c>
    </row>
    <row r="255" spans="2:3" ht="12.75">
      <c r="B255">
        <v>33.749123</v>
      </c>
      <c r="C255">
        <v>0.12371</v>
      </c>
    </row>
    <row r="256" spans="2:3" ht="12.75">
      <c r="B256">
        <v>33</v>
      </c>
      <c r="C256">
        <v>0.123695</v>
      </c>
    </row>
    <row r="257" spans="2:3" ht="12.75">
      <c r="B257">
        <v>32.249123</v>
      </c>
      <c r="C257">
        <v>0.123695</v>
      </c>
    </row>
    <row r="258" spans="2:3" ht="12.75">
      <c r="B258">
        <v>31.5</v>
      </c>
      <c r="C258">
        <v>0.12366</v>
      </c>
    </row>
    <row r="259" spans="2:3" ht="12.75">
      <c r="B259">
        <v>30.749123</v>
      </c>
      <c r="C259">
        <v>0.12364</v>
      </c>
    </row>
    <row r="260" spans="2:3" ht="12.75">
      <c r="B260">
        <v>30</v>
      </c>
      <c r="C260">
        <v>0.123615</v>
      </c>
    </row>
    <row r="261" spans="2:3" ht="12.75">
      <c r="B261">
        <v>29.249123</v>
      </c>
      <c r="C261">
        <v>0.12358</v>
      </c>
    </row>
    <row r="262" spans="2:3" ht="12.75">
      <c r="B262">
        <v>28.5</v>
      </c>
      <c r="C262">
        <v>0.123365</v>
      </c>
    </row>
    <row r="263" spans="2:3" ht="12.75">
      <c r="B263">
        <v>27.749123</v>
      </c>
      <c r="C263">
        <v>0.12263</v>
      </c>
    </row>
    <row r="264" spans="2:3" ht="12.75">
      <c r="B264">
        <v>27</v>
      </c>
      <c r="C264">
        <v>0.123045</v>
      </c>
    </row>
    <row r="265" spans="2:3" ht="12.75">
      <c r="B265">
        <v>26.249123</v>
      </c>
      <c r="C265">
        <v>0.12374</v>
      </c>
    </row>
    <row r="266" spans="2:3" ht="12.75">
      <c r="B266">
        <v>25.5</v>
      </c>
      <c r="C266">
        <v>0.12385</v>
      </c>
    </row>
    <row r="267" spans="2:3" ht="12.75">
      <c r="B267">
        <v>24.749123</v>
      </c>
      <c r="C267">
        <v>0.12387</v>
      </c>
    </row>
    <row r="268" spans="2:3" ht="12.75">
      <c r="B268">
        <v>24</v>
      </c>
      <c r="C268">
        <v>0.123875</v>
      </c>
    </row>
    <row r="269" spans="2:3" ht="12.75">
      <c r="B269">
        <v>23.249123</v>
      </c>
      <c r="C269">
        <v>0.123875</v>
      </c>
    </row>
    <row r="270" spans="2:3" ht="12.75">
      <c r="B270">
        <v>22.5</v>
      </c>
      <c r="C270">
        <v>0.123865</v>
      </c>
    </row>
    <row r="271" spans="2:3" ht="12.75">
      <c r="B271">
        <v>21.749123</v>
      </c>
      <c r="C271">
        <v>0.12389</v>
      </c>
    </row>
    <row r="272" spans="2:3" ht="12.75">
      <c r="B272">
        <v>21</v>
      </c>
      <c r="C272">
        <v>0.12392</v>
      </c>
    </row>
    <row r="273" spans="2:3" ht="12.75">
      <c r="B273">
        <v>20.249123</v>
      </c>
      <c r="C273">
        <v>0.123935</v>
      </c>
    </row>
    <row r="274" spans="2:3" ht="12.75">
      <c r="B274">
        <v>19.5</v>
      </c>
      <c r="C274">
        <v>0.12394</v>
      </c>
    </row>
    <row r="275" spans="2:3" ht="12.75">
      <c r="B275">
        <v>18.749123</v>
      </c>
      <c r="C275">
        <v>0.12394</v>
      </c>
    </row>
    <row r="276" spans="2:3" ht="12.75">
      <c r="B276">
        <v>18</v>
      </c>
      <c r="C276">
        <v>0.12393</v>
      </c>
    </row>
    <row r="277" spans="2:3" ht="12.75">
      <c r="B277">
        <v>17.249123</v>
      </c>
      <c r="C277">
        <v>0.12392</v>
      </c>
    </row>
    <row r="278" spans="2:3" ht="12.75">
      <c r="B278">
        <v>16.5</v>
      </c>
      <c r="C278">
        <v>0.123905</v>
      </c>
    </row>
    <row r="279" spans="2:3" ht="12.75">
      <c r="B279">
        <v>15.749123</v>
      </c>
      <c r="C279">
        <v>0.123885</v>
      </c>
    </row>
    <row r="280" spans="2:3" ht="12.75">
      <c r="B280">
        <v>15</v>
      </c>
      <c r="C280">
        <v>0.12385</v>
      </c>
    </row>
    <row r="281" spans="2:3" ht="12.75">
      <c r="B281">
        <v>14.249123</v>
      </c>
      <c r="C281">
        <v>0.12382</v>
      </c>
    </row>
    <row r="282" spans="2:3" ht="12.75">
      <c r="B282">
        <v>13.5</v>
      </c>
      <c r="C282">
        <v>0.12378</v>
      </c>
    </row>
    <row r="283" spans="2:3" ht="12.75">
      <c r="B283">
        <v>12.749123</v>
      </c>
      <c r="C283">
        <v>0.12375</v>
      </c>
    </row>
    <row r="284" spans="2:3" ht="12.75">
      <c r="B284">
        <v>12</v>
      </c>
      <c r="C284">
        <v>0.12369</v>
      </c>
    </row>
    <row r="285" spans="2:3" ht="12.75">
      <c r="B285">
        <v>11.249123</v>
      </c>
      <c r="C285">
        <v>0.123615</v>
      </c>
    </row>
    <row r="286" spans="2:3" ht="12.75">
      <c r="B286">
        <v>10.5</v>
      </c>
      <c r="C286">
        <v>0.123545</v>
      </c>
    </row>
    <row r="287" spans="2:3" ht="12.75">
      <c r="B287">
        <v>9.749123</v>
      </c>
      <c r="C287">
        <v>0.12339</v>
      </c>
    </row>
    <row r="288" spans="2:3" ht="12.75">
      <c r="B288">
        <v>9</v>
      </c>
      <c r="C288">
        <v>0.12309</v>
      </c>
    </row>
    <row r="289" spans="2:3" ht="12.75">
      <c r="B289">
        <v>8.249123</v>
      </c>
      <c r="C289">
        <v>0.12161</v>
      </c>
    </row>
    <row r="290" spans="2:3" ht="12.75">
      <c r="B290">
        <v>7.5</v>
      </c>
      <c r="C290">
        <v>0.11267</v>
      </c>
    </row>
    <row r="291" spans="2:3" ht="12.75">
      <c r="B291">
        <v>6.749123</v>
      </c>
      <c r="C291">
        <v>0.08577</v>
      </c>
    </row>
    <row r="292" spans="2:3" ht="12.75">
      <c r="B292">
        <v>6</v>
      </c>
      <c r="C292">
        <v>0.04868</v>
      </c>
    </row>
    <row r="293" spans="2:3" ht="12.75">
      <c r="B293">
        <v>5.249123</v>
      </c>
      <c r="C293">
        <v>0.02263</v>
      </c>
    </row>
    <row r="294" spans="2:3" ht="12.75">
      <c r="B294">
        <v>4.5</v>
      </c>
      <c r="C294">
        <v>0.00787</v>
      </c>
    </row>
    <row r="295" spans="2:3" ht="12.75">
      <c r="B295">
        <v>3.749123</v>
      </c>
      <c r="C295">
        <v>0.00079</v>
      </c>
    </row>
    <row r="296" spans="2:3" ht="12.75">
      <c r="B296">
        <v>3</v>
      </c>
      <c r="C296">
        <v>0.00036</v>
      </c>
    </row>
    <row r="297" spans="2:3" ht="12.75">
      <c r="B297">
        <v>2.249123</v>
      </c>
      <c r="C297">
        <v>0.000185</v>
      </c>
    </row>
    <row r="298" spans="2:3" ht="12.75">
      <c r="B298">
        <v>1.5</v>
      </c>
      <c r="C298">
        <v>0.0001</v>
      </c>
    </row>
    <row r="299" spans="2:3" ht="12.75">
      <c r="B299">
        <v>0.749123</v>
      </c>
      <c r="C299">
        <v>7E-05</v>
      </c>
    </row>
    <row r="300" spans="2:3" ht="12.75">
      <c r="B300">
        <v>0</v>
      </c>
      <c r="C300">
        <v>5.5E-05</v>
      </c>
    </row>
    <row r="301" spans="2:3" ht="12.75">
      <c r="B301">
        <v>0</v>
      </c>
      <c r="C301">
        <v>5.5E-05</v>
      </c>
    </row>
    <row r="303" spans="1:3" ht="12.75">
      <c r="A303" t="s">
        <v>3</v>
      </c>
      <c r="B303" t="s">
        <v>4</v>
      </c>
      <c r="C303" t="s">
        <v>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B2" sqref="B2"/>
    </sheetView>
  </sheetViews>
  <sheetFormatPr defaultColWidth="9.140625" defaultRowHeight="12.75"/>
  <cols>
    <col min="1" max="16384" width="8.8515625" style="0" customWidth="1"/>
  </cols>
  <sheetData>
    <row r="1" spans="1:7" ht="12.75">
      <c r="A1" t="s">
        <v>61</v>
      </c>
      <c r="B1" t="s">
        <v>62</v>
      </c>
      <c r="C1">
        <v>8</v>
      </c>
      <c r="D1" t="s">
        <v>63</v>
      </c>
      <c r="E1" t="s">
        <v>53</v>
      </c>
      <c r="F1" t="s">
        <v>54</v>
      </c>
      <c r="G1" t="s">
        <v>55</v>
      </c>
    </row>
    <row r="2" spans="1:2" ht="12.75">
      <c r="A2" t="s">
        <v>56</v>
      </c>
      <c r="B2">
        <v>-0.305</v>
      </c>
    </row>
    <row r="3" spans="1:3" ht="12.75">
      <c r="A3" t="s">
        <v>56</v>
      </c>
      <c r="B3" t="s">
        <v>64</v>
      </c>
      <c r="C3">
        <v>0.109</v>
      </c>
    </row>
    <row r="4" spans="1:6" ht="12.75">
      <c r="A4" t="s">
        <v>57</v>
      </c>
      <c r="B4" t="s">
        <v>58</v>
      </c>
      <c r="C4" t="s">
        <v>59</v>
      </c>
      <c r="D4" t="s">
        <v>65</v>
      </c>
      <c r="E4" t="s">
        <v>60</v>
      </c>
      <c r="F4" t="s">
        <v>65</v>
      </c>
    </row>
    <row r="5" spans="2:6" ht="12.75">
      <c r="B5">
        <v>1</v>
      </c>
      <c r="C5">
        <v>-0.006</v>
      </c>
      <c r="D5">
        <v>0.009</v>
      </c>
      <c r="E5">
        <v>-0.033</v>
      </c>
      <c r="F5">
        <v>0.104</v>
      </c>
    </row>
    <row r="6" spans="2:6" ht="12.75">
      <c r="B6">
        <v>2</v>
      </c>
      <c r="C6">
        <v>10000.031</v>
      </c>
      <c r="D6">
        <v>0.044</v>
      </c>
      <c r="E6">
        <v>0.347</v>
      </c>
      <c r="F6">
        <v>1.095</v>
      </c>
    </row>
    <row r="7" spans="2:6" ht="12.75">
      <c r="B7">
        <v>3</v>
      </c>
      <c r="C7">
        <v>-0.02</v>
      </c>
      <c r="D7">
        <v>0.015</v>
      </c>
      <c r="E7">
        <v>0.02</v>
      </c>
      <c r="F7">
        <v>0.007</v>
      </c>
    </row>
    <row r="8" spans="2:6" ht="12.75">
      <c r="B8">
        <v>4</v>
      </c>
      <c r="C8">
        <v>0.461</v>
      </c>
      <c r="D8">
        <v>0.001</v>
      </c>
      <c r="E8">
        <v>-0.005</v>
      </c>
      <c r="F8">
        <v>0.001</v>
      </c>
    </row>
    <row r="9" spans="2:6" ht="12.75">
      <c r="B9">
        <v>5</v>
      </c>
      <c r="C9">
        <v>-0.175</v>
      </c>
      <c r="D9">
        <v>0.001</v>
      </c>
      <c r="E9">
        <v>-0.117</v>
      </c>
      <c r="F9">
        <v>0.001</v>
      </c>
    </row>
    <row r="10" spans="2:6" ht="12.75">
      <c r="B10">
        <v>6</v>
      </c>
      <c r="C10">
        <v>-0.214</v>
      </c>
      <c r="D10">
        <v>0</v>
      </c>
      <c r="E10">
        <v>-0.011</v>
      </c>
      <c r="F10">
        <v>0</v>
      </c>
    </row>
    <row r="11" spans="2:6" ht="12.75">
      <c r="B11">
        <v>9</v>
      </c>
      <c r="C11">
        <v>0.005</v>
      </c>
      <c r="D11">
        <v>0.001</v>
      </c>
      <c r="E11">
        <v>0.013</v>
      </c>
      <c r="F11">
        <v>0.001</v>
      </c>
    </row>
    <row r="12" spans="2:6" ht="12.75">
      <c r="B12">
        <v>10</v>
      </c>
      <c r="C12">
        <v>-0.043</v>
      </c>
      <c r="D12">
        <v>0</v>
      </c>
      <c r="E12">
        <v>0</v>
      </c>
      <c r="F12">
        <v>0</v>
      </c>
    </row>
    <row r="13" spans="2:6" ht="12.75">
      <c r="B13">
        <v>12</v>
      </c>
      <c r="C13">
        <v>0</v>
      </c>
      <c r="D13">
        <v>0</v>
      </c>
      <c r="E13">
        <v>0</v>
      </c>
      <c r="F13">
        <v>0</v>
      </c>
    </row>
    <row r="15" spans="1:3" ht="12.75">
      <c r="A15" t="s">
        <v>66</v>
      </c>
      <c r="B15" t="s">
        <v>67</v>
      </c>
      <c r="C15" t="s">
        <v>68</v>
      </c>
    </row>
    <row r="16" spans="1:2" ht="12.75">
      <c r="A16" t="s">
        <v>69</v>
      </c>
      <c r="B16" t="s">
        <v>70</v>
      </c>
    </row>
    <row r="17" spans="1:2" ht="12.75">
      <c r="A17" t="s">
        <v>71</v>
      </c>
      <c r="B17" t="s">
        <v>70</v>
      </c>
    </row>
    <row r="18" spans="1:2" ht="12.75">
      <c r="A18" t="s">
        <v>72</v>
      </c>
      <c r="B18" t="s">
        <v>70</v>
      </c>
    </row>
    <row r="19" spans="1:2" ht="12.75">
      <c r="A19" t="s">
        <v>73</v>
      </c>
      <c r="B19" t="s">
        <v>70</v>
      </c>
    </row>
    <row r="20" spans="1:2" ht="12.75">
      <c r="A20" t="s">
        <v>74</v>
      </c>
      <c r="B20" t="s">
        <v>70</v>
      </c>
    </row>
    <row r="21" spans="1:3" ht="12.75">
      <c r="A21" t="s">
        <v>75</v>
      </c>
      <c r="B21" t="s">
        <v>76</v>
      </c>
      <c r="C21" t="s">
        <v>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 Glass</dc:creator>
  <cp:keywords/>
  <dc:description/>
  <cp:lastModifiedBy>Winctrtest</cp:lastModifiedBy>
  <cp:lastPrinted>1998-12-11T20:05:09Z</cp:lastPrinted>
  <dcterms:created xsi:type="dcterms:W3CDTF">1998-12-09T20:22:12Z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