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6405" windowHeight="7950" firstSheet="2" activeTab="2"/>
  </bookViews>
  <sheets>
    <sheet name="results" sheetId="1" r:id="rId1"/>
    <sheet name="Hall_pointscan_data.2519598" sheetId="2" r:id="rId2"/>
    <sheet name="Hall_pointscan_data.2519489" sheetId="3" r:id="rId3"/>
    <sheet name="left" sheetId="4" r:id="rId4"/>
    <sheet name="right" sheetId="5" r:id="rId5"/>
    <sheet name="hr_good_harms.2494116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<sst xmlns="http://schemas.openxmlformats.org/spreadsheetml/2006/main" count="197" uniqueCount="89">
  <si>
    <t>z</t>
  </si>
  <si>
    <t>hall_y</t>
  </si>
  <si>
    <t>--------------------</t>
  </si>
  <si>
    <t>(298</t>
  </si>
  <si>
    <t>rows</t>
  </si>
  <si>
    <t>affected)</t>
  </si>
  <si>
    <t>RQED002-5</t>
  </si>
  <si>
    <t>right side</t>
  </si>
  <si>
    <t>fwd</t>
  </si>
  <si>
    <t>int(B*dz)</t>
  </si>
  <si>
    <t>int(B*z*dz)</t>
  </si>
  <si>
    <t>back</t>
  </si>
  <si>
    <t>B body</t>
  </si>
  <si>
    <t>z, m</t>
  </si>
  <si>
    <t>B, T</t>
  </si>
  <si>
    <t>z-trap</t>
  </si>
  <si>
    <t>dz</t>
  </si>
  <si>
    <t>B-trap</t>
  </si>
  <si>
    <t>B*dz</t>
  </si>
  <si>
    <t>B*z*dz</t>
  </si>
  <si>
    <t>left side</t>
  </si>
  <si>
    <t>from harmonics:</t>
  </si>
  <si>
    <t>int(Bdz)</t>
  </si>
  <si>
    <t>T*m</t>
  </si>
  <si>
    <t>gnom</t>
  </si>
  <si>
    <t>T</t>
  </si>
  <si>
    <t>int(Bzdz)</t>
  </si>
  <si>
    <t>grel</t>
  </si>
  <si>
    <t>units</t>
  </si>
  <si>
    <t>int(gdl)</t>
  </si>
  <si>
    <t>x0 = gdl(harm)/Bdl(Hall)</t>
  </si>
  <si>
    <t>x0 (left fwd)</t>
  </si>
  <si>
    <t>m</t>
  </si>
  <si>
    <t>x0 (left back)</t>
  </si>
  <si>
    <t>x0 (right fwd)</t>
  </si>
  <si>
    <t>x0 (right back)</t>
  </si>
  <si>
    <t>g body</t>
  </si>
  <si>
    <t>T/m</t>
  </si>
  <si>
    <t>(avg central ±10")</t>
  </si>
  <si>
    <t>scan length</t>
  </si>
  <si>
    <t>Leff</t>
  </si>
  <si>
    <t>z/2</t>
  </si>
  <si>
    <t>Lpole</t>
  </si>
  <si>
    <t>(40")</t>
  </si>
  <si>
    <r>
      <t>D</t>
    </r>
    <r>
      <rPr>
        <sz val="10"/>
        <rFont val="Arial"/>
        <family val="0"/>
      </rPr>
      <t>L</t>
    </r>
  </si>
  <si>
    <t>zcenter:</t>
  </si>
  <si>
    <t>z offset:</t>
  </si>
  <si>
    <t>in</t>
  </si>
  <si>
    <t>mean</t>
  </si>
  <si>
    <t>std dev</t>
  </si>
  <si>
    <t>run num</t>
  </si>
  <si>
    <t>B_bod left</t>
  </si>
  <si>
    <t>B_bod right</t>
  </si>
  <si>
    <t>!_RQED002-5</t>
  </si>
  <si>
    <t>rotating</t>
  </si>
  <si>
    <t>coil</t>
  </si>
  <si>
    <t>!_grel</t>
  </si>
  <si>
    <t>!_</t>
  </si>
  <si>
    <t>j</t>
  </si>
  <si>
    <t>norm</t>
  </si>
  <si>
    <t>skew</t>
  </si>
  <si>
    <t>!_statistics</t>
  </si>
  <si>
    <t>for</t>
  </si>
  <si>
    <t>runs</t>
  </si>
  <si>
    <t>sd</t>
  </si>
  <si>
    <t>stdev</t>
  </si>
  <si>
    <t>Quality</t>
  </si>
  <si>
    <t>Control</t>
  </si>
  <si>
    <t>Summary:</t>
  </si>
  <si>
    <t>gdl:</t>
  </si>
  <si>
    <t>GOOD</t>
  </si>
  <si>
    <t>b3:</t>
  </si>
  <si>
    <t>a3:</t>
  </si>
  <si>
    <t>a4:</t>
  </si>
  <si>
    <t>b4:</t>
  </si>
  <si>
    <t>magnet</t>
  </si>
  <si>
    <t>is</t>
  </si>
  <si>
    <t>GOOD!</t>
  </si>
  <si>
    <t>int(Bz2dz)</t>
  </si>
  <si>
    <t>T*m^2</t>
  </si>
  <si>
    <t>B* rho</t>
  </si>
  <si>
    <t>m^2</t>
  </si>
  <si>
    <t>L (m)</t>
  </si>
  <si>
    <t>L( in)</t>
  </si>
  <si>
    <t>B'  (body)</t>
  </si>
  <si>
    <t>k1</t>
  </si>
  <si>
    <t>2nd moment:</t>
  </si>
  <si>
    <t>i(B*z^2*dz)</t>
  </si>
  <si>
    <t>B*z^2*dz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</si>
</sst>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"/>
    <numFmt numFmtId="167" formatCode="0.00000"/>
    <numFmt numFmtId="168" formatCode="0.000"/>
  </numFmts>
  <fonts count="5">
    <font>
      <sz val="10"/>
      <name val="Arial"/>
      <family val="0"/>
    </font>
    <font>
      <sz val="10"/>
      <name val="Symbol"/>
      <family val="1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1" fillId="0" borderId="0" xfId="0" applyFont="1" applyAlignment="1">
      <alignment/>
    </xf>
    <xf numFmtId="166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66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RQED002-5, zscan left side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fwd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'Hall_pointscan_data.2519598'!$E$4:$E$223</c:f>
              <c:numCache>
                <c:ptCount val="220"/>
                <c:pt idx="0">
                  <c:v>0</c:v>
                </c:pt>
                <c:pt idx="1">
                  <c:v>0.0063277242</c:v>
                </c:pt>
                <c:pt idx="2">
                  <c:v>0.0127</c:v>
                </c:pt>
                <c:pt idx="3">
                  <c:v>0.0190277242</c:v>
                </c:pt>
                <c:pt idx="4">
                  <c:v>0.0254</c:v>
                </c:pt>
                <c:pt idx="5">
                  <c:v>0.0317277242</c:v>
                </c:pt>
                <c:pt idx="6">
                  <c:v>0.038099999999999995</c:v>
                </c:pt>
                <c:pt idx="7">
                  <c:v>0.0444277242</c:v>
                </c:pt>
                <c:pt idx="8">
                  <c:v>0.0508</c:v>
                </c:pt>
                <c:pt idx="9">
                  <c:v>0.0571277242</c:v>
                </c:pt>
                <c:pt idx="10">
                  <c:v>0.0635</c:v>
                </c:pt>
                <c:pt idx="11">
                  <c:v>0.0698277242</c:v>
                </c:pt>
                <c:pt idx="12">
                  <c:v>0.07619999999999999</c:v>
                </c:pt>
                <c:pt idx="13">
                  <c:v>0.0825277242</c:v>
                </c:pt>
                <c:pt idx="14">
                  <c:v>0.08889999999999999</c:v>
                </c:pt>
                <c:pt idx="15">
                  <c:v>0.0952277242</c:v>
                </c:pt>
                <c:pt idx="16">
                  <c:v>0.1016</c:v>
                </c:pt>
                <c:pt idx="17">
                  <c:v>0.10792772419999999</c:v>
                </c:pt>
                <c:pt idx="18">
                  <c:v>0.1143</c:v>
                </c:pt>
                <c:pt idx="19">
                  <c:v>0.1206277242</c:v>
                </c:pt>
                <c:pt idx="20">
                  <c:v>0.127</c:v>
                </c:pt>
                <c:pt idx="21">
                  <c:v>0.1333277242</c:v>
                </c:pt>
                <c:pt idx="22">
                  <c:v>0.1397</c:v>
                </c:pt>
                <c:pt idx="23">
                  <c:v>0.1460277242</c:v>
                </c:pt>
                <c:pt idx="24">
                  <c:v>0.15239999999999998</c:v>
                </c:pt>
                <c:pt idx="25">
                  <c:v>0.1587277242</c:v>
                </c:pt>
                <c:pt idx="26">
                  <c:v>0.1651</c:v>
                </c:pt>
                <c:pt idx="27">
                  <c:v>0.1714277242</c:v>
                </c:pt>
                <c:pt idx="28">
                  <c:v>0.17779999999999999</c:v>
                </c:pt>
                <c:pt idx="29">
                  <c:v>0.18412772419999998</c:v>
                </c:pt>
                <c:pt idx="30">
                  <c:v>0.1905</c:v>
                </c:pt>
                <c:pt idx="31">
                  <c:v>0.1968277242</c:v>
                </c:pt>
                <c:pt idx="32">
                  <c:v>0.2032</c:v>
                </c:pt>
                <c:pt idx="33">
                  <c:v>0.20952772420000002</c:v>
                </c:pt>
                <c:pt idx="34">
                  <c:v>0.21589999999999998</c:v>
                </c:pt>
                <c:pt idx="35">
                  <c:v>0.2222277242</c:v>
                </c:pt>
                <c:pt idx="36">
                  <c:v>0.2286</c:v>
                </c:pt>
                <c:pt idx="37">
                  <c:v>0.23492772420000002</c:v>
                </c:pt>
                <c:pt idx="38">
                  <c:v>0.2413</c:v>
                </c:pt>
                <c:pt idx="39">
                  <c:v>0.2476277242</c:v>
                </c:pt>
                <c:pt idx="40">
                  <c:v>0.254</c:v>
                </c:pt>
                <c:pt idx="41">
                  <c:v>0.2603277242</c:v>
                </c:pt>
                <c:pt idx="42">
                  <c:v>0.2667</c:v>
                </c:pt>
                <c:pt idx="43">
                  <c:v>0.2730277242</c:v>
                </c:pt>
                <c:pt idx="44">
                  <c:v>0.2794</c:v>
                </c:pt>
                <c:pt idx="45">
                  <c:v>0.28572772420000003</c:v>
                </c:pt>
                <c:pt idx="46">
                  <c:v>0.29209999999999997</c:v>
                </c:pt>
                <c:pt idx="47">
                  <c:v>0.2984277242</c:v>
                </c:pt>
                <c:pt idx="48">
                  <c:v>0.30479999999999996</c:v>
                </c:pt>
                <c:pt idx="49">
                  <c:v>0.3111277242</c:v>
                </c:pt>
                <c:pt idx="50">
                  <c:v>0.3175</c:v>
                </c:pt>
                <c:pt idx="51">
                  <c:v>0.3238277242</c:v>
                </c:pt>
                <c:pt idx="52">
                  <c:v>0.3302</c:v>
                </c:pt>
                <c:pt idx="53">
                  <c:v>0.3365277242</c:v>
                </c:pt>
                <c:pt idx="54">
                  <c:v>0.3429</c:v>
                </c:pt>
                <c:pt idx="55">
                  <c:v>0.34922772420000003</c:v>
                </c:pt>
                <c:pt idx="56">
                  <c:v>0.35559999999999997</c:v>
                </c:pt>
                <c:pt idx="57">
                  <c:v>0.3619277242</c:v>
                </c:pt>
                <c:pt idx="58">
                  <c:v>0.36829999999999996</c:v>
                </c:pt>
                <c:pt idx="59">
                  <c:v>0.3746277242</c:v>
                </c:pt>
                <c:pt idx="60">
                  <c:v>0.381</c:v>
                </c:pt>
                <c:pt idx="61">
                  <c:v>0.3873277242</c:v>
                </c:pt>
                <c:pt idx="62">
                  <c:v>0.3937</c:v>
                </c:pt>
                <c:pt idx="63">
                  <c:v>0.4000277242</c:v>
                </c:pt>
                <c:pt idx="64">
                  <c:v>0.4064</c:v>
                </c:pt>
                <c:pt idx="65">
                  <c:v>0.4127277242</c:v>
                </c:pt>
                <c:pt idx="66">
                  <c:v>0.4191</c:v>
                </c:pt>
                <c:pt idx="67">
                  <c:v>0.4254277242</c:v>
                </c:pt>
                <c:pt idx="68">
                  <c:v>0.43179999999999996</c:v>
                </c:pt>
                <c:pt idx="69">
                  <c:v>0.4381277242</c:v>
                </c:pt>
                <c:pt idx="70">
                  <c:v>0.4445</c:v>
                </c:pt>
                <c:pt idx="71">
                  <c:v>0.4508277242</c:v>
                </c:pt>
                <c:pt idx="72">
                  <c:v>0.4572</c:v>
                </c:pt>
                <c:pt idx="73">
                  <c:v>0.4635277242</c:v>
                </c:pt>
                <c:pt idx="74">
                  <c:v>0.4699</c:v>
                </c:pt>
                <c:pt idx="75">
                  <c:v>0.4762277242</c:v>
                </c:pt>
                <c:pt idx="76">
                  <c:v>0.4826</c:v>
                </c:pt>
                <c:pt idx="77">
                  <c:v>0.4889277242</c:v>
                </c:pt>
                <c:pt idx="78">
                  <c:v>0.49529999999999996</c:v>
                </c:pt>
                <c:pt idx="79">
                  <c:v>0.5016277242</c:v>
                </c:pt>
                <c:pt idx="80">
                  <c:v>0.508</c:v>
                </c:pt>
                <c:pt idx="81">
                  <c:v>0.5143277242</c:v>
                </c:pt>
                <c:pt idx="82">
                  <c:v>0.5206999999999999</c:v>
                </c:pt>
                <c:pt idx="83">
                  <c:v>0.5270277242</c:v>
                </c:pt>
                <c:pt idx="84">
                  <c:v>0.5334</c:v>
                </c:pt>
                <c:pt idx="85">
                  <c:v>0.5397277242</c:v>
                </c:pt>
                <c:pt idx="86">
                  <c:v>0.5461</c:v>
                </c:pt>
                <c:pt idx="87">
                  <c:v>0.5524277242</c:v>
                </c:pt>
                <c:pt idx="88">
                  <c:v>0.5588</c:v>
                </c:pt>
                <c:pt idx="89">
                  <c:v>0.5651277242</c:v>
                </c:pt>
                <c:pt idx="90">
                  <c:v>0.5715</c:v>
                </c:pt>
                <c:pt idx="91">
                  <c:v>0.5778277242</c:v>
                </c:pt>
                <c:pt idx="92">
                  <c:v>0.5841999999999999</c:v>
                </c:pt>
                <c:pt idx="93">
                  <c:v>0.5905277242</c:v>
                </c:pt>
                <c:pt idx="94">
                  <c:v>0.5969</c:v>
                </c:pt>
                <c:pt idx="95">
                  <c:v>0.6032277242</c:v>
                </c:pt>
                <c:pt idx="96">
                  <c:v>0.6095999999999999</c:v>
                </c:pt>
                <c:pt idx="97">
                  <c:v>0.6159277242</c:v>
                </c:pt>
                <c:pt idx="98">
                  <c:v>0.6223</c:v>
                </c:pt>
                <c:pt idx="99">
                  <c:v>0.6286277242</c:v>
                </c:pt>
                <c:pt idx="100">
                  <c:v>0.635</c:v>
                </c:pt>
                <c:pt idx="101">
                  <c:v>0.6413277242</c:v>
                </c:pt>
                <c:pt idx="102">
                  <c:v>0.6476999999999999</c:v>
                </c:pt>
                <c:pt idx="103">
                  <c:v>0.6540277242</c:v>
                </c:pt>
                <c:pt idx="104">
                  <c:v>0.6604</c:v>
                </c:pt>
                <c:pt idx="105">
                  <c:v>0.6667277242</c:v>
                </c:pt>
                <c:pt idx="106">
                  <c:v>0.6730999999999999</c:v>
                </c:pt>
                <c:pt idx="107">
                  <c:v>0.6794277242</c:v>
                </c:pt>
                <c:pt idx="108">
                  <c:v>0.6858</c:v>
                </c:pt>
                <c:pt idx="109">
                  <c:v>0.6921277242</c:v>
                </c:pt>
                <c:pt idx="110">
                  <c:v>0.6985</c:v>
                </c:pt>
                <c:pt idx="111">
                  <c:v>0.7048277242</c:v>
                </c:pt>
                <c:pt idx="112">
                  <c:v>0.7111999999999999</c:v>
                </c:pt>
                <c:pt idx="113">
                  <c:v>0.7175277242</c:v>
                </c:pt>
                <c:pt idx="114">
                  <c:v>0.7239</c:v>
                </c:pt>
                <c:pt idx="115">
                  <c:v>0.7302277242</c:v>
                </c:pt>
                <c:pt idx="116">
                  <c:v>0.7365999999999999</c:v>
                </c:pt>
                <c:pt idx="117">
                  <c:v>0.7429277242</c:v>
                </c:pt>
                <c:pt idx="118">
                  <c:v>0.7493</c:v>
                </c:pt>
                <c:pt idx="119">
                  <c:v>0.7556277242</c:v>
                </c:pt>
                <c:pt idx="120">
                  <c:v>0.762</c:v>
                </c:pt>
                <c:pt idx="121">
                  <c:v>0.7683277242</c:v>
                </c:pt>
                <c:pt idx="122">
                  <c:v>0.7746999999999999</c:v>
                </c:pt>
                <c:pt idx="123">
                  <c:v>0.7810277242</c:v>
                </c:pt>
                <c:pt idx="124">
                  <c:v>0.7874</c:v>
                </c:pt>
                <c:pt idx="125">
                  <c:v>0.7937277242</c:v>
                </c:pt>
                <c:pt idx="126">
                  <c:v>0.8000999999999999</c:v>
                </c:pt>
                <c:pt idx="127">
                  <c:v>0.8064277242</c:v>
                </c:pt>
                <c:pt idx="128">
                  <c:v>0.8128</c:v>
                </c:pt>
                <c:pt idx="129">
                  <c:v>0.8191277241999999</c:v>
                </c:pt>
                <c:pt idx="130">
                  <c:v>0.8255</c:v>
                </c:pt>
                <c:pt idx="131">
                  <c:v>0.8318277242</c:v>
                </c:pt>
                <c:pt idx="132">
                  <c:v>0.8382</c:v>
                </c:pt>
                <c:pt idx="133">
                  <c:v>0.8445277241999999</c:v>
                </c:pt>
                <c:pt idx="134">
                  <c:v>0.8509</c:v>
                </c:pt>
                <c:pt idx="135">
                  <c:v>0.8572277241999999</c:v>
                </c:pt>
                <c:pt idx="136">
                  <c:v>0.8635999999999999</c:v>
                </c:pt>
                <c:pt idx="137">
                  <c:v>0.8699277241999999</c:v>
                </c:pt>
                <c:pt idx="138">
                  <c:v>0.8763</c:v>
                </c:pt>
                <c:pt idx="139">
                  <c:v>0.8826277241999999</c:v>
                </c:pt>
                <c:pt idx="140">
                  <c:v>0.889</c:v>
                </c:pt>
                <c:pt idx="141">
                  <c:v>0.8953277241999998</c:v>
                </c:pt>
                <c:pt idx="142">
                  <c:v>0.9017</c:v>
                </c:pt>
                <c:pt idx="143">
                  <c:v>0.9080277241999999</c:v>
                </c:pt>
                <c:pt idx="144">
                  <c:v>0.9144</c:v>
                </c:pt>
                <c:pt idx="145">
                  <c:v>0.9207277241999999</c:v>
                </c:pt>
                <c:pt idx="146">
                  <c:v>0.9270999999999999</c:v>
                </c:pt>
                <c:pt idx="147">
                  <c:v>0.9334277241999999</c:v>
                </c:pt>
                <c:pt idx="148">
                  <c:v>0.9398</c:v>
                </c:pt>
                <c:pt idx="149">
                  <c:v>0.9461277241999999</c:v>
                </c:pt>
                <c:pt idx="150">
                  <c:v>0.9525</c:v>
                </c:pt>
                <c:pt idx="151">
                  <c:v>0.9588277241999998</c:v>
                </c:pt>
                <c:pt idx="152">
                  <c:v>0.9652</c:v>
                </c:pt>
                <c:pt idx="153">
                  <c:v>0.9715277241999999</c:v>
                </c:pt>
                <c:pt idx="154">
                  <c:v>0.9779</c:v>
                </c:pt>
                <c:pt idx="155">
                  <c:v>0.9842277241999999</c:v>
                </c:pt>
                <c:pt idx="156">
                  <c:v>0.9905999999999999</c:v>
                </c:pt>
                <c:pt idx="157">
                  <c:v>0.9969277241999999</c:v>
                </c:pt>
                <c:pt idx="158">
                  <c:v>1.0032999999999999</c:v>
                </c:pt>
                <c:pt idx="159">
                  <c:v>1.0096277241999998</c:v>
                </c:pt>
                <c:pt idx="160">
                  <c:v>1.016</c:v>
                </c:pt>
                <c:pt idx="161">
                  <c:v>1.0223277242</c:v>
                </c:pt>
                <c:pt idx="162">
                  <c:v>1.0287</c:v>
                </c:pt>
                <c:pt idx="163">
                  <c:v>1.0350277241999999</c:v>
                </c:pt>
                <c:pt idx="164">
                  <c:v>1.0413999999999999</c:v>
                </c:pt>
                <c:pt idx="165">
                  <c:v>1.0477277241999998</c:v>
                </c:pt>
                <c:pt idx="166">
                  <c:v>1.0541</c:v>
                </c:pt>
                <c:pt idx="167">
                  <c:v>1.0604277242</c:v>
                </c:pt>
                <c:pt idx="168">
                  <c:v>1.0668</c:v>
                </c:pt>
                <c:pt idx="169">
                  <c:v>1.0731277242</c:v>
                </c:pt>
                <c:pt idx="170">
                  <c:v>1.0795</c:v>
                </c:pt>
                <c:pt idx="171">
                  <c:v>1.0858277241999998</c:v>
                </c:pt>
                <c:pt idx="172">
                  <c:v>1.0922</c:v>
                </c:pt>
                <c:pt idx="173">
                  <c:v>1.0985277241999998</c:v>
                </c:pt>
                <c:pt idx="174">
                  <c:v>1.1049</c:v>
                </c:pt>
                <c:pt idx="175">
                  <c:v>1.1112277242</c:v>
                </c:pt>
                <c:pt idx="176">
                  <c:v>1.1176</c:v>
                </c:pt>
                <c:pt idx="177">
                  <c:v>1.1239277241999999</c:v>
                </c:pt>
                <c:pt idx="178">
                  <c:v>1.1302999999999999</c:v>
                </c:pt>
                <c:pt idx="179">
                  <c:v>1.1366277241999998</c:v>
                </c:pt>
                <c:pt idx="180">
                  <c:v>1.143</c:v>
                </c:pt>
                <c:pt idx="181">
                  <c:v>1.1493277242</c:v>
                </c:pt>
                <c:pt idx="182">
                  <c:v>1.1557</c:v>
                </c:pt>
                <c:pt idx="183">
                  <c:v>1.1620277242</c:v>
                </c:pt>
                <c:pt idx="184">
                  <c:v>1.1683999999999999</c:v>
                </c:pt>
                <c:pt idx="185">
                  <c:v>1.1747277241999998</c:v>
                </c:pt>
                <c:pt idx="186">
                  <c:v>1.1811</c:v>
                </c:pt>
                <c:pt idx="187">
                  <c:v>1.1874277242</c:v>
                </c:pt>
                <c:pt idx="188">
                  <c:v>1.1938</c:v>
                </c:pt>
                <c:pt idx="189">
                  <c:v>1.2001277242</c:v>
                </c:pt>
                <c:pt idx="190">
                  <c:v>1.2065</c:v>
                </c:pt>
                <c:pt idx="191">
                  <c:v>1.2128277241999998</c:v>
                </c:pt>
                <c:pt idx="192">
                  <c:v>1.2191999999999998</c:v>
                </c:pt>
                <c:pt idx="193">
                  <c:v>1.2255277241999998</c:v>
                </c:pt>
                <c:pt idx="194">
                  <c:v>1.2319</c:v>
                </c:pt>
                <c:pt idx="195">
                  <c:v>1.2382277242</c:v>
                </c:pt>
                <c:pt idx="196">
                  <c:v>1.2446</c:v>
                </c:pt>
                <c:pt idx="197">
                  <c:v>1.2509277241999999</c:v>
                </c:pt>
                <c:pt idx="198">
                  <c:v>1.2572999999999999</c:v>
                </c:pt>
                <c:pt idx="199">
                  <c:v>1.2636277241999998</c:v>
                </c:pt>
                <c:pt idx="200">
                  <c:v>1.27</c:v>
                </c:pt>
                <c:pt idx="201">
                  <c:v>1.2763277242</c:v>
                </c:pt>
                <c:pt idx="202">
                  <c:v>1.2827</c:v>
                </c:pt>
                <c:pt idx="203">
                  <c:v>1.2890277242</c:v>
                </c:pt>
                <c:pt idx="204">
                  <c:v>1.2953999999999999</c:v>
                </c:pt>
                <c:pt idx="205">
                  <c:v>1.3017277241999998</c:v>
                </c:pt>
                <c:pt idx="206">
                  <c:v>1.3081</c:v>
                </c:pt>
                <c:pt idx="207">
                  <c:v>1.3144277242</c:v>
                </c:pt>
                <c:pt idx="208">
                  <c:v>1.3208</c:v>
                </c:pt>
                <c:pt idx="209">
                  <c:v>1.3271277242</c:v>
                </c:pt>
                <c:pt idx="210">
                  <c:v>1.3335</c:v>
                </c:pt>
                <c:pt idx="211">
                  <c:v>1.3398277241999998</c:v>
                </c:pt>
                <c:pt idx="212">
                  <c:v>1.3461999999999998</c:v>
                </c:pt>
                <c:pt idx="213">
                  <c:v>1.3525277241999998</c:v>
                </c:pt>
                <c:pt idx="214">
                  <c:v>1.3589</c:v>
                </c:pt>
                <c:pt idx="215">
                  <c:v>1.3652277242</c:v>
                </c:pt>
                <c:pt idx="216">
                  <c:v>1.3716</c:v>
                </c:pt>
                <c:pt idx="217">
                  <c:v>1.3779277241999999</c:v>
                </c:pt>
                <c:pt idx="218">
                  <c:v>1.3842999999999999</c:v>
                </c:pt>
                <c:pt idx="219">
                  <c:v>1.3906277241999998</c:v>
                </c:pt>
              </c:numCache>
            </c:numRef>
          </c:xVal>
          <c:yVal>
            <c:numRef>
              <c:f>'Hall_pointscan_data.2519598'!$F$4:$F$223</c:f>
              <c:numCache>
                <c:ptCount val="220"/>
                <c:pt idx="0">
                  <c:v>5.5E-05</c:v>
                </c:pt>
                <c:pt idx="1">
                  <c:v>6E-05</c:v>
                </c:pt>
                <c:pt idx="2">
                  <c:v>6.5E-05</c:v>
                </c:pt>
                <c:pt idx="3">
                  <c:v>7E-05</c:v>
                </c:pt>
                <c:pt idx="4">
                  <c:v>8E-05</c:v>
                </c:pt>
                <c:pt idx="5">
                  <c:v>8.5E-05</c:v>
                </c:pt>
                <c:pt idx="6">
                  <c:v>0.0001</c:v>
                </c:pt>
                <c:pt idx="7">
                  <c:v>0.000115</c:v>
                </c:pt>
                <c:pt idx="8">
                  <c:v>0.000135</c:v>
                </c:pt>
                <c:pt idx="9">
                  <c:v>0.000165</c:v>
                </c:pt>
                <c:pt idx="10">
                  <c:v>0.000205</c:v>
                </c:pt>
                <c:pt idx="11">
                  <c:v>0.00025</c:v>
                </c:pt>
                <c:pt idx="12">
                  <c:v>0.00032</c:v>
                </c:pt>
                <c:pt idx="13">
                  <c:v>0.0004</c:v>
                </c:pt>
                <c:pt idx="14">
                  <c:v>0.000525</c:v>
                </c:pt>
                <c:pt idx="15">
                  <c:v>0.00078</c:v>
                </c:pt>
                <c:pt idx="16">
                  <c:v>0.001575</c:v>
                </c:pt>
                <c:pt idx="17">
                  <c:v>0.00338</c:v>
                </c:pt>
                <c:pt idx="18">
                  <c:v>0.005705</c:v>
                </c:pt>
                <c:pt idx="19">
                  <c:v>0.008375</c:v>
                </c:pt>
                <c:pt idx="20">
                  <c:v>0.011535</c:v>
                </c:pt>
                <c:pt idx="21">
                  <c:v>0.01532</c:v>
                </c:pt>
                <c:pt idx="22">
                  <c:v>0.01999</c:v>
                </c:pt>
                <c:pt idx="23">
                  <c:v>0.025655</c:v>
                </c:pt>
                <c:pt idx="24">
                  <c:v>0.032425</c:v>
                </c:pt>
                <c:pt idx="25">
                  <c:v>0.039985</c:v>
                </c:pt>
                <c:pt idx="26">
                  <c:v>0.047695</c:v>
                </c:pt>
                <c:pt idx="27">
                  <c:v>0.054795</c:v>
                </c:pt>
                <c:pt idx="28">
                  <c:v>0.060985</c:v>
                </c:pt>
                <c:pt idx="29">
                  <c:v>0.066115</c:v>
                </c:pt>
                <c:pt idx="30">
                  <c:v>0.069865</c:v>
                </c:pt>
                <c:pt idx="31">
                  <c:v>0.07227</c:v>
                </c:pt>
                <c:pt idx="32">
                  <c:v>0.073755</c:v>
                </c:pt>
                <c:pt idx="33">
                  <c:v>0.07471</c:v>
                </c:pt>
                <c:pt idx="34">
                  <c:v>0.07551</c:v>
                </c:pt>
                <c:pt idx="35">
                  <c:v>0.076315</c:v>
                </c:pt>
                <c:pt idx="36">
                  <c:v>0.07728</c:v>
                </c:pt>
                <c:pt idx="37">
                  <c:v>0.078445</c:v>
                </c:pt>
                <c:pt idx="38">
                  <c:v>0.07975</c:v>
                </c:pt>
                <c:pt idx="39">
                  <c:v>0.081145</c:v>
                </c:pt>
                <c:pt idx="40">
                  <c:v>0.082545</c:v>
                </c:pt>
                <c:pt idx="41">
                  <c:v>0.08394</c:v>
                </c:pt>
                <c:pt idx="42">
                  <c:v>0.08524</c:v>
                </c:pt>
                <c:pt idx="43">
                  <c:v>0.086435</c:v>
                </c:pt>
                <c:pt idx="44">
                  <c:v>0.087515</c:v>
                </c:pt>
                <c:pt idx="45">
                  <c:v>0.088475</c:v>
                </c:pt>
                <c:pt idx="46">
                  <c:v>0.08937</c:v>
                </c:pt>
                <c:pt idx="47">
                  <c:v>0.090165</c:v>
                </c:pt>
                <c:pt idx="48">
                  <c:v>0.09091</c:v>
                </c:pt>
                <c:pt idx="49">
                  <c:v>0.09158</c:v>
                </c:pt>
                <c:pt idx="50">
                  <c:v>0.0922</c:v>
                </c:pt>
                <c:pt idx="51">
                  <c:v>0.092765</c:v>
                </c:pt>
                <c:pt idx="52">
                  <c:v>0.0933</c:v>
                </c:pt>
                <c:pt idx="53">
                  <c:v>0.093785</c:v>
                </c:pt>
                <c:pt idx="54">
                  <c:v>0.09425</c:v>
                </c:pt>
                <c:pt idx="55">
                  <c:v>0.094735</c:v>
                </c:pt>
                <c:pt idx="56">
                  <c:v>0.095185</c:v>
                </c:pt>
                <c:pt idx="57">
                  <c:v>0.095665</c:v>
                </c:pt>
                <c:pt idx="58">
                  <c:v>0.096085</c:v>
                </c:pt>
                <c:pt idx="59">
                  <c:v>0.096495</c:v>
                </c:pt>
                <c:pt idx="60">
                  <c:v>0.096895</c:v>
                </c:pt>
                <c:pt idx="61">
                  <c:v>0.09726</c:v>
                </c:pt>
                <c:pt idx="62">
                  <c:v>0.09759</c:v>
                </c:pt>
                <c:pt idx="63">
                  <c:v>0.097895</c:v>
                </c:pt>
                <c:pt idx="64">
                  <c:v>0.098165</c:v>
                </c:pt>
                <c:pt idx="65">
                  <c:v>0.098415</c:v>
                </c:pt>
                <c:pt idx="66">
                  <c:v>0.09864</c:v>
                </c:pt>
                <c:pt idx="67">
                  <c:v>0.098845</c:v>
                </c:pt>
                <c:pt idx="68">
                  <c:v>0.099035</c:v>
                </c:pt>
                <c:pt idx="69">
                  <c:v>0.0992</c:v>
                </c:pt>
                <c:pt idx="70">
                  <c:v>0.09935</c:v>
                </c:pt>
                <c:pt idx="71">
                  <c:v>0.099495</c:v>
                </c:pt>
                <c:pt idx="72">
                  <c:v>0.09962</c:v>
                </c:pt>
                <c:pt idx="73">
                  <c:v>0.09975</c:v>
                </c:pt>
                <c:pt idx="74">
                  <c:v>0.099875</c:v>
                </c:pt>
                <c:pt idx="75">
                  <c:v>0.1</c:v>
                </c:pt>
                <c:pt idx="76">
                  <c:v>0.10011</c:v>
                </c:pt>
                <c:pt idx="77">
                  <c:v>0.100225</c:v>
                </c:pt>
                <c:pt idx="78">
                  <c:v>0.100315</c:v>
                </c:pt>
                <c:pt idx="79">
                  <c:v>0.1004</c:v>
                </c:pt>
                <c:pt idx="80">
                  <c:v>0.10048</c:v>
                </c:pt>
                <c:pt idx="81">
                  <c:v>0.10053</c:v>
                </c:pt>
                <c:pt idx="82">
                  <c:v>0.100585</c:v>
                </c:pt>
                <c:pt idx="83">
                  <c:v>0.10063</c:v>
                </c:pt>
                <c:pt idx="84">
                  <c:v>0.100665</c:v>
                </c:pt>
                <c:pt idx="85">
                  <c:v>0.100685</c:v>
                </c:pt>
                <c:pt idx="86">
                  <c:v>0.100695</c:v>
                </c:pt>
                <c:pt idx="87">
                  <c:v>0.10072</c:v>
                </c:pt>
                <c:pt idx="88">
                  <c:v>0.10074</c:v>
                </c:pt>
                <c:pt idx="89">
                  <c:v>0.100745</c:v>
                </c:pt>
                <c:pt idx="90">
                  <c:v>0.10075</c:v>
                </c:pt>
                <c:pt idx="91">
                  <c:v>0.10075</c:v>
                </c:pt>
                <c:pt idx="92">
                  <c:v>0.10075</c:v>
                </c:pt>
                <c:pt idx="93">
                  <c:v>0.10075</c:v>
                </c:pt>
                <c:pt idx="94">
                  <c:v>0.10074</c:v>
                </c:pt>
                <c:pt idx="95">
                  <c:v>0.100715</c:v>
                </c:pt>
                <c:pt idx="96">
                  <c:v>0.100675</c:v>
                </c:pt>
                <c:pt idx="97">
                  <c:v>0.100645</c:v>
                </c:pt>
                <c:pt idx="98">
                  <c:v>0.100615</c:v>
                </c:pt>
                <c:pt idx="99">
                  <c:v>0.100565</c:v>
                </c:pt>
                <c:pt idx="100">
                  <c:v>0.10052</c:v>
                </c:pt>
                <c:pt idx="101">
                  <c:v>0.10046</c:v>
                </c:pt>
                <c:pt idx="102">
                  <c:v>0.100395</c:v>
                </c:pt>
                <c:pt idx="103">
                  <c:v>0.100305</c:v>
                </c:pt>
                <c:pt idx="104">
                  <c:v>0.10018</c:v>
                </c:pt>
                <c:pt idx="105">
                  <c:v>0.1</c:v>
                </c:pt>
                <c:pt idx="106">
                  <c:v>0.09974</c:v>
                </c:pt>
                <c:pt idx="107">
                  <c:v>0.09937</c:v>
                </c:pt>
                <c:pt idx="108">
                  <c:v>0.098895</c:v>
                </c:pt>
                <c:pt idx="109">
                  <c:v>0.09839</c:v>
                </c:pt>
                <c:pt idx="110">
                  <c:v>0.098125</c:v>
                </c:pt>
                <c:pt idx="111">
                  <c:v>0.098085</c:v>
                </c:pt>
                <c:pt idx="112">
                  <c:v>0.09814</c:v>
                </c:pt>
                <c:pt idx="113">
                  <c:v>0.09817</c:v>
                </c:pt>
                <c:pt idx="114">
                  <c:v>0.098175</c:v>
                </c:pt>
                <c:pt idx="115">
                  <c:v>0.098155</c:v>
                </c:pt>
                <c:pt idx="116">
                  <c:v>0.09811</c:v>
                </c:pt>
                <c:pt idx="117">
                  <c:v>0.098075</c:v>
                </c:pt>
                <c:pt idx="118">
                  <c:v>0.098035</c:v>
                </c:pt>
                <c:pt idx="119">
                  <c:v>0.097995</c:v>
                </c:pt>
                <c:pt idx="120">
                  <c:v>0.097955</c:v>
                </c:pt>
                <c:pt idx="121">
                  <c:v>0.097905</c:v>
                </c:pt>
                <c:pt idx="122">
                  <c:v>0.097855</c:v>
                </c:pt>
                <c:pt idx="123">
                  <c:v>0.097805</c:v>
                </c:pt>
                <c:pt idx="124">
                  <c:v>0.09773</c:v>
                </c:pt>
                <c:pt idx="125">
                  <c:v>0.097675</c:v>
                </c:pt>
                <c:pt idx="126">
                  <c:v>0.0976</c:v>
                </c:pt>
                <c:pt idx="127">
                  <c:v>0.097535</c:v>
                </c:pt>
                <c:pt idx="128">
                  <c:v>0.097475</c:v>
                </c:pt>
                <c:pt idx="129">
                  <c:v>0.0974</c:v>
                </c:pt>
                <c:pt idx="130">
                  <c:v>0.097335</c:v>
                </c:pt>
                <c:pt idx="131">
                  <c:v>0.097255</c:v>
                </c:pt>
                <c:pt idx="132">
                  <c:v>0.09716</c:v>
                </c:pt>
                <c:pt idx="133">
                  <c:v>0.097065</c:v>
                </c:pt>
                <c:pt idx="134">
                  <c:v>0.096965</c:v>
                </c:pt>
                <c:pt idx="135">
                  <c:v>0.096885</c:v>
                </c:pt>
                <c:pt idx="136">
                  <c:v>0.09678</c:v>
                </c:pt>
                <c:pt idx="137">
                  <c:v>0.09667</c:v>
                </c:pt>
                <c:pt idx="138">
                  <c:v>0.096545</c:v>
                </c:pt>
                <c:pt idx="139">
                  <c:v>0.09642</c:v>
                </c:pt>
                <c:pt idx="140">
                  <c:v>0.09628</c:v>
                </c:pt>
                <c:pt idx="141">
                  <c:v>0.096135</c:v>
                </c:pt>
                <c:pt idx="142">
                  <c:v>0.095985</c:v>
                </c:pt>
                <c:pt idx="143">
                  <c:v>0.09582</c:v>
                </c:pt>
                <c:pt idx="144">
                  <c:v>0.095645</c:v>
                </c:pt>
                <c:pt idx="145">
                  <c:v>0.095465</c:v>
                </c:pt>
                <c:pt idx="146">
                  <c:v>0.09528</c:v>
                </c:pt>
                <c:pt idx="147">
                  <c:v>0.095095</c:v>
                </c:pt>
                <c:pt idx="148">
                  <c:v>0.094905</c:v>
                </c:pt>
                <c:pt idx="149">
                  <c:v>0.09472</c:v>
                </c:pt>
                <c:pt idx="150">
                  <c:v>0.09453</c:v>
                </c:pt>
                <c:pt idx="151">
                  <c:v>0.09432</c:v>
                </c:pt>
                <c:pt idx="152">
                  <c:v>0.0941</c:v>
                </c:pt>
                <c:pt idx="153">
                  <c:v>0.09388</c:v>
                </c:pt>
                <c:pt idx="154">
                  <c:v>0.093625</c:v>
                </c:pt>
                <c:pt idx="155">
                  <c:v>0.09336</c:v>
                </c:pt>
                <c:pt idx="156">
                  <c:v>0.09308</c:v>
                </c:pt>
                <c:pt idx="157">
                  <c:v>0.092785</c:v>
                </c:pt>
                <c:pt idx="158">
                  <c:v>0.09246</c:v>
                </c:pt>
                <c:pt idx="159">
                  <c:v>0.09211</c:v>
                </c:pt>
                <c:pt idx="160">
                  <c:v>0.09174</c:v>
                </c:pt>
                <c:pt idx="161">
                  <c:v>0.091345</c:v>
                </c:pt>
                <c:pt idx="162">
                  <c:v>0.090925</c:v>
                </c:pt>
                <c:pt idx="163">
                  <c:v>0.0905</c:v>
                </c:pt>
                <c:pt idx="164">
                  <c:v>0.09008</c:v>
                </c:pt>
                <c:pt idx="165">
                  <c:v>0.089655</c:v>
                </c:pt>
                <c:pt idx="166">
                  <c:v>0.089215</c:v>
                </c:pt>
                <c:pt idx="167">
                  <c:v>0.08877</c:v>
                </c:pt>
                <c:pt idx="168">
                  <c:v>0.08828</c:v>
                </c:pt>
                <c:pt idx="169">
                  <c:v>0.08775</c:v>
                </c:pt>
                <c:pt idx="170">
                  <c:v>0.08718</c:v>
                </c:pt>
                <c:pt idx="171">
                  <c:v>0.08656</c:v>
                </c:pt>
                <c:pt idx="172">
                  <c:v>0.08588</c:v>
                </c:pt>
                <c:pt idx="173">
                  <c:v>0.08513</c:v>
                </c:pt>
                <c:pt idx="174">
                  <c:v>0.08428</c:v>
                </c:pt>
                <c:pt idx="175">
                  <c:v>0.08336</c:v>
                </c:pt>
                <c:pt idx="176">
                  <c:v>0.082325</c:v>
                </c:pt>
                <c:pt idx="177">
                  <c:v>0.081185</c:v>
                </c:pt>
                <c:pt idx="178">
                  <c:v>0.07995</c:v>
                </c:pt>
                <c:pt idx="179">
                  <c:v>0.078635</c:v>
                </c:pt>
                <c:pt idx="180">
                  <c:v>0.07728</c:v>
                </c:pt>
                <c:pt idx="181">
                  <c:v>0.075975</c:v>
                </c:pt>
                <c:pt idx="182">
                  <c:v>0.07477</c:v>
                </c:pt>
                <c:pt idx="183">
                  <c:v>0.073705</c:v>
                </c:pt>
                <c:pt idx="184">
                  <c:v>0.0728</c:v>
                </c:pt>
                <c:pt idx="185">
                  <c:v>0.072045</c:v>
                </c:pt>
                <c:pt idx="186">
                  <c:v>0.07136</c:v>
                </c:pt>
                <c:pt idx="187">
                  <c:v>0.07059</c:v>
                </c:pt>
                <c:pt idx="188">
                  <c:v>0.06957</c:v>
                </c:pt>
                <c:pt idx="189">
                  <c:v>0.06802</c:v>
                </c:pt>
                <c:pt idx="190">
                  <c:v>0.06554</c:v>
                </c:pt>
                <c:pt idx="191">
                  <c:v>0.06171</c:v>
                </c:pt>
                <c:pt idx="192">
                  <c:v>0.056245</c:v>
                </c:pt>
                <c:pt idx="193">
                  <c:v>0.04919</c:v>
                </c:pt>
                <c:pt idx="194">
                  <c:v>0.040915</c:v>
                </c:pt>
                <c:pt idx="195">
                  <c:v>0.03272</c:v>
                </c:pt>
                <c:pt idx="196">
                  <c:v>0.02562</c:v>
                </c:pt>
                <c:pt idx="197">
                  <c:v>0.019885</c:v>
                </c:pt>
                <c:pt idx="198">
                  <c:v>0.01526</c:v>
                </c:pt>
                <c:pt idx="199">
                  <c:v>0.01152</c:v>
                </c:pt>
                <c:pt idx="200">
                  <c:v>0.008425</c:v>
                </c:pt>
                <c:pt idx="201">
                  <c:v>0.005855</c:v>
                </c:pt>
                <c:pt idx="202">
                  <c:v>0.00363</c:v>
                </c:pt>
                <c:pt idx="203">
                  <c:v>0.00172</c:v>
                </c:pt>
                <c:pt idx="204">
                  <c:v>0.000745</c:v>
                </c:pt>
                <c:pt idx="205">
                  <c:v>0.000505</c:v>
                </c:pt>
                <c:pt idx="206">
                  <c:v>0.00042</c:v>
                </c:pt>
                <c:pt idx="207">
                  <c:v>0.00033</c:v>
                </c:pt>
                <c:pt idx="208">
                  <c:v>0.00027</c:v>
                </c:pt>
                <c:pt idx="209">
                  <c:v>0.00022</c:v>
                </c:pt>
                <c:pt idx="210">
                  <c:v>0.00018</c:v>
                </c:pt>
                <c:pt idx="211">
                  <c:v>0.000145</c:v>
                </c:pt>
                <c:pt idx="212">
                  <c:v>0.00013</c:v>
                </c:pt>
                <c:pt idx="213">
                  <c:v>0.000105</c:v>
                </c:pt>
                <c:pt idx="214">
                  <c:v>9.5E-05</c:v>
                </c:pt>
                <c:pt idx="215">
                  <c:v>8E-05</c:v>
                </c:pt>
                <c:pt idx="216">
                  <c:v>7.5E-05</c:v>
                </c:pt>
                <c:pt idx="217">
                  <c:v>7E-05</c:v>
                </c:pt>
                <c:pt idx="218">
                  <c:v>5.5E-05</c:v>
                </c:pt>
                <c:pt idx="219">
                  <c:v>6E-05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'Hall_pointscan_data.2519598'!$N$3</c:f>
              <c:strCache>
                <c:ptCount val="1"/>
                <c:pt idx="0">
                  <c:v>B, 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'Hall_pointscan_data.2519598'!$M$4:$M$77</c:f>
              <c:numCache>
                <c:ptCount val="74"/>
                <c:pt idx="0">
                  <c:v>1.3906277241999998</c:v>
                </c:pt>
                <c:pt idx="1">
                  <c:v>1.3716</c:v>
                </c:pt>
                <c:pt idx="2">
                  <c:v>1.3525277241999998</c:v>
                </c:pt>
                <c:pt idx="3">
                  <c:v>1.3335</c:v>
                </c:pt>
                <c:pt idx="4">
                  <c:v>1.3144277242</c:v>
                </c:pt>
                <c:pt idx="5">
                  <c:v>1.2953999999999999</c:v>
                </c:pt>
                <c:pt idx="6">
                  <c:v>1.2763277242</c:v>
                </c:pt>
                <c:pt idx="7">
                  <c:v>1.2572999999999999</c:v>
                </c:pt>
                <c:pt idx="8">
                  <c:v>1.2382277242</c:v>
                </c:pt>
                <c:pt idx="9">
                  <c:v>1.2191999999999998</c:v>
                </c:pt>
                <c:pt idx="10">
                  <c:v>1.2001277242</c:v>
                </c:pt>
                <c:pt idx="11">
                  <c:v>1.1811</c:v>
                </c:pt>
                <c:pt idx="12">
                  <c:v>1.1620277242</c:v>
                </c:pt>
                <c:pt idx="13">
                  <c:v>1.143</c:v>
                </c:pt>
                <c:pt idx="14">
                  <c:v>1.1239277241999999</c:v>
                </c:pt>
                <c:pt idx="15">
                  <c:v>1.1049</c:v>
                </c:pt>
                <c:pt idx="16">
                  <c:v>1.0858277241999998</c:v>
                </c:pt>
                <c:pt idx="17">
                  <c:v>1.0668</c:v>
                </c:pt>
                <c:pt idx="18">
                  <c:v>1.0477277241999998</c:v>
                </c:pt>
                <c:pt idx="19">
                  <c:v>1.0287</c:v>
                </c:pt>
                <c:pt idx="20">
                  <c:v>1.0096277241999998</c:v>
                </c:pt>
                <c:pt idx="21">
                  <c:v>0.9905999999999999</c:v>
                </c:pt>
                <c:pt idx="22">
                  <c:v>0.9715277241999999</c:v>
                </c:pt>
                <c:pt idx="23">
                  <c:v>0.9525</c:v>
                </c:pt>
                <c:pt idx="24">
                  <c:v>0.9334277241999999</c:v>
                </c:pt>
                <c:pt idx="25">
                  <c:v>0.9144</c:v>
                </c:pt>
                <c:pt idx="26">
                  <c:v>0.8953277241999998</c:v>
                </c:pt>
                <c:pt idx="27">
                  <c:v>0.8763</c:v>
                </c:pt>
                <c:pt idx="28">
                  <c:v>0.8572277241999999</c:v>
                </c:pt>
                <c:pt idx="29">
                  <c:v>0.8382</c:v>
                </c:pt>
                <c:pt idx="30">
                  <c:v>0.8191277241999999</c:v>
                </c:pt>
                <c:pt idx="31">
                  <c:v>0.8000999999999999</c:v>
                </c:pt>
                <c:pt idx="32">
                  <c:v>0.7810277242</c:v>
                </c:pt>
                <c:pt idx="33">
                  <c:v>0.762</c:v>
                </c:pt>
                <c:pt idx="34">
                  <c:v>0.7429277242</c:v>
                </c:pt>
                <c:pt idx="35">
                  <c:v>0.7239</c:v>
                </c:pt>
                <c:pt idx="36">
                  <c:v>0.7048277242</c:v>
                </c:pt>
                <c:pt idx="37">
                  <c:v>0.6858</c:v>
                </c:pt>
                <c:pt idx="38">
                  <c:v>0.6667277242</c:v>
                </c:pt>
                <c:pt idx="39">
                  <c:v>0.6476999999999999</c:v>
                </c:pt>
                <c:pt idx="40">
                  <c:v>0.6286277242</c:v>
                </c:pt>
                <c:pt idx="41">
                  <c:v>0.6095999999999999</c:v>
                </c:pt>
                <c:pt idx="42">
                  <c:v>0.5905277242</c:v>
                </c:pt>
                <c:pt idx="43">
                  <c:v>0.5715</c:v>
                </c:pt>
                <c:pt idx="44">
                  <c:v>0.5524277242</c:v>
                </c:pt>
                <c:pt idx="45">
                  <c:v>0.5334</c:v>
                </c:pt>
                <c:pt idx="46">
                  <c:v>0.5143277242</c:v>
                </c:pt>
                <c:pt idx="47">
                  <c:v>0.49529999999999996</c:v>
                </c:pt>
                <c:pt idx="48">
                  <c:v>0.4762277242</c:v>
                </c:pt>
                <c:pt idx="49">
                  <c:v>0.4572</c:v>
                </c:pt>
                <c:pt idx="50">
                  <c:v>0.4381277242</c:v>
                </c:pt>
                <c:pt idx="51">
                  <c:v>0.4191</c:v>
                </c:pt>
                <c:pt idx="52">
                  <c:v>0.4000277242</c:v>
                </c:pt>
                <c:pt idx="53">
                  <c:v>0.381</c:v>
                </c:pt>
                <c:pt idx="54">
                  <c:v>0.3619277242</c:v>
                </c:pt>
                <c:pt idx="55">
                  <c:v>0.3429</c:v>
                </c:pt>
                <c:pt idx="56">
                  <c:v>0.3238277242</c:v>
                </c:pt>
                <c:pt idx="57">
                  <c:v>0.30479999999999996</c:v>
                </c:pt>
                <c:pt idx="58">
                  <c:v>0.28572772420000003</c:v>
                </c:pt>
                <c:pt idx="59">
                  <c:v>0.2667</c:v>
                </c:pt>
                <c:pt idx="60">
                  <c:v>0.2476277242</c:v>
                </c:pt>
                <c:pt idx="61">
                  <c:v>0.2286</c:v>
                </c:pt>
                <c:pt idx="62">
                  <c:v>0.20952772420000002</c:v>
                </c:pt>
                <c:pt idx="63">
                  <c:v>0.1905</c:v>
                </c:pt>
                <c:pt idx="64">
                  <c:v>0.1714277242</c:v>
                </c:pt>
                <c:pt idx="65">
                  <c:v>0.15239999999999998</c:v>
                </c:pt>
                <c:pt idx="66">
                  <c:v>0.1333277242</c:v>
                </c:pt>
                <c:pt idx="67">
                  <c:v>0.1143</c:v>
                </c:pt>
                <c:pt idx="68">
                  <c:v>0.0952277242</c:v>
                </c:pt>
                <c:pt idx="69">
                  <c:v>0.07619999999999999</c:v>
                </c:pt>
                <c:pt idx="70">
                  <c:v>0.0571277242</c:v>
                </c:pt>
                <c:pt idx="71">
                  <c:v>0.038099999999999995</c:v>
                </c:pt>
                <c:pt idx="72">
                  <c:v>0.0190277242</c:v>
                </c:pt>
                <c:pt idx="73">
                  <c:v>0</c:v>
                </c:pt>
              </c:numCache>
            </c:numRef>
          </c:xVal>
          <c:yVal>
            <c:numRef>
              <c:f>'Hall_pointscan_data.2519598'!$N$4:$N$77</c:f>
              <c:numCache>
                <c:ptCount val="74"/>
                <c:pt idx="0">
                  <c:v>5.5E-05</c:v>
                </c:pt>
                <c:pt idx="1">
                  <c:v>8E-05</c:v>
                </c:pt>
                <c:pt idx="2">
                  <c:v>0.000105</c:v>
                </c:pt>
                <c:pt idx="3">
                  <c:v>0.00017</c:v>
                </c:pt>
                <c:pt idx="4">
                  <c:v>0.000345</c:v>
                </c:pt>
                <c:pt idx="5">
                  <c:v>0.000785</c:v>
                </c:pt>
                <c:pt idx="6">
                  <c:v>0.00625</c:v>
                </c:pt>
                <c:pt idx="7">
                  <c:v>0.015935</c:v>
                </c:pt>
                <c:pt idx="8">
                  <c:v>0.034005</c:v>
                </c:pt>
                <c:pt idx="9">
                  <c:v>0.05742</c:v>
                </c:pt>
                <c:pt idx="10">
                  <c:v>0.06848</c:v>
                </c:pt>
                <c:pt idx="11">
                  <c:v>0.07156</c:v>
                </c:pt>
                <c:pt idx="12">
                  <c:v>0.07381</c:v>
                </c:pt>
                <c:pt idx="13">
                  <c:v>0.077565</c:v>
                </c:pt>
                <c:pt idx="14">
                  <c:v>0.0814</c:v>
                </c:pt>
                <c:pt idx="15">
                  <c:v>0.084525</c:v>
                </c:pt>
                <c:pt idx="16">
                  <c:v>0.08678</c:v>
                </c:pt>
                <c:pt idx="17">
                  <c:v>0.088455</c:v>
                </c:pt>
                <c:pt idx="18">
                  <c:v>0.089795</c:v>
                </c:pt>
                <c:pt idx="19">
                  <c:v>0.0911</c:v>
                </c:pt>
                <c:pt idx="20">
                  <c:v>0.092265</c:v>
                </c:pt>
                <c:pt idx="21">
                  <c:v>0.093225</c:v>
                </c:pt>
                <c:pt idx="22">
                  <c:v>0.094025</c:v>
                </c:pt>
                <c:pt idx="23">
                  <c:v>0.09446</c:v>
                </c:pt>
                <c:pt idx="24">
                  <c:v>0.095225</c:v>
                </c:pt>
                <c:pt idx="25">
                  <c:v>0.095765</c:v>
                </c:pt>
                <c:pt idx="26">
                  <c:v>0.096245</c:v>
                </c:pt>
                <c:pt idx="27">
                  <c:v>0.09664</c:v>
                </c:pt>
                <c:pt idx="28">
                  <c:v>0.09694</c:v>
                </c:pt>
                <c:pt idx="29">
                  <c:v>0.0972</c:v>
                </c:pt>
                <c:pt idx="30">
                  <c:v>0.0974</c:v>
                </c:pt>
                <c:pt idx="31">
                  <c:v>0.097595</c:v>
                </c:pt>
                <c:pt idx="32">
                  <c:v>0.097735</c:v>
                </c:pt>
                <c:pt idx="33">
                  <c:v>0.097865</c:v>
                </c:pt>
                <c:pt idx="34">
                  <c:v>0.09813</c:v>
                </c:pt>
                <c:pt idx="35">
                  <c:v>0.098195</c:v>
                </c:pt>
                <c:pt idx="36">
                  <c:v>0.098045</c:v>
                </c:pt>
                <c:pt idx="37">
                  <c:v>0.09889</c:v>
                </c:pt>
                <c:pt idx="38">
                  <c:v>0.09993</c:v>
                </c:pt>
                <c:pt idx="39">
                  <c:v>0.100345</c:v>
                </c:pt>
                <c:pt idx="40">
                  <c:v>0.100515</c:v>
                </c:pt>
                <c:pt idx="41">
                  <c:v>0.100485</c:v>
                </c:pt>
                <c:pt idx="42">
                  <c:v>0.10063</c:v>
                </c:pt>
                <c:pt idx="43">
                  <c:v>0.100585</c:v>
                </c:pt>
                <c:pt idx="44">
                  <c:v>0.100545</c:v>
                </c:pt>
                <c:pt idx="45">
                  <c:v>0.10051</c:v>
                </c:pt>
                <c:pt idx="46">
                  <c:v>0.100365</c:v>
                </c:pt>
                <c:pt idx="47">
                  <c:v>0.1001</c:v>
                </c:pt>
                <c:pt idx="48">
                  <c:v>0.099765</c:v>
                </c:pt>
                <c:pt idx="49">
                  <c:v>0.099265</c:v>
                </c:pt>
                <c:pt idx="50">
                  <c:v>0.09896</c:v>
                </c:pt>
                <c:pt idx="51">
                  <c:v>0.098375</c:v>
                </c:pt>
                <c:pt idx="52">
                  <c:v>0.09761</c:v>
                </c:pt>
                <c:pt idx="53">
                  <c:v>0.096565</c:v>
                </c:pt>
                <c:pt idx="54">
                  <c:v>0.09528</c:v>
                </c:pt>
                <c:pt idx="55">
                  <c:v>0.09386</c:v>
                </c:pt>
                <c:pt idx="56">
                  <c:v>0.092365</c:v>
                </c:pt>
                <c:pt idx="57">
                  <c:v>0.09048</c:v>
                </c:pt>
                <c:pt idx="58">
                  <c:v>0.087985</c:v>
                </c:pt>
                <c:pt idx="59">
                  <c:v>0.084555</c:v>
                </c:pt>
                <c:pt idx="60">
                  <c:v>0.080565</c:v>
                </c:pt>
                <c:pt idx="61">
                  <c:v>0.07698</c:v>
                </c:pt>
                <c:pt idx="62">
                  <c:v>0.0744</c:v>
                </c:pt>
                <c:pt idx="63">
                  <c:v>0.06904</c:v>
                </c:pt>
                <c:pt idx="64">
                  <c:v>0.053485</c:v>
                </c:pt>
                <c:pt idx="65">
                  <c:v>0.031185</c:v>
                </c:pt>
                <c:pt idx="66">
                  <c:v>0.01461</c:v>
                </c:pt>
                <c:pt idx="67">
                  <c:v>0.005225</c:v>
                </c:pt>
                <c:pt idx="68">
                  <c:v>0.000745</c:v>
                </c:pt>
                <c:pt idx="69">
                  <c:v>0.000305</c:v>
                </c:pt>
                <c:pt idx="70">
                  <c:v>0.000165</c:v>
                </c:pt>
                <c:pt idx="71">
                  <c:v>0.0001</c:v>
                </c:pt>
                <c:pt idx="72">
                  <c:v>7E-05</c:v>
                </c:pt>
                <c:pt idx="73">
                  <c:v>6E-05</c:v>
                </c:pt>
              </c:numCache>
            </c:numRef>
          </c:yVal>
          <c:smooth val="1"/>
        </c:ser>
        <c:axId val="17382410"/>
        <c:axId val="22223963"/>
      </c:scatterChart>
      <c:valAx>
        <c:axId val="173824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from lead end, meters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crossAx val="22223963"/>
        <c:crosses val="autoZero"/>
        <c:crossBetween val="midCat"/>
        <c:dispUnits/>
      </c:valAx>
      <c:valAx>
        <c:axId val="222239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B, Tesla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crossAx val="1738241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RQED002-5, zscan right side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fwd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'Hall_pointscan_data.2519489'!$E$4:$E$223</c:f>
              <c:numCache>
                <c:ptCount val="220"/>
                <c:pt idx="0">
                  <c:v>0</c:v>
                </c:pt>
                <c:pt idx="1">
                  <c:v>0.0063277242</c:v>
                </c:pt>
                <c:pt idx="2">
                  <c:v>0.0127</c:v>
                </c:pt>
                <c:pt idx="3">
                  <c:v>0.0190277242</c:v>
                </c:pt>
                <c:pt idx="4">
                  <c:v>0.0254</c:v>
                </c:pt>
                <c:pt idx="5">
                  <c:v>0.0317277242</c:v>
                </c:pt>
                <c:pt idx="6">
                  <c:v>0.038099999999999995</c:v>
                </c:pt>
                <c:pt idx="7">
                  <c:v>0.0444277242</c:v>
                </c:pt>
                <c:pt idx="8">
                  <c:v>0.0508</c:v>
                </c:pt>
                <c:pt idx="9">
                  <c:v>0.0571277242</c:v>
                </c:pt>
                <c:pt idx="10">
                  <c:v>0.0635</c:v>
                </c:pt>
                <c:pt idx="11">
                  <c:v>0.0698277242</c:v>
                </c:pt>
                <c:pt idx="12">
                  <c:v>0.07619999999999999</c:v>
                </c:pt>
                <c:pt idx="13">
                  <c:v>0.0825277242</c:v>
                </c:pt>
                <c:pt idx="14">
                  <c:v>0.08889999999999999</c:v>
                </c:pt>
                <c:pt idx="15">
                  <c:v>0.0952277242</c:v>
                </c:pt>
                <c:pt idx="16">
                  <c:v>0.1016</c:v>
                </c:pt>
                <c:pt idx="17">
                  <c:v>0.10792772419999999</c:v>
                </c:pt>
                <c:pt idx="18">
                  <c:v>0.1143</c:v>
                </c:pt>
                <c:pt idx="19">
                  <c:v>0.1206277242</c:v>
                </c:pt>
                <c:pt idx="20">
                  <c:v>0.127</c:v>
                </c:pt>
                <c:pt idx="21">
                  <c:v>0.1333277242</c:v>
                </c:pt>
                <c:pt idx="22">
                  <c:v>0.1397</c:v>
                </c:pt>
                <c:pt idx="23">
                  <c:v>0.1460277242</c:v>
                </c:pt>
                <c:pt idx="24">
                  <c:v>0.15239999999999998</c:v>
                </c:pt>
                <c:pt idx="25">
                  <c:v>0.1587277242</c:v>
                </c:pt>
                <c:pt idx="26">
                  <c:v>0.1651</c:v>
                </c:pt>
                <c:pt idx="27">
                  <c:v>0.1714277242</c:v>
                </c:pt>
                <c:pt idx="28">
                  <c:v>0.17779999999999999</c:v>
                </c:pt>
                <c:pt idx="29">
                  <c:v>0.18412772419999998</c:v>
                </c:pt>
                <c:pt idx="30">
                  <c:v>0.1905</c:v>
                </c:pt>
                <c:pt idx="31">
                  <c:v>0.1968277242</c:v>
                </c:pt>
                <c:pt idx="32">
                  <c:v>0.2032</c:v>
                </c:pt>
                <c:pt idx="33">
                  <c:v>0.20952772420000002</c:v>
                </c:pt>
                <c:pt idx="34">
                  <c:v>0.21589999999999998</c:v>
                </c:pt>
                <c:pt idx="35">
                  <c:v>0.2222277242</c:v>
                </c:pt>
                <c:pt idx="36">
                  <c:v>0.2286</c:v>
                </c:pt>
                <c:pt idx="37">
                  <c:v>0.23492772420000002</c:v>
                </c:pt>
                <c:pt idx="38">
                  <c:v>0.2413</c:v>
                </c:pt>
                <c:pt idx="39">
                  <c:v>0.2476277242</c:v>
                </c:pt>
                <c:pt idx="40">
                  <c:v>0.254</c:v>
                </c:pt>
                <c:pt idx="41">
                  <c:v>0.2603277242</c:v>
                </c:pt>
                <c:pt idx="42">
                  <c:v>0.2667</c:v>
                </c:pt>
                <c:pt idx="43">
                  <c:v>0.2730277242</c:v>
                </c:pt>
                <c:pt idx="44">
                  <c:v>0.2794</c:v>
                </c:pt>
                <c:pt idx="45">
                  <c:v>0.28572772420000003</c:v>
                </c:pt>
                <c:pt idx="46">
                  <c:v>0.29209999999999997</c:v>
                </c:pt>
                <c:pt idx="47">
                  <c:v>0.2984277242</c:v>
                </c:pt>
                <c:pt idx="48">
                  <c:v>0.30479999999999996</c:v>
                </c:pt>
                <c:pt idx="49">
                  <c:v>0.3111277242</c:v>
                </c:pt>
                <c:pt idx="50">
                  <c:v>0.3175</c:v>
                </c:pt>
                <c:pt idx="51">
                  <c:v>0.3238277242</c:v>
                </c:pt>
                <c:pt idx="52">
                  <c:v>0.3302</c:v>
                </c:pt>
                <c:pt idx="53">
                  <c:v>0.3365277242</c:v>
                </c:pt>
                <c:pt idx="54">
                  <c:v>0.3429</c:v>
                </c:pt>
                <c:pt idx="55">
                  <c:v>0.34922772420000003</c:v>
                </c:pt>
                <c:pt idx="56">
                  <c:v>0.35559999999999997</c:v>
                </c:pt>
                <c:pt idx="57">
                  <c:v>0.3619277242</c:v>
                </c:pt>
                <c:pt idx="58">
                  <c:v>0.36829999999999996</c:v>
                </c:pt>
                <c:pt idx="59">
                  <c:v>0.3746277242</c:v>
                </c:pt>
                <c:pt idx="60">
                  <c:v>0.381</c:v>
                </c:pt>
                <c:pt idx="61">
                  <c:v>0.3873277242</c:v>
                </c:pt>
                <c:pt idx="62">
                  <c:v>0.3937</c:v>
                </c:pt>
                <c:pt idx="63">
                  <c:v>0.4000277242</c:v>
                </c:pt>
                <c:pt idx="64">
                  <c:v>0.4064</c:v>
                </c:pt>
                <c:pt idx="65">
                  <c:v>0.4127277242</c:v>
                </c:pt>
                <c:pt idx="66">
                  <c:v>0.4191</c:v>
                </c:pt>
                <c:pt idx="67">
                  <c:v>0.4254277242</c:v>
                </c:pt>
                <c:pt idx="68">
                  <c:v>0.43179999999999996</c:v>
                </c:pt>
                <c:pt idx="69">
                  <c:v>0.4381277242</c:v>
                </c:pt>
                <c:pt idx="70">
                  <c:v>0.4445</c:v>
                </c:pt>
                <c:pt idx="71">
                  <c:v>0.4508277242</c:v>
                </c:pt>
                <c:pt idx="72">
                  <c:v>0.4572</c:v>
                </c:pt>
                <c:pt idx="73">
                  <c:v>0.4635277242</c:v>
                </c:pt>
                <c:pt idx="74">
                  <c:v>0.4699</c:v>
                </c:pt>
                <c:pt idx="75">
                  <c:v>0.4762277242</c:v>
                </c:pt>
                <c:pt idx="76">
                  <c:v>0.4826</c:v>
                </c:pt>
                <c:pt idx="77">
                  <c:v>0.4889277242</c:v>
                </c:pt>
                <c:pt idx="78">
                  <c:v>0.49529999999999996</c:v>
                </c:pt>
                <c:pt idx="79">
                  <c:v>0.5016277242</c:v>
                </c:pt>
                <c:pt idx="80">
                  <c:v>0.508</c:v>
                </c:pt>
                <c:pt idx="81">
                  <c:v>0.5143277242</c:v>
                </c:pt>
                <c:pt idx="82">
                  <c:v>0.5206999999999999</c:v>
                </c:pt>
                <c:pt idx="83">
                  <c:v>0.5270277242</c:v>
                </c:pt>
                <c:pt idx="84">
                  <c:v>0.5334</c:v>
                </c:pt>
                <c:pt idx="85">
                  <c:v>0.5397277242</c:v>
                </c:pt>
                <c:pt idx="86">
                  <c:v>0.5461</c:v>
                </c:pt>
                <c:pt idx="87">
                  <c:v>0.5524277242</c:v>
                </c:pt>
                <c:pt idx="88">
                  <c:v>0.5588</c:v>
                </c:pt>
                <c:pt idx="89">
                  <c:v>0.5651277242</c:v>
                </c:pt>
                <c:pt idx="90">
                  <c:v>0.5715</c:v>
                </c:pt>
                <c:pt idx="91">
                  <c:v>0.5778277242</c:v>
                </c:pt>
                <c:pt idx="92">
                  <c:v>0.5841999999999999</c:v>
                </c:pt>
                <c:pt idx="93">
                  <c:v>0.5905277242</c:v>
                </c:pt>
                <c:pt idx="94">
                  <c:v>0.5969</c:v>
                </c:pt>
                <c:pt idx="95">
                  <c:v>0.6032277242</c:v>
                </c:pt>
                <c:pt idx="96">
                  <c:v>0.6095999999999999</c:v>
                </c:pt>
                <c:pt idx="97">
                  <c:v>0.6159277242</c:v>
                </c:pt>
                <c:pt idx="98">
                  <c:v>0.6223</c:v>
                </c:pt>
                <c:pt idx="99">
                  <c:v>0.6286277242</c:v>
                </c:pt>
                <c:pt idx="100">
                  <c:v>0.635</c:v>
                </c:pt>
                <c:pt idx="101">
                  <c:v>0.6413277242</c:v>
                </c:pt>
                <c:pt idx="102">
                  <c:v>0.6476999999999999</c:v>
                </c:pt>
                <c:pt idx="103">
                  <c:v>0.6540277242</c:v>
                </c:pt>
                <c:pt idx="104">
                  <c:v>0.6604</c:v>
                </c:pt>
                <c:pt idx="105">
                  <c:v>0.6667277242</c:v>
                </c:pt>
                <c:pt idx="106">
                  <c:v>0.6730999999999999</c:v>
                </c:pt>
                <c:pt idx="107">
                  <c:v>0.6794277242</c:v>
                </c:pt>
                <c:pt idx="108">
                  <c:v>0.6858</c:v>
                </c:pt>
                <c:pt idx="109">
                  <c:v>0.6921277242</c:v>
                </c:pt>
                <c:pt idx="110">
                  <c:v>0.6985</c:v>
                </c:pt>
                <c:pt idx="111">
                  <c:v>0.7048277242</c:v>
                </c:pt>
                <c:pt idx="112">
                  <c:v>0.7111999999999999</c:v>
                </c:pt>
                <c:pt idx="113">
                  <c:v>0.7175277242</c:v>
                </c:pt>
                <c:pt idx="114">
                  <c:v>0.7239</c:v>
                </c:pt>
                <c:pt idx="115">
                  <c:v>0.7302277242</c:v>
                </c:pt>
                <c:pt idx="116">
                  <c:v>0.7365999999999999</c:v>
                </c:pt>
                <c:pt idx="117">
                  <c:v>0.7429277242</c:v>
                </c:pt>
                <c:pt idx="118">
                  <c:v>0.7493</c:v>
                </c:pt>
                <c:pt idx="119">
                  <c:v>0.7556277242</c:v>
                </c:pt>
                <c:pt idx="120">
                  <c:v>0.762</c:v>
                </c:pt>
                <c:pt idx="121">
                  <c:v>0.7683277242</c:v>
                </c:pt>
                <c:pt idx="122">
                  <c:v>0.7746999999999999</c:v>
                </c:pt>
                <c:pt idx="123">
                  <c:v>0.7810277242</c:v>
                </c:pt>
                <c:pt idx="124">
                  <c:v>0.7874</c:v>
                </c:pt>
                <c:pt idx="125">
                  <c:v>0.7937277242</c:v>
                </c:pt>
                <c:pt idx="126">
                  <c:v>0.8000999999999999</c:v>
                </c:pt>
                <c:pt idx="127">
                  <c:v>0.8064277242</c:v>
                </c:pt>
                <c:pt idx="128">
                  <c:v>0.8128</c:v>
                </c:pt>
                <c:pt idx="129">
                  <c:v>0.8191277241999999</c:v>
                </c:pt>
                <c:pt idx="130">
                  <c:v>0.8255</c:v>
                </c:pt>
                <c:pt idx="131">
                  <c:v>0.8318277242</c:v>
                </c:pt>
                <c:pt idx="132">
                  <c:v>0.8382</c:v>
                </c:pt>
                <c:pt idx="133">
                  <c:v>0.8445277241999999</c:v>
                </c:pt>
                <c:pt idx="134">
                  <c:v>0.8509</c:v>
                </c:pt>
                <c:pt idx="135">
                  <c:v>0.8572277241999999</c:v>
                </c:pt>
                <c:pt idx="136">
                  <c:v>0.8635999999999999</c:v>
                </c:pt>
                <c:pt idx="137">
                  <c:v>0.8699277241999999</c:v>
                </c:pt>
                <c:pt idx="138">
                  <c:v>0.8763</c:v>
                </c:pt>
                <c:pt idx="139">
                  <c:v>0.8826277241999999</c:v>
                </c:pt>
                <c:pt idx="140">
                  <c:v>0.889</c:v>
                </c:pt>
                <c:pt idx="141">
                  <c:v>0.8953277241999998</c:v>
                </c:pt>
                <c:pt idx="142">
                  <c:v>0.9017</c:v>
                </c:pt>
                <c:pt idx="143">
                  <c:v>0.9080277241999999</c:v>
                </c:pt>
                <c:pt idx="144">
                  <c:v>0.9144</c:v>
                </c:pt>
                <c:pt idx="145">
                  <c:v>0.9207277241999999</c:v>
                </c:pt>
                <c:pt idx="146">
                  <c:v>0.9270999999999999</c:v>
                </c:pt>
                <c:pt idx="147">
                  <c:v>0.9334277241999999</c:v>
                </c:pt>
                <c:pt idx="148">
                  <c:v>0.9398</c:v>
                </c:pt>
                <c:pt idx="149">
                  <c:v>0.9461277241999999</c:v>
                </c:pt>
                <c:pt idx="150">
                  <c:v>0.9525</c:v>
                </c:pt>
                <c:pt idx="151">
                  <c:v>0.9588277241999998</c:v>
                </c:pt>
                <c:pt idx="152">
                  <c:v>0.9652</c:v>
                </c:pt>
                <c:pt idx="153">
                  <c:v>0.9715277241999999</c:v>
                </c:pt>
                <c:pt idx="154">
                  <c:v>0.9779</c:v>
                </c:pt>
                <c:pt idx="155">
                  <c:v>0.9842277241999999</c:v>
                </c:pt>
                <c:pt idx="156">
                  <c:v>0.9905999999999999</c:v>
                </c:pt>
                <c:pt idx="157">
                  <c:v>0.9969277241999999</c:v>
                </c:pt>
                <c:pt idx="158">
                  <c:v>1.0032999999999999</c:v>
                </c:pt>
                <c:pt idx="159">
                  <c:v>1.0096277241999998</c:v>
                </c:pt>
                <c:pt idx="160">
                  <c:v>1.016</c:v>
                </c:pt>
                <c:pt idx="161">
                  <c:v>1.0223277242</c:v>
                </c:pt>
                <c:pt idx="162">
                  <c:v>1.0287</c:v>
                </c:pt>
                <c:pt idx="163">
                  <c:v>1.0350277241999999</c:v>
                </c:pt>
                <c:pt idx="164">
                  <c:v>1.0413999999999999</c:v>
                </c:pt>
                <c:pt idx="165">
                  <c:v>1.0477277241999998</c:v>
                </c:pt>
                <c:pt idx="166">
                  <c:v>1.0541</c:v>
                </c:pt>
                <c:pt idx="167">
                  <c:v>1.0604277242</c:v>
                </c:pt>
                <c:pt idx="168">
                  <c:v>1.0668</c:v>
                </c:pt>
                <c:pt idx="169">
                  <c:v>1.0731277242</c:v>
                </c:pt>
                <c:pt idx="170">
                  <c:v>1.0795</c:v>
                </c:pt>
                <c:pt idx="171">
                  <c:v>1.0858277241999998</c:v>
                </c:pt>
                <c:pt idx="172">
                  <c:v>1.0922</c:v>
                </c:pt>
                <c:pt idx="173">
                  <c:v>1.0985277241999998</c:v>
                </c:pt>
                <c:pt idx="174">
                  <c:v>1.1049</c:v>
                </c:pt>
                <c:pt idx="175">
                  <c:v>1.1112277242</c:v>
                </c:pt>
                <c:pt idx="176">
                  <c:v>1.1176</c:v>
                </c:pt>
                <c:pt idx="177">
                  <c:v>1.1239277241999999</c:v>
                </c:pt>
                <c:pt idx="178">
                  <c:v>1.1302999999999999</c:v>
                </c:pt>
                <c:pt idx="179">
                  <c:v>1.1366277241999998</c:v>
                </c:pt>
                <c:pt idx="180">
                  <c:v>1.143</c:v>
                </c:pt>
                <c:pt idx="181">
                  <c:v>1.1493277242</c:v>
                </c:pt>
                <c:pt idx="182">
                  <c:v>1.1557</c:v>
                </c:pt>
                <c:pt idx="183">
                  <c:v>1.1620277242</c:v>
                </c:pt>
                <c:pt idx="184">
                  <c:v>1.1683999999999999</c:v>
                </c:pt>
                <c:pt idx="185">
                  <c:v>1.1747277241999998</c:v>
                </c:pt>
                <c:pt idx="186">
                  <c:v>1.1811</c:v>
                </c:pt>
                <c:pt idx="187">
                  <c:v>1.1874277242</c:v>
                </c:pt>
                <c:pt idx="188">
                  <c:v>1.1938</c:v>
                </c:pt>
                <c:pt idx="189">
                  <c:v>1.2001277242</c:v>
                </c:pt>
                <c:pt idx="190">
                  <c:v>1.2065</c:v>
                </c:pt>
                <c:pt idx="191">
                  <c:v>1.2128277241999998</c:v>
                </c:pt>
                <c:pt idx="192">
                  <c:v>1.2191999999999998</c:v>
                </c:pt>
                <c:pt idx="193">
                  <c:v>1.2255277241999998</c:v>
                </c:pt>
                <c:pt idx="194">
                  <c:v>1.2319</c:v>
                </c:pt>
                <c:pt idx="195">
                  <c:v>1.2382277242</c:v>
                </c:pt>
                <c:pt idx="196">
                  <c:v>1.2446</c:v>
                </c:pt>
                <c:pt idx="197">
                  <c:v>1.2509277241999999</c:v>
                </c:pt>
                <c:pt idx="198">
                  <c:v>1.2572999999999999</c:v>
                </c:pt>
                <c:pt idx="199">
                  <c:v>1.2636277241999998</c:v>
                </c:pt>
                <c:pt idx="200">
                  <c:v>1.27</c:v>
                </c:pt>
                <c:pt idx="201">
                  <c:v>1.2763277242</c:v>
                </c:pt>
                <c:pt idx="202">
                  <c:v>1.2827</c:v>
                </c:pt>
                <c:pt idx="203">
                  <c:v>1.2890277242</c:v>
                </c:pt>
                <c:pt idx="204">
                  <c:v>1.2953999999999999</c:v>
                </c:pt>
                <c:pt idx="205">
                  <c:v>1.3017277241999998</c:v>
                </c:pt>
                <c:pt idx="206">
                  <c:v>1.3081</c:v>
                </c:pt>
                <c:pt idx="207">
                  <c:v>1.3144277242</c:v>
                </c:pt>
                <c:pt idx="208">
                  <c:v>1.3208</c:v>
                </c:pt>
                <c:pt idx="209">
                  <c:v>1.3271277242</c:v>
                </c:pt>
                <c:pt idx="210">
                  <c:v>1.3335</c:v>
                </c:pt>
                <c:pt idx="211">
                  <c:v>1.3398277241999998</c:v>
                </c:pt>
                <c:pt idx="212">
                  <c:v>1.3461999999999998</c:v>
                </c:pt>
                <c:pt idx="213">
                  <c:v>1.3525277241999998</c:v>
                </c:pt>
                <c:pt idx="214">
                  <c:v>1.3589</c:v>
                </c:pt>
                <c:pt idx="215">
                  <c:v>1.3652277242</c:v>
                </c:pt>
                <c:pt idx="216">
                  <c:v>1.3716</c:v>
                </c:pt>
                <c:pt idx="217">
                  <c:v>1.3779277241999999</c:v>
                </c:pt>
                <c:pt idx="218">
                  <c:v>1.3842999999999999</c:v>
                </c:pt>
                <c:pt idx="219">
                  <c:v>1.3906277241999998</c:v>
                </c:pt>
              </c:numCache>
            </c:numRef>
          </c:xVal>
          <c:yVal>
            <c:numRef>
              <c:f>'Hall_pointscan_data.2519489'!$F$4:$F$223</c:f>
              <c:numCache>
                <c:ptCount val="220"/>
                <c:pt idx="0">
                  <c:v>4.5E-05</c:v>
                </c:pt>
                <c:pt idx="1">
                  <c:v>4E-05</c:v>
                </c:pt>
                <c:pt idx="2">
                  <c:v>3E-05</c:v>
                </c:pt>
                <c:pt idx="3">
                  <c:v>2E-05</c:v>
                </c:pt>
                <c:pt idx="4">
                  <c:v>1E-05</c:v>
                </c:pt>
                <c:pt idx="5">
                  <c:v>-5E-06</c:v>
                </c:pt>
                <c:pt idx="6">
                  <c:v>-2E-05</c:v>
                </c:pt>
                <c:pt idx="7">
                  <c:v>-4E-05</c:v>
                </c:pt>
                <c:pt idx="8">
                  <c:v>-6E-05</c:v>
                </c:pt>
                <c:pt idx="9">
                  <c:v>-9.5E-05</c:v>
                </c:pt>
                <c:pt idx="10">
                  <c:v>-0.00014</c:v>
                </c:pt>
                <c:pt idx="11">
                  <c:v>-0.00019</c:v>
                </c:pt>
                <c:pt idx="12">
                  <c:v>-0.00026</c:v>
                </c:pt>
                <c:pt idx="13">
                  <c:v>-0.000335</c:v>
                </c:pt>
                <c:pt idx="14">
                  <c:v>-0.00044</c:v>
                </c:pt>
                <c:pt idx="15">
                  <c:v>-0.000625</c:v>
                </c:pt>
                <c:pt idx="16">
                  <c:v>-0.001255</c:v>
                </c:pt>
                <c:pt idx="17">
                  <c:v>-0.00312</c:v>
                </c:pt>
                <c:pt idx="18">
                  <c:v>-0.00562</c:v>
                </c:pt>
                <c:pt idx="19">
                  <c:v>-0.00845</c:v>
                </c:pt>
                <c:pt idx="20">
                  <c:v>-0.01182</c:v>
                </c:pt>
                <c:pt idx="21">
                  <c:v>-0.01585</c:v>
                </c:pt>
                <c:pt idx="22">
                  <c:v>-0.020795</c:v>
                </c:pt>
                <c:pt idx="23">
                  <c:v>-0.026755</c:v>
                </c:pt>
                <c:pt idx="24">
                  <c:v>-0.03396</c:v>
                </c:pt>
                <c:pt idx="25">
                  <c:v>-0.04216</c:v>
                </c:pt>
                <c:pt idx="26">
                  <c:v>-0.050785</c:v>
                </c:pt>
                <c:pt idx="27">
                  <c:v>-0.05873</c:v>
                </c:pt>
                <c:pt idx="28">
                  <c:v>-0.06534</c:v>
                </c:pt>
                <c:pt idx="29">
                  <c:v>-0.07036</c:v>
                </c:pt>
                <c:pt idx="30">
                  <c:v>-0.073875</c:v>
                </c:pt>
                <c:pt idx="31">
                  <c:v>-0.07613</c:v>
                </c:pt>
                <c:pt idx="32">
                  <c:v>-0.077525</c:v>
                </c:pt>
                <c:pt idx="33">
                  <c:v>-0.0784</c:v>
                </c:pt>
                <c:pt idx="34">
                  <c:v>-0.079095</c:v>
                </c:pt>
                <c:pt idx="35">
                  <c:v>-0.07976</c:v>
                </c:pt>
                <c:pt idx="36">
                  <c:v>-0.08056</c:v>
                </c:pt>
                <c:pt idx="37">
                  <c:v>-0.081535</c:v>
                </c:pt>
                <c:pt idx="38">
                  <c:v>-0.08269</c:v>
                </c:pt>
                <c:pt idx="39">
                  <c:v>-0.08392</c:v>
                </c:pt>
                <c:pt idx="40">
                  <c:v>-0.08523</c:v>
                </c:pt>
                <c:pt idx="41">
                  <c:v>-0.086465</c:v>
                </c:pt>
                <c:pt idx="42">
                  <c:v>-0.087575</c:v>
                </c:pt>
                <c:pt idx="43">
                  <c:v>-0.08856</c:v>
                </c:pt>
                <c:pt idx="44">
                  <c:v>-0.0894</c:v>
                </c:pt>
                <c:pt idx="45">
                  <c:v>-0.09009</c:v>
                </c:pt>
                <c:pt idx="46">
                  <c:v>-0.090745</c:v>
                </c:pt>
                <c:pt idx="47">
                  <c:v>-0.09125</c:v>
                </c:pt>
                <c:pt idx="48">
                  <c:v>-0.0917</c:v>
                </c:pt>
                <c:pt idx="49">
                  <c:v>-0.09211</c:v>
                </c:pt>
                <c:pt idx="50">
                  <c:v>-0.09246</c:v>
                </c:pt>
                <c:pt idx="51">
                  <c:v>-0.092775</c:v>
                </c:pt>
                <c:pt idx="52">
                  <c:v>-0.09307</c:v>
                </c:pt>
                <c:pt idx="53">
                  <c:v>-0.093365</c:v>
                </c:pt>
                <c:pt idx="54">
                  <c:v>-0.09364</c:v>
                </c:pt>
                <c:pt idx="55">
                  <c:v>-0.09391</c:v>
                </c:pt>
                <c:pt idx="56">
                  <c:v>-0.094185</c:v>
                </c:pt>
                <c:pt idx="57">
                  <c:v>-0.094415</c:v>
                </c:pt>
                <c:pt idx="58">
                  <c:v>-0.094645</c:v>
                </c:pt>
                <c:pt idx="59">
                  <c:v>-0.094935</c:v>
                </c:pt>
                <c:pt idx="60">
                  <c:v>-0.095195</c:v>
                </c:pt>
                <c:pt idx="61">
                  <c:v>-0.095425</c:v>
                </c:pt>
                <c:pt idx="62">
                  <c:v>-0.09561</c:v>
                </c:pt>
                <c:pt idx="63">
                  <c:v>-0.09581</c:v>
                </c:pt>
                <c:pt idx="64">
                  <c:v>-0.09596</c:v>
                </c:pt>
                <c:pt idx="65">
                  <c:v>-0.096125</c:v>
                </c:pt>
                <c:pt idx="66">
                  <c:v>-0.096275</c:v>
                </c:pt>
                <c:pt idx="67">
                  <c:v>-0.096395</c:v>
                </c:pt>
                <c:pt idx="68">
                  <c:v>-0.09652</c:v>
                </c:pt>
                <c:pt idx="69">
                  <c:v>-0.09662</c:v>
                </c:pt>
                <c:pt idx="70">
                  <c:v>-0.096715</c:v>
                </c:pt>
                <c:pt idx="71">
                  <c:v>-0.09681</c:v>
                </c:pt>
                <c:pt idx="72">
                  <c:v>-0.09687</c:v>
                </c:pt>
                <c:pt idx="73">
                  <c:v>-0.09698</c:v>
                </c:pt>
                <c:pt idx="74">
                  <c:v>-0.097065</c:v>
                </c:pt>
                <c:pt idx="75">
                  <c:v>-0.09714</c:v>
                </c:pt>
                <c:pt idx="76">
                  <c:v>-0.097225</c:v>
                </c:pt>
                <c:pt idx="77">
                  <c:v>-0.0973</c:v>
                </c:pt>
                <c:pt idx="78">
                  <c:v>-0.097355</c:v>
                </c:pt>
                <c:pt idx="79">
                  <c:v>-0.09742</c:v>
                </c:pt>
                <c:pt idx="80">
                  <c:v>-0.09747</c:v>
                </c:pt>
                <c:pt idx="81">
                  <c:v>-0.097525</c:v>
                </c:pt>
                <c:pt idx="82">
                  <c:v>-0.097565</c:v>
                </c:pt>
                <c:pt idx="83">
                  <c:v>-0.09759</c:v>
                </c:pt>
                <c:pt idx="84">
                  <c:v>-0.09761</c:v>
                </c:pt>
                <c:pt idx="85">
                  <c:v>-0.09763</c:v>
                </c:pt>
                <c:pt idx="86">
                  <c:v>-0.09765</c:v>
                </c:pt>
                <c:pt idx="87">
                  <c:v>-0.09764</c:v>
                </c:pt>
                <c:pt idx="88">
                  <c:v>-0.097635</c:v>
                </c:pt>
                <c:pt idx="89">
                  <c:v>-0.097635</c:v>
                </c:pt>
                <c:pt idx="90">
                  <c:v>-0.097635</c:v>
                </c:pt>
                <c:pt idx="91">
                  <c:v>-0.097645</c:v>
                </c:pt>
                <c:pt idx="92">
                  <c:v>-0.09764</c:v>
                </c:pt>
                <c:pt idx="93">
                  <c:v>-0.097645</c:v>
                </c:pt>
                <c:pt idx="94">
                  <c:v>-0.09765</c:v>
                </c:pt>
                <c:pt idx="95">
                  <c:v>-0.097645</c:v>
                </c:pt>
                <c:pt idx="96">
                  <c:v>-0.09765</c:v>
                </c:pt>
                <c:pt idx="97">
                  <c:v>-0.097645</c:v>
                </c:pt>
                <c:pt idx="98">
                  <c:v>-0.09766</c:v>
                </c:pt>
                <c:pt idx="99">
                  <c:v>-0.097615</c:v>
                </c:pt>
                <c:pt idx="100">
                  <c:v>-0.097485</c:v>
                </c:pt>
                <c:pt idx="101">
                  <c:v>-0.09754</c:v>
                </c:pt>
                <c:pt idx="102">
                  <c:v>-0.097515</c:v>
                </c:pt>
                <c:pt idx="103">
                  <c:v>-0.09751</c:v>
                </c:pt>
                <c:pt idx="104">
                  <c:v>-0.0975</c:v>
                </c:pt>
                <c:pt idx="105">
                  <c:v>-0.097505</c:v>
                </c:pt>
                <c:pt idx="106">
                  <c:v>-0.09749</c:v>
                </c:pt>
                <c:pt idx="107">
                  <c:v>-0.09751</c:v>
                </c:pt>
                <c:pt idx="108">
                  <c:v>-0.09763</c:v>
                </c:pt>
                <c:pt idx="109">
                  <c:v>-0.09793</c:v>
                </c:pt>
                <c:pt idx="110">
                  <c:v>-0.09851</c:v>
                </c:pt>
                <c:pt idx="111">
                  <c:v>-0.099265</c:v>
                </c:pt>
                <c:pt idx="112">
                  <c:v>-0.099955</c:v>
                </c:pt>
                <c:pt idx="113">
                  <c:v>-0.10043</c:v>
                </c:pt>
                <c:pt idx="114">
                  <c:v>-0.100705</c:v>
                </c:pt>
                <c:pt idx="115">
                  <c:v>-0.10088</c:v>
                </c:pt>
                <c:pt idx="116">
                  <c:v>-0.100965</c:v>
                </c:pt>
                <c:pt idx="117">
                  <c:v>-0.101025</c:v>
                </c:pt>
                <c:pt idx="118">
                  <c:v>-0.10107</c:v>
                </c:pt>
                <c:pt idx="119">
                  <c:v>-0.1011</c:v>
                </c:pt>
                <c:pt idx="120">
                  <c:v>-0.101135</c:v>
                </c:pt>
                <c:pt idx="121">
                  <c:v>-0.101155</c:v>
                </c:pt>
                <c:pt idx="122">
                  <c:v>-0.101165</c:v>
                </c:pt>
                <c:pt idx="123">
                  <c:v>-0.10115</c:v>
                </c:pt>
                <c:pt idx="124">
                  <c:v>-0.10114</c:v>
                </c:pt>
                <c:pt idx="125">
                  <c:v>-0.10115</c:v>
                </c:pt>
                <c:pt idx="126">
                  <c:v>-0.101145</c:v>
                </c:pt>
                <c:pt idx="127">
                  <c:v>-0.101125</c:v>
                </c:pt>
                <c:pt idx="128">
                  <c:v>-0.101115</c:v>
                </c:pt>
                <c:pt idx="129">
                  <c:v>-0.10109</c:v>
                </c:pt>
                <c:pt idx="130">
                  <c:v>-0.10106</c:v>
                </c:pt>
                <c:pt idx="131">
                  <c:v>-0.101025</c:v>
                </c:pt>
                <c:pt idx="132">
                  <c:v>-0.100995</c:v>
                </c:pt>
                <c:pt idx="133">
                  <c:v>-0.10094500000000001</c:v>
                </c:pt>
                <c:pt idx="134">
                  <c:v>-0.100895</c:v>
                </c:pt>
                <c:pt idx="135">
                  <c:v>-0.10083</c:v>
                </c:pt>
                <c:pt idx="136">
                  <c:v>-0.100755</c:v>
                </c:pt>
                <c:pt idx="137">
                  <c:v>-0.100695</c:v>
                </c:pt>
                <c:pt idx="138">
                  <c:v>-0.100605</c:v>
                </c:pt>
                <c:pt idx="139">
                  <c:v>-0.10052</c:v>
                </c:pt>
                <c:pt idx="140">
                  <c:v>-0.100415</c:v>
                </c:pt>
                <c:pt idx="141">
                  <c:v>-0.10029</c:v>
                </c:pt>
                <c:pt idx="142">
                  <c:v>-0.100165</c:v>
                </c:pt>
                <c:pt idx="143">
                  <c:v>-0.10003</c:v>
                </c:pt>
                <c:pt idx="144">
                  <c:v>-0.099855</c:v>
                </c:pt>
                <c:pt idx="145">
                  <c:v>-0.09971</c:v>
                </c:pt>
                <c:pt idx="146">
                  <c:v>-0.09957</c:v>
                </c:pt>
                <c:pt idx="147">
                  <c:v>-0.099405</c:v>
                </c:pt>
                <c:pt idx="148">
                  <c:v>-0.099255</c:v>
                </c:pt>
                <c:pt idx="149">
                  <c:v>-0.099085</c:v>
                </c:pt>
                <c:pt idx="150">
                  <c:v>-0.098905</c:v>
                </c:pt>
                <c:pt idx="151">
                  <c:v>-0.098725</c:v>
                </c:pt>
                <c:pt idx="152">
                  <c:v>-0.09852</c:v>
                </c:pt>
                <c:pt idx="153">
                  <c:v>-0.098305</c:v>
                </c:pt>
                <c:pt idx="154">
                  <c:v>-0.09806</c:v>
                </c:pt>
                <c:pt idx="155">
                  <c:v>-0.097795</c:v>
                </c:pt>
                <c:pt idx="156">
                  <c:v>-0.097505</c:v>
                </c:pt>
                <c:pt idx="157">
                  <c:v>-0.09709</c:v>
                </c:pt>
                <c:pt idx="158">
                  <c:v>-0.096785</c:v>
                </c:pt>
                <c:pt idx="159">
                  <c:v>-0.09642</c:v>
                </c:pt>
                <c:pt idx="160">
                  <c:v>-0.09603</c:v>
                </c:pt>
                <c:pt idx="161">
                  <c:v>-0.09561</c:v>
                </c:pt>
                <c:pt idx="162">
                  <c:v>-0.095165</c:v>
                </c:pt>
                <c:pt idx="163">
                  <c:v>-0.094715</c:v>
                </c:pt>
                <c:pt idx="164">
                  <c:v>-0.094245</c:v>
                </c:pt>
                <c:pt idx="165">
                  <c:v>-0.09377</c:v>
                </c:pt>
                <c:pt idx="166">
                  <c:v>-0.09326</c:v>
                </c:pt>
                <c:pt idx="167">
                  <c:v>-0.092745</c:v>
                </c:pt>
                <c:pt idx="168">
                  <c:v>-0.092225</c:v>
                </c:pt>
                <c:pt idx="169">
                  <c:v>-0.091665</c:v>
                </c:pt>
                <c:pt idx="170">
                  <c:v>-0.09105</c:v>
                </c:pt>
                <c:pt idx="171">
                  <c:v>-0.09039</c:v>
                </c:pt>
                <c:pt idx="172">
                  <c:v>-0.089645</c:v>
                </c:pt>
                <c:pt idx="173">
                  <c:v>-0.08887</c:v>
                </c:pt>
                <c:pt idx="174">
                  <c:v>-0.088</c:v>
                </c:pt>
                <c:pt idx="175">
                  <c:v>-0.087045</c:v>
                </c:pt>
                <c:pt idx="176">
                  <c:v>-0.085995</c:v>
                </c:pt>
                <c:pt idx="177">
                  <c:v>-0.08487</c:v>
                </c:pt>
                <c:pt idx="178">
                  <c:v>-0.08364</c:v>
                </c:pt>
                <c:pt idx="179">
                  <c:v>-0.082355</c:v>
                </c:pt>
                <c:pt idx="180">
                  <c:v>-0.08103</c:v>
                </c:pt>
                <c:pt idx="181">
                  <c:v>-0.07971</c:v>
                </c:pt>
                <c:pt idx="182">
                  <c:v>-0.078475</c:v>
                </c:pt>
                <c:pt idx="183">
                  <c:v>-0.077385</c:v>
                </c:pt>
                <c:pt idx="184">
                  <c:v>-0.07645</c:v>
                </c:pt>
                <c:pt idx="185">
                  <c:v>-0.075645</c:v>
                </c:pt>
                <c:pt idx="186">
                  <c:v>-0.07488</c:v>
                </c:pt>
                <c:pt idx="187">
                  <c:v>-0.07401</c:v>
                </c:pt>
                <c:pt idx="188">
                  <c:v>-0.072785</c:v>
                </c:pt>
                <c:pt idx="189">
                  <c:v>-0.07086</c:v>
                </c:pt>
                <c:pt idx="190">
                  <c:v>-0.067755</c:v>
                </c:pt>
                <c:pt idx="191">
                  <c:v>-0.06312</c:v>
                </c:pt>
                <c:pt idx="192">
                  <c:v>-0.05685</c:v>
                </c:pt>
                <c:pt idx="193">
                  <c:v>-0.04937</c:v>
                </c:pt>
                <c:pt idx="194">
                  <c:v>-0.041295</c:v>
                </c:pt>
                <c:pt idx="195">
                  <c:v>-0.03359</c:v>
                </c:pt>
                <c:pt idx="196">
                  <c:v>-0.026685</c:v>
                </c:pt>
                <c:pt idx="197">
                  <c:v>-0.020935</c:v>
                </c:pt>
                <c:pt idx="198">
                  <c:v>-0.016165</c:v>
                </c:pt>
                <c:pt idx="199">
                  <c:v>-0.0123</c:v>
                </c:pt>
                <c:pt idx="200">
                  <c:v>-0.00909</c:v>
                </c:pt>
                <c:pt idx="201">
                  <c:v>-0.00639</c:v>
                </c:pt>
                <c:pt idx="202">
                  <c:v>-0.004055</c:v>
                </c:pt>
                <c:pt idx="203">
                  <c:v>-0.002035</c:v>
                </c:pt>
                <c:pt idx="204">
                  <c:v>-0.000845</c:v>
                </c:pt>
                <c:pt idx="205">
                  <c:v>-0.00049</c:v>
                </c:pt>
                <c:pt idx="206">
                  <c:v>-0.000355</c:v>
                </c:pt>
                <c:pt idx="207">
                  <c:v>-0.000275</c:v>
                </c:pt>
                <c:pt idx="208">
                  <c:v>-0.000205</c:v>
                </c:pt>
                <c:pt idx="209">
                  <c:v>-0.00014</c:v>
                </c:pt>
                <c:pt idx="210">
                  <c:v>-0.000105</c:v>
                </c:pt>
                <c:pt idx="211">
                  <c:v>-7.5E-05</c:v>
                </c:pt>
                <c:pt idx="212">
                  <c:v>-4.5E-05</c:v>
                </c:pt>
                <c:pt idx="213">
                  <c:v>-2.5E-05</c:v>
                </c:pt>
                <c:pt idx="214">
                  <c:v>-5E-06</c:v>
                </c:pt>
                <c:pt idx="215">
                  <c:v>5E-06</c:v>
                </c:pt>
                <c:pt idx="216">
                  <c:v>2E-05</c:v>
                </c:pt>
                <c:pt idx="217">
                  <c:v>2.5E-05</c:v>
                </c:pt>
                <c:pt idx="218">
                  <c:v>4E-05</c:v>
                </c:pt>
                <c:pt idx="219">
                  <c:v>4.5E-05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'Hall_pointscan_data.2519489'!$N$3</c:f>
              <c:strCache>
                <c:ptCount val="1"/>
                <c:pt idx="0">
                  <c:v>B, 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'Hall_pointscan_data.2519489'!$M$4:$M$77</c:f>
              <c:numCache>
                <c:ptCount val="74"/>
                <c:pt idx="0">
                  <c:v>1.3906277241999998</c:v>
                </c:pt>
                <c:pt idx="1">
                  <c:v>1.3716</c:v>
                </c:pt>
                <c:pt idx="2">
                  <c:v>1.3525277241999998</c:v>
                </c:pt>
                <c:pt idx="3">
                  <c:v>1.3335</c:v>
                </c:pt>
                <c:pt idx="4">
                  <c:v>1.3144277242</c:v>
                </c:pt>
                <c:pt idx="5">
                  <c:v>1.2953999999999999</c:v>
                </c:pt>
                <c:pt idx="6">
                  <c:v>1.2763277242</c:v>
                </c:pt>
                <c:pt idx="7">
                  <c:v>1.2572999999999999</c:v>
                </c:pt>
                <c:pt idx="8">
                  <c:v>1.2382277242</c:v>
                </c:pt>
                <c:pt idx="9">
                  <c:v>1.2191999999999998</c:v>
                </c:pt>
                <c:pt idx="10">
                  <c:v>1.2001277242</c:v>
                </c:pt>
                <c:pt idx="11">
                  <c:v>1.1811</c:v>
                </c:pt>
                <c:pt idx="12">
                  <c:v>1.1620277242</c:v>
                </c:pt>
                <c:pt idx="13">
                  <c:v>1.143</c:v>
                </c:pt>
                <c:pt idx="14">
                  <c:v>1.1239277241999999</c:v>
                </c:pt>
                <c:pt idx="15">
                  <c:v>1.1049</c:v>
                </c:pt>
                <c:pt idx="16">
                  <c:v>1.0858277241999998</c:v>
                </c:pt>
                <c:pt idx="17">
                  <c:v>1.0668</c:v>
                </c:pt>
                <c:pt idx="18">
                  <c:v>1.0477277241999998</c:v>
                </c:pt>
                <c:pt idx="19">
                  <c:v>1.0287</c:v>
                </c:pt>
                <c:pt idx="20">
                  <c:v>1.0096277241999998</c:v>
                </c:pt>
                <c:pt idx="21">
                  <c:v>0.9905999999999999</c:v>
                </c:pt>
                <c:pt idx="22">
                  <c:v>0.9715277241999999</c:v>
                </c:pt>
                <c:pt idx="23">
                  <c:v>0.9525</c:v>
                </c:pt>
                <c:pt idx="24">
                  <c:v>0.9334277241999999</c:v>
                </c:pt>
                <c:pt idx="25">
                  <c:v>0.9144</c:v>
                </c:pt>
                <c:pt idx="26">
                  <c:v>0.8953277241999998</c:v>
                </c:pt>
                <c:pt idx="27">
                  <c:v>0.8763</c:v>
                </c:pt>
                <c:pt idx="28">
                  <c:v>0.8572277241999999</c:v>
                </c:pt>
                <c:pt idx="29">
                  <c:v>0.8382</c:v>
                </c:pt>
                <c:pt idx="30">
                  <c:v>0.8191277241999999</c:v>
                </c:pt>
                <c:pt idx="31">
                  <c:v>0.8000999999999999</c:v>
                </c:pt>
                <c:pt idx="32">
                  <c:v>0.7810277242</c:v>
                </c:pt>
                <c:pt idx="33">
                  <c:v>0.762</c:v>
                </c:pt>
                <c:pt idx="34">
                  <c:v>0.7429277242</c:v>
                </c:pt>
                <c:pt idx="35">
                  <c:v>0.7239</c:v>
                </c:pt>
                <c:pt idx="36">
                  <c:v>0.7048277242</c:v>
                </c:pt>
                <c:pt idx="37">
                  <c:v>0.6858</c:v>
                </c:pt>
                <c:pt idx="38">
                  <c:v>0.6667277242</c:v>
                </c:pt>
                <c:pt idx="39">
                  <c:v>0.6476999999999999</c:v>
                </c:pt>
                <c:pt idx="40">
                  <c:v>0.6286277242</c:v>
                </c:pt>
                <c:pt idx="41">
                  <c:v>0.6095999999999999</c:v>
                </c:pt>
                <c:pt idx="42">
                  <c:v>0.5905277242</c:v>
                </c:pt>
                <c:pt idx="43">
                  <c:v>0.5715</c:v>
                </c:pt>
                <c:pt idx="44">
                  <c:v>0.5524277242</c:v>
                </c:pt>
                <c:pt idx="45">
                  <c:v>0.5334</c:v>
                </c:pt>
                <c:pt idx="46">
                  <c:v>0.5143277242</c:v>
                </c:pt>
                <c:pt idx="47">
                  <c:v>0.49529999999999996</c:v>
                </c:pt>
                <c:pt idx="48">
                  <c:v>0.4762277242</c:v>
                </c:pt>
                <c:pt idx="49">
                  <c:v>0.4572</c:v>
                </c:pt>
                <c:pt idx="50">
                  <c:v>0.4381277242</c:v>
                </c:pt>
                <c:pt idx="51">
                  <c:v>0.4191</c:v>
                </c:pt>
                <c:pt idx="52">
                  <c:v>0.4000277242</c:v>
                </c:pt>
                <c:pt idx="53">
                  <c:v>0.381</c:v>
                </c:pt>
                <c:pt idx="54">
                  <c:v>0.3619277242</c:v>
                </c:pt>
                <c:pt idx="55">
                  <c:v>0.3429</c:v>
                </c:pt>
                <c:pt idx="56">
                  <c:v>0.3238277242</c:v>
                </c:pt>
                <c:pt idx="57">
                  <c:v>0.30479999999999996</c:v>
                </c:pt>
                <c:pt idx="58">
                  <c:v>0.28572772420000003</c:v>
                </c:pt>
                <c:pt idx="59">
                  <c:v>0.2667</c:v>
                </c:pt>
                <c:pt idx="60">
                  <c:v>0.2476277242</c:v>
                </c:pt>
                <c:pt idx="61">
                  <c:v>0.2286</c:v>
                </c:pt>
                <c:pt idx="62">
                  <c:v>0.20952772420000002</c:v>
                </c:pt>
                <c:pt idx="63">
                  <c:v>0.1905</c:v>
                </c:pt>
                <c:pt idx="64">
                  <c:v>0.1714277242</c:v>
                </c:pt>
                <c:pt idx="65">
                  <c:v>0.15239999999999998</c:v>
                </c:pt>
                <c:pt idx="66">
                  <c:v>0.1333277242</c:v>
                </c:pt>
                <c:pt idx="67">
                  <c:v>0.1143</c:v>
                </c:pt>
                <c:pt idx="68">
                  <c:v>0.0952277242</c:v>
                </c:pt>
                <c:pt idx="69">
                  <c:v>0.07619999999999999</c:v>
                </c:pt>
                <c:pt idx="70">
                  <c:v>0.0571277242</c:v>
                </c:pt>
                <c:pt idx="71">
                  <c:v>0.038099999999999995</c:v>
                </c:pt>
                <c:pt idx="72">
                  <c:v>0.0190277242</c:v>
                </c:pt>
                <c:pt idx="73">
                  <c:v>0</c:v>
                </c:pt>
              </c:numCache>
            </c:numRef>
          </c:xVal>
          <c:yVal>
            <c:numRef>
              <c:f>'Hall_pointscan_data.2519489'!$N$4:$N$77</c:f>
              <c:numCache>
                <c:ptCount val="74"/>
                <c:pt idx="0">
                  <c:v>4.5E-05</c:v>
                </c:pt>
                <c:pt idx="1">
                  <c:v>2.5E-05</c:v>
                </c:pt>
                <c:pt idx="2">
                  <c:v>-2.5E-05</c:v>
                </c:pt>
                <c:pt idx="3">
                  <c:v>-0.000105</c:v>
                </c:pt>
                <c:pt idx="4">
                  <c:v>-0.000275</c:v>
                </c:pt>
                <c:pt idx="5">
                  <c:v>-0.00092</c:v>
                </c:pt>
                <c:pt idx="6">
                  <c:v>-0.006725</c:v>
                </c:pt>
                <c:pt idx="7">
                  <c:v>-0.01676</c:v>
                </c:pt>
                <c:pt idx="8">
                  <c:v>-0.034485</c:v>
                </c:pt>
                <c:pt idx="9">
                  <c:v>-0.057775</c:v>
                </c:pt>
                <c:pt idx="10">
                  <c:v>-0.071225</c:v>
                </c:pt>
                <c:pt idx="11">
                  <c:v>-0.075055</c:v>
                </c:pt>
                <c:pt idx="12">
                  <c:v>-0.077595</c:v>
                </c:pt>
                <c:pt idx="13">
                  <c:v>-0.081275</c:v>
                </c:pt>
                <c:pt idx="14">
                  <c:v>-0.08512</c:v>
                </c:pt>
                <c:pt idx="15">
                  <c:v>-0.08821</c:v>
                </c:pt>
                <c:pt idx="16">
                  <c:v>-0.0906</c:v>
                </c:pt>
                <c:pt idx="17">
                  <c:v>-0.092405</c:v>
                </c:pt>
                <c:pt idx="18">
                  <c:v>-0.093925</c:v>
                </c:pt>
                <c:pt idx="19">
                  <c:v>-0.095325</c:v>
                </c:pt>
                <c:pt idx="20">
                  <c:v>-0.09659</c:v>
                </c:pt>
                <c:pt idx="21">
                  <c:v>-0.097605</c:v>
                </c:pt>
                <c:pt idx="22">
                  <c:v>-0.09839</c:v>
                </c:pt>
                <c:pt idx="23">
                  <c:v>-0.098975</c:v>
                </c:pt>
                <c:pt idx="24">
                  <c:v>-0.099485</c:v>
                </c:pt>
                <c:pt idx="25">
                  <c:v>-0.099945</c:v>
                </c:pt>
                <c:pt idx="26">
                  <c:v>-0.10036</c:v>
                </c:pt>
                <c:pt idx="27">
                  <c:v>-0.100675</c:v>
                </c:pt>
                <c:pt idx="28">
                  <c:v>-0.100895</c:v>
                </c:pt>
                <c:pt idx="29">
                  <c:v>-0.101035</c:v>
                </c:pt>
                <c:pt idx="30">
                  <c:v>-0.101125</c:v>
                </c:pt>
                <c:pt idx="31">
                  <c:v>-0.101195</c:v>
                </c:pt>
                <c:pt idx="32">
                  <c:v>-0.101225</c:v>
                </c:pt>
                <c:pt idx="33">
                  <c:v>-0.10121</c:v>
                </c:pt>
                <c:pt idx="34">
                  <c:v>-0.101105</c:v>
                </c:pt>
                <c:pt idx="35">
                  <c:v>-0.10077</c:v>
                </c:pt>
                <c:pt idx="36">
                  <c:v>-0.099245</c:v>
                </c:pt>
                <c:pt idx="37">
                  <c:v>-0.09767</c:v>
                </c:pt>
                <c:pt idx="38">
                  <c:v>-0.097555</c:v>
                </c:pt>
                <c:pt idx="39">
                  <c:v>-0.097585</c:v>
                </c:pt>
                <c:pt idx="40">
                  <c:v>-0.097615</c:v>
                </c:pt>
                <c:pt idx="41">
                  <c:v>-0.097655</c:v>
                </c:pt>
                <c:pt idx="42">
                  <c:v>-0.097655</c:v>
                </c:pt>
                <c:pt idx="43">
                  <c:v>-0.09765</c:v>
                </c:pt>
                <c:pt idx="44">
                  <c:v>-0.09764</c:v>
                </c:pt>
                <c:pt idx="45">
                  <c:v>-0.09762</c:v>
                </c:pt>
                <c:pt idx="46">
                  <c:v>-0.097545</c:v>
                </c:pt>
                <c:pt idx="47">
                  <c:v>-0.097375</c:v>
                </c:pt>
                <c:pt idx="48">
                  <c:v>-0.09716</c:v>
                </c:pt>
                <c:pt idx="49">
                  <c:v>-0.09692</c:v>
                </c:pt>
                <c:pt idx="50">
                  <c:v>-0.096635</c:v>
                </c:pt>
                <c:pt idx="51">
                  <c:v>-0.096285</c:v>
                </c:pt>
                <c:pt idx="52">
                  <c:v>-0.09579</c:v>
                </c:pt>
                <c:pt idx="53">
                  <c:v>-0.095175</c:v>
                </c:pt>
                <c:pt idx="54">
                  <c:v>-0.09441</c:v>
                </c:pt>
                <c:pt idx="55">
                  <c:v>-0.09361</c:v>
                </c:pt>
                <c:pt idx="56">
                  <c:v>-0.09278</c:v>
                </c:pt>
                <c:pt idx="57">
                  <c:v>-0.091675</c:v>
                </c:pt>
                <c:pt idx="58">
                  <c:v>-0.090035</c:v>
                </c:pt>
                <c:pt idx="59">
                  <c:v>-0.08746</c:v>
                </c:pt>
                <c:pt idx="60">
                  <c:v>-0.083815</c:v>
                </c:pt>
                <c:pt idx="61">
                  <c:v>-0.08049</c:v>
                </c:pt>
                <c:pt idx="62">
                  <c:v>-0.07833</c:v>
                </c:pt>
                <c:pt idx="63">
                  <c:v>-0.073445</c:v>
                </c:pt>
                <c:pt idx="64">
                  <c:v>-0.057685</c:v>
                </c:pt>
                <c:pt idx="65">
                  <c:v>-0.03309</c:v>
                </c:pt>
                <c:pt idx="66">
                  <c:v>-0.015295</c:v>
                </c:pt>
                <c:pt idx="67">
                  <c:v>-0.005305</c:v>
                </c:pt>
                <c:pt idx="68">
                  <c:v>-0.000605</c:v>
                </c:pt>
                <c:pt idx="69">
                  <c:v>-0.000255</c:v>
                </c:pt>
                <c:pt idx="70">
                  <c:v>-9.5E-05</c:v>
                </c:pt>
                <c:pt idx="71">
                  <c:v>-2.5E-05</c:v>
                </c:pt>
                <c:pt idx="72">
                  <c:v>2E-05</c:v>
                </c:pt>
                <c:pt idx="73">
                  <c:v>4.5E-05</c:v>
                </c:pt>
              </c:numCache>
            </c:numRef>
          </c:yVal>
          <c:smooth val="1"/>
        </c:ser>
        <c:axId val="65797940"/>
        <c:axId val="55310549"/>
      </c:scatterChart>
      <c:valAx>
        <c:axId val="657979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from lead end,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crossAx val="55310549"/>
        <c:crosses val="autoZero"/>
        <c:crossBetween val="midCat"/>
        <c:dispUnits/>
      </c:valAx>
      <c:valAx>
        <c:axId val="553105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B, Tesla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crossAx val="6579794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-scan_rqeb002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ts"/>
      <sheetName val="Hall_pointscan_data.2524860"/>
      <sheetName val="Hall_pointscan_data.2524713"/>
      <sheetName val="left"/>
      <sheetName val="right"/>
      <sheetName val="hr_good_harms.25197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6" width="8.8515625" style="0" customWidth="1"/>
    <col min="7" max="7" width="12.421875" style="0" customWidth="1"/>
    <col min="8" max="16384" width="8.8515625" style="0" customWidth="1"/>
  </cols>
  <sheetData>
    <row r="1" ht="12.75">
      <c r="A1" t="s">
        <v>6</v>
      </c>
    </row>
    <row r="2" spans="1:7" ht="12.75">
      <c r="A2" t="s">
        <v>20</v>
      </c>
      <c r="B2" t="s">
        <v>50</v>
      </c>
      <c r="C2" s="8">
        <v>2519598</v>
      </c>
      <c r="G2" t="s">
        <v>21</v>
      </c>
    </row>
    <row r="3" spans="1:9" ht="12.75">
      <c r="A3" t="s">
        <v>8</v>
      </c>
      <c r="B3" t="s">
        <v>22</v>
      </c>
      <c r="C3" s="9">
        <f ca="1">INDIRECT(ADDRESS(2,10,1,TRUE,CONCATENATE("Hall_pointscan_data.",TEXT($C$2,"0"))))</f>
        <v>0.09935576584414148</v>
      </c>
      <c r="D3" t="s">
        <v>23</v>
      </c>
      <c r="G3" t="s">
        <v>24</v>
      </c>
      <c r="H3" s="8">
        <v>1.697115</v>
      </c>
      <c r="I3" t="s">
        <v>25</v>
      </c>
    </row>
    <row r="4" spans="2:9" ht="12.75">
      <c r="B4" t="s">
        <v>26</v>
      </c>
      <c r="C4" s="9">
        <f ca="1">INDIRECT(ADDRESS(2,11,1,TRUE,CONCATENATE("Hall_pointscan_data.",TEXT($C$2,"0"))))</f>
        <v>0.06858009173865279</v>
      </c>
      <c r="D4" t="s">
        <v>23</v>
      </c>
      <c r="G4" t="s">
        <v>27</v>
      </c>
      <c r="H4" s="8">
        <f>'hr_good_harms.2494116'!$B$2</f>
        <v>-0.245</v>
      </c>
      <c r="I4" t="s">
        <v>28</v>
      </c>
    </row>
    <row r="5" spans="2:9" ht="12.75">
      <c r="B5" t="s">
        <v>78</v>
      </c>
      <c r="C5" s="9">
        <f ca="1">INDIRECT(ADDRESS(2,12,1,TRUE,CONCATENATE("Hall_pointscan_data.",TEXT($C$2,"0"))))</f>
        <v>0.00892950727007372</v>
      </c>
      <c r="D5" t="s">
        <v>79</v>
      </c>
      <c r="G5" t="s">
        <v>29</v>
      </c>
      <c r="H5" s="4">
        <f>H3*(1+0.0001*H4)</f>
        <v>1.6970734206825</v>
      </c>
      <c r="I5" t="s">
        <v>25</v>
      </c>
    </row>
    <row r="6" spans="1:4" ht="12.75">
      <c r="A6" t="s">
        <v>11</v>
      </c>
      <c r="B6" t="s">
        <v>22</v>
      </c>
      <c r="C6" s="9">
        <f ca="1">INDIRECT(ADDRESS(2,18,1,TRUE,CONCATENATE("Hall_pointscan_data.",TEXT($C$2,"0"))))</f>
        <v>0.09925845209414148</v>
      </c>
      <c r="D6" t="s">
        <v>23</v>
      </c>
    </row>
    <row r="7" spans="2:4" ht="12.75">
      <c r="B7" t="s">
        <v>26</v>
      </c>
      <c r="C7" s="9">
        <f ca="1">INDIRECT(ADDRESS(2,19,1,TRUE,CONCATENATE("Hall_pointscan_data.",TEXT($C$2,"0"))))</f>
        <v>0.06866111300747285</v>
      </c>
      <c r="D7" t="s">
        <v>23</v>
      </c>
    </row>
    <row r="8" spans="2:4" ht="12.75">
      <c r="B8" t="s">
        <v>78</v>
      </c>
      <c r="C8" s="9">
        <f ca="1">INDIRECT(ADDRESS(2,20,1,TRUE,CONCATENATE("Hall_pointscan_data.",TEXT($C$2,"0"))))</f>
        <v>0.008926285625239715</v>
      </c>
      <c r="D8" t="s">
        <v>79</v>
      </c>
    </row>
    <row r="9" spans="3:7" ht="12.75">
      <c r="C9" s="8"/>
      <c r="G9" t="s">
        <v>30</v>
      </c>
    </row>
    <row r="10" spans="1:11" ht="12.75">
      <c r="A10" t="s">
        <v>7</v>
      </c>
      <c r="B10" t="s">
        <v>50</v>
      </c>
      <c r="C10" s="8">
        <v>2519489</v>
      </c>
      <c r="G10" t="s">
        <v>31</v>
      </c>
      <c r="H10">
        <f>C11/$H$5</f>
        <v>-0.05943376596037164</v>
      </c>
      <c r="I10" t="s">
        <v>32</v>
      </c>
      <c r="J10" s="5">
        <f>H10/0.0254</f>
        <v>-2.339912045683923</v>
      </c>
      <c r="K10" t="s">
        <v>47</v>
      </c>
    </row>
    <row r="11" spans="1:11" ht="12.75">
      <c r="A11" t="s">
        <v>8</v>
      </c>
      <c r="B11" t="s">
        <v>22</v>
      </c>
      <c r="C11" s="9">
        <f ca="1">INDIRECT(ADDRESS(2,10,1,TRUE,CONCATENATE("Hall_pointscan_data.",TEXT($C$10,"0"))))</f>
        <v>-0.10086346450241103</v>
      </c>
      <c r="D11" t="s">
        <v>23</v>
      </c>
      <c r="G11" t="s">
        <v>33</v>
      </c>
      <c r="H11">
        <f>C14/$H$5</f>
        <v>-0.0594653087913108</v>
      </c>
      <c r="I11" t="s">
        <v>32</v>
      </c>
      <c r="J11" s="5">
        <f>H11/0.0254</f>
        <v>-2.3411538894216855</v>
      </c>
      <c r="K11" t="s">
        <v>47</v>
      </c>
    </row>
    <row r="12" spans="2:11" ht="12.75">
      <c r="B12" t="s">
        <v>26</v>
      </c>
      <c r="C12" s="9">
        <f ca="1">INDIRECT(ADDRESS(2,11,1,TRUE,CONCATENATE("Hall_pointscan_data.",TEXT($C$10,"0"))))</f>
        <v>-0.0700971355925961</v>
      </c>
      <c r="D12" t="s">
        <v>23</v>
      </c>
      <c r="G12" t="s">
        <v>34</v>
      </c>
      <c r="H12">
        <f>C3/$H$5</f>
        <v>0.058545354981862995</v>
      </c>
      <c r="I12" t="s">
        <v>32</v>
      </c>
      <c r="J12" s="5">
        <f>H12/0.0254</f>
        <v>2.304935235506417</v>
      </c>
      <c r="K12" t="s">
        <v>47</v>
      </c>
    </row>
    <row r="13" spans="2:11" ht="12.75">
      <c r="B13" t="s">
        <v>78</v>
      </c>
      <c r="C13" s="9">
        <f ca="1">INDIRECT(ADDRESS(2,12,1,TRUE,CONCATENATE("Hall_pointscan_data.",TEXT($C$10,"0"))))</f>
        <v>-0.009189688402096182</v>
      </c>
      <c r="D13" t="s">
        <v>79</v>
      </c>
      <c r="G13" t="s">
        <v>35</v>
      </c>
      <c r="H13">
        <f>C6/$H$5</f>
        <v>0.05848801288409986</v>
      </c>
      <c r="I13" t="s">
        <v>32</v>
      </c>
      <c r="J13" s="5">
        <f>H13/0.0254</f>
        <v>2.302677672602357</v>
      </c>
      <c r="K13" t="s">
        <v>47</v>
      </c>
    </row>
    <row r="14" spans="1:4" ht="12.75">
      <c r="A14" t="s">
        <v>11</v>
      </c>
      <c r="B14" t="s">
        <v>22</v>
      </c>
      <c r="C14" s="9">
        <f ca="1">INDIRECT(ADDRESS(2,18,1,TRUE,CONCATENATE("Hall_pointscan_data.",TEXT($C$10,"0"))))</f>
        <v>-0.10091699500241097</v>
      </c>
      <c r="D14" t="s">
        <v>23</v>
      </c>
    </row>
    <row r="15" spans="2:4" ht="12.75">
      <c r="B15" t="s">
        <v>26</v>
      </c>
      <c r="C15" s="9">
        <f ca="1">INDIRECT(ADDRESS(2,19,1,TRUE,CONCATENATE("Hall_pointscan_data.",TEXT($C$10,"0"))))</f>
        <v>-0.07022135520844269</v>
      </c>
      <c r="D15" t="s">
        <v>23</v>
      </c>
    </row>
    <row r="16" spans="2:4" ht="12.75">
      <c r="B16" t="s">
        <v>78</v>
      </c>
      <c r="C16" s="9">
        <f ca="1">INDIRECT(ADDRESS(2,20,1,TRUE,CONCATENATE("Hall_pointscan_data.",TEXT($C$10,"0"))))</f>
        <v>-0.00920364490720535</v>
      </c>
      <c r="D16" t="s">
        <v>79</v>
      </c>
    </row>
    <row r="17" spans="7:10" ht="12.75">
      <c r="G17" t="s">
        <v>51</v>
      </c>
      <c r="H17" s="9">
        <f ca="1">INDIRECT(ADDRESS(2,21,1,TRUE,CONCATENATE("Hall_pointscan_data.",TEXT($C$2,"0"))))</f>
        <v>0.09866543749999998</v>
      </c>
      <c r="J17" t="s">
        <v>38</v>
      </c>
    </row>
    <row r="18" spans="1:10" ht="12.75">
      <c r="A18" t="s">
        <v>39</v>
      </c>
      <c r="B18" s="9">
        <f ca="1">INDIRECT(ADDRESS(4,13,1,TRUE,CONCATENATE("Hall_pointscan_data.",TEXT($C$10,"0"))))</f>
        <v>1.3906277241999998</v>
      </c>
      <c r="C18" t="s">
        <v>32</v>
      </c>
      <c r="G18" t="s">
        <v>52</v>
      </c>
      <c r="H18" s="9">
        <f ca="1">INDIRECT(ADDRESS(2,21,1,TRUE,CONCATENATE("Hall_pointscan_data.",TEXT($C$10,"0"))))</f>
        <v>-0.0990031875</v>
      </c>
      <c r="J18" t="s">
        <v>38</v>
      </c>
    </row>
    <row r="19" spans="1:9" ht="12.75">
      <c r="A19" t="s">
        <v>41</v>
      </c>
      <c r="B19">
        <f>B18/2</f>
        <v>0.6953138620999999</v>
      </c>
      <c r="C19" t="s">
        <v>32</v>
      </c>
      <c r="G19" t="s">
        <v>36</v>
      </c>
      <c r="H19" s="10">
        <f>(H18-H17)/(H12-H10)</f>
        <v>-1.6754542958222514</v>
      </c>
      <c r="I19" t="s">
        <v>37</v>
      </c>
    </row>
    <row r="20" spans="7:9" ht="12.75">
      <c r="G20" t="s">
        <v>40</v>
      </c>
      <c r="H20" s="3">
        <f>ABS(H5/H19)</f>
        <v>1.0129034405260449</v>
      </c>
      <c r="I20" t="s">
        <v>32</v>
      </c>
    </row>
    <row r="21" spans="1:10" ht="12.75">
      <c r="A21" t="s">
        <v>45</v>
      </c>
      <c r="G21" t="s">
        <v>42</v>
      </c>
      <c r="H21" s="3">
        <f>40*0.0254</f>
        <v>1.016</v>
      </c>
      <c r="I21" t="s">
        <v>32</v>
      </c>
      <c r="J21" t="s">
        <v>43</v>
      </c>
    </row>
    <row r="22" spans="1:9" ht="12.75">
      <c r="A22" t="s">
        <v>8</v>
      </c>
      <c r="B22" s="4">
        <f>(C4-C12)/(C3-C11)</f>
        <v>0.6926269124659868</v>
      </c>
      <c r="C22" t="s">
        <v>32</v>
      </c>
      <c r="G22" s="6" t="s">
        <v>44</v>
      </c>
      <c r="H22" s="3">
        <f>H20-H21</f>
        <v>-0.0030965594739551516</v>
      </c>
      <c r="I22" t="s">
        <v>32</v>
      </c>
    </row>
    <row r="23" spans="1:9" ht="12.75">
      <c r="A23" t="s">
        <v>11</v>
      </c>
      <c r="B23" s="4">
        <f>(C7-C15)/(C6-C14)</f>
        <v>0.6938037118454747</v>
      </c>
      <c r="C23" t="s">
        <v>32</v>
      </c>
      <c r="G23" s="6" t="s">
        <v>44</v>
      </c>
      <c r="H23">
        <f>H22/0.0254</f>
        <v>-0.12191179031319495</v>
      </c>
      <c r="I23" t="s">
        <v>47</v>
      </c>
    </row>
    <row r="25" ht="12.75">
      <c r="A25" t="s">
        <v>46</v>
      </c>
    </row>
    <row r="26" spans="1:5" ht="12.75">
      <c r="A26" t="s">
        <v>8</v>
      </c>
      <c r="B26" s="4">
        <f>B22-B19</f>
        <v>-0.0026869496340130583</v>
      </c>
      <c r="C26" t="s">
        <v>32</v>
      </c>
      <c r="D26" s="3">
        <f>B26/0.0254</f>
        <v>-0.10578541866193143</v>
      </c>
      <c r="E26" t="s">
        <v>47</v>
      </c>
    </row>
    <row r="27" spans="1:5" ht="12.75">
      <c r="A27" t="s">
        <v>11</v>
      </c>
      <c r="B27" s="4">
        <f>B23-B19</f>
        <v>-0.0015101502545251666</v>
      </c>
      <c r="C27" t="s">
        <v>32</v>
      </c>
      <c r="D27" s="3">
        <f>B27/0.0254</f>
        <v>-0.059454734430124674</v>
      </c>
      <c r="E27" t="s">
        <v>47</v>
      </c>
    </row>
    <row r="28" spans="1:5" ht="12.75">
      <c r="A28" t="s">
        <v>48</v>
      </c>
      <c r="D28" s="7">
        <f>0.5*(D26+D27)</f>
        <v>-0.08262007654602806</v>
      </c>
      <c r="E28" t="s">
        <v>47</v>
      </c>
    </row>
    <row r="29" spans="1:5" ht="12.75">
      <c r="A29" t="s">
        <v>49</v>
      </c>
      <c r="D29" s="7">
        <f>STDEV(D26:D27)</f>
        <v>0.03276074099732321</v>
      </c>
      <c r="E29" t="s">
        <v>47</v>
      </c>
    </row>
    <row r="31" spans="1:4" ht="12.75">
      <c r="A31" t="s">
        <v>80</v>
      </c>
      <c r="B31">
        <v>29.6501028</v>
      </c>
      <c r="C31" t="s">
        <v>32</v>
      </c>
      <c r="D31" s="7"/>
    </row>
    <row r="32" spans="2:7" ht="12.75">
      <c r="B32" t="s">
        <v>81</v>
      </c>
      <c r="C32" t="s">
        <v>82</v>
      </c>
      <c r="D32" t="s">
        <v>83</v>
      </c>
      <c r="F32" t="s">
        <v>84</v>
      </c>
      <c r="G32" t="s">
        <v>85</v>
      </c>
    </row>
    <row r="33" ht="12.75">
      <c r="A33" t="s">
        <v>86</v>
      </c>
    </row>
    <row r="34" spans="1:7" ht="12.75">
      <c r="A34" t="s">
        <v>8</v>
      </c>
      <c r="B34">
        <f>(C5-C13)/(C3-C11)</f>
        <v>0.09049678015846936</v>
      </c>
      <c r="C34">
        <f>SQRT(12*B34)</f>
        <v>1.0420946991044684</v>
      </c>
      <c r="D34">
        <f>C34/0.0254</f>
        <v>41.02735035844364</v>
      </c>
      <c r="F34">
        <f>$H$5/C34</f>
        <v>1.6285213063082389</v>
      </c>
      <c r="G34">
        <f>F34/$B$31</f>
        <v>0.05492464283490575</v>
      </c>
    </row>
    <row r="35" spans="1:7" ht="12.75">
      <c r="A35" t="s">
        <v>11</v>
      </c>
      <c r="B35">
        <f>(C8-C16)/(C6-C14)</f>
        <v>0.09057020126799212</v>
      </c>
      <c r="C35">
        <f>SQRT(12*B35)</f>
        <v>1.042517345282996</v>
      </c>
      <c r="D35">
        <f>C35/0.0254</f>
        <v>41.0439899717715</v>
      </c>
      <c r="F35">
        <f>$H$5/C35</f>
        <v>1.6278610887014275</v>
      </c>
      <c r="G35">
        <f>F35/$B$31</f>
        <v>0.05490237587646501</v>
      </c>
    </row>
  </sheetData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03"/>
  <sheetViews>
    <sheetView workbookViewId="0" topLeftCell="P1">
      <selection activeCell="T5" sqref="T5"/>
    </sheetView>
  </sheetViews>
  <sheetFormatPr defaultColWidth="9.140625" defaultRowHeight="12.75"/>
  <cols>
    <col min="1" max="9" width="8.8515625" style="0" customWidth="1"/>
    <col min="10" max="10" width="10.140625" style="0" customWidth="1"/>
    <col min="11" max="17" width="8.8515625" style="0" customWidth="1"/>
    <col min="18" max="18" width="11.28125" style="0" customWidth="1"/>
    <col min="19" max="16384" width="8.8515625" style="0" customWidth="1"/>
  </cols>
  <sheetData>
    <row r="1" spans="1:21" ht="12.75">
      <c r="A1" t="s">
        <v>6</v>
      </c>
      <c r="C1" t="s">
        <v>20</v>
      </c>
      <c r="E1" t="s">
        <v>8</v>
      </c>
      <c r="J1" t="s">
        <v>9</v>
      </c>
      <c r="K1" t="s">
        <v>10</v>
      </c>
      <c r="L1" t="s">
        <v>87</v>
      </c>
      <c r="M1" t="s">
        <v>11</v>
      </c>
      <c r="R1" t="s">
        <v>9</v>
      </c>
      <c r="S1" t="s">
        <v>10</v>
      </c>
      <c r="T1" t="s">
        <v>87</v>
      </c>
      <c r="U1" t="s">
        <v>12</v>
      </c>
    </row>
    <row r="2" spans="2:21" ht="12.75">
      <c r="B2" t="s">
        <v>0</v>
      </c>
      <c r="C2" t="s">
        <v>1</v>
      </c>
      <c r="J2" s="1">
        <f>SUM(J5:J223)</f>
        <v>0.09935576584414148</v>
      </c>
      <c r="K2" s="2">
        <f>SUM(K5:K223)</f>
        <v>0.06858009173865279</v>
      </c>
      <c r="L2" s="2">
        <f>SUM(L5:L223)</f>
        <v>0.00892950727007372</v>
      </c>
      <c r="R2" s="1">
        <f>SUM(R5:R223)</f>
        <v>0.09925845209414148</v>
      </c>
      <c r="S2" s="2">
        <f>SUM(S5:S223)</f>
        <v>0.06866111300747285</v>
      </c>
      <c r="T2" s="2">
        <f>SUM(T5:T223)</f>
        <v>0.008926285625239715</v>
      </c>
      <c r="U2">
        <f>AVERAGE(U74:U153)</f>
        <v>0.09866543749999998</v>
      </c>
    </row>
    <row r="3" spans="2:20" ht="12.75">
      <c r="B3" t="s">
        <v>2</v>
      </c>
      <c r="C3" t="s">
        <v>2</v>
      </c>
      <c r="E3" t="s">
        <v>13</v>
      </c>
      <c r="F3" t="s">
        <v>14</v>
      </c>
      <c r="G3" t="s">
        <v>15</v>
      </c>
      <c r="H3" t="s">
        <v>16</v>
      </c>
      <c r="I3" t="s">
        <v>17</v>
      </c>
      <c r="J3" t="s">
        <v>18</v>
      </c>
      <c r="K3" t="s">
        <v>19</v>
      </c>
      <c r="L3" t="s">
        <v>88</v>
      </c>
      <c r="M3" t="s">
        <v>13</v>
      </c>
      <c r="N3" t="s">
        <v>14</v>
      </c>
      <c r="O3" t="s">
        <v>15</v>
      </c>
      <c r="P3" t="s">
        <v>16</v>
      </c>
      <c r="Q3" t="s">
        <v>17</v>
      </c>
      <c r="R3" t="s">
        <v>18</v>
      </c>
      <c r="S3" t="s">
        <v>19</v>
      </c>
      <c r="T3" t="s">
        <v>87</v>
      </c>
    </row>
    <row r="4" spans="2:14" ht="12.75">
      <c r="B4">
        <v>0</v>
      </c>
      <c r="C4">
        <v>5.5E-05</v>
      </c>
      <c r="E4" s="3">
        <f>B4*0.0254</f>
        <v>0</v>
      </c>
      <c r="F4" s="4">
        <f>C4</f>
        <v>5.5E-05</v>
      </c>
      <c r="M4" s="3">
        <f aca="true" t="shared" si="0" ref="M4:M67">B227*0.0254</f>
        <v>1.3906277241999998</v>
      </c>
      <c r="N4" s="4">
        <f aca="true" t="shared" si="1" ref="N4:N67">C227</f>
        <v>5.5E-05</v>
      </c>
    </row>
    <row r="5" spans="2:20" ht="12.75">
      <c r="B5">
        <v>0.249123</v>
      </c>
      <c r="C5">
        <v>6E-05</v>
      </c>
      <c r="E5" s="3">
        <f aca="true" t="shared" si="2" ref="E5:E68">B5*0.0254</f>
        <v>0.0063277242</v>
      </c>
      <c r="F5" s="4">
        <f aca="true" t="shared" si="3" ref="F5:F68">C5</f>
        <v>6E-05</v>
      </c>
      <c r="G5">
        <f>0.5*(E5+E4)</f>
        <v>0.0031638621</v>
      </c>
      <c r="H5" s="3">
        <f>E5-E4</f>
        <v>0.0063277242</v>
      </c>
      <c r="I5">
        <f>0.5*(F5+F4)</f>
        <v>5.75E-05</v>
      </c>
      <c r="J5">
        <f>I5*H5</f>
        <v>3.638441415E-07</v>
      </c>
      <c r="K5">
        <f>I5*G5*H5</f>
        <v>1.1511526895988872E-09</v>
      </c>
      <c r="L5">
        <f>I5*(G5-results!$B$22)^2*H5</f>
        <v>1.729566956193503E-07</v>
      </c>
      <c r="M5" s="3">
        <f t="shared" si="0"/>
        <v>1.3716</v>
      </c>
      <c r="N5" s="4">
        <f t="shared" si="1"/>
        <v>8E-05</v>
      </c>
      <c r="O5">
        <f>0.5*(M5+M4)</f>
        <v>1.3811138620999999</v>
      </c>
      <c r="P5" s="3">
        <f>ABS(M5-M4)</f>
        <v>0.019027724199999874</v>
      </c>
      <c r="Q5">
        <f>0.5*(N5+N4)</f>
        <v>6.75E-05</v>
      </c>
      <c r="R5">
        <f>Q5*P5</f>
        <v>1.2843713834999915E-06</v>
      </c>
      <c r="S5">
        <f>Q5*O5*P5</f>
        <v>1.7738631218363934E-06</v>
      </c>
      <c r="T5">
        <f>Q5*(O5-results!$B$23)^2*P5</f>
        <v>6.06730931352073E-07</v>
      </c>
    </row>
    <row r="6" spans="2:20" ht="12.75">
      <c r="B6">
        <v>0.5</v>
      </c>
      <c r="C6">
        <v>6.5E-05</v>
      </c>
      <c r="E6" s="3">
        <f t="shared" si="2"/>
        <v>0.0127</v>
      </c>
      <c r="F6" s="4">
        <f t="shared" si="3"/>
        <v>6.5E-05</v>
      </c>
      <c r="G6">
        <f aca="true" t="shared" si="4" ref="G6:G69">0.5*(E6+E5)</f>
        <v>0.0095138621</v>
      </c>
      <c r="H6" s="3">
        <f aca="true" t="shared" si="5" ref="H6:H69">E6-E5</f>
        <v>0.0063722758</v>
      </c>
      <c r="I6">
        <f aca="true" t="shared" si="6" ref="I6:I69">0.5*(F6+F5)</f>
        <v>6.25E-05</v>
      </c>
      <c r="J6">
        <f>I6*H6</f>
        <v>3.9826723749999996E-07</v>
      </c>
      <c r="K6">
        <f>I6*G6*H6</f>
        <v>3.789059576522948E-09</v>
      </c>
      <c r="L6">
        <f>I6*(G6-results!$B$22)^2*H6</f>
        <v>1.8584879357915349E-07</v>
      </c>
      <c r="M6" s="3">
        <f t="shared" si="0"/>
        <v>1.3525277241999998</v>
      </c>
      <c r="N6" s="4">
        <f t="shared" si="1"/>
        <v>0.000105</v>
      </c>
      <c r="O6">
        <f aca="true" t="shared" si="7" ref="O6:O69">0.5*(M6+M5)</f>
        <v>1.3620638620999999</v>
      </c>
      <c r="P6" s="3">
        <f aca="true" t="shared" si="8" ref="P6:P69">ABS(M6-M5)</f>
        <v>0.01907227580000015</v>
      </c>
      <c r="Q6">
        <f aca="true" t="shared" si="9" ref="Q6:Q69">0.5*(N6+N5)</f>
        <v>9.25E-05</v>
      </c>
      <c r="R6">
        <f aca="true" t="shared" si="10" ref="R6:R69">Q6*P6</f>
        <v>1.7641855115000138E-06</v>
      </c>
      <c r="S6">
        <f aca="true" t="shared" si="11" ref="S6:S69">Q6*O6*P6</f>
        <v>2.402933331254572E-06</v>
      </c>
      <c r="T6">
        <f>Q6*(O6-results!$B$23)^2*P6</f>
        <v>7.878351967023571E-07</v>
      </c>
    </row>
    <row r="7" spans="2:20" ht="12.75">
      <c r="B7">
        <v>0.749123</v>
      </c>
      <c r="C7">
        <v>7E-05</v>
      </c>
      <c r="E7" s="3">
        <f t="shared" si="2"/>
        <v>0.0190277242</v>
      </c>
      <c r="F7" s="4">
        <f t="shared" si="3"/>
        <v>7E-05</v>
      </c>
      <c r="G7">
        <f t="shared" si="4"/>
        <v>0.0158638621</v>
      </c>
      <c r="H7" s="3">
        <f t="shared" si="5"/>
        <v>0.006327724199999999</v>
      </c>
      <c r="I7">
        <f t="shared" si="6"/>
        <v>6.749999999999999E-05</v>
      </c>
      <c r="J7">
        <f>I7*H7</f>
        <v>4.2712138349999986E-07</v>
      </c>
      <c r="K7">
        <f>I7*G7*H7</f>
        <v>6.7757947278052136E-09</v>
      </c>
      <c r="L7">
        <f>I7*(G7-results!$B$22)^2*H7</f>
        <v>1.9562510728901029E-07</v>
      </c>
      <c r="M7" s="3">
        <f t="shared" si="0"/>
        <v>1.3335</v>
      </c>
      <c r="N7" s="4">
        <f t="shared" si="1"/>
        <v>0.00017</v>
      </c>
      <c r="O7">
        <f t="shared" si="7"/>
        <v>1.3430138620999998</v>
      </c>
      <c r="P7" s="3">
        <f t="shared" si="8"/>
        <v>0.019027724199999874</v>
      </c>
      <c r="Q7">
        <f t="shared" si="9"/>
        <v>0.0001375</v>
      </c>
      <c r="R7">
        <f t="shared" si="10"/>
        <v>2.6163120774999827E-06</v>
      </c>
      <c r="S7">
        <f t="shared" si="11"/>
        <v>3.513743387662126E-06</v>
      </c>
      <c r="T7">
        <f>Q7*(O7-results!$B$23)^2*P7</f>
        <v>1.1027070435060061E-06</v>
      </c>
    </row>
    <row r="8" spans="2:20" ht="12.75">
      <c r="B8">
        <v>1</v>
      </c>
      <c r="C8">
        <v>8E-05</v>
      </c>
      <c r="E8" s="3">
        <f t="shared" si="2"/>
        <v>0.0254</v>
      </c>
      <c r="F8" s="4">
        <f t="shared" si="3"/>
        <v>8E-05</v>
      </c>
      <c r="G8">
        <f t="shared" si="4"/>
        <v>0.0222138621</v>
      </c>
      <c r="H8" s="3">
        <f t="shared" si="5"/>
        <v>0.0063722758000000004</v>
      </c>
      <c r="I8">
        <f t="shared" si="6"/>
        <v>7.500000000000001E-05</v>
      </c>
      <c r="J8">
        <f>I8*H8</f>
        <v>4.779206850000001E-07</v>
      </c>
      <c r="K8">
        <f>I8*G8*H8</f>
        <v>1.061646419132754E-08</v>
      </c>
      <c r="L8">
        <f>I8*(G8-results!$B$22)^2*H8</f>
        <v>2.1480320015539876E-07</v>
      </c>
      <c r="M8" s="3">
        <f t="shared" si="0"/>
        <v>1.3144277242</v>
      </c>
      <c r="N8" s="4">
        <f t="shared" si="1"/>
        <v>0.000345</v>
      </c>
      <c r="O8">
        <f t="shared" si="7"/>
        <v>1.3239638620999998</v>
      </c>
      <c r="P8" s="3">
        <f t="shared" si="8"/>
        <v>0.019072275799999927</v>
      </c>
      <c r="Q8">
        <f t="shared" si="9"/>
        <v>0.0002575</v>
      </c>
      <c r="R8">
        <f t="shared" si="10"/>
        <v>4.911111018499982E-06</v>
      </c>
      <c r="S8">
        <f t="shared" si="11"/>
        <v>6.502133511255099E-06</v>
      </c>
      <c r="T8">
        <f>Q8*(O8-results!$B$23)^2*P8</f>
        <v>1.9502110989596424E-06</v>
      </c>
    </row>
    <row r="9" spans="2:20" ht="12.75">
      <c r="B9">
        <v>1.249123</v>
      </c>
      <c r="C9">
        <v>8.5E-05</v>
      </c>
      <c r="E9" s="3">
        <f t="shared" si="2"/>
        <v>0.0317277242</v>
      </c>
      <c r="F9" s="4">
        <f t="shared" si="3"/>
        <v>8.5E-05</v>
      </c>
      <c r="G9">
        <f t="shared" si="4"/>
        <v>0.0285638621</v>
      </c>
      <c r="H9" s="3">
        <f t="shared" si="5"/>
        <v>0.0063277242000000025</v>
      </c>
      <c r="I9">
        <f t="shared" si="6"/>
        <v>8.25E-05</v>
      </c>
      <c r="J9">
        <f>I9*H9</f>
        <v>5.220372465000002E-07</v>
      </c>
      <c r="K9">
        <f>I9*G9*H9</f>
        <v>1.4911399920089716E-08</v>
      </c>
      <c r="L9">
        <f>I9*(G9-results!$B$22)^2*H9</f>
        <v>2.3020784654933458E-07</v>
      </c>
      <c r="M9" s="3">
        <f t="shared" si="0"/>
        <v>1.2953999999999999</v>
      </c>
      <c r="N9" s="4">
        <f t="shared" si="1"/>
        <v>0.000785</v>
      </c>
      <c r="O9">
        <f t="shared" si="7"/>
        <v>1.3049138620999998</v>
      </c>
      <c r="P9" s="3">
        <f t="shared" si="8"/>
        <v>0.019027724200000096</v>
      </c>
      <c r="Q9">
        <f t="shared" si="9"/>
        <v>0.000565</v>
      </c>
      <c r="R9">
        <f t="shared" si="10"/>
        <v>1.0750664173000054E-05</v>
      </c>
      <c r="S9">
        <f t="shared" si="11"/>
        <v>1.40286907061296E-05</v>
      </c>
      <c r="T9">
        <f>Q9*(O9-results!$B$23)^2*P9</f>
        <v>4.014895908385859E-06</v>
      </c>
    </row>
    <row r="10" spans="2:20" ht="12.75">
      <c r="B10">
        <v>1.5</v>
      </c>
      <c r="C10">
        <v>0.0001</v>
      </c>
      <c r="E10" s="3">
        <f t="shared" si="2"/>
        <v>0.038099999999999995</v>
      </c>
      <c r="F10" s="4">
        <f t="shared" si="3"/>
        <v>0.0001</v>
      </c>
      <c r="G10">
        <f t="shared" si="4"/>
        <v>0.0349138621</v>
      </c>
      <c r="H10" s="3">
        <f t="shared" si="5"/>
        <v>0.0063722757999999935</v>
      </c>
      <c r="I10">
        <f t="shared" si="6"/>
        <v>9.25E-05</v>
      </c>
      <c r="J10">
        <f aca="true" t="shared" si="12" ref="J10:J73">I10*H10</f>
        <v>5.894355114999994E-07</v>
      </c>
      <c r="K10">
        <f aca="true" t="shared" si="13" ref="K10:K73">I10*G10*H10</f>
        <v>2.0579470165353943E-08</v>
      </c>
      <c r="L10">
        <f>I10*(G10-results!$B$22)^2*H10</f>
        <v>2.5498181932680236E-07</v>
      </c>
      <c r="M10" s="3">
        <f t="shared" si="0"/>
        <v>1.2763277242</v>
      </c>
      <c r="N10" s="4">
        <f t="shared" si="1"/>
        <v>0.00625</v>
      </c>
      <c r="O10">
        <f t="shared" si="7"/>
        <v>1.2858638620999998</v>
      </c>
      <c r="P10" s="3">
        <f t="shared" si="8"/>
        <v>0.019072275799999927</v>
      </c>
      <c r="Q10">
        <f t="shared" si="9"/>
        <v>0.0035175000000000002</v>
      </c>
      <c r="R10">
        <f t="shared" si="10"/>
        <v>6.708673012649975E-05</v>
      </c>
      <c r="S10">
        <f t="shared" si="11"/>
        <v>8.626440189612138E-05</v>
      </c>
      <c r="T10">
        <f>Q10*(O10-results!$B$23)^2*P10</f>
        <v>2.3516261805905517E-05</v>
      </c>
    </row>
    <row r="11" spans="2:20" ht="12.75">
      <c r="B11">
        <v>1.749123</v>
      </c>
      <c r="C11">
        <v>0.000115</v>
      </c>
      <c r="E11" s="3">
        <f t="shared" si="2"/>
        <v>0.0444277242</v>
      </c>
      <c r="F11" s="4">
        <f t="shared" si="3"/>
        <v>0.000115</v>
      </c>
      <c r="G11">
        <f t="shared" si="4"/>
        <v>0.04126386209999999</v>
      </c>
      <c r="H11" s="3">
        <f t="shared" si="5"/>
        <v>0.0063277242000000025</v>
      </c>
      <c r="I11">
        <f t="shared" si="6"/>
        <v>0.00010750000000000001</v>
      </c>
      <c r="J11">
        <f t="shared" si="12"/>
        <v>6.802303515000003E-07</v>
      </c>
      <c r="K11">
        <f t="shared" si="13"/>
        <v>2.806893142053054E-08</v>
      </c>
      <c r="L11">
        <f>I11*(G11-results!$B$22)^2*H11</f>
        <v>2.8860393201144347E-07</v>
      </c>
      <c r="M11" s="3">
        <f t="shared" si="0"/>
        <v>1.2572999999999999</v>
      </c>
      <c r="N11" s="4">
        <f t="shared" si="1"/>
        <v>0.015935</v>
      </c>
      <c r="O11">
        <f t="shared" si="7"/>
        <v>1.2668138620999998</v>
      </c>
      <c r="P11" s="3">
        <f t="shared" si="8"/>
        <v>0.019027724200000096</v>
      </c>
      <c r="Q11">
        <f t="shared" si="9"/>
        <v>0.011092500000000002</v>
      </c>
      <c r="R11">
        <f t="shared" si="10"/>
        <v>0.00021106503068850108</v>
      </c>
      <c r="S11">
        <f t="shared" si="11"/>
        <v>0.00026738010668075505</v>
      </c>
      <c r="T11">
        <f>Q11*(O11-results!$B$23)^2*P11</f>
        <v>6.930122563156553E-05</v>
      </c>
    </row>
    <row r="12" spans="2:20" ht="12.75">
      <c r="B12">
        <v>2</v>
      </c>
      <c r="C12">
        <v>0.000135</v>
      </c>
      <c r="E12" s="3">
        <f t="shared" si="2"/>
        <v>0.0508</v>
      </c>
      <c r="F12" s="4">
        <f t="shared" si="3"/>
        <v>0.000135</v>
      </c>
      <c r="G12">
        <f t="shared" si="4"/>
        <v>0.0476138621</v>
      </c>
      <c r="H12" s="3">
        <f t="shared" si="5"/>
        <v>0.0063722758000000004</v>
      </c>
      <c r="I12">
        <f t="shared" si="6"/>
        <v>0.000125</v>
      </c>
      <c r="J12">
        <f t="shared" si="12"/>
        <v>7.96534475E-07</v>
      </c>
      <c r="K12">
        <f t="shared" si="13"/>
        <v>3.7926082650545905E-08</v>
      </c>
      <c r="L12">
        <f>I12*(G12-results!$B$22)^2*H12</f>
        <v>3.313916647332162E-07</v>
      </c>
      <c r="M12" s="3">
        <f t="shared" si="0"/>
        <v>1.2382277242</v>
      </c>
      <c r="N12" s="4">
        <f t="shared" si="1"/>
        <v>0.034005</v>
      </c>
      <c r="O12">
        <f t="shared" si="7"/>
        <v>1.2477638620999998</v>
      </c>
      <c r="P12" s="3">
        <f t="shared" si="8"/>
        <v>0.019072275799999927</v>
      </c>
      <c r="Q12">
        <f t="shared" si="9"/>
        <v>0.02497</v>
      </c>
      <c r="R12">
        <f t="shared" si="10"/>
        <v>0.00047623472672599814</v>
      </c>
      <c r="S12">
        <f t="shared" si="11"/>
        <v>0.0005942284818857695</v>
      </c>
      <c r="T12">
        <f>Q12*(O12-results!$B$23)^2*P12</f>
        <v>0.0001461430307055261</v>
      </c>
    </row>
    <row r="13" spans="2:20" ht="12.75">
      <c r="B13">
        <v>2.249123</v>
      </c>
      <c r="C13">
        <v>0.000165</v>
      </c>
      <c r="E13" s="3">
        <f t="shared" si="2"/>
        <v>0.0571277242</v>
      </c>
      <c r="F13" s="4">
        <f t="shared" si="3"/>
        <v>0.000165</v>
      </c>
      <c r="G13">
        <f t="shared" si="4"/>
        <v>0.053963862099999996</v>
      </c>
      <c r="H13" s="3">
        <f t="shared" si="5"/>
        <v>0.0063277242000000025</v>
      </c>
      <c r="I13">
        <f t="shared" si="6"/>
        <v>0.00015000000000000001</v>
      </c>
      <c r="J13">
        <f t="shared" si="12"/>
        <v>9.491586300000004E-07</v>
      </c>
      <c r="K13">
        <f t="shared" si="13"/>
        <v>5.122026542034495E-08</v>
      </c>
      <c r="L13">
        <f>I13*(G13-results!$B$22)^2*H13</f>
        <v>3.871527804844756E-07</v>
      </c>
      <c r="M13" s="3">
        <f t="shared" si="0"/>
        <v>1.2191999999999998</v>
      </c>
      <c r="N13" s="4">
        <f t="shared" si="1"/>
        <v>0.05742</v>
      </c>
      <c r="O13">
        <f t="shared" si="7"/>
        <v>1.2287138620999998</v>
      </c>
      <c r="P13" s="3">
        <f t="shared" si="8"/>
        <v>0.019027724200000096</v>
      </c>
      <c r="Q13">
        <f t="shared" si="9"/>
        <v>0.0457125</v>
      </c>
      <c r="R13">
        <f t="shared" si="10"/>
        <v>0.0008698048424925044</v>
      </c>
      <c r="S13">
        <f t="shared" si="11"/>
        <v>0.0010687412672922472</v>
      </c>
      <c r="T13">
        <f>Q13*(O13-results!$B$23)^2*P13</f>
        <v>0.00024887627569856075</v>
      </c>
    </row>
    <row r="14" spans="2:20" ht="12.75">
      <c r="B14">
        <v>2.5</v>
      </c>
      <c r="C14">
        <v>0.000205</v>
      </c>
      <c r="E14" s="3">
        <f t="shared" si="2"/>
        <v>0.0635</v>
      </c>
      <c r="F14" s="4">
        <f t="shared" si="3"/>
        <v>0.000205</v>
      </c>
      <c r="G14">
        <f t="shared" si="4"/>
        <v>0.060313862100000004</v>
      </c>
      <c r="H14" s="3">
        <f t="shared" si="5"/>
        <v>0.0063722758000000004</v>
      </c>
      <c r="I14">
        <f t="shared" si="6"/>
        <v>0.000185</v>
      </c>
      <c r="J14">
        <f t="shared" si="12"/>
        <v>1.178871023E-06</v>
      </c>
      <c r="K14">
        <f t="shared" si="13"/>
        <v>7.110226431490794E-08</v>
      </c>
      <c r="L14">
        <f>I14*(G14-results!$B$22)^2*H14</f>
        <v>4.713359691713136E-07</v>
      </c>
      <c r="M14" s="3">
        <f t="shared" si="0"/>
        <v>1.2001277242</v>
      </c>
      <c r="N14" s="4">
        <f t="shared" si="1"/>
        <v>0.06848</v>
      </c>
      <c r="O14">
        <f t="shared" si="7"/>
        <v>1.2096638620999998</v>
      </c>
      <c r="P14" s="3">
        <f t="shared" si="8"/>
        <v>0.019072275799999927</v>
      </c>
      <c r="Q14">
        <f t="shared" si="9"/>
        <v>0.06295</v>
      </c>
      <c r="R14">
        <f t="shared" si="10"/>
        <v>0.0012005997616099954</v>
      </c>
      <c r="S14">
        <f t="shared" si="11"/>
        <v>0.0014523221444654863</v>
      </c>
      <c r="T14">
        <f>Q14*(O14-results!$B$23)^2*P14</f>
        <v>0.0003194936371231496</v>
      </c>
    </row>
    <row r="15" spans="2:20" ht="12.75">
      <c r="B15">
        <v>2.749123</v>
      </c>
      <c r="C15">
        <v>0.00025</v>
      </c>
      <c r="E15" s="3">
        <f t="shared" si="2"/>
        <v>0.0698277242</v>
      </c>
      <c r="F15" s="4">
        <f t="shared" si="3"/>
        <v>0.00025</v>
      </c>
      <c r="G15">
        <f t="shared" si="4"/>
        <v>0.0666638621</v>
      </c>
      <c r="H15" s="3">
        <f t="shared" si="5"/>
        <v>0.006327724199999996</v>
      </c>
      <c r="I15">
        <f t="shared" si="6"/>
        <v>0.0002275</v>
      </c>
      <c r="J15">
        <f t="shared" si="12"/>
        <v>1.4395572554999989E-06</v>
      </c>
      <c r="K15">
        <f t="shared" si="13"/>
        <v>9.59664463657064E-08</v>
      </c>
      <c r="L15">
        <f>I15*(G15-results!$B$22)^2*H15</f>
        <v>5.640613457473177E-07</v>
      </c>
      <c r="M15" s="3">
        <f t="shared" si="0"/>
        <v>1.1811</v>
      </c>
      <c r="N15" s="4">
        <f t="shared" si="1"/>
        <v>0.07156</v>
      </c>
      <c r="O15">
        <f t="shared" si="7"/>
        <v>1.1906138621</v>
      </c>
      <c r="P15" s="3">
        <f t="shared" si="8"/>
        <v>0.019027724199999874</v>
      </c>
      <c r="Q15">
        <f t="shared" si="9"/>
        <v>0.07002</v>
      </c>
      <c r="R15">
        <f t="shared" si="10"/>
        <v>0.0013323212484839912</v>
      </c>
      <c r="S15">
        <f t="shared" si="11"/>
        <v>0.0015862801472154183</v>
      </c>
      <c r="T15">
        <f>Q15*(O15-results!$B$23)^2*P15</f>
        <v>0.0003288439640827223</v>
      </c>
    </row>
    <row r="16" spans="2:20" ht="12.75">
      <c r="B16">
        <v>3</v>
      </c>
      <c r="C16">
        <v>0.00032</v>
      </c>
      <c r="E16" s="3">
        <f t="shared" si="2"/>
        <v>0.07619999999999999</v>
      </c>
      <c r="F16" s="4">
        <f t="shared" si="3"/>
        <v>0.00032</v>
      </c>
      <c r="G16">
        <f t="shared" si="4"/>
        <v>0.0730138621</v>
      </c>
      <c r="H16" s="3">
        <f t="shared" si="5"/>
        <v>0.0063722757999999935</v>
      </c>
      <c r="I16">
        <f t="shared" si="6"/>
        <v>0.000285</v>
      </c>
      <c r="J16">
        <f t="shared" si="12"/>
        <v>1.816098602999998E-06</v>
      </c>
      <c r="K16">
        <f t="shared" si="13"/>
        <v>1.326003729594445E-07</v>
      </c>
      <c r="L16">
        <f>I16*(G16-results!$B$22)^2*H16</f>
        <v>6.972371789423726E-07</v>
      </c>
      <c r="M16" s="3">
        <f t="shared" si="0"/>
        <v>1.1620277242</v>
      </c>
      <c r="N16" s="4">
        <f t="shared" si="1"/>
        <v>0.07381</v>
      </c>
      <c r="O16">
        <f t="shared" si="7"/>
        <v>1.1715638621</v>
      </c>
      <c r="P16" s="3">
        <f t="shared" si="8"/>
        <v>0.01907227580000015</v>
      </c>
      <c r="Q16">
        <f t="shared" si="9"/>
        <v>0.072685</v>
      </c>
      <c r="R16">
        <f t="shared" si="10"/>
        <v>0.001386268366523011</v>
      </c>
      <c r="S16">
        <f t="shared" si="11"/>
        <v>0.0016241019213907569</v>
      </c>
      <c r="T16">
        <f>Q16*(O16-results!$B$23)^2*P16</f>
        <v>0.0003164223549199361</v>
      </c>
    </row>
    <row r="17" spans="2:20" ht="12.75">
      <c r="B17">
        <v>3.249123</v>
      </c>
      <c r="C17">
        <v>0.0004</v>
      </c>
      <c r="E17" s="3">
        <f t="shared" si="2"/>
        <v>0.0825277242</v>
      </c>
      <c r="F17" s="4">
        <f t="shared" si="3"/>
        <v>0.0004</v>
      </c>
      <c r="G17">
        <f t="shared" si="4"/>
        <v>0.07936386209999999</v>
      </c>
      <c r="H17" s="3">
        <f t="shared" si="5"/>
        <v>0.0063277242000000095</v>
      </c>
      <c r="I17">
        <f t="shared" si="6"/>
        <v>0.00036</v>
      </c>
      <c r="J17">
        <f t="shared" si="12"/>
        <v>2.2779807120000033E-06</v>
      </c>
      <c r="K17">
        <f t="shared" si="13"/>
        <v>1.8078934709362806E-07</v>
      </c>
      <c r="L17">
        <f>I17*(G17-results!$B$22)^2*H17</f>
        <v>8.567293400006954E-07</v>
      </c>
      <c r="M17" s="3">
        <f t="shared" si="0"/>
        <v>1.143</v>
      </c>
      <c r="N17" s="4">
        <f t="shared" si="1"/>
        <v>0.077565</v>
      </c>
      <c r="O17">
        <f t="shared" si="7"/>
        <v>1.1525138621</v>
      </c>
      <c r="P17" s="3">
        <f t="shared" si="8"/>
        <v>0.019027724199999874</v>
      </c>
      <c r="Q17">
        <f t="shared" si="9"/>
        <v>0.07568749999999999</v>
      </c>
      <c r="R17">
        <f t="shared" si="10"/>
        <v>0.0014401608753874904</v>
      </c>
      <c r="S17">
        <f t="shared" si="11"/>
        <v>0.0016598053725381532</v>
      </c>
      <c r="T17">
        <f>Q17*(O17-results!$B$23)^2*P17</f>
        <v>0.00030303145339797383</v>
      </c>
    </row>
    <row r="18" spans="2:20" ht="12.75">
      <c r="B18">
        <v>3.5</v>
      </c>
      <c r="C18">
        <v>0.000525</v>
      </c>
      <c r="E18" s="3">
        <f t="shared" si="2"/>
        <v>0.08889999999999999</v>
      </c>
      <c r="F18" s="4">
        <f t="shared" si="3"/>
        <v>0.000525</v>
      </c>
      <c r="G18">
        <f t="shared" si="4"/>
        <v>0.0857138621</v>
      </c>
      <c r="H18" s="3">
        <f t="shared" si="5"/>
        <v>0.0063722757999999935</v>
      </c>
      <c r="I18">
        <f t="shared" si="6"/>
        <v>0.0004625</v>
      </c>
      <c r="J18">
        <f t="shared" si="12"/>
        <v>2.947177557499997E-06</v>
      </c>
      <c r="K18">
        <f t="shared" si="13"/>
        <v>2.5261397074776956E-07</v>
      </c>
      <c r="L18">
        <f>I18*(G18-results!$B$22)^2*H18</f>
        <v>1.0855735513685471E-06</v>
      </c>
      <c r="M18" s="3">
        <f t="shared" si="0"/>
        <v>1.1239277241999999</v>
      </c>
      <c r="N18" s="4">
        <f t="shared" si="1"/>
        <v>0.0814</v>
      </c>
      <c r="O18">
        <f t="shared" si="7"/>
        <v>1.1334638621</v>
      </c>
      <c r="P18" s="3">
        <f t="shared" si="8"/>
        <v>0.01907227580000015</v>
      </c>
      <c r="Q18">
        <f t="shared" si="9"/>
        <v>0.0794825</v>
      </c>
      <c r="R18">
        <f t="shared" si="10"/>
        <v>0.0015159121612735118</v>
      </c>
      <c r="S18">
        <f t="shared" si="11"/>
        <v>0.0017182316529214328</v>
      </c>
      <c r="T18">
        <f>Q18*(O18-results!$B$23)^2*P18</f>
        <v>0.0002930274090284361</v>
      </c>
    </row>
    <row r="19" spans="2:20" ht="12.75">
      <c r="B19">
        <v>3.749123</v>
      </c>
      <c r="C19">
        <v>0.00078</v>
      </c>
      <c r="E19" s="3">
        <f t="shared" si="2"/>
        <v>0.0952277242</v>
      </c>
      <c r="F19" s="4">
        <f t="shared" si="3"/>
        <v>0.00078</v>
      </c>
      <c r="G19">
        <f t="shared" si="4"/>
        <v>0.0920638621</v>
      </c>
      <c r="H19" s="3">
        <f t="shared" si="5"/>
        <v>0.0063277242000000095</v>
      </c>
      <c r="I19">
        <f t="shared" si="6"/>
        <v>0.0006525</v>
      </c>
      <c r="J19">
        <f t="shared" si="12"/>
        <v>4.128840040500006E-06</v>
      </c>
      <c r="K19">
        <f t="shared" si="13"/>
        <v>3.80116960121551E-07</v>
      </c>
      <c r="L19">
        <f>I19*(G19-results!$B$22)^2*H19</f>
        <v>1.4891734174035524E-06</v>
      </c>
      <c r="M19" s="3">
        <f t="shared" si="0"/>
        <v>1.1049</v>
      </c>
      <c r="N19" s="4">
        <f t="shared" si="1"/>
        <v>0.084525</v>
      </c>
      <c r="O19">
        <f t="shared" si="7"/>
        <v>1.1144138621</v>
      </c>
      <c r="P19" s="3">
        <f t="shared" si="8"/>
        <v>0.019027724199999874</v>
      </c>
      <c r="Q19">
        <f t="shared" si="9"/>
        <v>0.0829625</v>
      </c>
      <c r="R19">
        <f t="shared" si="10"/>
        <v>0.0015785875689424895</v>
      </c>
      <c r="S19">
        <f t="shared" si="11"/>
        <v>0.0017591998693682494</v>
      </c>
      <c r="T19">
        <f>Q19*(O19-results!$B$23)^2*P19</f>
        <v>0.00027927250235316054</v>
      </c>
    </row>
    <row r="20" spans="2:20" ht="12.75">
      <c r="B20">
        <v>4</v>
      </c>
      <c r="C20">
        <v>0.001575</v>
      </c>
      <c r="E20" s="3">
        <f t="shared" si="2"/>
        <v>0.1016</v>
      </c>
      <c r="F20" s="4">
        <f t="shared" si="3"/>
        <v>0.001575</v>
      </c>
      <c r="G20">
        <f t="shared" si="4"/>
        <v>0.0984138621</v>
      </c>
      <c r="H20" s="3">
        <f t="shared" si="5"/>
        <v>0.0063722757999999935</v>
      </c>
      <c r="I20">
        <f t="shared" si="6"/>
        <v>0.0011775</v>
      </c>
      <c r="J20">
        <f t="shared" si="12"/>
        <v>7.503354754499992E-06</v>
      </c>
      <c r="K20">
        <f t="shared" si="13"/>
        <v>7.384341200967415E-07</v>
      </c>
      <c r="L20">
        <f>I20*(G20-results!$B$22)^2*H20</f>
        <v>2.649353146601643E-06</v>
      </c>
      <c r="M20" s="3">
        <f t="shared" si="0"/>
        <v>1.0858277241999998</v>
      </c>
      <c r="N20" s="4">
        <f t="shared" si="1"/>
        <v>0.08678</v>
      </c>
      <c r="O20">
        <f t="shared" si="7"/>
        <v>1.0953638621</v>
      </c>
      <c r="P20" s="3">
        <f t="shared" si="8"/>
        <v>0.01907227580000015</v>
      </c>
      <c r="Q20">
        <f t="shared" si="9"/>
        <v>0.08565249999999999</v>
      </c>
      <c r="R20">
        <f t="shared" si="10"/>
        <v>0.0016335881029595127</v>
      </c>
      <c r="S20">
        <f t="shared" si="11"/>
        <v>0.001789373373538344</v>
      </c>
      <c r="T20">
        <f>Q20*(O20-results!$B$23)^2*P20</f>
        <v>0.00026341698705508</v>
      </c>
    </row>
    <row r="21" spans="2:20" ht="12.75">
      <c r="B21">
        <v>4.249123</v>
      </c>
      <c r="C21">
        <v>0.00338</v>
      </c>
      <c r="E21" s="3">
        <f t="shared" si="2"/>
        <v>0.10792772419999999</v>
      </c>
      <c r="F21" s="4">
        <f t="shared" si="3"/>
        <v>0.00338</v>
      </c>
      <c r="G21">
        <f t="shared" si="4"/>
        <v>0.1047638621</v>
      </c>
      <c r="H21" s="3">
        <f t="shared" si="5"/>
        <v>0.006327724199999996</v>
      </c>
      <c r="I21">
        <f t="shared" si="6"/>
        <v>0.0024775</v>
      </c>
      <c r="J21">
        <f t="shared" si="12"/>
        <v>1.567693670549999E-05</v>
      </c>
      <c r="K21">
        <f t="shared" si="13"/>
        <v>1.6423764351654292E-06</v>
      </c>
      <c r="L21">
        <f>I21*(G21-results!$B$22)^2*H21</f>
        <v>5.417682284255251E-06</v>
      </c>
      <c r="M21" s="3">
        <f t="shared" si="0"/>
        <v>1.0668</v>
      </c>
      <c r="N21" s="4">
        <f t="shared" si="1"/>
        <v>0.088455</v>
      </c>
      <c r="O21">
        <f t="shared" si="7"/>
        <v>1.0763138621</v>
      </c>
      <c r="P21" s="3">
        <f t="shared" si="8"/>
        <v>0.019027724199999874</v>
      </c>
      <c r="Q21">
        <f t="shared" si="9"/>
        <v>0.0876175</v>
      </c>
      <c r="R21">
        <f t="shared" si="10"/>
        <v>0.001667161625093489</v>
      </c>
      <c r="S21">
        <f t="shared" si="11"/>
        <v>0.0017943891674492853</v>
      </c>
      <c r="T21">
        <f>Q21*(O21-results!$B$23)^2*P21</f>
        <v>0.00024392911110094243</v>
      </c>
    </row>
    <row r="22" spans="2:20" ht="12.75">
      <c r="B22">
        <v>4.5</v>
      </c>
      <c r="C22">
        <v>0.005705</v>
      </c>
      <c r="E22" s="3">
        <f t="shared" si="2"/>
        <v>0.1143</v>
      </c>
      <c r="F22" s="4">
        <f t="shared" si="3"/>
        <v>0.005705</v>
      </c>
      <c r="G22">
        <f t="shared" si="4"/>
        <v>0.11111386209999999</v>
      </c>
      <c r="H22" s="3">
        <f t="shared" si="5"/>
        <v>0.006372275800000007</v>
      </c>
      <c r="I22">
        <f t="shared" si="6"/>
        <v>0.0045425</v>
      </c>
      <c r="J22">
        <f t="shared" si="12"/>
        <v>2.894606282150003E-05</v>
      </c>
      <c r="K22">
        <f t="shared" si="13"/>
        <v>3.216308832686091E-06</v>
      </c>
      <c r="L22">
        <f>I22*(G22-results!$B$22)^2*H22</f>
        <v>9.788326147091266E-06</v>
      </c>
      <c r="M22" s="3">
        <f t="shared" si="0"/>
        <v>1.0477277241999998</v>
      </c>
      <c r="N22" s="4">
        <f t="shared" si="1"/>
        <v>0.089795</v>
      </c>
      <c r="O22">
        <f t="shared" si="7"/>
        <v>1.0572638621</v>
      </c>
      <c r="P22" s="3">
        <f t="shared" si="8"/>
        <v>0.01907227580000015</v>
      </c>
      <c r="Q22">
        <f t="shared" si="9"/>
        <v>0.08912500000000001</v>
      </c>
      <c r="R22">
        <f t="shared" si="10"/>
        <v>0.0016998165806750135</v>
      </c>
      <c r="S22">
        <f t="shared" si="11"/>
        <v>0.0017971546429460807</v>
      </c>
      <c r="T22">
        <f>Q22*(O22-results!$B$23)^2*P22</f>
        <v>0.00022455134710457436</v>
      </c>
    </row>
    <row r="23" spans="2:20" ht="12.75">
      <c r="B23">
        <v>4.749123</v>
      </c>
      <c r="C23">
        <v>0.008375</v>
      </c>
      <c r="E23" s="3">
        <f t="shared" si="2"/>
        <v>0.1206277242</v>
      </c>
      <c r="F23" s="4">
        <f t="shared" si="3"/>
        <v>0.008375</v>
      </c>
      <c r="G23">
        <f t="shared" si="4"/>
        <v>0.1174638621</v>
      </c>
      <c r="H23" s="3">
        <f t="shared" si="5"/>
        <v>0.006327724199999996</v>
      </c>
      <c r="I23">
        <f t="shared" si="6"/>
        <v>0.00704</v>
      </c>
      <c r="J23">
        <f t="shared" si="12"/>
        <v>4.454717836799997E-05</v>
      </c>
      <c r="K23">
        <f t="shared" si="13"/>
        <v>5.232683616762851E-06</v>
      </c>
      <c r="L23">
        <f>I23*(G23-results!$B$22)^2*H23</f>
        <v>1.4736764981022588E-05</v>
      </c>
      <c r="M23" s="3">
        <f t="shared" si="0"/>
        <v>1.0287</v>
      </c>
      <c r="N23" s="4">
        <f t="shared" si="1"/>
        <v>0.0911</v>
      </c>
      <c r="O23">
        <f t="shared" si="7"/>
        <v>1.0382138620999999</v>
      </c>
      <c r="P23" s="3">
        <f t="shared" si="8"/>
        <v>0.019027724199999874</v>
      </c>
      <c r="Q23">
        <f t="shared" si="9"/>
        <v>0.0904475</v>
      </c>
      <c r="R23">
        <f t="shared" si="10"/>
        <v>0.0017210100845794886</v>
      </c>
      <c r="S23">
        <f t="shared" si="11"/>
        <v>0.0017867765266243185</v>
      </c>
      <c r="T23">
        <f>Q23*(O23-results!$B$23)^2*P23</f>
        <v>0.00020414337931694656</v>
      </c>
    </row>
    <row r="24" spans="2:20" ht="12.75">
      <c r="B24">
        <v>5</v>
      </c>
      <c r="C24">
        <v>0.011535</v>
      </c>
      <c r="E24" s="3">
        <f t="shared" si="2"/>
        <v>0.127</v>
      </c>
      <c r="F24" s="4">
        <f t="shared" si="3"/>
        <v>0.011535</v>
      </c>
      <c r="G24">
        <f t="shared" si="4"/>
        <v>0.1238138621</v>
      </c>
      <c r="H24" s="3">
        <f t="shared" si="5"/>
        <v>0.006372275800000007</v>
      </c>
      <c r="I24">
        <f t="shared" si="6"/>
        <v>0.009955</v>
      </c>
      <c r="J24">
        <f t="shared" si="12"/>
        <v>6.343600558900008E-05</v>
      </c>
      <c r="K24">
        <f t="shared" si="13"/>
        <v>7.854256848171285E-06</v>
      </c>
      <c r="L24">
        <f>I24*(G24-results!$B$22)^2*H24</f>
        <v>2.0524610895923154E-05</v>
      </c>
      <c r="M24" s="3">
        <f t="shared" si="0"/>
        <v>1.0096277241999998</v>
      </c>
      <c r="N24" s="4">
        <f t="shared" si="1"/>
        <v>0.092265</v>
      </c>
      <c r="O24">
        <f t="shared" si="7"/>
        <v>1.0191638620999999</v>
      </c>
      <c r="P24" s="3">
        <f t="shared" si="8"/>
        <v>0.01907227580000015</v>
      </c>
      <c r="Q24">
        <f t="shared" si="9"/>
        <v>0.0916825</v>
      </c>
      <c r="R24">
        <f t="shared" si="10"/>
        <v>0.0017485939260335137</v>
      </c>
      <c r="S24">
        <f t="shared" si="11"/>
        <v>0.0017821037389009174</v>
      </c>
      <c r="T24">
        <f>Q24*(O24-results!$B$23)^2*P24</f>
        <v>0.0001851048020001601</v>
      </c>
    </row>
    <row r="25" spans="2:20" ht="12.75">
      <c r="B25">
        <v>5.249123</v>
      </c>
      <c r="C25">
        <v>0.01532</v>
      </c>
      <c r="E25" s="3">
        <f t="shared" si="2"/>
        <v>0.1333277242</v>
      </c>
      <c r="F25" s="4">
        <f t="shared" si="3"/>
        <v>0.01532</v>
      </c>
      <c r="G25">
        <f t="shared" si="4"/>
        <v>0.1301638621</v>
      </c>
      <c r="H25" s="3">
        <f t="shared" si="5"/>
        <v>0.006327724199999996</v>
      </c>
      <c r="I25">
        <f t="shared" si="6"/>
        <v>0.0134275</v>
      </c>
      <c r="J25">
        <f t="shared" si="12"/>
        <v>8.496551669549994E-05</v>
      </c>
      <c r="K25">
        <f t="shared" si="13"/>
        <v>1.1059439798408302E-05</v>
      </c>
      <c r="L25">
        <f>I25*(G25-results!$B$22)^2*H25</f>
        <v>2.6880088757598022E-05</v>
      </c>
      <c r="M25" s="3">
        <f t="shared" si="0"/>
        <v>0.9905999999999999</v>
      </c>
      <c r="N25" s="4">
        <f t="shared" si="1"/>
        <v>0.093225</v>
      </c>
      <c r="O25">
        <f t="shared" si="7"/>
        <v>1.0001138620999999</v>
      </c>
      <c r="P25" s="3">
        <f t="shared" si="8"/>
        <v>0.019027724199999874</v>
      </c>
      <c r="Q25">
        <f t="shared" si="9"/>
        <v>0.092745</v>
      </c>
      <c r="R25">
        <f t="shared" si="10"/>
        <v>0.001764726280928988</v>
      </c>
      <c r="S25">
        <f t="shared" si="11"/>
        <v>0.0017649272163692599</v>
      </c>
      <c r="T25">
        <f>Q25*(O25-results!$B$23)^2*P25</f>
        <v>0.00016557704594248094</v>
      </c>
    </row>
    <row r="26" spans="2:20" ht="12.75">
      <c r="B26">
        <v>5.5</v>
      </c>
      <c r="C26">
        <v>0.01999</v>
      </c>
      <c r="E26" s="3">
        <f t="shared" si="2"/>
        <v>0.1397</v>
      </c>
      <c r="F26" s="4">
        <f t="shared" si="3"/>
        <v>0.01999</v>
      </c>
      <c r="G26">
        <f t="shared" si="4"/>
        <v>0.1365138621</v>
      </c>
      <c r="H26" s="3">
        <f t="shared" si="5"/>
        <v>0.0063722757999999935</v>
      </c>
      <c r="I26">
        <f t="shared" si="6"/>
        <v>0.017655</v>
      </c>
      <c r="J26">
        <f t="shared" si="12"/>
        <v>0.00011250252924899989</v>
      </c>
      <c r="K26">
        <f t="shared" si="13"/>
        <v>1.5358154763799186E-05</v>
      </c>
      <c r="L26">
        <f>I26*(G26-results!$B$22)^2*H26</f>
        <v>3.479272623848641E-05</v>
      </c>
      <c r="M26" s="3">
        <f t="shared" si="0"/>
        <v>0.9715277241999999</v>
      </c>
      <c r="N26" s="4">
        <f t="shared" si="1"/>
        <v>0.094025</v>
      </c>
      <c r="O26">
        <f t="shared" si="7"/>
        <v>0.9810638620999999</v>
      </c>
      <c r="P26" s="3">
        <f t="shared" si="8"/>
        <v>0.019072275800000038</v>
      </c>
      <c r="Q26">
        <f t="shared" si="9"/>
        <v>0.093625</v>
      </c>
      <c r="R26">
        <f t="shared" si="10"/>
        <v>0.0017856418217750037</v>
      </c>
      <c r="S26">
        <f t="shared" si="11"/>
        <v>0.0017518286619978645</v>
      </c>
      <c r="T26">
        <f>Q26*(O26-results!$B$23)^2*P26</f>
        <v>0.00014734829525684935</v>
      </c>
    </row>
    <row r="27" spans="2:20" ht="12.75">
      <c r="B27">
        <v>5.749123</v>
      </c>
      <c r="C27">
        <v>0.025655</v>
      </c>
      <c r="E27" s="3">
        <f t="shared" si="2"/>
        <v>0.1460277242</v>
      </c>
      <c r="F27" s="4">
        <f t="shared" si="3"/>
        <v>0.025655</v>
      </c>
      <c r="G27">
        <f t="shared" si="4"/>
        <v>0.1428638621</v>
      </c>
      <c r="H27" s="3">
        <f t="shared" si="5"/>
        <v>0.006327724199999996</v>
      </c>
      <c r="I27">
        <f t="shared" si="6"/>
        <v>0.022822500000000003</v>
      </c>
      <c r="J27">
        <f t="shared" si="12"/>
        <v>0.00014441448555449992</v>
      </c>
      <c r="K27">
        <f t="shared" si="13"/>
        <v>2.0631611149500516E-05</v>
      </c>
      <c r="L27">
        <f>I27*(G27-results!$B$22)^2*H27</f>
        <v>4.364774913295798E-05</v>
      </c>
      <c r="M27" s="3">
        <f t="shared" si="0"/>
        <v>0.9525</v>
      </c>
      <c r="N27" s="4">
        <f t="shared" si="1"/>
        <v>0.09446</v>
      </c>
      <c r="O27">
        <f t="shared" si="7"/>
        <v>0.9620138621</v>
      </c>
      <c r="P27" s="3">
        <f t="shared" si="8"/>
        <v>0.019027724199999874</v>
      </c>
      <c r="Q27">
        <f t="shared" si="9"/>
        <v>0.0942425</v>
      </c>
      <c r="R27">
        <f t="shared" si="10"/>
        <v>0.0017932202979184882</v>
      </c>
      <c r="S27">
        <f t="shared" si="11"/>
        <v>0.0017251027843966774</v>
      </c>
      <c r="T27">
        <f>Q27*(O27-results!$B$23)^2*P27</f>
        <v>0.00012899832316820437</v>
      </c>
    </row>
    <row r="28" spans="2:20" ht="12.75">
      <c r="B28">
        <v>6</v>
      </c>
      <c r="C28">
        <v>0.032425</v>
      </c>
      <c r="E28" s="3">
        <f t="shared" si="2"/>
        <v>0.15239999999999998</v>
      </c>
      <c r="F28" s="4">
        <f t="shared" si="3"/>
        <v>0.032425</v>
      </c>
      <c r="G28">
        <f t="shared" si="4"/>
        <v>0.14921386209999998</v>
      </c>
      <c r="H28" s="3">
        <f t="shared" si="5"/>
        <v>0.0063722757999999935</v>
      </c>
      <c r="I28">
        <f t="shared" si="6"/>
        <v>0.029040000000000003</v>
      </c>
      <c r="J28">
        <f t="shared" si="12"/>
        <v>0.00018505088923199983</v>
      </c>
      <c r="K28">
        <f t="shared" si="13"/>
        <v>2.7612157867345995E-05</v>
      </c>
      <c r="L28">
        <f>I28*(G28-results!$B$22)^2*H28</f>
        <v>5.4645109987360544E-05</v>
      </c>
      <c r="M28" s="3">
        <f t="shared" si="0"/>
        <v>0.9334277241999999</v>
      </c>
      <c r="N28" s="4">
        <f t="shared" si="1"/>
        <v>0.095225</v>
      </c>
      <c r="O28">
        <f t="shared" si="7"/>
        <v>0.9429638620999999</v>
      </c>
      <c r="P28" s="3">
        <f t="shared" si="8"/>
        <v>0.01907227580000015</v>
      </c>
      <c r="Q28">
        <f t="shared" si="9"/>
        <v>0.0948425</v>
      </c>
      <c r="R28">
        <f t="shared" si="10"/>
        <v>0.001808862317561514</v>
      </c>
      <c r="S28">
        <f t="shared" si="11"/>
        <v>0.0017056917969749618</v>
      </c>
      <c r="T28">
        <f>Q28*(O28-results!$B$23)^2*P28</f>
        <v>0.00011229558444577847</v>
      </c>
    </row>
    <row r="29" spans="2:20" ht="12.75">
      <c r="B29">
        <v>6.249123</v>
      </c>
      <c r="C29">
        <v>0.039985</v>
      </c>
      <c r="E29" s="3">
        <f t="shared" si="2"/>
        <v>0.1587277242</v>
      </c>
      <c r="F29" s="4">
        <f t="shared" si="3"/>
        <v>0.039985</v>
      </c>
      <c r="G29">
        <f t="shared" si="4"/>
        <v>0.1555638621</v>
      </c>
      <c r="H29" s="3">
        <f t="shared" si="5"/>
        <v>0.006327724200000023</v>
      </c>
      <c r="I29">
        <f t="shared" si="6"/>
        <v>0.036205</v>
      </c>
      <c r="J29">
        <f t="shared" si="12"/>
        <v>0.00022909525466100085</v>
      </c>
      <c r="K29">
        <f t="shared" si="13"/>
        <v>3.563894260384832E-05</v>
      </c>
      <c r="L29">
        <f>I29*(G29-results!$B$22)^2*H29</f>
        <v>6.607948383765815E-05</v>
      </c>
      <c r="M29" s="3">
        <f t="shared" si="0"/>
        <v>0.9144</v>
      </c>
      <c r="N29" s="4">
        <f t="shared" si="1"/>
        <v>0.095765</v>
      </c>
      <c r="O29">
        <f t="shared" si="7"/>
        <v>0.9239138620999999</v>
      </c>
      <c r="P29" s="3">
        <f t="shared" si="8"/>
        <v>0.019027724199999874</v>
      </c>
      <c r="Q29">
        <f t="shared" si="9"/>
        <v>0.095495</v>
      </c>
      <c r="R29">
        <f t="shared" si="10"/>
        <v>0.0018170525224789878</v>
      </c>
      <c r="S29">
        <f t="shared" si="11"/>
        <v>0.0016788000136821087</v>
      </c>
      <c r="T29">
        <f>Q29*(O29-results!$B$23)^2*P29</f>
        <v>9.621416893258438E-05</v>
      </c>
    </row>
    <row r="30" spans="2:20" ht="12.75">
      <c r="B30">
        <v>6.5</v>
      </c>
      <c r="C30">
        <v>0.047695</v>
      </c>
      <c r="E30" s="3">
        <f t="shared" si="2"/>
        <v>0.1651</v>
      </c>
      <c r="F30" s="4">
        <f t="shared" si="3"/>
        <v>0.047695</v>
      </c>
      <c r="G30">
        <f t="shared" si="4"/>
        <v>0.1619138621</v>
      </c>
      <c r="H30" s="3">
        <f t="shared" si="5"/>
        <v>0.0063722757999999935</v>
      </c>
      <c r="I30">
        <f t="shared" si="6"/>
        <v>0.043840000000000004</v>
      </c>
      <c r="J30">
        <f t="shared" si="12"/>
        <v>0.00027936057107199973</v>
      </c>
      <c r="K30">
        <f t="shared" si="13"/>
        <v>4.5232348980729016E-05</v>
      </c>
      <c r="L30">
        <f>I30*(G30-results!$B$22)^2*H30</f>
        <v>7.868367649933568E-05</v>
      </c>
      <c r="M30" s="3">
        <f t="shared" si="0"/>
        <v>0.8953277241999998</v>
      </c>
      <c r="N30" s="4">
        <f t="shared" si="1"/>
        <v>0.096245</v>
      </c>
      <c r="O30">
        <f t="shared" si="7"/>
        <v>0.9048638620999999</v>
      </c>
      <c r="P30" s="3">
        <f t="shared" si="8"/>
        <v>0.01907227580000015</v>
      </c>
      <c r="Q30">
        <f t="shared" si="9"/>
        <v>0.09600500000000001</v>
      </c>
      <c r="R30">
        <f t="shared" si="10"/>
        <v>0.0018310338381790144</v>
      </c>
      <c r="S30">
        <f t="shared" si="11"/>
        <v>0.0016568363504504493</v>
      </c>
      <c r="T30">
        <f>Q30*(O30-results!$B$23)^2*P30</f>
        <v>8.15659420122409E-05</v>
      </c>
    </row>
    <row r="31" spans="2:20" ht="12.75">
      <c r="B31">
        <v>6.749123</v>
      </c>
      <c r="C31">
        <v>0.054795</v>
      </c>
      <c r="E31" s="3">
        <f t="shared" si="2"/>
        <v>0.1714277242</v>
      </c>
      <c r="F31" s="4">
        <f t="shared" si="3"/>
        <v>0.054795</v>
      </c>
      <c r="G31">
        <f t="shared" si="4"/>
        <v>0.1682638621</v>
      </c>
      <c r="H31" s="3">
        <f t="shared" si="5"/>
        <v>0.006327724199999996</v>
      </c>
      <c r="I31">
        <f t="shared" si="6"/>
        <v>0.051245</v>
      </c>
      <c r="J31">
        <f t="shared" si="12"/>
        <v>0.00032426422662899974</v>
      </c>
      <c r="K31">
        <f t="shared" si="13"/>
        <v>5.456195111346517E-05</v>
      </c>
      <c r="L31">
        <f>I31*(G31-results!$B$22)^2*H31</f>
        <v>8.915859204068438E-05</v>
      </c>
      <c r="M31" s="3">
        <f t="shared" si="0"/>
        <v>0.8763</v>
      </c>
      <c r="N31" s="4">
        <f t="shared" si="1"/>
        <v>0.09664</v>
      </c>
      <c r="O31">
        <f t="shared" si="7"/>
        <v>0.8858138620999999</v>
      </c>
      <c r="P31" s="3">
        <f t="shared" si="8"/>
        <v>0.019027724199999874</v>
      </c>
      <c r="Q31">
        <f t="shared" si="9"/>
        <v>0.0964425</v>
      </c>
      <c r="R31">
        <f t="shared" si="10"/>
        <v>0.0018350812911584879</v>
      </c>
      <c r="S31">
        <f t="shared" si="11"/>
        <v>0.0016255404457885545</v>
      </c>
      <c r="T31">
        <f>Q31*(O31-results!$B$23)^2*P31</f>
        <v>6.765558949852762E-05</v>
      </c>
    </row>
    <row r="32" spans="2:20" ht="12.75">
      <c r="B32">
        <v>7</v>
      </c>
      <c r="C32">
        <v>0.060985</v>
      </c>
      <c r="E32" s="3">
        <f t="shared" si="2"/>
        <v>0.17779999999999999</v>
      </c>
      <c r="F32" s="4">
        <f t="shared" si="3"/>
        <v>0.060985</v>
      </c>
      <c r="G32">
        <f t="shared" si="4"/>
        <v>0.1746138621</v>
      </c>
      <c r="H32" s="3">
        <f t="shared" si="5"/>
        <v>0.0063722757999999935</v>
      </c>
      <c r="I32">
        <f t="shared" si="6"/>
        <v>0.05789</v>
      </c>
      <c r="J32">
        <f t="shared" si="12"/>
        <v>0.0003688910460619996</v>
      </c>
      <c r="K32">
        <f t="shared" si="13"/>
        <v>6.441349024699474E-05</v>
      </c>
      <c r="L32">
        <f>I32*(G32-results!$B$22)^2*H32</f>
        <v>9.898730857940074E-05</v>
      </c>
      <c r="M32" s="3">
        <f t="shared" si="0"/>
        <v>0.8572277241999999</v>
      </c>
      <c r="N32" s="4">
        <f t="shared" si="1"/>
        <v>0.09694</v>
      </c>
      <c r="O32">
        <f t="shared" si="7"/>
        <v>0.8667638621</v>
      </c>
      <c r="P32" s="3">
        <f t="shared" si="8"/>
        <v>0.019072275800000038</v>
      </c>
      <c r="Q32">
        <f t="shared" si="9"/>
        <v>0.09679</v>
      </c>
      <c r="R32">
        <f t="shared" si="10"/>
        <v>0.0018460055746820038</v>
      </c>
      <c r="S32">
        <f t="shared" si="11"/>
        <v>0.0016000509213695035</v>
      </c>
      <c r="T32">
        <f>Q32*(O32-results!$B$23)^2*P32</f>
        <v>5.5223651029224206E-05</v>
      </c>
    </row>
    <row r="33" spans="2:20" ht="12.75">
      <c r="B33">
        <v>7.249123</v>
      </c>
      <c r="C33">
        <v>0.066115</v>
      </c>
      <c r="E33" s="3">
        <f t="shared" si="2"/>
        <v>0.18412772419999998</v>
      </c>
      <c r="F33" s="4">
        <f t="shared" si="3"/>
        <v>0.066115</v>
      </c>
      <c r="G33">
        <f t="shared" si="4"/>
        <v>0.18096386209999998</v>
      </c>
      <c r="H33" s="3">
        <f t="shared" si="5"/>
        <v>0.006327724199999996</v>
      </c>
      <c r="I33">
        <f t="shared" si="6"/>
        <v>0.06355</v>
      </c>
      <c r="J33">
        <f t="shared" si="12"/>
        <v>0.0004021268729099997</v>
      </c>
      <c r="K33">
        <f t="shared" si="13"/>
        <v>7.27704319759894E-05</v>
      </c>
      <c r="L33">
        <f>I33*(G33-results!$B$22)^2*H33</f>
        <v>0.00010527644420889841</v>
      </c>
      <c r="M33" s="3">
        <f t="shared" si="0"/>
        <v>0.8382</v>
      </c>
      <c r="N33" s="4">
        <f t="shared" si="1"/>
        <v>0.0972</v>
      </c>
      <c r="O33">
        <f t="shared" si="7"/>
        <v>0.8477138621</v>
      </c>
      <c r="P33" s="3">
        <f t="shared" si="8"/>
        <v>0.019027724199999985</v>
      </c>
      <c r="Q33">
        <f t="shared" si="9"/>
        <v>0.09706999999999999</v>
      </c>
      <c r="R33">
        <f t="shared" si="10"/>
        <v>0.0018470211880939984</v>
      </c>
      <c r="S33">
        <f t="shared" si="11"/>
        <v>0.0015657454647396939</v>
      </c>
      <c r="T33">
        <f>Q33*(O33-results!$B$23)^2*P33</f>
        <v>4.375285545763629E-05</v>
      </c>
    </row>
    <row r="34" spans="2:20" ht="12.75">
      <c r="B34">
        <v>7.5</v>
      </c>
      <c r="C34">
        <v>0.069865</v>
      </c>
      <c r="E34" s="3">
        <f t="shared" si="2"/>
        <v>0.1905</v>
      </c>
      <c r="F34" s="4">
        <f t="shared" si="3"/>
        <v>0.069865</v>
      </c>
      <c r="G34">
        <f t="shared" si="4"/>
        <v>0.1873138621</v>
      </c>
      <c r="H34" s="3">
        <f t="shared" si="5"/>
        <v>0.006372275800000021</v>
      </c>
      <c r="I34">
        <f t="shared" si="6"/>
        <v>0.06799</v>
      </c>
      <c r="J34">
        <f t="shared" si="12"/>
        <v>0.0004332510316420014</v>
      </c>
      <c r="K34">
        <f t="shared" si="13"/>
        <v>8.115392399567259E-05</v>
      </c>
      <c r="L34">
        <f>I34*(G34-results!$B$22)^2*H34</f>
        <v>0.00011062687249129274</v>
      </c>
      <c r="M34" s="3">
        <f t="shared" si="0"/>
        <v>0.8191277241999999</v>
      </c>
      <c r="N34" s="4">
        <f t="shared" si="1"/>
        <v>0.0974</v>
      </c>
      <c r="O34">
        <f t="shared" si="7"/>
        <v>0.8286638621</v>
      </c>
      <c r="P34" s="3">
        <f t="shared" si="8"/>
        <v>0.019072275800000038</v>
      </c>
      <c r="Q34">
        <f t="shared" si="9"/>
        <v>0.0973</v>
      </c>
      <c r="R34">
        <f t="shared" si="10"/>
        <v>0.0018557324353400038</v>
      </c>
      <c r="S34">
        <f t="shared" si="11"/>
        <v>0.0015377784068930861</v>
      </c>
      <c r="T34">
        <f>Q34*(O34-results!$B$23)^2*P34</f>
        <v>3.375068852703327E-05</v>
      </c>
    </row>
    <row r="35" spans="2:20" ht="12.75">
      <c r="B35">
        <v>7.749123</v>
      </c>
      <c r="C35">
        <v>0.07227</v>
      </c>
      <c r="E35" s="3">
        <f t="shared" si="2"/>
        <v>0.1968277242</v>
      </c>
      <c r="F35" s="4">
        <f t="shared" si="3"/>
        <v>0.07227</v>
      </c>
      <c r="G35">
        <f t="shared" si="4"/>
        <v>0.1936638621</v>
      </c>
      <c r="H35" s="3">
        <f t="shared" si="5"/>
        <v>0.006327724199999996</v>
      </c>
      <c r="I35">
        <f t="shared" si="6"/>
        <v>0.0710675</v>
      </c>
      <c r="J35">
        <f t="shared" si="12"/>
        <v>0.00044969553958349974</v>
      </c>
      <c r="K35">
        <f t="shared" si="13"/>
        <v>8.708977496488398E-05</v>
      </c>
      <c r="L35">
        <f>I35*(G35-results!$B$22)^2*H35</f>
        <v>0.00011195805681235556</v>
      </c>
      <c r="M35" s="3">
        <f t="shared" si="0"/>
        <v>0.8000999999999999</v>
      </c>
      <c r="N35" s="4">
        <f t="shared" si="1"/>
        <v>0.097595</v>
      </c>
      <c r="O35">
        <f t="shared" si="7"/>
        <v>0.8096138621</v>
      </c>
      <c r="P35" s="3">
        <f t="shared" si="8"/>
        <v>0.019027724199999985</v>
      </c>
      <c r="Q35">
        <f t="shared" si="9"/>
        <v>0.0974975</v>
      </c>
      <c r="R35">
        <f t="shared" si="10"/>
        <v>0.0018551555401894984</v>
      </c>
      <c r="S35">
        <f t="shared" si="11"/>
        <v>0.0015019596416890315</v>
      </c>
      <c r="T35">
        <f>Q35*(O35-results!$B$23)^2*P35</f>
        <v>2.488132922677139E-05</v>
      </c>
    </row>
    <row r="36" spans="2:20" ht="12.75">
      <c r="B36">
        <v>8</v>
      </c>
      <c r="C36">
        <v>0.073755</v>
      </c>
      <c r="E36" s="3">
        <f t="shared" si="2"/>
        <v>0.2032</v>
      </c>
      <c r="F36" s="4">
        <f t="shared" si="3"/>
        <v>0.073755</v>
      </c>
      <c r="G36">
        <f t="shared" si="4"/>
        <v>0.2000138621</v>
      </c>
      <c r="H36" s="3">
        <f t="shared" si="5"/>
        <v>0.0063722757999999935</v>
      </c>
      <c r="I36">
        <f t="shared" si="6"/>
        <v>0.07301250000000001</v>
      </c>
      <c r="J36">
        <f t="shared" si="12"/>
        <v>0.00046525578684749957</v>
      </c>
      <c r="K36">
        <f t="shared" si="13"/>
        <v>9.305760679174277E-05</v>
      </c>
      <c r="L36">
        <f>I36*(G36-results!$B$22)^2*H36</f>
        <v>0.00011290251327160292</v>
      </c>
      <c r="M36" s="3">
        <f t="shared" si="0"/>
        <v>0.7810277242</v>
      </c>
      <c r="N36" s="4">
        <f t="shared" si="1"/>
        <v>0.097735</v>
      </c>
      <c r="O36">
        <f t="shared" si="7"/>
        <v>0.7905638621</v>
      </c>
      <c r="P36" s="3">
        <f t="shared" si="8"/>
        <v>0.019072275799999927</v>
      </c>
      <c r="Q36">
        <f t="shared" si="9"/>
        <v>0.097665</v>
      </c>
      <c r="R36">
        <f t="shared" si="10"/>
        <v>0.001862693816006993</v>
      </c>
      <c r="S36">
        <f t="shared" si="11"/>
        <v>0.001472578417092275</v>
      </c>
      <c r="T36">
        <f>Q36*(O36-results!$B$23)^2*P36</f>
        <v>1.7439520543966784E-05</v>
      </c>
    </row>
    <row r="37" spans="2:20" ht="12.75">
      <c r="B37">
        <v>8.249123</v>
      </c>
      <c r="C37">
        <v>0.07471</v>
      </c>
      <c r="E37" s="3">
        <f t="shared" si="2"/>
        <v>0.20952772420000002</v>
      </c>
      <c r="F37" s="4">
        <f t="shared" si="3"/>
        <v>0.07471</v>
      </c>
      <c r="G37">
        <f t="shared" si="4"/>
        <v>0.20636386210000002</v>
      </c>
      <c r="H37" s="3">
        <f t="shared" si="5"/>
        <v>0.006327724200000023</v>
      </c>
      <c r="I37">
        <f t="shared" si="6"/>
        <v>0.0742325</v>
      </c>
      <c r="J37">
        <f t="shared" si="12"/>
        <v>0.00046972278667650177</v>
      </c>
      <c r="K37">
        <f t="shared" si="13"/>
        <v>9.693380837493734E-05</v>
      </c>
      <c r="L37">
        <f>I37*(G37-results!$B$22)^2*H37</f>
        <v>0.00011106677687446483</v>
      </c>
      <c r="M37" s="3">
        <f t="shared" si="0"/>
        <v>0.762</v>
      </c>
      <c r="N37" s="4">
        <f t="shared" si="1"/>
        <v>0.097865</v>
      </c>
      <c r="O37">
        <f t="shared" si="7"/>
        <v>0.7715138621</v>
      </c>
      <c r="P37" s="3">
        <f t="shared" si="8"/>
        <v>0.019027724199999985</v>
      </c>
      <c r="Q37">
        <f t="shared" si="9"/>
        <v>0.0978</v>
      </c>
      <c r="R37">
        <f t="shared" si="10"/>
        <v>0.0018609114267599985</v>
      </c>
      <c r="S37">
        <f t="shared" si="11"/>
        <v>0.0014357189618856277</v>
      </c>
      <c r="T37">
        <f>Q37*(O37-results!$B$23)^2*P37</f>
        <v>1.123779744719681E-05</v>
      </c>
    </row>
    <row r="38" spans="2:20" ht="12.75">
      <c r="B38">
        <v>8.5</v>
      </c>
      <c r="C38">
        <v>0.07551</v>
      </c>
      <c r="E38" s="3">
        <f t="shared" si="2"/>
        <v>0.21589999999999998</v>
      </c>
      <c r="F38" s="4">
        <f t="shared" si="3"/>
        <v>0.07551</v>
      </c>
      <c r="G38">
        <f t="shared" si="4"/>
        <v>0.21271386209999998</v>
      </c>
      <c r="H38" s="3">
        <f t="shared" si="5"/>
        <v>0.006372275799999966</v>
      </c>
      <c r="I38">
        <f t="shared" si="6"/>
        <v>0.07511</v>
      </c>
      <c r="J38">
        <f t="shared" si="12"/>
        <v>0.0004786216353379974</v>
      </c>
      <c r="K38">
        <f t="shared" si="13"/>
        <v>0.00010180945653736325</v>
      </c>
      <c r="L38">
        <f>I38*(G38-results!$B$22)^2*H38</f>
        <v>0.000110234477063386</v>
      </c>
      <c r="M38" s="3">
        <f t="shared" si="0"/>
        <v>0.7429277242</v>
      </c>
      <c r="N38" s="4">
        <f t="shared" si="1"/>
        <v>0.09813</v>
      </c>
      <c r="O38">
        <f t="shared" si="7"/>
        <v>0.7524638620999999</v>
      </c>
      <c r="P38" s="3">
        <f t="shared" si="8"/>
        <v>0.019072275800000038</v>
      </c>
      <c r="Q38">
        <f t="shared" si="9"/>
        <v>0.09799749999999999</v>
      </c>
      <c r="R38">
        <f t="shared" si="10"/>
        <v>0.0018690353477105034</v>
      </c>
      <c r="S38">
        <f t="shared" si="11"/>
        <v>0.0014063815561396618</v>
      </c>
      <c r="T38">
        <f>Q38*(O38-results!$B$23)^2*P38</f>
        <v>6.43137535485363E-06</v>
      </c>
    </row>
    <row r="39" spans="2:20" ht="12.75">
      <c r="B39">
        <v>8.749123</v>
      </c>
      <c r="C39">
        <v>0.076315</v>
      </c>
      <c r="E39" s="3">
        <f t="shared" si="2"/>
        <v>0.2222277242</v>
      </c>
      <c r="F39" s="4">
        <f t="shared" si="3"/>
        <v>0.076315</v>
      </c>
      <c r="G39">
        <f t="shared" si="4"/>
        <v>0.2190638621</v>
      </c>
      <c r="H39" s="3">
        <f t="shared" si="5"/>
        <v>0.006327724200000023</v>
      </c>
      <c r="I39">
        <f t="shared" si="6"/>
        <v>0.0759125</v>
      </c>
      <c r="J39">
        <f t="shared" si="12"/>
        <v>0.0004803533633325017</v>
      </c>
      <c r="K39">
        <f t="shared" si="13"/>
        <v>0.00010522806294434237</v>
      </c>
      <c r="L39">
        <f>I39*(G39-results!$B$22)^2*H39</f>
        <v>0.00010772498803701345</v>
      </c>
      <c r="M39" s="3">
        <f t="shared" si="0"/>
        <v>0.7239</v>
      </c>
      <c r="N39" s="4">
        <f t="shared" si="1"/>
        <v>0.098195</v>
      </c>
      <c r="O39">
        <f t="shared" si="7"/>
        <v>0.7334138620999999</v>
      </c>
      <c r="P39" s="3">
        <f t="shared" si="8"/>
        <v>0.019027724199999985</v>
      </c>
      <c r="Q39">
        <f t="shared" si="9"/>
        <v>0.0981625</v>
      </c>
      <c r="R39">
        <f t="shared" si="10"/>
        <v>0.0018678089767824985</v>
      </c>
      <c r="S39">
        <f t="shared" si="11"/>
        <v>0.0013698769953271012</v>
      </c>
      <c r="T39">
        <f>Q39*(O39-results!$B$23)^2*P39</f>
        <v>2.9305250493995305E-06</v>
      </c>
    </row>
    <row r="40" spans="2:20" ht="12.75">
      <c r="B40">
        <v>9</v>
      </c>
      <c r="C40">
        <v>0.07728</v>
      </c>
      <c r="E40" s="3">
        <f t="shared" si="2"/>
        <v>0.2286</v>
      </c>
      <c r="F40" s="4">
        <f t="shared" si="3"/>
        <v>0.07728</v>
      </c>
      <c r="G40">
        <f t="shared" si="4"/>
        <v>0.2254138621</v>
      </c>
      <c r="H40" s="3">
        <f t="shared" si="5"/>
        <v>0.0063722757999999935</v>
      </c>
      <c r="I40">
        <f t="shared" si="6"/>
        <v>0.07679749999999999</v>
      </c>
      <c r="J40">
        <f t="shared" si="12"/>
        <v>0.0004893748507504994</v>
      </c>
      <c r="K40">
        <f t="shared" si="13"/>
        <v>0.00011031187512228117</v>
      </c>
      <c r="L40">
        <f>I40*(G40-results!$B$22)^2*H40</f>
        <v>0.00010682467427092186</v>
      </c>
      <c r="M40" s="3">
        <f t="shared" si="0"/>
        <v>0.7048277242</v>
      </c>
      <c r="N40" s="4">
        <f t="shared" si="1"/>
        <v>0.098045</v>
      </c>
      <c r="O40">
        <f t="shared" si="7"/>
        <v>0.7143638620999999</v>
      </c>
      <c r="P40" s="3">
        <f t="shared" si="8"/>
        <v>0.019072275800000038</v>
      </c>
      <c r="Q40">
        <f t="shared" si="9"/>
        <v>0.09812</v>
      </c>
      <c r="R40">
        <f t="shared" si="10"/>
        <v>0.0018713717014960038</v>
      </c>
      <c r="S40">
        <f t="shared" si="11"/>
        <v>0.0013368403161053335</v>
      </c>
      <c r="T40">
        <f>Q40*(O40-results!$B$23)^2*P40</f>
        <v>7.910658311263219E-07</v>
      </c>
    </row>
    <row r="41" spans="2:20" ht="12.75">
      <c r="B41">
        <v>9.249123</v>
      </c>
      <c r="C41">
        <v>0.078445</v>
      </c>
      <c r="E41" s="3">
        <f t="shared" si="2"/>
        <v>0.23492772420000002</v>
      </c>
      <c r="F41" s="4">
        <f t="shared" si="3"/>
        <v>0.078445</v>
      </c>
      <c r="G41">
        <f t="shared" si="4"/>
        <v>0.2317638621</v>
      </c>
      <c r="H41" s="3">
        <f t="shared" si="5"/>
        <v>0.006327724200000023</v>
      </c>
      <c r="I41">
        <f t="shared" si="6"/>
        <v>0.0778625</v>
      </c>
      <c r="J41">
        <f t="shared" si="12"/>
        <v>0.0004926924255225019</v>
      </c>
      <c r="K41">
        <f t="shared" si="13"/>
        <v>0.00011418829936651164</v>
      </c>
      <c r="L41">
        <f>I41*(G41-results!$B$22)^2*H41</f>
        <v>0.00010464528513335113</v>
      </c>
      <c r="M41" s="3">
        <f t="shared" si="0"/>
        <v>0.6858</v>
      </c>
      <c r="N41" s="4">
        <f t="shared" si="1"/>
        <v>0.09889</v>
      </c>
      <c r="O41">
        <f t="shared" si="7"/>
        <v>0.6953138620999999</v>
      </c>
      <c r="P41" s="3">
        <f t="shared" si="8"/>
        <v>0.019027724199999985</v>
      </c>
      <c r="Q41">
        <f t="shared" si="9"/>
        <v>0.0984675</v>
      </c>
      <c r="R41">
        <f t="shared" si="10"/>
        <v>0.0018736124326634985</v>
      </c>
      <c r="S41">
        <f t="shared" si="11"/>
        <v>0.0013027486966338331</v>
      </c>
      <c r="T41">
        <f>Q41*(O41-results!$B$23)^2*P41</f>
        <v>4.272873936629685E-09</v>
      </c>
    </row>
    <row r="42" spans="2:20" ht="12.75">
      <c r="B42">
        <v>9.5</v>
      </c>
      <c r="C42">
        <v>0.07975</v>
      </c>
      <c r="E42" s="3">
        <f t="shared" si="2"/>
        <v>0.2413</v>
      </c>
      <c r="F42" s="4">
        <f t="shared" si="3"/>
        <v>0.07975</v>
      </c>
      <c r="G42">
        <f t="shared" si="4"/>
        <v>0.23811386210000002</v>
      </c>
      <c r="H42" s="3">
        <f t="shared" si="5"/>
        <v>0.006372275799999966</v>
      </c>
      <c r="I42">
        <f t="shared" si="6"/>
        <v>0.0790975</v>
      </c>
      <c r="J42">
        <f t="shared" si="12"/>
        <v>0.0005040310850904973</v>
      </c>
      <c r="K42">
        <f t="shared" si="13"/>
        <v>0.00012001678828935204</v>
      </c>
      <c r="L42">
        <f>I42*(G42-results!$B$22)^2*H42</f>
        <v>0.00010412380655198528</v>
      </c>
      <c r="M42" s="3">
        <f t="shared" si="0"/>
        <v>0.6667277242</v>
      </c>
      <c r="N42" s="4">
        <f t="shared" si="1"/>
        <v>0.09993</v>
      </c>
      <c r="O42">
        <f t="shared" si="7"/>
        <v>0.6762638621</v>
      </c>
      <c r="P42" s="3">
        <f t="shared" si="8"/>
        <v>0.019072275799999927</v>
      </c>
      <c r="Q42">
        <f t="shared" si="9"/>
        <v>0.09941</v>
      </c>
      <c r="R42">
        <f t="shared" si="10"/>
        <v>0.0018959749372779928</v>
      </c>
      <c r="S42">
        <f t="shared" si="11"/>
        <v>0.0012821793335284206</v>
      </c>
      <c r="T42">
        <f>Q42*(O42-results!$B$23)^2*P42</f>
        <v>5.832897295074791E-07</v>
      </c>
    </row>
    <row r="43" spans="2:20" ht="12.75">
      <c r="B43">
        <v>9.749123</v>
      </c>
      <c r="C43">
        <v>0.081145</v>
      </c>
      <c r="E43" s="3">
        <f t="shared" si="2"/>
        <v>0.2476277242</v>
      </c>
      <c r="F43" s="4">
        <f t="shared" si="3"/>
        <v>0.081145</v>
      </c>
      <c r="G43">
        <f t="shared" si="4"/>
        <v>0.24446386209999998</v>
      </c>
      <c r="H43" s="3">
        <f t="shared" si="5"/>
        <v>0.006327724200000023</v>
      </c>
      <c r="I43">
        <f t="shared" si="6"/>
        <v>0.0804475</v>
      </c>
      <c r="J43">
        <f t="shared" si="12"/>
        <v>0.0005090495925795019</v>
      </c>
      <c r="K43">
        <f t="shared" si="13"/>
        <v>0.00012444422940241653</v>
      </c>
      <c r="L43">
        <f>I43*(G43-results!$B$22)^2*H43</f>
        <v>0.000102242671609623</v>
      </c>
      <c r="M43" s="3">
        <f t="shared" si="0"/>
        <v>0.6476999999999999</v>
      </c>
      <c r="N43" s="4">
        <f t="shared" si="1"/>
        <v>0.100345</v>
      </c>
      <c r="O43">
        <f t="shared" si="7"/>
        <v>0.6572138621</v>
      </c>
      <c r="P43" s="3">
        <f t="shared" si="8"/>
        <v>0.019027724200000096</v>
      </c>
      <c r="Q43">
        <f t="shared" si="9"/>
        <v>0.1001375</v>
      </c>
      <c r="R43">
        <f t="shared" si="10"/>
        <v>0.0019053887320775096</v>
      </c>
      <c r="S43">
        <f t="shared" si="11"/>
        <v>0.0012522478874104823</v>
      </c>
      <c r="T43">
        <f>Q43*(O43-results!$B$23)^2*P43</f>
        <v>2.5509670250295745E-06</v>
      </c>
    </row>
    <row r="44" spans="2:20" ht="12.75">
      <c r="B44">
        <v>10</v>
      </c>
      <c r="C44">
        <v>0.082545</v>
      </c>
      <c r="E44" s="3">
        <f t="shared" si="2"/>
        <v>0.254</v>
      </c>
      <c r="F44" s="4">
        <f t="shared" si="3"/>
        <v>0.082545</v>
      </c>
      <c r="G44">
        <f t="shared" si="4"/>
        <v>0.2508138621</v>
      </c>
      <c r="H44" s="3">
        <f t="shared" si="5"/>
        <v>0.0063722757999999935</v>
      </c>
      <c r="I44">
        <f t="shared" si="6"/>
        <v>0.081845</v>
      </c>
      <c r="J44">
        <f t="shared" si="12"/>
        <v>0.0005215389128509994</v>
      </c>
      <c r="K44">
        <f t="shared" si="13"/>
        <v>0.0001308091889675945</v>
      </c>
      <c r="L44">
        <f>I44*(G44-results!$B$22)^2*H44</f>
        <v>0.00010180375506424316</v>
      </c>
      <c r="M44" s="3">
        <f t="shared" si="0"/>
        <v>0.6286277242</v>
      </c>
      <c r="N44" s="4">
        <f t="shared" si="1"/>
        <v>0.100515</v>
      </c>
      <c r="O44">
        <f t="shared" si="7"/>
        <v>0.6381638621</v>
      </c>
      <c r="P44" s="3">
        <f t="shared" si="8"/>
        <v>0.019072275799999927</v>
      </c>
      <c r="Q44">
        <f t="shared" si="9"/>
        <v>0.10042999999999999</v>
      </c>
      <c r="R44">
        <f t="shared" si="10"/>
        <v>0.0019154286585939925</v>
      </c>
      <c r="S44">
        <f t="shared" si="11"/>
        <v>0.0012223573503453648</v>
      </c>
      <c r="T44">
        <f>Q44*(O44-results!$B$23)^2*P44</f>
        <v>5.929770402846703E-06</v>
      </c>
    </row>
    <row r="45" spans="2:20" ht="12.75">
      <c r="B45">
        <v>10.249123</v>
      </c>
      <c r="C45">
        <v>0.08394</v>
      </c>
      <c r="E45" s="3">
        <f t="shared" si="2"/>
        <v>0.2603277242</v>
      </c>
      <c r="F45" s="4">
        <f t="shared" si="3"/>
        <v>0.08394</v>
      </c>
      <c r="G45">
        <f t="shared" si="4"/>
        <v>0.2571638621</v>
      </c>
      <c r="H45" s="3">
        <f t="shared" si="5"/>
        <v>0.006327724199999996</v>
      </c>
      <c r="I45">
        <f t="shared" si="6"/>
        <v>0.0832425</v>
      </c>
      <c r="J45">
        <f t="shared" si="12"/>
        <v>0.0005267355817184996</v>
      </c>
      <c r="K45">
        <f t="shared" si="13"/>
        <v>0.0001354573565002195</v>
      </c>
      <c r="L45">
        <f>I45*(G45-results!$B$22)^2*H45</f>
        <v>9.988385083141767E-05</v>
      </c>
      <c r="M45" s="3">
        <f t="shared" si="0"/>
        <v>0.6095999999999999</v>
      </c>
      <c r="N45" s="4">
        <f t="shared" si="1"/>
        <v>0.100485</v>
      </c>
      <c r="O45">
        <f t="shared" si="7"/>
        <v>0.6191138621</v>
      </c>
      <c r="P45" s="3">
        <f t="shared" si="8"/>
        <v>0.019027724200000096</v>
      </c>
      <c r="Q45">
        <f t="shared" si="9"/>
        <v>0.1005</v>
      </c>
      <c r="R45">
        <f t="shared" si="10"/>
        <v>0.0019122862821000098</v>
      </c>
      <c r="S45">
        <f t="shared" si="11"/>
        <v>0.001183922945551787</v>
      </c>
      <c r="T45">
        <f>Q45*(O45-results!$B$23)^2*P45</f>
        <v>1.0667829874144067E-05</v>
      </c>
    </row>
    <row r="46" spans="2:20" ht="12.75">
      <c r="B46">
        <v>10.5</v>
      </c>
      <c r="C46">
        <v>0.08524</v>
      </c>
      <c r="E46" s="3">
        <f t="shared" si="2"/>
        <v>0.2667</v>
      </c>
      <c r="F46" s="4">
        <f t="shared" si="3"/>
        <v>0.08524</v>
      </c>
      <c r="G46">
        <f t="shared" si="4"/>
        <v>0.2635138621</v>
      </c>
      <c r="H46" s="3">
        <f t="shared" si="5"/>
        <v>0.0063722757999999935</v>
      </c>
      <c r="I46">
        <f t="shared" si="6"/>
        <v>0.08459</v>
      </c>
      <c r="J46">
        <f t="shared" si="12"/>
        <v>0.0005390308099219994</v>
      </c>
      <c r="K46">
        <f t="shared" si="13"/>
        <v>0.00014204209051343707</v>
      </c>
      <c r="L46">
        <f>I46*(G46-results!$B$22)^2*H46</f>
        <v>9.925606066470771E-05</v>
      </c>
      <c r="M46" s="3">
        <f t="shared" si="0"/>
        <v>0.5905277242</v>
      </c>
      <c r="N46" s="4">
        <f t="shared" si="1"/>
        <v>0.10063</v>
      </c>
      <c r="O46">
        <f t="shared" si="7"/>
        <v>0.6000638621</v>
      </c>
      <c r="P46" s="3">
        <f t="shared" si="8"/>
        <v>0.019072275799999927</v>
      </c>
      <c r="Q46">
        <f t="shared" si="9"/>
        <v>0.1005575</v>
      </c>
      <c r="R46">
        <f t="shared" si="10"/>
        <v>0.0019178603737584927</v>
      </c>
      <c r="S46">
        <f t="shared" si="11"/>
        <v>0.0011508387028460706</v>
      </c>
      <c r="T46">
        <f>Q46*(O46-results!$B$23)^2*P46</f>
        <v>1.685254486927865E-05</v>
      </c>
    </row>
    <row r="47" spans="2:20" ht="12.75">
      <c r="B47">
        <v>10.749123</v>
      </c>
      <c r="C47">
        <v>0.086435</v>
      </c>
      <c r="E47" s="3">
        <f t="shared" si="2"/>
        <v>0.2730277242</v>
      </c>
      <c r="F47" s="4">
        <f t="shared" si="3"/>
        <v>0.086435</v>
      </c>
      <c r="G47">
        <f t="shared" si="4"/>
        <v>0.2698638621</v>
      </c>
      <c r="H47" s="3">
        <f t="shared" si="5"/>
        <v>0.006327724199999996</v>
      </c>
      <c r="I47">
        <f t="shared" si="6"/>
        <v>0.0858375</v>
      </c>
      <c r="J47">
        <f t="shared" si="12"/>
        <v>0.0005431560260174996</v>
      </c>
      <c r="K47">
        <f t="shared" si="13"/>
        <v>0.00014657818290397055</v>
      </c>
      <c r="L47">
        <f>I47*(G47-results!$B$22)^2*H47</f>
        <v>9.707751434899632E-05</v>
      </c>
      <c r="M47" s="3">
        <f t="shared" si="0"/>
        <v>0.5715</v>
      </c>
      <c r="N47" s="4">
        <f t="shared" si="1"/>
        <v>0.100585</v>
      </c>
      <c r="O47">
        <f t="shared" si="7"/>
        <v>0.5810138621000001</v>
      </c>
      <c r="P47" s="3">
        <f t="shared" si="8"/>
        <v>0.019027724199999985</v>
      </c>
      <c r="Q47">
        <f t="shared" si="9"/>
        <v>0.10060749999999999</v>
      </c>
      <c r="R47">
        <f t="shared" si="10"/>
        <v>0.0019143317624514982</v>
      </c>
      <c r="S47">
        <f t="shared" si="11"/>
        <v>0.0011122532906426448</v>
      </c>
      <c r="T47">
        <f>Q47*(O47-results!$B$23)^2*P47</f>
        <v>2.43532676262144E-05</v>
      </c>
    </row>
    <row r="48" spans="2:20" ht="12.75">
      <c r="B48">
        <v>11</v>
      </c>
      <c r="C48">
        <v>0.087515</v>
      </c>
      <c r="E48" s="3">
        <f t="shared" si="2"/>
        <v>0.2794</v>
      </c>
      <c r="F48" s="4">
        <f t="shared" si="3"/>
        <v>0.087515</v>
      </c>
      <c r="G48">
        <f t="shared" si="4"/>
        <v>0.2762138621</v>
      </c>
      <c r="H48" s="3">
        <f t="shared" si="5"/>
        <v>0.0063722757999999935</v>
      </c>
      <c r="I48">
        <f t="shared" si="6"/>
        <v>0.086975</v>
      </c>
      <c r="J48">
        <f t="shared" si="12"/>
        <v>0.0005542286877049994</v>
      </c>
      <c r="K48">
        <f t="shared" si="13"/>
        <v>0.00015308564631761267</v>
      </c>
      <c r="L48">
        <f>I48*(G48-results!$B$22)^2*H48</f>
        <v>9.610315940619908E-05</v>
      </c>
      <c r="M48" s="3">
        <f t="shared" si="0"/>
        <v>0.5524277242</v>
      </c>
      <c r="N48" s="4">
        <f t="shared" si="1"/>
        <v>0.100545</v>
      </c>
      <c r="O48">
        <f t="shared" si="7"/>
        <v>0.5619638621</v>
      </c>
      <c r="P48" s="3">
        <f t="shared" si="8"/>
        <v>0.019072275800000038</v>
      </c>
      <c r="Q48">
        <f t="shared" si="9"/>
        <v>0.10056499999999999</v>
      </c>
      <c r="R48">
        <f t="shared" si="10"/>
        <v>0.0019180034158270036</v>
      </c>
      <c r="S48">
        <f t="shared" si="11"/>
        <v>0.0010778486070791352</v>
      </c>
      <c r="T48">
        <f>Q48*(O48-results!$B$23)^2*P48</f>
        <v>3.333824816442141E-05</v>
      </c>
    </row>
    <row r="49" spans="2:20" ht="12.75">
      <c r="B49">
        <v>11.249123</v>
      </c>
      <c r="C49">
        <v>0.088475</v>
      </c>
      <c r="E49" s="3">
        <f t="shared" si="2"/>
        <v>0.28572772420000003</v>
      </c>
      <c r="F49" s="4">
        <f t="shared" si="3"/>
        <v>0.088475</v>
      </c>
      <c r="G49">
        <f t="shared" si="4"/>
        <v>0.2825638621</v>
      </c>
      <c r="H49" s="3">
        <f t="shared" si="5"/>
        <v>0.006327724200000051</v>
      </c>
      <c r="I49">
        <f t="shared" si="6"/>
        <v>0.08799499999999999</v>
      </c>
      <c r="J49">
        <f t="shared" si="12"/>
        <v>0.0005568080909790044</v>
      </c>
      <c r="K49">
        <f t="shared" si="13"/>
        <v>0.00015733384463555565</v>
      </c>
      <c r="L49">
        <f>I49*(G49-results!$B$22)^2*H49</f>
        <v>9.362823000929189E-05</v>
      </c>
      <c r="M49" s="3">
        <f t="shared" si="0"/>
        <v>0.5334</v>
      </c>
      <c r="N49" s="4">
        <f t="shared" si="1"/>
        <v>0.10051</v>
      </c>
      <c r="O49">
        <f t="shared" si="7"/>
        <v>0.5429138621</v>
      </c>
      <c r="P49" s="3">
        <f t="shared" si="8"/>
        <v>0.019027724199999985</v>
      </c>
      <c r="Q49">
        <f t="shared" si="9"/>
        <v>0.10052749999999999</v>
      </c>
      <c r="R49">
        <f t="shared" si="10"/>
        <v>0.0019128095445154984</v>
      </c>
      <c r="S49">
        <f t="shared" si="11"/>
        <v>0.0010384908172746512</v>
      </c>
      <c r="T49">
        <f>Q49*(O49-results!$B$23)^2*P49</f>
        <v>4.3550363302393955E-05</v>
      </c>
    </row>
    <row r="50" spans="2:20" ht="12.75">
      <c r="B50">
        <v>11.5</v>
      </c>
      <c r="C50">
        <v>0.08937</v>
      </c>
      <c r="E50" s="3">
        <f t="shared" si="2"/>
        <v>0.29209999999999997</v>
      </c>
      <c r="F50" s="4">
        <f t="shared" si="3"/>
        <v>0.08937</v>
      </c>
      <c r="G50">
        <f t="shared" si="4"/>
        <v>0.28891386210000003</v>
      </c>
      <c r="H50" s="3">
        <f t="shared" si="5"/>
        <v>0.006372275799999938</v>
      </c>
      <c r="I50">
        <f t="shared" si="6"/>
        <v>0.0889225</v>
      </c>
      <c r="J50">
        <f t="shared" si="12"/>
        <v>0.0005666386948254945</v>
      </c>
      <c r="K50">
        <f t="shared" si="13"/>
        <v>0.00016370977373733692</v>
      </c>
      <c r="L50">
        <f>I50*(G50-results!$B$22)^2*H50</f>
        <v>9.235316968471334E-05</v>
      </c>
      <c r="M50" s="3">
        <f t="shared" si="0"/>
        <v>0.5143277242</v>
      </c>
      <c r="N50" s="4">
        <f t="shared" si="1"/>
        <v>0.100365</v>
      </c>
      <c r="O50">
        <f t="shared" si="7"/>
        <v>0.5238638621</v>
      </c>
      <c r="P50" s="3">
        <f t="shared" si="8"/>
        <v>0.019072275800000038</v>
      </c>
      <c r="Q50">
        <f t="shared" si="9"/>
        <v>0.1004375</v>
      </c>
      <c r="R50">
        <f t="shared" si="10"/>
        <v>0.0019155717006625037</v>
      </c>
      <c r="S50">
        <f t="shared" si="11"/>
        <v>0.0010034987892385244</v>
      </c>
      <c r="T50">
        <f>Q50*(O50-results!$B$23)^2*P50</f>
        <v>5.532085355716539E-05</v>
      </c>
    </row>
    <row r="51" spans="2:20" ht="12.75">
      <c r="B51">
        <v>11.749123</v>
      </c>
      <c r="C51">
        <v>0.090165</v>
      </c>
      <c r="E51" s="3">
        <f t="shared" si="2"/>
        <v>0.2984277242</v>
      </c>
      <c r="F51" s="4">
        <f t="shared" si="3"/>
        <v>0.090165</v>
      </c>
      <c r="G51">
        <f t="shared" si="4"/>
        <v>0.2952638621</v>
      </c>
      <c r="H51" s="3">
        <f t="shared" si="5"/>
        <v>0.006327724200000051</v>
      </c>
      <c r="I51">
        <f t="shared" si="6"/>
        <v>0.0897675</v>
      </c>
      <c r="J51">
        <f t="shared" si="12"/>
        <v>0.0005680239821235046</v>
      </c>
      <c r="K51">
        <f t="shared" si="13"/>
        <v>0.00016771695472720733</v>
      </c>
      <c r="L51">
        <f>I51*(G51-results!$B$22)^2*H51</f>
        <v>8.968950639101898E-05</v>
      </c>
      <c r="M51" s="3">
        <f t="shared" si="0"/>
        <v>0.49529999999999996</v>
      </c>
      <c r="N51" s="4">
        <f t="shared" si="1"/>
        <v>0.1001</v>
      </c>
      <c r="O51">
        <f t="shared" si="7"/>
        <v>0.5048138621</v>
      </c>
      <c r="P51" s="3">
        <f t="shared" si="8"/>
        <v>0.019027724199999985</v>
      </c>
      <c r="Q51">
        <f t="shared" si="9"/>
        <v>0.1002325</v>
      </c>
      <c r="R51">
        <f t="shared" si="10"/>
        <v>0.0019071963658764985</v>
      </c>
      <c r="S51">
        <f t="shared" si="11"/>
        <v>0.0009627791632411998</v>
      </c>
      <c r="T51">
        <f>Q51*(O51-results!$B$23)^2*P51</f>
        <v>6.811964405817901E-05</v>
      </c>
    </row>
    <row r="52" spans="2:20" ht="12.75">
      <c r="B52">
        <v>12</v>
      </c>
      <c r="C52">
        <v>0.09091</v>
      </c>
      <c r="E52" s="3">
        <f t="shared" si="2"/>
        <v>0.30479999999999996</v>
      </c>
      <c r="F52" s="4">
        <f t="shared" si="3"/>
        <v>0.09091</v>
      </c>
      <c r="G52">
        <f t="shared" si="4"/>
        <v>0.30161386209999996</v>
      </c>
      <c r="H52" s="3">
        <f t="shared" si="5"/>
        <v>0.006372275799999938</v>
      </c>
      <c r="I52">
        <f t="shared" si="6"/>
        <v>0.09053749999999999</v>
      </c>
      <c r="J52">
        <f t="shared" si="12"/>
        <v>0.0005769299202424943</v>
      </c>
      <c r="K52">
        <f t="shared" si="13"/>
        <v>0.00017401006140538368</v>
      </c>
      <c r="L52">
        <f>I52*(G52-results!$B$22)^2*H52</f>
        <v>8.82075110274983E-05</v>
      </c>
      <c r="M52" s="3">
        <f t="shared" si="0"/>
        <v>0.4762277242</v>
      </c>
      <c r="N52" s="4">
        <f t="shared" si="1"/>
        <v>0.099765</v>
      </c>
      <c r="O52">
        <f t="shared" si="7"/>
        <v>0.4857638621</v>
      </c>
      <c r="P52" s="3">
        <f t="shared" si="8"/>
        <v>0.019072275799999983</v>
      </c>
      <c r="Q52">
        <f t="shared" si="9"/>
        <v>0.09993250000000001</v>
      </c>
      <c r="R52">
        <f t="shared" si="10"/>
        <v>0.0019059402013834985</v>
      </c>
      <c r="S52">
        <f t="shared" si="11"/>
        <v>0.0009258368731557</v>
      </c>
      <c r="T52">
        <f>Q52*(O52-results!$B$23)^2*P52</f>
        <v>8.249019561176965E-05</v>
      </c>
    </row>
    <row r="53" spans="2:20" ht="12.75">
      <c r="B53">
        <v>12.249123</v>
      </c>
      <c r="C53">
        <v>0.09158</v>
      </c>
      <c r="E53" s="3">
        <f t="shared" si="2"/>
        <v>0.3111277242</v>
      </c>
      <c r="F53" s="4">
        <f t="shared" si="3"/>
        <v>0.09158</v>
      </c>
      <c r="G53">
        <f t="shared" si="4"/>
        <v>0.3079638621</v>
      </c>
      <c r="H53" s="3">
        <f t="shared" si="5"/>
        <v>0.006327724200000051</v>
      </c>
      <c r="I53">
        <f t="shared" si="6"/>
        <v>0.09124499999999999</v>
      </c>
      <c r="J53">
        <f t="shared" si="12"/>
        <v>0.0005773731946290046</v>
      </c>
      <c r="K53">
        <f t="shared" si="13"/>
        <v>0.00017781007889096324</v>
      </c>
      <c r="L53">
        <f>I53*(G53-results!$B$22)^2*H53</f>
        <v>8.54314071472853E-05</v>
      </c>
      <c r="M53" s="3">
        <f t="shared" si="0"/>
        <v>0.4572</v>
      </c>
      <c r="N53" s="4">
        <f t="shared" si="1"/>
        <v>0.099265</v>
      </c>
      <c r="O53">
        <f t="shared" si="7"/>
        <v>0.4667138621</v>
      </c>
      <c r="P53" s="3">
        <f t="shared" si="8"/>
        <v>0.019027724199999985</v>
      </c>
      <c r="Q53">
        <f t="shared" si="9"/>
        <v>0.099515</v>
      </c>
      <c r="R53">
        <f t="shared" si="10"/>
        <v>0.0018935439737629985</v>
      </c>
      <c r="S53">
        <f t="shared" si="11"/>
        <v>0.00088374322105111</v>
      </c>
      <c r="T53">
        <f>Q53*(O53-results!$B$23)^2*P53</f>
        <v>9.764968374818593E-05</v>
      </c>
    </row>
    <row r="54" spans="2:20" ht="12.75">
      <c r="B54">
        <v>12.5</v>
      </c>
      <c r="C54">
        <v>0.0922</v>
      </c>
      <c r="E54" s="3">
        <f t="shared" si="2"/>
        <v>0.3175</v>
      </c>
      <c r="F54" s="4">
        <f t="shared" si="3"/>
        <v>0.0922</v>
      </c>
      <c r="G54">
        <f t="shared" si="4"/>
        <v>0.3143138621</v>
      </c>
      <c r="H54" s="3">
        <f t="shared" si="5"/>
        <v>0.0063722757999999935</v>
      </c>
      <c r="I54">
        <f t="shared" si="6"/>
        <v>0.09189</v>
      </c>
      <c r="J54">
        <f t="shared" si="12"/>
        <v>0.0005855484232619994</v>
      </c>
      <c r="K54">
        <f t="shared" si="13"/>
        <v>0.00018404598636204454</v>
      </c>
      <c r="L54">
        <f>I54*(G54-results!$B$22)^2*H54</f>
        <v>8.380413774146743E-05</v>
      </c>
      <c r="M54" s="3">
        <f t="shared" si="0"/>
        <v>0.4381277242</v>
      </c>
      <c r="N54" s="4">
        <f t="shared" si="1"/>
        <v>0.09896</v>
      </c>
      <c r="O54">
        <f t="shared" si="7"/>
        <v>0.4476638621</v>
      </c>
      <c r="P54" s="3">
        <f t="shared" si="8"/>
        <v>0.019072275799999983</v>
      </c>
      <c r="Q54">
        <f t="shared" si="9"/>
        <v>0.0991125</v>
      </c>
      <c r="R54">
        <f t="shared" si="10"/>
        <v>0.0018903009352274984</v>
      </c>
      <c r="S54">
        <f t="shared" si="11"/>
        <v>0.0008462194171951838</v>
      </c>
      <c r="T54">
        <f>Q54*(O54-results!$B$23)^2*P54</f>
        <v>0.00011452355255413477</v>
      </c>
    </row>
    <row r="55" spans="2:20" ht="12.75">
      <c r="B55">
        <v>12.749123</v>
      </c>
      <c r="C55">
        <v>0.092765</v>
      </c>
      <c r="E55" s="3">
        <f t="shared" si="2"/>
        <v>0.3238277242</v>
      </c>
      <c r="F55" s="4">
        <f t="shared" si="3"/>
        <v>0.092765</v>
      </c>
      <c r="G55">
        <f t="shared" si="4"/>
        <v>0.3206638621</v>
      </c>
      <c r="H55" s="3">
        <f t="shared" si="5"/>
        <v>0.006327724199999996</v>
      </c>
      <c r="I55">
        <f t="shared" si="6"/>
        <v>0.0924825</v>
      </c>
      <c r="J55">
        <f t="shared" si="12"/>
        <v>0.0005852037533264996</v>
      </c>
      <c r="K55">
        <f t="shared" si="13"/>
        <v>0.00018765369565709107</v>
      </c>
      <c r="L55">
        <f>I55*(G55-results!$B$22)^2*H55</f>
        <v>8.09667494393043E-05</v>
      </c>
      <c r="M55" s="3">
        <f t="shared" si="0"/>
        <v>0.4191</v>
      </c>
      <c r="N55" s="4">
        <f t="shared" si="1"/>
        <v>0.098375</v>
      </c>
      <c r="O55">
        <f t="shared" si="7"/>
        <v>0.42861386209999996</v>
      </c>
      <c r="P55" s="3">
        <f t="shared" si="8"/>
        <v>0.01902772420000004</v>
      </c>
      <c r="Q55">
        <f t="shared" si="9"/>
        <v>0.0986675</v>
      </c>
      <c r="R55">
        <f t="shared" si="10"/>
        <v>0.001877417977503504</v>
      </c>
      <c r="S55">
        <f t="shared" si="11"/>
        <v>0.0008046873701137478</v>
      </c>
      <c r="T55">
        <f>Q55*(O55-results!$B$23)^2*P55</f>
        <v>0.00013203065162016532</v>
      </c>
    </row>
    <row r="56" spans="2:20" ht="12.75">
      <c r="B56">
        <v>13</v>
      </c>
      <c r="C56">
        <v>0.0933</v>
      </c>
      <c r="E56" s="3">
        <f t="shared" si="2"/>
        <v>0.3302</v>
      </c>
      <c r="F56" s="4">
        <f t="shared" si="3"/>
        <v>0.0933</v>
      </c>
      <c r="G56">
        <f t="shared" si="4"/>
        <v>0.3270138621</v>
      </c>
      <c r="H56" s="3">
        <f t="shared" si="5"/>
        <v>0.0063722757999999935</v>
      </c>
      <c r="I56">
        <f t="shared" si="6"/>
        <v>0.09303249999999999</v>
      </c>
      <c r="J56">
        <f t="shared" si="12"/>
        <v>0.0005928287483634993</v>
      </c>
      <c r="K56">
        <f t="shared" si="13"/>
        <v>0.00019386321856625695</v>
      </c>
      <c r="L56">
        <f>I56*(G56-results!$B$22)^2*H56</f>
        <v>7.924513953724185E-05</v>
      </c>
      <c r="M56" s="3">
        <f t="shared" si="0"/>
        <v>0.4000277242</v>
      </c>
      <c r="N56" s="4">
        <f t="shared" si="1"/>
        <v>0.09761</v>
      </c>
      <c r="O56">
        <f t="shared" si="7"/>
        <v>0.40956386209999995</v>
      </c>
      <c r="P56" s="3">
        <f t="shared" si="8"/>
        <v>0.019072275799999983</v>
      </c>
      <c r="Q56">
        <f t="shared" si="9"/>
        <v>0.09799250000000001</v>
      </c>
      <c r="R56">
        <f t="shared" si="10"/>
        <v>0.0018689399863314985</v>
      </c>
      <c r="S56">
        <f t="shared" si="11"/>
        <v>0.0007654502788350497</v>
      </c>
      <c r="T56">
        <f>Q56*(O56-results!$B$23)^2*P56</f>
        <v>0.00015099594544880335</v>
      </c>
    </row>
    <row r="57" spans="2:20" ht="12.75">
      <c r="B57">
        <v>13.249123</v>
      </c>
      <c r="C57">
        <v>0.093785</v>
      </c>
      <c r="E57" s="3">
        <f t="shared" si="2"/>
        <v>0.3365277242</v>
      </c>
      <c r="F57" s="4">
        <f t="shared" si="3"/>
        <v>0.093785</v>
      </c>
      <c r="G57">
        <f t="shared" si="4"/>
        <v>0.3333638621</v>
      </c>
      <c r="H57" s="3">
        <f t="shared" si="5"/>
        <v>0.006327724199999996</v>
      </c>
      <c r="I57">
        <f t="shared" si="6"/>
        <v>0.0935425</v>
      </c>
      <c r="J57">
        <f t="shared" si="12"/>
        <v>0.0005919111409784996</v>
      </c>
      <c r="K57">
        <f t="shared" si="13"/>
        <v>0.0001973217839766102</v>
      </c>
      <c r="L57">
        <f>I57*(G57-results!$B$22)^2*H57</f>
        <v>7.639793507158145E-05</v>
      </c>
      <c r="M57" s="3">
        <f t="shared" si="0"/>
        <v>0.381</v>
      </c>
      <c r="N57" s="4">
        <f t="shared" si="1"/>
        <v>0.096565</v>
      </c>
      <c r="O57">
        <f t="shared" si="7"/>
        <v>0.3905138621</v>
      </c>
      <c r="P57" s="3">
        <f t="shared" si="8"/>
        <v>0.019027724199999985</v>
      </c>
      <c r="Q57">
        <f t="shared" si="9"/>
        <v>0.0970875</v>
      </c>
      <c r="R57">
        <f t="shared" si="10"/>
        <v>0.0018473541732674983</v>
      </c>
      <c r="S57">
        <f t="shared" si="11"/>
        <v>0.0007214174128692433</v>
      </c>
      <c r="T57">
        <f>Q57*(O57-results!$B$23)^2*P57</f>
        <v>0.0001699283803080264</v>
      </c>
    </row>
    <row r="58" spans="2:20" ht="12.75">
      <c r="B58">
        <v>13.5</v>
      </c>
      <c r="C58">
        <v>0.09425</v>
      </c>
      <c r="E58" s="3">
        <f t="shared" si="2"/>
        <v>0.3429</v>
      </c>
      <c r="F58" s="4">
        <f t="shared" si="3"/>
        <v>0.09425</v>
      </c>
      <c r="G58">
        <f t="shared" si="4"/>
        <v>0.3397138621</v>
      </c>
      <c r="H58" s="3">
        <f t="shared" si="5"/>
        <v>0.0063722757999999935</v>
      </c>
      <c r="I58">
        <f t="shared" si="6"/>
        <v>0.0940175</v>
      </c>
      <c r="J58">
        <f t="shared" si="12"/>
        <v>0.0005991054400264995</v>
      </c>
      <c r="K58">
        <f t="shared" si="13"/>
        <v>0.00020352442283652202</v>
      </c>
      <c r="L58">
        <f>I58*(G58-results!$B$22)^2*H58</f>
        <v>7.461715735452791E-05</v>
      </c>
      <c r="M58" s="3">
        <f t="shared" si="0"/>
        <v>0.3619277242</v>
      </c>
      <c r="N58" s="4">
        <f t="shared" si="1"/>
        <v>0.09528</v>
      </c>
      <c r="O58">
        <f t="shared" si="7"/>
        <v>0.37146386210000004</v>
      </c>
      <c r="P58" s="3">
        <f t="shared" si="8"/>
        <v>0.019072275799999983</v>
      </c>
      <c r="Q58">
        <f t="shared" si="9"/>
        <v>0.0959225</v>
      </c>
      <c r="R58">
        <f t="shared" si="10"/>
        <v>0.0018294603754254982</v>
      </c>
      <c r="S58">
        <f t="shared" si="11"/>
        <v>0.0006795784166144716</v>
      </c>
      <c r="T58">
        <f>Q58*(O58-results!$B$23)^2*P58</f>
        <v>0.00019008638248241264</v>
      </c>
    </row>
    <row r="59" spans="2:20" ht="12.75">
      <c r="B59">
        <v>13.749123</v>
      </c>
      <c r="C59">
        <v>0.094735</v>
      </c>
      <c r="E59" s="3">
        <f t="shared" si="2"/>
        <v>0.34922772420000003</v>
      </c>
      <c r="F59" s="4">
        <f t="shared" si="3"/>
        <v>0.094735</v>
      </c>
      <c r="G59">
        <f t="shared" si="4"/>
        <v>0.3460638621</v>
      </c>
      <c r="H59" s="3">
        <f t="shared" si="5"/>
        <v>0.006327724200000051</v>
      </c>
      <c r="I59">
        <f t="shared" si="6"/>
        <v>0.09449250000000001</v>
      </c>
      <c r="J59">
        <f t="shared" si="12"/>
        <v>0.0005979224789685049</v>
      </c>
      <c r="K59">
        <f t="shared" si="13"/>
        <v>0.00020691936230824684</v>
      </c>
      <c r="L59">
        <f>I59*(G59-results!$B$22)^2*H59</f>
        <v>7.181404609466029E-05</v>
      </c>
      <c r="M59" s="3">
        <f t="shared" si="0"/>
        <v>0.3429</v>
      </c>
      <c r="N59" s="4">
        <f t="shared" si="1"/>
        <v>0.09386</v>
      </c>
      <c r="O59">
        <f t="shared" si="7"/>
        <v>0.35241386210000003</v>
      </c>
      <c r="P59" s="3">
        <f t="shared" si="8"/>
        <v>0.01902772420000004</v>
      </c>
      <c r="Q59">
        <f t="shared" si="9"/>
        <v>0.09457</v>
      </c>
      <c r="R59">
        <f t="shared" si="10"/>
        <v>0.0017994518775940038</v>
      </c>
      <c r="S59">
        <f t="shared" si="11"/>
        <v>0.0006341517858459994</v>
      </c>
      <c r="T59">
        <f>Q59*(O59-results!$B$23)^2*P59</f>
        <v>0.00020972077107840172</v>
      </c>
    </row>
    <row r="60" spans="2:20" ht="12.75">
      <c r="B60">
        <v>14</v>
      </c>
      <c r="C60">
        <v>0.095185</v>
      </c>
      <c r="E60" s="3">
        <f t="shared" si="2"/>
        <v>0.35559999999999997</v>
      </c>
      <c r="F60" s="4">
        <f t="shared" si="3"/>
        <v>0.095185</v>
      </c>
      <c r="G60">
        <f t="shared" si="4"/>
        <v>0.35241386210000003</v>
      </c>
      <c r="H60" s="3">
        <f t="shared" si="5"/>
        <v>0.006372275799999938</v>
      </c>
      <c r="I60">
        <f t="shared" si="6"/>
        <v>0.09496</v>
      </c>
      <c r="J60">
        <f t="shared" si="12"/>
        <v>0.0006051113099679942</v>
      </c>
      <c r="K60">
        <f t="shared" si="13"/>
        <v>0.00021324961374621107</v>
      </c>
      <c r="L60">
        <f>I60*(G60-results!$B$22)^2*H60</f>
        <v>7.003855994509487E-05</v>
      </c>
      <c r="M60" s="3">
        <f t="shared" si="0"/>
        <v>0.3238277242</v>
      </c>
      <c r="N60" s="4">
        <f t="shared" si="1"/>
        <v>0.092365</v>
      </c>
      <c r="O60">
        <f t="shared" si="7"/>
        <v>0.3333638621</v>
      </c>
      <c r="P60" s="3">
        <f t="shared" si="8"/>
        <v>0.019072275799999983</v>
      </c>
      <c r="Q60">
        <f t="shared" si="9"/>
        <v>0.0931125</v>
      </c>
      <c r="R60">
        <f t="shared" si="10"/>
        <v>0.0017758672804274985</v>
      </c>
      <c r="S60">
        <f t="shared" si="11"/>
        <v>0.0005920099751803346</v>
      </c>
      <c r="T60">
        <f>Q60*(O60-results!$B$23)^2*P60</f>
        <v>0.00023071514575186806</v>
      </c>
    </row>
    <row r="61" spans="2:20" ht="12.75">
      <c r="B61">
        <v>14.249123</v>
      </c>
      <c r="C61">
        <v>0.095665</v>
      </c>
      <c r="E61" s="3">
        <f t="shared" si="2"/>
        <v>0.3619277242</v>
      </c>
      <c r="F61" s="4">
        <f t="shared" si="3"/>
        <v>0.095665</v>
      </c>
      <c r="G61">
        <f t="shared" si="4"/>
        <v>0.3587638621</v>
      </c>
      <c r="H61" s="3">
        <f t="shared" si="5"/>
        <v>0.006327724200000051</v>
      </c>
      <c r="I61">
        <f t="shared" si="6"/>
        <v>0.09542500000000001</v>
      </c>
      <c r="J61">
        <f t="shared" si="12"/>
        <v>0.000603823081785005</v>
      </c>
      <c r="K61">
        <f t="shared" si="13"/>
        <v>0.00021662990084631253</v>
      </c>
      <c r="L61">
        <f>I61*(G61-results!$B$22)^2*H61</f>
        <v>6.730485987859253E-05</v>
      </c>
      <c r="M61" s="3">
        <f t="shared" si="0"/>
        <v>0.30479999999999996</v>
      </c>
      <c r="N61" s="4">
        <f t="shared" si="1"/>
        <v>0.09048</v>
      </c>
      <c r="O61">
        <f t="shared" si="7"/>
        <v>0.3143138621</v>
      </c>
      <c r="P61" s="3">
        <f t="shared" si="8"/>
        <v>0.01902772420000004</v>
      </c>
      <c r="Q61">
        <f t="shared" si="9"/>
        <v>0.0914225</v>
      </c>
      <c r="R61">
        <f t="shared" si="10"/>
        <v>0.0017395621156745037</v>
      </c>
      <c r="S61">
        <f t="shared" si="11"/>
        <v>0.0005467684869405002</v>
      </c>
      <c r="T61">
        <f>Q61*(O61-results!$B$23)^2*P61</f>
        <v>0.00025051876930753237</v>
      </c>
    </row>
    <row r="62" spans="2:20" ht="12.75">
      <c r="B62">
        <v>14.5</v>
      </c>
      <c r="C62">
        <v>0.096085</v>
      </c>
      <c r="E62" s="3">
        <f t="shared" si="2"/>
        <v>0.36829999999999996</v>
      </c>
      <c r="F62" s="4">
        <f t="shared" si="3"/>
        <v>0.096085</v>
      </c>
      <c r="G62">
        <f t="shared" si="4"/>
        <v>0.36511386209999996</v>
      </c>
      <c r="H62" s="3">
        <f t="shared" si="5"/>
        <v>0.006372275799999938</v>
      </c>
      <c r="I62">
        <f t="shared" si="6"/>
        <v>0.095875</v>
      </c>
      <c r="J62">
        <f t="shared" si="12"/>
        <v>0.000610941942324994</v>
      </c>
      <c r="K62">
        <f t="shared" si="13"/>
        <v>0.00022306337208115402</v>
      </c>
      <c r="L62">
        <f>I62*(G62-results!$B$22)^2*H62</f>
        <v>6.553256413098929E-05</v>
      </c>
      <c r="M62" s="3">
        <f t="shared" si="0"/>
        <v>0.28572772420000003</v>
      </c>
      <c r="N62" s="4">
        <f t="shared" si="1"/>
        <v>0.087985</v>
      </c>
      <c r="O62">
        <f t="shared" si="7"/>
        <v>0.2952638621</v>
      </c>
      <c r="P62" s="3">
        <f t="shared" si="8"/>
        <v>0.019072275799999927</v>
      </c>
      <c r="Q62">
        <f t="shared" si="9"/>
        <v>0.08923249999999999</v>
      </c>
      <c r="R62">
        <f t="shared" si="10"/>
        <v>0.0017018668503234933</v>
      </c>
      <c r="S62">
        <f t="shared" si="11"/>
        <v>0.0005024997790064773</v>
      </c>
      <c r="T62">
        <f>Q62*(O62-results!$B$23)^2*P62</f>
        <v>0.0002703143394461237</v>
      </c>
    </row>
    <row r="63" spans="2:20" ht="12.75">
      <c r="B63">
        <v>14.749123</v>
      </c>
      <c r="C63">
        <v>0.096495</v>
      </c>
      <c r="E63" s="3">
        <f t="shared" si="2"/>
        <v>0.3746277242</v>
      </c>
      <c r="F63" s="4">
        <f t="shared" si="3"/>
        <v>0.096495</v>
      </c>
      <c r="G63">
        <f t="shared" si="4"/>
        <v>0.3714638621</v>
      </c>
      <c r="H63" s="3">
        <f t="shared" si="5"/>
        <v>0.006327724200000051</v>
      </c>
      <c r="I63">
        <f t="shared" si="6"/>
        <v>0.09629</v>
      </c>
      <c r="J63">
        <f t="shared" si="12"/>
        <v>0.000609296563218005</v>
      </c>
      <c r="K63">
        <f t="shared" si="13"/>
        <v>0.0002263316545372169</v>
      </c>
      <c r="L63">
        <f>I63*(G63-results!$B$22)^2*H63</f>
        <v>6.284632351868928E-05</v>
      </c>
      <c r="M63" s="3">
        <f t="shared" si="0"/>
        <v>0.2667</v>
      </c>
      <c r="N63" s="4">
        <f t="shared" si="1"/>
        <v>0.084555</v>
      </c>
      <c r="O63">
        <f t="shared" si="7"/>
        <v>0.2762138621</v>
      </c>
      <c r="P63" s="3">
        <f t="shared" si="8"/>
        <v>0.01902772420000004</v>
      </c>
      <c r="Q63">
        <f t="shared" si="9"/>
        <v>0.08627</v>
      </c>
      <c r="R63">
        <f t="shared" si="10"/>
        <v>0.0016415217667340035</v>
      </c>
      <c r="S63">
        <f t="shared" si="11"/>
        <v>0.00045341106691081437</v>
      </c>
      <c r="T63">
        <f>Q63*(O63-results!$B$23)^2*P63</f>
        <v>0.00028625067111604446</v>
      </c>
    </row>
    <row r="64" spans="2:20" ht="12.75">
      <c r="B64">
        <v>15</v>
      </c>
      <c r="C64">
        <v>0.096895</v>
      </c>
      <c r="E64" s="3">
        <f t="shared" si="2"/>
        <v>0.381</v>
      </c>
      <c r="F64" s="4">
        <f t="shared" si="3"/>
        <v>0.096895</v>
      </c>
      <c r="G64">
        <f t="shared" si="4"/>
        <v>0.3778138621</v>
      </c>
      <c r="H64" s="3">
        <f t="shared" si="5"/>
        <v>0.0063722757999999935</v>
      </c>
      <c r="I64">
        <f t="shared" si="6"/>
        <v>0.096695</v>
      </c>
      <c r="J64">
        <f t="shared" si="12"/>
        <v>0.0006161672084809994</v>
      </c>
      <c r="K64">
        <f t="shared" si="13"/>
        <v>0.00023279651273558228</v>
      </c>
      <c r="L64">
        <f>I64*(G64-results!$B$22)^2*H64</f>
        <v>6.106664168917982E-05</v>
      </c>
      <c r="M64" s="3">
        <f t="shared" si="0"/>
        <v>0.2476277242</v>
      </c>
      <c r="N64" s="4">
        <f t="shared" si="1"/>
        <v>0.080565</v>
      </c>
      <c r="O64">
        <f t="shared" si="7"/>
        <v>0.2571638621</v>
      </c>
      <c r="P64" s="3">
        <f t="shared" si="8"/>
        <v>0.019072275799999983</v>
      </c>
      <c r="Q64">
        <f t="shared" si="9"/>
        <v>0.08256</v>
      </c>
      <c r="R64">
        <f t="shared" si="10"/>
        <v>0.0015746070900479984</v>
      </c>
      <c r="S64">
        <f t="shared" si="11"/>
        <v>0.00040493204056678576</v>
      </c>
      <c r="T64">
        <f>Q64*(O64-results!$B$23)^2*P64</f>
        <v>0.0003002057044627553</v>
      </c>
    </row>
    <row r="65" spans="2:20" ht="12.75">
      <c r="B65">
        <v>15.249123</v>
      </c>
      <c r="C65">
        <v>0.09726</v>
      </c>
      <c r="E65" s="3">
        <f t="shared" si="2"/>
        <v>0.3873277242</v>
      </c>
      <c r="F65" s="4">
        <f t="shared" si="3"/>
        <v>0.09726</v>
      </c>
      <c r="G65">
        <f t="shared" si="4"/>
        <v>0.3841638621</v>
      </c>
      <c r="H65" s="3">
        <f t="shared" si="5"/>
        <v>0.006327724199999996</v>
      </c>
      <c r="I65">
        <f t="shared" si="6"/>
        <v>0.0970775</v>
      </c>
      <c r="J65">
        <f t="shared" si="12"/>
        <v>0.0006142796460254995</v>
      </c>
      <c r="K65">
        <f t="shared" si="13"/>
        <v>0.0002359840412265768</v>
      </c>
      <c r="L65">
        <f>I65*(G65-results!$B$22)^2*H65</f>
        <v>5.844837257931212E-05</v>
      </c>
      <c r="M65" s="3">
        <f t="shared" si="0"/>
        <v>0.2286</v>
      </c>
      <c r="N65" s="4">
        <f t="shared" si="1"/>
        <v>0.07698</v>
      </c>
      <c r="O65">
        <f t="shared" si="7"/>
        <v>0.23811386210000002</v>
      </c>
      <c r="P65" s="3">
        <f t="shared" si="8"/>
        <v>0.019027724200000012</v>
      </c>
      <c r="Q65">
        <f t="shared" si="9"/>
        <v>0.0787725</v>
      </c>
      <c r="R65">
        <f t="shared" si="10"/>
        <v>0.001498861404544501</v>
      </c>
      <c r="S65">
        <f t="shared" si="11"/>
        <v>0.0003568996777887216</v>
      </c>
      <c r="T65">
        <f>Q65*(O65-results!$B$23)^2*P65</f>
        <v>0.0003112434257071515</v>
      </c>
    </row>
    <row r="66" spans="2:20" ht="12.75">
      <c r="B66">
        <v>15.5</v>
      </c>
      <c r="C66">
        <v>0.09759</v>
      </c>
      <c r="E66" s="3">
        <f t="shared" si="2"/>
        <v>0.3937</v>
      </c>
      <c r="F66" s="4">
        <f t="shared" si="3"/>
        <v>0.09759</v>
      </c>
      <c r="G66">
        <f t="shared" si="4"/>
        <v>0.3905138621</v>
      </c>
      <c r="H66" s="3">
        <f t="shared" si="5"/>
        <v>0.0063722757999999935</v>
      </c>
      <c r="I66">
        <f t="shared" si="6"/>
        <v>0.097425</v>
      </c>
      <c r="J66">
        <f t="shared" si="12"/>
        <v>0.0006208189698149993</v>
      </c>
      <c r="K66">
        <f t="shared" si="13"/>
        <v>0.00024243841356739874</v>
      </c>
      <c r="L66">
        <f>I66*(G66-results!$B$22)^2*H66</f>
        <v>5.6663572279609304E-05</v>
      </c>
      <c r="M66" s="3">
        <f t="shared" si="0"/>
        <v>0.20952772420000002</v>
      </c>
      <c r="N66" s="4">
        <f t="shared" si="1"/>
        <v>0.0744</v>
      </c>
      <c r="O66">
        <f t="shared" si="7"/>
        <v>0.2190638621</v>
      </c>
      <c r="P66" s="3">
        <f t="shared" si="8"/>
        <v>0.019072275799999983</v>
      </c>
      <c r="Q66">
        <f t="shared" si="9"/>
        <v>0.07569000000000001</v>
      </c>
      <c r="R66">
        <f t="shared" si="10"/>
        <v>0.001443580555301999</v>
      </c>
      <c r="S66">
        <f t="shared" si="11"/>
        <v>0.0003162363316969185</v>
      </c>
      <c r="T66">
        <f>Q66*(O66-results!$B$23)^2*P66</f>
        <v>0.00032535119003243687</v>
      </c>
    </row>
    <row r="67" spans="2:20" ht="12.75">
      <c r="B67">
        <v>15.749123</v>
      </c>
      <c r="C67">
        <v>0.097895</v>
      </c>
      <c r="E67" s="3">
        <f t="shared" si="2"/>
        <v>0.4000277242</v>
      </c>
      <c r="F67" s="4">
        <f t="shared" si="3"/>
        <v>0.097895</v>
      </c>
      <c r="G67">
        <f t="shared" si="4"/>
        <v>0.3968638621</v>
      </c>
      <c r="H67" s="3">
        <f t="shared" si="5"/>
        <v>0.006327724199999996</v>
      </c>
      <c r="I67">
        <f t="shared" si="6"/>
        <v>0.0977425</v>
      </c>
      <c r="J67">
        <f t="shared" si="12"/>
        <v>0.0006184875826184996</v>
      </c>
      <c r="K67">
        <f t="shared" si="13"/>
        <v>0.0002454553706988706</v>
      </c>
      <c r="L67">
        <f>I67*(G67-results!$B$22)^2*H67</f>
        <v>5.410268492321246E-05</v>
      </c>
      <c r="M67" s="3">
        <f t="shared" si="0"/>
        <v>0.1905</v>
      </c>
      <c r="N67" s="4">
        <f t="shared" si="1"/>
        <v>0.06904</v>
      </c>
      <c r="O67">
        <f t="shared" si="7"/>
        <v>0.2000138621</v>
      </c>
      <c r="P67" s="3">
        <f t="shared" si="8"/>
        <v>0.019027724200000012</v>
      </c>
      <c r="Q67">
        <f t="shared" si="9"/>
        <v>0.07172</v>
      </c>
      <c r="R67">
        <f t="shared" si="10"/>
        <v>0.001364668379624001</v>
      </c>
      <c r="S67">
        <f t="shared" si="11"/>
        <v>0.00027295259309434536</v>
      </c>
      <c r="T67">
        <f>Q67*(O67-results!$B$23)^2*P67</f>
        <v>0.00033274492897551636</v>
      </c>
    </row>
    <row r="68" spans="2:20" ht="12.75">
      <c r="B68">
        <v>16</v>
      </c>
      <c r="C68">
        <v>0.098165</v>
      </c>
      <c r="E68" s="3">
        <f t="shared" si="2"/>
        <v>0.4064</v>
      </c>
      <c r="F68" s="4">
        <f t="shared" si="3"/>
        <v>0.098165</v>
      </c>
      <c r="G68">
        <f t="shared" si="4"/>
        <v>0.4032138621</v>
      </c>
      <c r="H68" s="3">
        <f t="shared" si="5"/>
        <v>0.0063722757999999935</v>
      </c>
      <c r="I68">
        <f t="shared" si="6"/>
        <v>0.09803</v>
      </c>
      <c r="J68">
        <f t="shared" si="12"/>
        <v>0.0006246741966739994</v>
      </c>
      <c r="K68">
        <f t="shared" si="13"/>
        <v>0.00025187729539513827</v>
      </c>
      <c r="L68">
        <f>I68*(G68-results!$B$22)^2*H68</f>
        <v>5.232265681786459E-05</v>
      </c>
      <c r="M68" s="3">
        <f aca="true" t="shared" si="14" ref="M68:M77">B291*0.0254</f>
        <v>0.1714277242</v>
      </c>
      <c r="N68" s="4">
        <f aca="true" t="shared" si="15" ref="N68:N77">C291</f>
        <v>0.053485</v>
      </c>
      <c r="O68">
        <f t="shared" si="7"/>
        <v>0.18096386209999998</v>
      </c>
      <c r="P68" s="3">
        <f t="shared" si="8"/>
        <v>0.01907227580000001</v>
      </c>
      <c r="Q68">
        <f t="shared" si="9"/>
        <v>0.0612625</v>
      </c>
      <c r="R68">
        <f t="shared" si="10"/>
        <v>0.0011684152961975007</v>
      </c>
      <c r="S68">
        <f t="shared" si="11"/>
        <v>0.00021144094453661515</v>
      </c>
      <c r="T68">
        <f>Q68*(O68-results!$B$23)^2*P68</f>
        <v>0.0003072987278733758</v>
      </c>
    </row>
    <row r="69" spans="2:20" ht="12.75">
      <c r="B69">
        <v>16.249123</v>
      </c>
      <c r="C69">
        <v>0.098415</v>
      </c>
      <c r="E69" s="3">
        <f aca="true" t="shared" si="16" ref="E69:E132">B69*0.0254</f>
        <v>0.4127277242</v>
      </c>
      <c r="F69" s="4">
        <f aca="true" t="shared" si="17" ref="F69:F132">C69</f>
        <v>0.098415</v>
      </c>
      <c r="G69">
        <f t="shared" si="4"/>
        <v>0.40956386209999995</v>
      </c>
      <c r="H69" s="3">
        <f t="shared" si="5"/>
        <v>0.006327724199999996</v>
      </c>
      <c r="I69">
        <f t="shared" si="6"/>
        <v>0.09829</v>
      </c>
      <c r="J69">
        <f t="shared" si="12"/>
        <v>0.0006219520116179996</v>
      </c>
      <c r="K69">
        <f t="shared" si="13"/>
        <v>0.00025472906791913194</v>
      </c>
      <c r="L69">
        <f>I69*(G69-results!$B$22)^2*H69</f>
        <v>4.983371242585874E-05</v>
      </c>
      <c r="M69" s="3">
        <f t="shared" si="14"/>
        <v>0.15239999999999998</v>
      </c>
      <c r="N69" s="4">
        <f t="shared" si="15"/>
        <v>0.031185</v>
      </c>
      <c r="O69">
        <f t="shared" si="7"/>
        <v>0.16191386209999997</v>
      </c>
      <c r="P69" s="3">
        <f t="shared" si="8"/>
        <v>0.019027724200000012</v>
      </c>
      <c r="Q69">
        <f t="shared" si="9"/>
        <v>0.042335</v>
      </c>
      <c r="R69">
        <f t="shared" si="10"/>
        <v>0.0008055387040070004</v>
      </c>
      <c r="S69">
        <f t="shared" si="11"/>
        <v>0.00013042788263680218</v>
      </c>
      <c r="T69">
        <f>Q69*(O69-results!$B$23)^2*P69</f>
        <v>0.00022789238690449566</v>
      </c>
    </row>
    <row r="70" spans="2:20" ht="12.75">
      <c r="B70">
        <v>16.5</v>
      </c>
      <c r="C70">
        <v>0.09864</v>
      </c>
      <c r="E70" s="3">
        <f t="shared" si="16"/>
        <v>0.4191</v>
      </c>
      <c r="F70" s="4">
        <f t="shared" si="17"/>
        <v>0.09864</v>
      </c>
      <c r="G70">
        <f aca="true" t="shared" si="18" ref="G70:G133">0.5*(E70+E69)</f>
        <v>0.4159138621</v>
      </c>
      <c r="H70" s="3">
        <f aca="true" t="shared" si="19" ref="H70:H133">E70-E69</f>
        <v>0.0063722757999999935</v>
      </c>
      <c r="I70">
        <f aca="true" t="shared" si="20" ref="I70:I133">0.5*(F70+F69)</f>
        <v>0.0985275</v>
      </c>
      <c r="J70">
        <f t="shared" si="12"/>
        <v>0.0006278444038844994</v>
      </c>
      <c r="K70">
        <f t="shared" si="13"/>
        <v>0.00026112919081747437</v>
      </c>
      <c r="L70">
        <f>I70*(G70-results!$B$22)^2*H70</f>
        <v>4.807411647648085E-05</v>
      </c>
      <c r="M70" s="3">
        <f t="shared" si="14"/>
        <v>0.1333277242</v>
      </c>
      <c r="N70" s="4">
        <f t="shared" si="15"/>
        <v>0.01461</v>
      </c>
      <c r="O70">
        <f aca="true" t="shared" si="21" ref="O70:O77">0.5*(M70+M69)</f>
        <v>0.1428638621</v>
      </c>
      <c r="P70" s="3">
        <f aca="true" t="shared" si="22" ref="P70:P77">ABS(M70-M69)</f>
        <v>0.019072275799999983</v>
      </c>
      <c r="Q70">
        <f aca="true" t="shared" si="23" ref="Q70:Q77">0.5*(N70+N69)</f>
        <v>0.0228975</v>
      </c>
      <c r="R70">
        <f aca="true" t="shared" si="24" ref="R70:R77">Q70*P70</f>
        <v>0.0004367074351304996</v>
      </c>
      <c r="S70">
        <f aca="true" t="shared" si="25" ref="S70:S77">Q70*O70*P70</f>
        <v>6.238971079052839E-05</v>
      </c>
      <c r="T70">
        <f>Q70*(O70-results!$B$23)^2*P70</f>
        <v>0.00013255586818724496</v>
      </c>
    </row>
    <row r="71" spans="2:20" ht="12.75">
      <c r="B71">
        <v>16.749123</v>
      </c>
      <c r="C71">
        <v>0.098845</v>
      </c>
      <c r="E71" s="3">
        <f t="shared" si="16"/>
        <v>0.4254277242</v>
      </c>
      <c r="F71" s="4">
        <f t="shared" si="17"/>
        <v>0.098845</v>
      </c>
      <c r="G71">
        <f t="shared" si="18"/>
        <v>0.4222638621</v>
      </c>
      <c r="H71" s="3">
        <f t="shared" si="19"/>
        <v>0.006327724200000051</v>
      </c>
      <c r="I71">
        <f t="shared" si="20"/>
        <v>0.09874250000000001</v>
      </c>
      <c r="J71">
        <f t="shared" si="12"/>
        <v>0.0006248153068185051</v>
      </c>
      <c r="K71">
        <f t="shared" si="13"/>
        <v>0.00026383692455637844</v>
      </c>
      <c r="L71">
        <f>I71*(G71-results!$B$22)^2*H71</f>
        <v>4.5671611511145496E-05</v>
      </c>
      <c r="M71" s="3">
        <f t="shared" si="14"/>
        <v>0.1143</v>
      </c>
      <c r="N71" s="4">
        <f t="shared" si="15"/>
        <v>0.005225</v>
      </c>
      <c r="O71">
        <f t="shared" si="21"/>
        <v>0.1238138621</v>
      </c>
      <c r="P71" s="3">
        <f t="shared" si="22"/>
        <v>0.0190277242</v>
      </c>
      <c r="Q71">
        <f t="shared" si="23"/>
        <v>0.0099175</v>
      </c>
      <c r="R71">
        <f t="shared" si="24"/>
        <v>0.00018870745475349997</v>
      </c>
      <c r="S71">
        <f t="shared" si="25"/>
        <v>2.3364598780091836E-05</v>
      </c>
      <c r="T71">
        <f>Q71*(O71-results!$B$23)^2*P71</f>
        <v>6.130886848014014E-05</v>
      </c>
    </row>
    <row r="72" spans="2:20" ht="12.75">
      <c r="B72">
        <v>17</v>
      </c>
      <c r="C72">
        <v>0.099035</v>
      </c>
      <c r="E72" s="3">
        <f t="shared" si="16"/>
        <v>0.43179999999999996</v>
      </c>
      <c r="F72" s="4">
        <f t="shared" si="17"/>
        <v>0.099035</v>
      </c>
      <c r="G72">
        <f t="shared" si="18"/>
        <v>0.42861386209999996</v>
      </c>
      <c r="H72" s="3">
        <f t="shared" si="19"/>
        <v>0.006372275799999938</v>
      </c>
      <c r="I72">
        <f t="shared" si="20"/>
        <v>0.09894</v>
      </c>
      <c r="J72">
        <f t="shared" si="12"/>
        <v>0.0006304729676519939</v>
      </c>
      <c r="K72">
        <f t="shared" si="13"/>
        <v>0.00027022945361496946</v>
      </c>
      <c r="L72">
        <f>I72*(G72-results!$B$22)^2*H72</f>
        <v>4.3945788393620096E-05</v>
      </c>
      <c r="M72" s="3">
        <f t="shared" si="14"/>
        <v>0.0952277242</v>
      </c>
      <c r="N72" s="4">
        <f t="shared" si="15"/>
        <v>0.000745</v>
      </c>
      <c r="O72">
        <f t="shared" si="21"/>
        <v>0.1047638621</v>
      </c>
      <c r="P72" s="3">
        <f t="shared" si="22"/>
        <v>0.019072275799999996</v>
      </c>
      <c r="Q72">
        <f t="shared" si="23"/>
        <v>0.002985</v>
      </c>
      <c r="R72">
        <f t="shared" si="24"/>
        <v>5.693074326299999E-05</v>
      </c>
      <c r="S72">
        <f t="shared" si="25"/>
        <v>5.964284536455434E-06</v>
      </c>
      <c r="T72">
        <f>Q72*(O72-results!$B$23)^2*P72</f>
        <v>1.9753142973839997E-05</v>
      </c>
    </row>
    <row r="73" spans="2:20" ht="12.75">
      <c r="B73">
        <v>17.249123</v>
      </c>
      <c r="C73">
        <v>0.0992</v>
      </c>
      <c r="E73" s="3">
        <f t="shared" si="16"/>
        <v>0.4381277242</v>
      </c>
      <c r="F73" s="4">
        <f t="shared" si="17"/>
        <v>0.0992</v>
      </c>
      <c r="G73">
        <f t="shared" si="18"/>
        <v>0.4349638621</v>
      </c>
      <c r="H73" s="3">
        <f t="shared" si="19"/>
        <v>0.006327724200000051</v>
      </c>
      <c r="I73">
        <f t="shared" si="20"/>
        <v>0.0991175</v>
      </c>
      <c r="J73">
        <f t="shared" si="12"/>
        <v>0.000627188203393505</v>
      </c>
      <c r="K73">
        <f t="shared" si="13"/>
        <v>0.00027280420321159927</v>
      </c>
      <c r="L73">
        <f>I73*(G73-results!$B$22)^2*H73</f>
        <v>4.163918006736813E-05</v>
      </c>
      <c r="M73" s="3">
        <f t="shared" si="14"/>
        <v>0.07619999999999999</v>
      </c>
      <c r="N73" s="4">
        <f t="shared" si="15"/>
        <v>0.000305</v>
      </c>
      <c r="O73">
        <f t="shared" si="21"/>
        <v>0.0857138621</v>
      </c>
      <c r="P73" s="3">
        <f t="shared" si="22"/>
        <v>0.019027724200000012</v>
      </c>
      <c r="Q73">
        <f t="shared" si="23"/>
        <v>0.000525</v>
      </c>
      <c r="R73">
        <f t="shared" si="24"/>
        <v>9.989555205000005E-06</v>
      </c>
      <c r="S73">
        <f t="shared" si="25"/>
        <v>8.562433572817077E-07</v>
      </c>
      <c r="T73">
        <f>Q73*(O73-results!$B$23)^2*P73</f>
        <v>3.693870447681541E-06</v>
      </c>
    </row>
    <row r="74" spans="2:21" ht="12.75">
      <c r="B74">
        <v>17.5</v>
      </c>
      <c r="C74">
        <v>0.09935</v>
      </c>
      <c r="E74" s="3">
        <f t="shared" si="16"/>
        <v>0.4445</v>
      </c>
      <c r="F74" s="4">
        <f t="shared" si="17"/>
        <v>0.09935</v>
      </c>
      <c r="G74">
        <f t="shared" si="18"/>
        <v>0.4413138621</v>
      </c>
      <c r="H74" s="3">
        <f t="shared" si="19"/>
        <v>0.0063722757999999935</v>
      </c>
      <c r="I74">
        <f t="shared" si="20"/>
        <v>0.099275</v>
      </c>
      <c r="J74">
        <f aca="true" t="shared" si="26" ref="J74:J137">I74*H74</f>
        <v>0.0006326076800449994</v>
      </c>
      <c r="K74">
        <f aca="true" t="shared" si="27" ref="K74:K137">I74*G74*H74</f>
        <v>0.0002791785384747798</v>
      </c>
      <c r="L74">
        <f>I74*(G74-results!$B$22)^2*H74</f>
        <v>3.995439355541758E-05</v>
      </c>
      <c r="M74" s="3">
        <f t="shared" si="14"/>
        <v>0.0571277242</v>
      </c>
      <c r="N74" s="4">
        <f t="shared" si="15"/>
        <v>0.000165</v>
      </c>
      <c r="O74">
        <f t="shared" si="21"/>
        <v>0.0666638621</v>
      </c>
      <c r="P74" s="3">
        <f t="shared" si="22"/>
        <v>0.01907227579999999</v>
      </c>
      <c r="Q74">
        <f t="shared" si="23"/>
        <v>0.000235</v>
      </c>
      <c r="R74">
        <f t="shared" si="24"/>
        <v>4.481984812999998E-06</v>
      </c>
      <c r="S74">
        <f t="shared" si="25"/>
        <v>2.987864175081261E-07</v>
      </c>
      <c r="T74">
        <f>Q74*(O74-results!$B$23)^2*P74</f>
        <v>1.7627843079702079E-06</v>
      </c>
      <c r="U74">
        <f aca="true" t="shared" si="28" ref="U74:U112">C74</f>
        <v>0.09935</v>
      </c>
    </row>
    <row r="75" spans="2:21" ht="12.75">
      <c r="B75">
        <v>17.749123</v>
      </c>
      <c r="C75">
        <v>0.099495</v>
      </c>
      <c r="E75" s="3">
        <f t="shared" si="16"/>
        <v>0.4508277242</v>
      </c>
      <c r="F75" s="4">
        <f t="shared" si="17"/>
        <v>0.099495</v>
      </c>
      <c r="G75">
        <f t="shared" si="18"/>
        <v>0.4476638621</v>
      </c>
      <c r="H75" s="3">
        <f t="shared" si="19"/>
        <v>0.006327724199999996</v>
      </c>
      <c r="I75">
        <f t="shared" si="20"/>
        <v>0.0994225</v>
      </c>
      <c r="J75">
        <f t="shared" si="26"/>
        <v>0.0006291181592744995</v>
      </c>
      <c r="K75">
        <f t="shared" si="27"/>
        <v>0.00028163346489806535</v>
      </c>
      <c r="L75">
        <f>I75*(G75-results!$B$22)^2*H75</f>
        <v>3.775142798336067E-05</v>
      </c>
      <c r="M75" s="3">
        <f t="shared" si="14"/>
        <v>0.038099999999999995</v>
      </c>
      <c r="N75" s="4">
        <f t="shared" si="15"/>
        <v>0.0001</v>
      </c>
      <c r="O75">
        <f t="shared" si="21"/>
        <v>0.0476138621</v>
      </c>
      <c r="P75" s="3">
        <f t="shared" si="22"/>
        <v>0.019027724200000005</v>
      </c>
      <c r="Q75">
        <f t="shared" si="23"/>
        <v>0.0001325</v>
      </c>
      <c r="R75">
        <f t="shared" si="24"/>
        <v>2.5211734565000005E-06</v>
      </c>
      <c r="S75">
        <f t="shared" si="25"/>
        <v>1.200428052879714E-07</v>
      </c>
      <c r="T75">
        <f>Q75*(O75-results!$B$23)^2*P75</f>
        <v>1.0527445212708285E-06</v>
      </c>
      <c r="U75">
        <f t="shared" si="28"/>
        <v>0.099495</v>
      </c>
    </row>
    <row r="76" spans="2:21" ht="12.75">
      <c r="B76">
        <v>18</v>
      </c>
      <c r="C76">
        <v>0.09962</v>
      </c>
      <c r="E76" s="3">
        <f t="shared" si="16"/>
        <v>0.4572</v>
      </c>
      <c r="F76" s="4">
        <f t="shared" si="17"/>
        <v>0.09962</v>
      </c>
      <c r="G76">
        <f t="shared" si="18"/>
        <v>0.4540138621</v>
      </c>
      <c r="H76" s="3">
        <f t="shared" si="19"/>
        <v>0.0063722757999999935</v>
      </c>
      <c r="I76">
        <f t="shared" si="20"/>
        <v>0.0995575</v>
      </c>
      <c r="J76">
        <f t="shared" si="26"/>
        <v>0.0006344078479584993</v>
      </c>
      <c r="K76">
        <f t="shared" si="27"/>
        <v>0.0002880299571981879</v>
      </c>
      <c r="L76">
        <f>I76*(G76-results!$B$22)^2*H76</f>
        <v>3.612076437630624E-05</v>
      </c>
      <c r="M76" s="3">
        <f t="shared" si="14"/>
        <v>0.0190277242</v>
      </c>
      <c r="N76" s="4">
        <f t="shared" si="15"/>
        <v>7E-05</v>
      </c>
      <c r="O76">
        <f t="shared" si="21"/>
        <v>0.028563862099999997</v>
      </c>
      <c r="P76" s="3">
        <f t="shared" si="22"/>
        <v>0.019072275799999996</v>
      </c>
      <c r="Q76">
        <f t="shared" si="23"/>
        <v>8.5E-05</v>
      </c>
      <c r="R76">
        <f t="shared" si="24"/>
        <v>1.6211434429999998E-06</v>
      </c>
      <c r="S76">
        <f t="shared" si="25"/>
        <v>4.6306117750171195E-08</v>
      </c>
      <c r="T76">
        <f>Q76*(O76-results!$B$23)^2*P76</f>
        <v>7.174273973617551E-07</v>
      </c>
      <c r="U76">
        <f t="shared" si="28"/>
        <v>0.09962</v>
      </c>
    </row>
    <row r="77" spans="2:21" ht="12.75">
      <c r="B77">
        <v>18.249123</v>
      </c>
      <c r="C77">
        <v>0.09975</v>
      </c>
      <c r="E77" s="3">
        <f t="shared" si="16"/>
        <v>0.4635277242</v>
      </c>
      <c r="F77" s="4">
        <f t="shared" si="17"/>
        <v>0.09975</v>
      </c>
      <c r="G77">
        <f t="shared" si="18"/>
        <v>0.4603638621</v>
      </c>
      <c r="H77" s="3">
        <f t="shared" si="19"/>
        <v>0.006327724199999996</v>
      </c>
      <c r="I77">
        <f t="shared" si="20"/>
        <v>0.099685</v>
      </c>
      <c r="J77">
        <f t="shared" si="26"/>
        <v>0.0006307791868769995</v>
      </c>
      <c r="K77">
        <f t="shared" si="27"/>
        <v>0.00029038794260299313</v>
      </c>
      <c r="L77">
        <f>I77*(G77-results!$B$22)^2*H77</f>
        <v>3.402809258847342E-05</v>
      </c>
      <c r="M77" s="3">
        <f t="shared" si="14"/>
        <v>0</v>
      </c>
      <c r="N77" s="4">
        <f t="shared" si="15"/>
        <v>6E-05</v>
      </c>
      <c r="O77">
        <f t="shared" si="21"/>
        <v>0.0095138621</v>
      </c>
      <c r="P77" s="3">
        <f t="shared" si="22"/>
        <v>0.0190277242</v>
      </c>
      <c r="Q77">
        <f t="shared" si="23"/>
        <v>6.5E-05</v>
      </c>
      <c r="R77">
        <f t="shared" si="24"/>
        <v>1.2368020729999997E-06</v>
      </c>
      <c r="S77">
        <f t="shared" si="25"/>
        <v>1.176676436751613E-08</v>
      </c>
      <c r="T77">
        <f>Q77*(O77-results!$B$23)^2*P77</f>
        <v>5.791357844687581E-07</v>
      </c>
      <c r="U77">
        <f t="shared" si="28"/>
        <v>0.09975</v>
      </c>
    </row>
    <row r="78" spans="2:21" ht="12.75">
      <c r="B78">
        <v>18.5</v>
      </c>
      <c r="C78">
        <v>0.099875</v>
      </c>
      <c r="E78" s="3">
        <f t="shared" si="16"/>
        <v>0.4699</v>
      </c>
      <c r="F78" s="4">
        <f t="shared" si="17"/>
        <v>0.099875</v>
      </c>
      <c r="G78">
        <f t="shared" si="18"/>
        <v>0.4667138621</v>
      </c>
      <c r="H78" s="3">
        <f t="shared" si="19"/>
        <v>0.0063722757999999935</v>
      </c>
      <c r="I78">
        <f t="shared" si="20"/>
        <v>0.0998125</v>
      </c>
      <c r="J78">
        <f t="shared" si="26"/>
        <v>0.0006360327782874994</v>
      </c>
      <c r="K78">
        <f t="shared" si="27"/>
        <v>0.00029684531437675185</v>
      </c>
      <c r="L78">
        <f>I78*(G78-results!$B$22)^2*H78</f>
        <v>3.2461018118955846E-05</v>
      </c>
      <c r="M78" s="3"/>
      <c r="N78" s="4"/>
      <c r="P78" s="3"/>
      <c r="U78">
        <f t="shared" si="28"/>
        <v>0.099875</v>
      </c>
    </row>
    <row r="79" spans="2:21" ht="12.75">
      <c r="B79">
        <v>18.749123</v>
      </c>
      <c r="C79">
        <v>0.1</v>
      </c>
      <c r="E79" s="3">
        <f t="shared" si="16"/>
        <v>0.4762277242</v>
      </c>
      <c r="F79" s="4">
        <f t="shared" si="17"/>
        <v>0.1</v>
      </c>
      <c r="G79">
        <f t="shared" si="18"/>
        <v>0.47306386209999995</v>
      </c>
      <c r="H79" s="3">
        <f t="shared" si="19"/>
        <v>0.006327724199999996</v>
      </c>
      <c r="I79">
        <f t="shared" si="20"/>
        <v>0.09993750000000001</v>
      </c>
      <c r="J79">
        <f t="shared" si="26"/>
        <v>0.0006323769372374997</v>
      </c>
      <c r="K79">
        <f t="shared" si="27"/>
        <v>0.00029915467623254087</v>
      </c>
      <c r="L79">
        <f>I79*(G79-results!$B$22)^2*H79</f>
        <v>3.048558507548569E-05</v>
      </c>
      <c r="M79" s="3"/>
      <c r="N79" s="4"/>
      <c r="P79" s="3"/>
      <c r="U79">
        <f t="shared" si="28"/>
        <v>0.1</v>
      </c>
    </row>
    <row r="80" spans="2:21" ht="12.75">
      <c r="B80">
        <v>19</v>
      </c>
      <c r="C80">
        <v>0.10011</v>
      </c>
      <c r="E80" s="3">
        <f t="shared" si="16"/>
        <v>0.4826</v>
      </c>
      <c r="F80" s="4">
        <f t="shared" si="17"/>
        <v>0.10011</v>
      </c>
      <c r="G80">
        <f t="shared" si="18"/>
        <v>0.4794138621</v>
      </c>
      <c r="H80" s="3">
        <f t="shared" si="19"/>
        <v>0.0063722757999999935</v>
      </c>
      <c r="I80">
        <f t="shared" si="20"/>
        <v>0.100055</v>
      </c>
      <c r="J80">
        <f t="shared" si="26"/>
        <v>0.0006375780551689993</v>
      </c>
      <c r="K80">
        <f t="shared" si="27"/>
        <v>0.0003056637578187768</v>
      </c>
      <c r="L80">
        <f>I80*(G80-results!$B$22)^2*H80</f>
        <v>2.8984173962310105E-05</v>
      </c>
      <c r="M80" s="3"/>
      <c r="N80" s="4"/>
      <c r="P80" s="3"/>
      <c r="U80">
        <f t="shared" si="28"/>
        <v>0.10011</v>
      </c>
    </row>
    <row r="81" spans="2:21" ht="12.75">
      <c r="B81">
        <v>19.249123</v>
      </c>
      <c r="C81">
        <v>0.100225</v>
      </c>
      <c r="E81" s="3">
        <f t="shared" si="16"/>
        <v>0.4889277242</v>
      </c>
      <c r="F81" s="4">
        <f t="shared" si="17"/>
        <v>0.100225</v>
      </c>
      <c r="G81">
        <f t="shared" si="18"/>
        <v>0.4857638621</v>
      </c>
      <c r="H81" s="3">
        <f t="shared" si="19"/>
        <v>0.006327724200000051</v>
      </c>
      <c r="I81">
        <f t="shared" si="20"/>
        <v>0.10016749999999999</v>
      </c>
      <c r="J81">
        <f t="shared" si="26"/>
        <v>0.0006338323138035051</v>
      </c>
      <c r="K81">
        <f t="shared" si="27"/>
        <v>0.0003078928326769698</v>
      </c>
      <c r="L81">
        <f>I81*(G81-results!$B$22)^2*H81</f>
        <v>2.712315621701157E-05</v>
      </c>
      <c r="M81" s="3"/>
      <c r="N81" s="4"/>
      <c r="P81" s="3"/>
      <c r="U81">
        <f t="shared" si="28"/>
        <v>0.100225</v>
      </c>
    </row>
    <row r="82" spans="2:21" ht="12.75">
      <c r="B82">
        <v>19.5</v>
      </c>
      <c r="C82">
        <v>0.100315</v>
      </c>
      <c r="E82" s="3">
        <f t="shared" si="16"/>
        <v>0.49529999999999996</v>
      </c>
      <c r="F82" s="4">
        <f t="shared" si="17"/>
        <v>0.100315</v>
      </c>
      <c r="G82">
        <f t="shared" si="18"/>
        <v>0.49211386209999997</v>
      </c>
      <c r="H82" s="3">
        <f t="shared" si="19"/>
        <v>0.006372275799999938</v>
      </c>
      <c r="I82">
        <f t="shared" si="20"/>
        <v>0.10027</v>
      </c>
      <c r="J82">
        <f t="shared" si="26"/>
        <v>0.0006389480944659938</v>
      </c>
      <c r="K82">
        <f t="shared" si="27"/>
        <v>0.0003144352144490958</v>
      </c>
      <c r="L82">
        <f>I82*(G82-results!$B$22)^2*H82</f>
        <v>2.5689216984475364E-05</v>
      </c>
      <c r="P82" s="3"/>
      <c r="U82">
        <f t="shared" si="28"/>
        <v>0.100315</v>
      </c>
    </row>
    <row r="83" spans="2:21" ht="12.75">
      <c r="B83">
        <v>19.749123</v>
      </c>
      <c r="C83">
        <v>0.1004</v>
      </c>
      <c r="E83" s="3">
        <f t="shared" si="16"/>
        <v>0.5016277242</v>
      </c>
      <c r="F83" s="4">
        <f t="shared" si="17"/>
        <v>0.1004</v>
      </c>
      <c r="G83">
        <f t="shared" si="18"/>
        <v>0.4984638621</v>
      </c>
      <c r="H83" s="3">
        <f t="shared" si="19"/>
        <v>0.006327724200000051</v>
      </c>
      <c r="I83">
        <f t="shared" si="20"/>
        <v>0.1003575</v>
      </c>
      <c r="J83">
        <f t="shared" si="26"/>
        <v>0.0006350345814015051</v>
      </c>
      <c r="K83">
        <f t="shared" si="27"/>
        <v>0.00031654179001245106</v>
      </c>
      <c r="L83">
        <f>I83*(G83-results!$B$22)^2*H83</f>
        <v>2.394035292520307E-05</v>
      </c>
      <c r="P83" s="3"/>
      <c r="U83">
        <f t="shared" si="28"/>
        <v>0.1004</v>
      </c>
    </row>
    <row r="84" spans="2:21" ht="12.75">
      <c r="B84">
        <v>20</v>
      </c>
      <c r="C84">
        <v>0.10048</v>
      </c>
      <c r="E84" s="3">
        <f t="shared" si="16"/>
        <v>0.508</v>
      </c>
      <c r="F84" s="4">
        <f t="shared" si="17"/>
        <v>0.10048</v>
      </c>
      <c r="G84">
        <f t="shared" si="18"/>
        <v>0.5048138621</v>
      </c>
      <c r="H84" s="3">
        <f t="shared" si="19"/>
        <v>0.0063722757999999935</v>
      </c>
      <c r="I84">
        <f t="shared" si="20"/>
        <v>0.10044</v>
      </c>
      <c r="J84">
        <f t="shared" si="26"/>
        <v>0.0006400313813519993</v>
      </c>
      <c r="K84">
        <f t="shared" si="27"/>
        <v>0.0003230967134855007</v>
      </c>
      <c r="L84">
        <f>I84*(G84-results!$B$22)^2*H84</f>
        <v>2.2576301745887607E-05</v>
      </c>
      <c r="P84" s="3"/>
      <c r="U84">
        <f t="shared" si="28"/>
        <v>0.10048</v>
      </c>
    </row>
    <row r="85" spans="2:21" ht="12.75">
      <c r="B85">
        <v>20.249123</v>
      </c>
      <c r="C85">
        <v>0.10053</v>
      </c>
      <c r="E85" s="3">
        <f t="shared" si="16"/>
        <v>0.5143277242</v>
      </c>
      <c r="F85" s="4">
        <f t="shared" si="17"/>
        <v>0.10053</v>
      </c>
      <c r="G85">
        <f t="shared" si="18"/>
        <v>0.5111638621</v>
      </c>
      <c r="H85" s="3">
        <f t="shared" si="19"/>
        <v>0.00632772419999994</v>
      </c>
      <c r="I85">
        <f t="shared" si="20"/>
        <v>0.100505</v>
      </c>
      <c r="J85">
        <f t="shared" si="26"/>
        <v>0.000635967920720994</v>
      </c>
      <c r="K85">
        <f t="shared" si="27"/>
        <v>0.00032508381852744986</v>
      </c>
      <c r="L85">
        <f>I85*(G85-results!$B$22)^2*H85</f>
        <v>2.0941685046807504E-05</v>
      </c>
      <c r="P85" s="3"/>
      <c r="U85">
        <f t="shared" si="28"/>
        <v>0.10053</v>
      </c>
    </row>
    <row r="86" spans="2:21" ht="12.75">
      <c r="B86">
        <v>20.5</v>
      </c>
      <c r="C86">
        <v>0.100585</v>
      </c>
      <c r="E86" s="3">
        <f t="shared" si="16"/>
        <v>0.5206999999999999</v>
      </c>
      <c r="F86" s="4">
        <f t="shared" si="17"/>
        <v>0.100585</v>
      </c>
      <c r="G86">
        <f t="shared" si="18"/>
        <v>0.5175138620999999</v>
      </c>
      <c r="H86" s="3">
        <f t="shared" si="19"/>
        <v>0.0063722757999999935</v>
      </c>
      <c r="I86">
        <f t="shared" si="20"/>
        <v>0.1005575</v>
      </c>
      <c r="J86">
        <f t="shared" si="26"/>
        <v>0.0006407801237584993</v>
      </c>
      <c r="K86">
        <f t="shared" si="27"/>
        <v>0.0003316125966031769</v>
      </c>
      <c r="L86">
        <f>I86*(G86-results!$B$22)^2*H86</f>
        <v>1.9649253629148697E-05</v>
      </c>
      <c r="P86" s="3"/>
      <c r="U86">
        <f t="shared" si="28"/>
        <v>0.100585</v>
      </c>
    </row>
    <row r="87" spans="2:21" ht="12.75">
      <c r="B87">
        <v>20.749123</v>
      </c>
      <c r="C87">
        <v>0.10063</v>
      </c>
      <c r="E87" s="3">
        <f t="shared" si="16"/>
        <v>0.5270277242</v>
      </c>
      <c r="F87" s="4">
        <f t="shared" si="17"/>
        <v>0.10063</v>
      </c>
      <c r="G87">
        <f t="shared" si="18"/>
        <v>0.5238638621</v>
      </c>
      <c r="H87" s="3">
        <f t="shared" si="19"/>
        <v>0.006327724200000051</v>
      </c>
      <c r="I87">
        <f t="shared" si="20"/>
        <v>0.10060749999999999</v>
      </c>
      <c r="J87">
        <f t="shared" si="26"/>
        <v>0.0006366165124515051</v>
      </c>
      <c r="K87">
        <f t="shared" si="27"/>
        <v>0.00033350038488947823</v>
      </c>
      <c r="L87">
        <f>I87*(G87-results!$B$22)^2*H87</f>
        <v>1.8131453990268027E-05</v>
      </c>
      <c r="P87" s="3"/>
      <c r="U87">
        <f t="shared" si="28"/>
        <v>0.10063</v>
      </c>
    </row>
    <row r="88" spans="2:21" ht="12.75">
      <c r="B88">
        <v>21</v>
      </c>
      <c r="C88">
        <v>0.100665</v>
      </c>
      <c r="E88" s="3">
        <f t="shared" si="16"/>
        <v>0.5334</v>
      </c>
      <c r="F88" s="4">
        <f t="shared" si="17"/>
        <v>0.100665</v>
      </c>
      <c r="G88">
        <f t="shared" si="18"/>
        <v>0.5302138621</v>
      </c>
      <c r="H88" s="3">
        <f t="shared" si="19"/>
        <v>0.0063722757999999935</v>
      </c>
      <c r="I88">
        <f t="shared" si="20"/>
        <v>0.1006475</v>
      </c>
      <c r="J88">
        <f t="shared" si="26"/>
        <v>0.0006413536285804994</v>
      </c>
      <c r="K88">
        <f t="shared" si="27"/>
        <v>0.00034005458438151546</v>
      </c>
      <c r="L88">
        <f>I88*(G88-results!$B$22)^2*H88</f>
        <v>1.691762532792506E-05</v>
      </c>
      <c r="P88" s="3"/>
      <c r="U88">
        <f t="shared" si="28"/>
        <v>0.100665</v>
      </c>
    </row>
    <row r="89" spans="2:21" ht="12.75">
      <c r="B89">
        <v>21.249123</v>
      </c>
      <c r="C89">
        <v>0.100685</v>
      </c>
      <c r="E89" s="3">
        <f t="shared" si="16"/>
        <v>0.5397277242</v>
      </c>
      <c r="F89" s="4">
        <f t="shared" si="17"/>
        <v>0.100685</v>
      </c>
      <c r="G89">
        <f t="shared" si="18"/>
        <v>0.5365638621</v>
      </c>
      <c r="H89" s="3">
        <f t="shared" si="19"/>
        <v>0.006327724200000051</v>
      </c>
      <c r="I89">
        <f t="shared" si="20"/>
        <v>0.100675</v>
      </c>
      <c r="J89">
        <f t="shared" si="26"/>
        <v>0.0006370436338350051</v>
      </c>
      <c r="K89">
        <f t="shared" si="27"/>
        <v>0.00034181459249672856</v>
      </c>
      <c r="L89">
        <f>I89*(G89-results!$B$22)^2*H89</f>
        <v>1.5515628145769265E-05</v>
      </c>
      <c r="P89" s="3"/>
      <c r="U89">
        <f t="shared" si="28"/>
        <v>0.100685</v>
      </c>
    </row>
    <row r="90" spans="2:21" ht="12.75">
      <c r="B90">
        <v>21.5</v>
      </c>
      <c r="C90">
        <v>0.100695</v>
      </c>
      <c r="E90" s="3">
        <f t="shared" si="16"/>
        <v>0.5461</v>
      </c>
      <c r="F90" s="4">
        <f t="shared" si="17"/>
        <v>0.100695</v>
      </c>
      <c r="G90">
        <f t="shared" si="18"/>
        <v>0.5429138621</v>
      </c>
      <c r="H90" s="3">
        <f t="shared" si="19"/>
        <v>0.0063722757999999935</v>
      </c>
      <c r="I90">
        <f t="shared" si="20"/>
        <v>0.10069</v>
      </c>
      <c r="J90">
        <f t="shared" si="26"/>
        <v>0.0006416244503019994</v>
      </c>
      <c r="K90">
        <f t="shared" si="27"/>
        <v>0.000348346808331248</v>
      </c>
      <c r="L90">
        <f>I90*(G90-results!$B$22)^2*H90</f>
        <v>1.4381368792855128E-05</v>
      </c>
      <c r="P90" s="3"/>
      <c r="U90">
        <f t="shared" si="28"/>
        <v>0.100695</v>
      </c>
    </row>
    <row r="91" spans="2:21" ht="12.75">
      <c r="B91">
        <v>21.749123</v>
      </c>
      <c r="C91">
        <v>0.10072</v>
      </c>
      <c r="E91" s="3">
        <f t="shared" si="16"/>
        <v>0.5524277242</v>
      </c>
      <c r="F91" s="4">
        <f t="shared" si="17"/>
        <v>0.10072</v>
      </c>
      <c r="G91">
        <f t="shared" si="18"/>
        <v>0.5492638621</v>
      </c>
      <c r="H91" s="3">
        <f t="shared" si="19"/>
        <v>0.00632772419999994</v>
      </c>
      <c r="I91">
        <f t="shared" si="20"/>
        <v>0.1007075</v>
      </c>
      <c r="J91">
        <f t="shared" si="26"/>
        <v>0.000637249284871494</v>
      </c>
      <c r="K91">
        <f t="shared" si="27"/>
        <v>0.0003500180033289799</v>
      </c>
      <c r="L91">
        <f>I91*(G91-results!$B$22)^2*H91</f>
        <v>1.3097361744965156E-05</v>
      </c>
      <c r="P91" s="3"/>
      <c r="U91">
        <f t="shared" si="28"/>
        <v>0.10072</v>
      </c>
    </row>
    <row r="92" spans="2:21" ht="12.75">
      <c r="B92">
        <v>22</v>
      </c>
      <c r="C92">
        <v>0.10074</v>
      </c>
      <c r="E92" s="3">
        <f t="shared" si="16"/>
        <v>0.5588</v>
      </c>
      <c r="F92" s="4">
        <f t="shared" si="17"/>
        <v>0.10074</v>
      </c>
      <c r="G92">
        <f t="shared" si="18"/>
        <v>0.5556138621</v>
      </c>
      <c r="H92" s="3">
        <f t="shared" si="19"/>
        <v>0.0063722757999999935</v>
      </c>
      <c r="I92">
        <f t="shared" si="20"/>
        <v>0.10073</v>
      </c>
      <c r="J92">
        <f t="shared" si="26"/>
        <v>0.0006418793413339993</v>
      </c>
      <c r="K92">
        <f t="shared" si="27"/>
        <v>0.0003566370598407875</v>
      </c>
      <c r="L92">
        <f>I92*(G92-results!$B$22)^2*H92</f>
        <v>1.204972869914635E-05</v>
      </c>
      <c r="P92" s="3"/>
      <c r="U92">
        <f t="shared" si="28"/>
        <v>0.10074</v>
      </c>
    </row>
    <row r="93" spans="2:21" ht="12.75">
      <c r="B93">
        <v>22.249123</v>
      </c>
      <c r="C93">
        <v>0.100745</v>
      </c>
      <c r="E93" s="3">
        <f t="shared" si="16"/>
        <v>0.5651277242</v>
      </c>
      <c r="F93" s="4">
        <f t="shared" si="17"/>
        <v>0.100745</v>
      </c>
      <c r="G93">
        <f t="shared" si="18"/>
        <v>0.5619638621</v>
      </c>
      <c r="H93" s="3">
        <f t="shared" si="19"/>
        <v>0.006327724200000051</v>
      </c>
      <c r="I93">
        <f t="shared" si="20"/>
        <v>0.1007425</v>
      </c>
      <c r="J93">
        <f t="shared" si="26"/>
        <v>0.0006374707552185051</v>
      </c>
      <c r="K93">
        <f t="shared" si="27"/>
        <v>0.0003582355275783949</v>
      </c>
      <c r="L93">
        <f>I93*(G93-results!$B$22)^2*H93</f>
        <v>1.0883431574714341E-05</v>
      </c>
      <c r="P93" s="3"/>
      <c r="U93">
        <f t="shared" si="28"/>
        <v>0.100745</v>
      </c>
    </row>
    <row r="94" spans="2:21" ht="12.75">
      <c r="B94">
        <v>22.5</v>
      </c>
      <c r="C94">
        <v>0.10075</v>
      </c>
      <c r="E94" s="3">
        <f t="shared" si="16"/>
        <v>0.5715</v>
      </c>
      <c r="F94" s="4">
        <f t="shared" si="17"/>
        <v>0.10075</v>
      </c>
      <c r="G94">
        <f t="shared" si="18"/>
        <v>0.5683138621</v>
      </c>
      <c r="H94" s="3">
        <f t="shared" si="19"/>
        <v>0.0063722757999999935</v>
      </c>
      <c r="I94">
        <f t="shared" si="20"/>
        <v>0.1007475</v>
      </c>
      <c r="J94">
        <f t="shared" si="26"/>
        <v>0.0006419908561604993</v>
      </c>
      <c r="K94">
        <f t="shared" si="27"/>
        <v>0.000364852302897459</v>
      </c>
      <c r="L94">
        <f>I94*(G94-results!$B$22)^2*H94</f>
        <v>9.921156236944401E-06</v>
      </c>
      <c r="P94" s="3"/>
      <c r="U94">
        <f t="shared" si="28"/>
        <v>0.10075</v>
      </c>
    </row>
    <row r="95" spans="2:21" ht="12.75">
      <c r="B95">
        <v>22.749123</v>
      </c>
      <c r="C95">
        <v>0.10075</v>
      </c>
      <c r="E95" s="3">
        <f t="shared" si="16"/>
        <v>0.5778277242</v>
      </c>
      <c r="F95" s="4">
        <f t="shared" si="17"/>
        <v>0.10075</v>
      </c>
      <c r="G95">
        <f t="shared" si="18"/>
        <v>0.5746638621</v>
      </c>
      <c r="H95" s="3">
        <f t="shared" si="19"/>
        <v>0.00632772419999994</v>
      </c>
      <c r="I95">
        <f t="shared" si="20"/>
        <v>0.10075</v>
      </c>
      <c r="J95">
        <f t="shared" si="26"/>
        <v>0.000637518213149994</v>
      </c>
      <c r="K95">
        <f t="shared" si="27"/>
        <v>0.00036635867852786655</v>
      </c>
      <c r="L95">
        <f>I95*(G95-results!$B$22)^2*H95</f>
        <v>8.87124523903047E-06</v>
      </c>
      <c r="P95" s="3"/>
      <c r="U95">
        <f t="shared" si="28"/>
        <v>0.10075</v>
      </c>
    </row>
    <row r="96" spans="2:21" ht="12.75">
      <c r="B96">
        <v>23</v>
      </c>
      <c r="C96">
        <v>0.10075</v>
      </c>
      <c r="E96" s="3">
        <f t="shared" si="16"/>
        <v>0.5841999999999999</v>
      </c>
      <c r="F96" s="4">
        <f t="shared" si="17"/>
        <v>0.10075</v>
      </c>
      <c r="G96">
        <f t="shared" si="18"/>
        <v>0.5810138621</v>
      </c>
      <c r="H96" s="3">
        <f t="shared" si="19"/>
        <v>0.0063722757999999935</v>
      </c>
      <c r="I96">
        <f t="shared" si="20"/>
        <v>0.10075</v>
      </c>
      <c r="J96">
        <f t="shared" si="26"/>
        <v>0.0006420067868499994</v>
      </c>
      <c r="K96">
        <f t="shared" si="27"/>
        <v>0.0003730148427221296</v>
      </c>
      <c r="L96">
        <f>I96*(G96-results!$B$22)^2*H96</f>
        <v>7.997782220704915E-06</v>
      </c>
      <c r="P96" s="3"/>
      <c r="U96">
        <f t="shared" si="28"/>
        <v>0.10075</v>
      </c>
    </row>
    <row r="97" spans="2:21" ht="12.75">
      <c r="B97">
        <v>23.249123</v>
      </c>
      <c r="C97">
        <v>0.10075</v>
      </c>
      <c r="E97" s="3">
        <f t="shared" si="16"/>
        <v>0.5905277242</v>
      </c>
      <c r="F97" s="4">
        <f t="shared" si="17"/>
        <v>0.10075</v>
      </c>
      <c r="G97">
        <f t="shared" si="18"/>
        <v>0.5873638620999999</v>
      </c>
      <c r="H97" s="3">
        <f t="shared" si="19"/>
        <v>0.006327724200000051</v>
      </c>
      <c r="I97">
        <f t="shared" si="20"/>
        <v>0.10075</v>
      </c>
      <c r="J97">
        <f t="shared" si="26"/>
        <v>0.0006375182131500051</v>
      </c>
      <c r="K97">
        <f t="shared" si="27"/>
        <v>0.00037445515983487796</v>
      </c>
      <c r="L97">
        <f>I97*(G97-results!$B$22)^2*H97</f>
        <v>7.06389928721858E-06</v>
      </c>
      <c r="P97" s="3"/>
      <c r="U97">
        <f t="shared" si="28"/>
        <v>0.10075</v>
      </c>
    </row>
    <row r="98" spans="2:21" ht="12.75">
      <c r="B98">
        <v>23.5</v>
      </c>
      <c r="C98">
        <v>0.10074</v>
      </c>
      <c r="E98" s="3">
        <f t="shared" si="16"/>
        <v>0.5969</v>
      </c>
      <c r="F98" s="4">
        <f t="shared" si="17"/>
        <v>0.10074</v>
      </c>
      <c r="G98">
        <f t="shared" si="18"/>
        <v>0.5937138621</v>
      </c>
      <c r="H98" s="3">
        <f t="shared" si="19"/>
        <v>0.0063722757999999935</v>
      </c>
      <c r="I98">
        <f t="shared" si="20"/>
        <v>0.100745</v>
      </c>
      <c r="J98">
        <f t="shared" si="26"/>
        <v>0.0006419749254709993</v>
      </c>
      <c r="K98">
        <f t="shared" si="27"/>
        <v>0.0003811494123727467</v>
      </c>
      <c r="L98">
        <f>I98*(G98-results!$B$22)^2*H98</f>
        <v>6.280948840031607E-06</v>
      </c>
      <c r="P98" s="3"/>
      <c r="U98">
        <f t="shared" si="28"/>
        <v>0.10074</v>
      </c>
    </row>
    <row r="99" spans="2:21" ht="12.75">
      <c r="B99">
        <v>23.749123</v>
      </c>
      <c r="C99">
        <v>0.100715</v>
      </c>
      <c r="E99" s="3">
        <f t="shared" si="16"/>
        <v>0.6032277242</v>
      </c>
      <c r="F99" s="4">
        <f t="shared" si="17"/>
        <v>0.100715</v>
      </c>
      <c r="G99">
        <f t="shared" si="18"/>
        <v>0.6000638621000001</v>
      </c>
      <c r="H99" s="3">
        <f t="shared" si="19"/>
        <v>0.006327724200000051</v>
      </c>
      <c r="I99">
        <f t="shared" si="20"/>
        <v>0.1007275</v>
      </c>
      <c r="J99">
        <f t="shared" si="26"/>
        <v>0.0006373758393555052</v>
      </c>
      <c r="K99">
        <f t="shared" si="27"/>
        <v>0.00038246620777289365</v>
      </c>
      <c r="L99">
        <f>I99*(G99-results!$B$22)^2*H99</f>
        <v>5.460984113566085E-06</v>
      </c>
      <c r="P99" s="3"/>
      <c r="U99">
        <f t="shared" si="28"/>
        <v>0.100715</v>
      </c>
    </row>
    <row r="100" spans="2:21" ht="12.75">
      <c r="B100">
        <v>24</v>
      </c>
      <c r="C100">
        <v>0.100675</v>
      </c>
      <c r="E100" s="3">
        <f t="shared" si="16"/>
        <v>0.6095999999999999</v>
      </c>
      <c r="F100" s="4">
        <f t="shared" si="17"/>
        <v>0.100675</v>
      </c>
      <c r="G100">
        <f t="shared" si="18"/>
        <v>0.6064138620999999</v>
      </c>
      <c r="H100" s="3">
        <f t="shared" si="19"/>
        <v>0.0063722757999998825</v>
      </c>
      <c r="I100">
        <f t="shared" si="20"/>
        <v>0.100695</v>
      </c>
      <c r="J100">
        <f t="shared" si="26"/>
        <v>0.0006416563116809882</v>
      </c>
      <c r="K100">
        <f t="shared" si="27"/>
        <v>0.00038910928210730936</v>
      </c>
      <c r="L100">
        <f>I100*(G100-results!$B$22)^2*H100</f>
        <v>4.769232485537871E-06</v>
      </c>
      <c r="P100" s="3"/>
      <c r="U100">
        <f t="shared" si="28"/>
        <v>0.100675</v>
      </c>
    </row>
    <row r="101" spans="2:21" ht="12.75">
      <c r="B101">
        <v>24.249123</v>
      </c>
      <c r="C101">
        <v>0.100645</v>
      </c>
      <c r="E101" s="3">
        <f t="shared" si="16"/>
        <v>0.6159277242</v>
      </c>
      <c r="F101" s="4">
        <f t="shared" si="17"/>
        <v>0.100645</v>
      </c>
      <c r="G101">
        <f t="shared" si="18"/>
        <v>0.6127638621</v>
      </c>
      <c r="H101" s="3">
        <f t="shared" si="19"/>
        <v>0.006327724200000051</v>
      </c>
      <c r="I101">
        <f t="shared" si="20"/>
        <v>0.10066</v>
      </c>
      <c r="J101">
        <f t="shared" si="26"/>
        <v>0.0006369487179720051</v>
      </c>
      <c r="K101">
        <f t="shared" si="27"/>
        <v>0.00039029915638416954</v>
      </c>
      <c r="L101">
        <f>I101*(G101-results!$B$22)^2*H101</f>
        <v>4.0625269581130385E-06</v>
      </c>
      <c r="P101" s="3"/>
      <c r="U101">
        <f t="shared" si="28"/>
        <v>0.100645</v>
      </c>
    </row>
    <row r="102" spans="2:21" ht="12.75">
      <c r="B102">
        <v>24.5</v>
      </c>
      <c r="C102">
        <v>0.100615</v>
      </c>
      <c r="E102" s="3">
        <f t="shared" si="16"/>
        <v>0.6223</v>
      </c>
      <c r="F102" s="4">
        <f t="shared" si="17"/>
        <v>0.100615</v>
      </c>
      <c r="G102">
        <f t="shared" si="18"/>
        <v>0.6191138621</v>
      </c>
      <c r="H102" s="3">
        <f t="shared" si="19"/>
        <v>0.0063722757999999935</v>
      </c>
      <c r="I102">
        <f t="shared" si="20"/>
        <v>0.10063</v>
      </c>
      <c r="J102">
        <f t="shared" si="26"/>
        <v>0.0006412421137539994</v>
      </c>
      <c r="K102">
        <f t="shared" si="27"/>
        <v>0.000397001881587406</v>
      </c>
      <c r="L102">
        <f>I102*(G102-results!$B$22)^2*H102</f>
        <v>3.4653804795465945E-06</v>
      </c>
      <c r="P102" s="3"/>
      <c r="U102">
        <f t="shared" si="28"/>
        <v>0.100615</v>
      </c>
    </row>
    <row r="103" spans="2:21" ht="12.75">
      <c r="B103">
        <v>24.749123</v>
      </c>
      <c r="C103">
        <v>0.100565</v>
      </c>
      <c r="E103" s="3">
        <f t="shared" si="16"/>
        <v>0.6286277242</v>
      </c>
      <c r="F103" s="4">
        <f t="shared" si="17"/>
        <v>0.100565</v>
      </c>
      <c r="G103">
        <f t="shared" si="18"/>
        <v>0.6254638620999999</v>
      </c>
      <c r="H103" s="3">
        <f t="shared" si="19"/>
        <v>0.006327724200000051</v>
      </c>
      <c r="I103">
        <f t="shared" si="20"/>
        <v>0.10059</v>
      </c>
      <c r="J103">
        <f t="shared" si="26"/>
        <v>0.0006365057772780051</v>
      </c>
      <c r="K103">
        <f t="shared" si="27"/>
        <v>0.00039811136170526343</v>
      </c>
      <c r="L103">
        <f>I103*(G103-results!$B$22)^2*H103</f>
        <v>2.87119821096725E-06</v>
      </c>
      <c r="P103" s="3"/>
      <c r="U103">
        <f t="shared" si="28"/>
        <v>0.100565</v>
      </c>
    </row>
    <row r="104" spans="2:21" ht="12.75">
      <c r="B104">
        <v>25</v>
      </c>
      <c r="C104">
        <v>0.10052</v>
      </c>
      <c r="E104" s="3">
        <f t="shared" si="16"/>
        <v>0.635</v>
      </c>
      <c r="F104" s="4">
        <f t="shared" si="17"/>
        <v>0.10052</v>
      </c>
      <c r="G104">
        <f t="shared" si="18"/>
        <v>0.6318138621</v>
      </c>
      <c r="H104" s="3">
        <f t="shared" si="19"/>
        <v>0.0063722757999999935</v>
      </c>
      <c r="I104">
        <f t="shared" si="20"/>
        <v>0.1005425</v>
      </c>
      <c r="J104">
        <f t="shared" si="26"/>
        <v>0.0006406845396214994</v>
      </c>
      <c r="K104">
        <f t="shared" si="27"/>
        <v>0.00040479337336602004</v>
      </c>
      <c r="L104">
        <f>I104*(G104-results!$B$22)^2*H104</f>
        <v>2.369396923657977E-06</v>
      </c>
      <c r="P104" s="3"/>
      <c r="U104">
        <f t="shared" si="28"/>
        <v>0.10052</v>
      </c>
    </row>
    <row r="105" spans="2:21" ht="12.75">
      <c r="B105">
        <v>25.249123</v>
      </c>
      <c r="C105">
        <v>0.10046</v>
      </c>
      <c r="E105" s="3">
        <f t="shared" si="16"/>
        <v>0.6413277242</v>
      </c>
      <c r="F105" s="4">
        <f t="shared" si="17"/>
        <v>0.10046</v>
      </c>
      <c r="G105">
        <f t="shared" si="18"/>
        <v>0.6381638621</v>
      </c>
      <c r="H105" s="3">
        <f t="shared" si="19"/>
        <v>0.00632772419999994</v>
      </c>
      <c r="I105">
        <f t="shared" si="20"/>
        <v>0.10049</v>
      </c>
      <c r="J105">
        <f t="shared" si="26"/>
        <v>0.0006358730048579939</v>
      </c>
      <c r="K105">
        <f t="shared" si="27"/>
        <v>0.00040579117258530945</v>
      </c>
      <c r="L105">
        <f>I105*(G105-results!$B$22)^2*H105</f>
        <v>1.8861416758671533E-06</v>
      </c>
      <c r="P105" s="3"/>
      <c r="U105">
        <f t="shared" si="28"/>
        <v>0.10046</v>
      </c>
    </row>
    <row r="106" spans="2:21" ht="12.75">
      <c r="B106">
        <v>25.5</v>
      </c>
      <c r="C106">
        <v>0.100395</v>
      </c>
      <c r="E106" s="3">
        <f t="shared" si="16"/>
        <v>0.6476999999999999</v>
      </c>
      <c r="F106" s="4">
        <f t="shared" si="17"/>
        <v>0.100395</v>
      </c>
      <c r="G106">
        <f t="shared" si="18"/>
        <v>0.6445138621</v>
      </c>
      <c r="H106" s="3">
        <f t="shared" si="19"/>
        <v>0.0063722757999999935</v>
      </c>
      <c r="I106">
        <f t="shared" si="20"/>
        <v>0.1004275</v>
      </c>
      <c r="J106">
        <f t="shared" si="26"/>
        <v>0.0006399517279044994</v>
      </c>
      <c r="K106">
        <f t="shared" si="27"/>
        <v>0.0004124577597092972</v>
      </c>
      <c r="L106">
        <f>I106*(G106-results!$B$22)^2*H106</f>
        <v>1.4814022505187313E-06</v>
      </c>
      <c r="P106" s="3"/>
      <c r="U106">
        <f t="shared" si="28"/>
        <v>0.100395</v>
      </c>
    </row>
    <row r="107" spans="2:21" ht="12.75">
      <c r="B107">
        <v>25.749123</v>
      </c>
      <c r="C107">
        <v>0.100305</v>
      </c>
      <c r="E107" s="3">
        <f t="shared" si="16"/>
        <v>0.6540277242</v>
      </c>
      <c r="F107" s="4">
        <f t="shared" si="17"/>
        <v>0.100305</v>
      </c>
      <c r="G107">
        <f t="shared" si="18"/>
        <v>0.6508638621</v>
      </c>
      <c r="H107" s="3">
        <f t="shared" si="19"/>
        <v>0.006327724200000051</v>
      </c>
      <c r="I107">
        <f t="shared" si="20"/>
        <v>0.10035</v>
      </c>
      <c r="J107">
        <f t="shared" si="26"/>
        <v>0.0006349871234700051</v>
      </c>
      <c r="K107">
        <f t="shared" si="27"/>
        <v>0.0004132901715654571</v>
      </c>
      <c r="L107">
        <f>I107*(G107-results!$B$22)^2*H107</f>
        <v>1.1075143000483058E-06</v>
      </c>
      <c r="P107" s="3"/>
      <c r="U107">
        <f t="shared" si="28"/>
        <v>0.100305</v>
      </c>
    </row>
    <row r="108" spans="2:21" ht="12.75">
      <c r="B108">
        <v>26</v>
      </c>
      <c r="C108">
        <v>0.10018</v>
      </c>
      <c r="E108" s="3">
        <f t="shared" si="16"/>
        <v>0.6604</v>
      </c>
      <c r="F108" s="4">
        <f t="shared" si="17"/>
        <v>0.10018</v>
      </c>
      <c r="G108">
        <f t="shared" si="18"/>
        <v>0.6572138621</v>
      </c>
      <c r="H108" s="3">
        <f t="shared" si="19"/>
        <v>0.0063722757999999935</v>
      </c>
      <c r="I108">
        <f t="shared" si="20"/>
        <v>0.10024250000000001</v>
      </c>
      <c r="J108">
        <f t="shared" si="26"/>
        <v>0.0006387728568814995</v>
      </c>
      <c r="K108">
        <f t="shared" si="27"/>
        <v>0.00041981037627574077</v>
      </c>
      <c r="L108">
        <f>I108*(G108-results!$B$22)^2*H108</f>
        <v>8.01074906465522E-07</v>
      </c>
      <c r="P108" s="3"/>
      <c r="U108">
        <f t="shared" si="28"/>
        <v>0.10018</v>
      </c>
    </row>
    <row r="109" spans="2:21" ht="12.75">
      <c r="B109">
        <v>26.249123</v>
      </c>
      <c r="C109">
        <v>0.1</v>
      </c>
      <c r="E109" s="3">
        <f t="shared" si="16"/>
        <v>0.6667277242</v>
      </c>
      <c r="F109" s="4">
        <f t="shared" si="17"/>
        <v>0.1</v>
      </c>
      <c r="G109">
        <f t="shared" si="18"/>
        <v>0.6635638621</v>
      </c>
      <c r="H109" s="3">
        <f t="shared" si="19"/>
        <v>0.006327724200000051</v>
      </c>
      <c r="I109">
        <f t="shared" si="20"/>
        <v>0.10009000000000001</v>
      </c>
      <c r="J109">
        <f t="shared" si="26"/>
        <v>0.0006333419151780051</v>
      </c>
      <c r="K109">
        <f t="shared" si="27"/>
        <v>0.00042026280726532774</v>
      </c>
      <c r="L109">
        <f>I109*(G109-results!$B$22)^2*H109</f>
        <v>5.349591499133454E-07</v>
      </c>
      <c r="P109" s="3"/>
      <c r="U109">
        <f t="shared" si="28"/>
        <v>0.1</v>
      </c>
    </row>
    <row r="110" spans="2:21" ht="12.75">
      <c r="B110">
        <v>26.5</v>
      </c>
      <c r="C110">
        <v>0.09974</v>
      </c>
      <c r="E110" s="3">
        <f t="shared" si="16"/>
        <v>0.6730999999999999</v>
      </c>
      <c r="F110" s="4">
        <f t="shared" si="17"/>
        <v>0.09974</v>
      </c>
      <c r="G110">
        <f t="shared" si="18"/>
        <v>0.6699138621</v>
      </c>
      <c r="H110" s="3">
        <f t="shared" si="19"/>
        <v>0.0063722757999998825</v>
      </c>
      <c r="I110">
        <f t="shared" si="20"/>
        <v>0.09987</v>
      </c>
      <c r="J110">
        <f t="shared" si="26"/>
        <v>0.0006363991841459882</v>
      </c>
      <c r="K110">
        <f t="shared" si="27"/>
        <v>0.0004263326352885281</v>
      </c>
      <c r="L110">
        <f>I110*(G110-results!$B$22)^2*H110</f>
        <v>3.2830730198395075E-07</v>
      </c>
      <c r="P110" s="3"/>
      <c r="U110">
        <f t="shared" si="28"/>
        <v>0.09974</v>
      </c>
    </row>
    <row r="111" spans="2:21" ht="12.75">
      <c r="B111">
        <v>26.749123</v>
      </c>
      <c r="C111">
        <v>0.09937</v>
      </c>
      <c r="E111" s="3">
        <f t="shared" si="16"/>
        <v>0.6794277242</v>
      </c>
      <c r="F111" s="4">
        <f t="shared" si="17"/>
        <v>0.09937</v>
      </c>
      <c r="G111">
        <f t="shared" si="18"/>
        <v>0.6762638620999999</v>
      </c>
      <c r="H111" s="3">
        <f t="shared" si="19"/>
        <v>0.006327724200000051</v>
      </c>
      <c r="I111">
        <f t="shared" si="20"/>
        <v>0.099555</v>
      </c>
      <c r="J111">
        <f t="shared" si="26"/>
        <v>0.0006299565827310051</v>
      </c>
      <c r="K111">
        <f t="shared" si="27"/>
        <v>0.00042601687159298765</v>
      </c>
      <c r="L111">
        <f>I111*(G111-results!$B$22)^2*H111</f>
        <v>1.6867050793781696E-07</v>
      </c>
      <c r="P111" s="3"/>
      <c r="U111">
        <f t="shared" si="28"/>
        <v>0.09937</v>
      </c>
    </row>
    <row r="112" spans="2:21" ht="12.75">
      <c r="B112">
        <v>27</v>
      </c>
      <c r="C112">
        <v>0.098895</v>
      </c>
      <c r="E112" s="3">
        <f t="shared" si="16"/>
        <v>0.6858</v>
      </c>
      <c r="F112" s="4">
        <f t="shared" si="17"/>
        <v>0.098895</v>
      </c>
      <c r="G112">
        <f t="shared" si="18"/>
        <v>0.6826138621</v>
      </c>
      <c r="H112" s="3">
        <f t="shared" si="19"/>
        <v>0.0063722757999999935</v>
      </c>
      <c r="I112">
        <f t="shared" si="20"/>
        <v>0.0991325</v>
      </c>
      <c r="J112">
        <f t="shared" si="26"/>
        <v>0.0006316996307434993</v>
      </c>
      <c r="K112">
        <f t="shared" si="27"/>
        <v>0.00043120692462896395</v>
      </c>
      <c r="L112">
        <f>I112*(G112-results!$B$22)^2*H112</f>
        <v>6.333494888791008E-08</v>
      </c>
      <c r="P112" s="3"/>
      <c r="U112">
        <f t="shared" si="28"/>
        <v>0.098895</v>
      </c>
    </row>
    <row r="113" spans="2:21" ht="12.75">
      <c r="B113">
        <v>27.249123</v>
      </c>
      <c r="C113">
        <v>0.09839</v>
      </c>
      <c r="E113" s="3">
        <f t="shared" si="16"/>
        <v>0.6921277242</v>
      </c>
      <c r="F113" s="4">
        <f t="shared" si="17"/>
        <v>0.09839</v>
      </c>
      <c r="G113">
        <f t="shared" si="18"/>
        <v>0.6889638621</v>
      </c>
      <c r="H113" s="3">
        <f t="shared" si="19"/>
        <v>0.006327724200000051</v>
      </c>
      <c r="I113">
        <f t="shared" si="20"/>
        <v>0.0986425</v>
      </c>
      <c r="J113">
        <f t="shared" si="26"/>
        <v>0.000624182534398505</v>
      </c>
      <c r="K113">
        <f t="shared" si="27"/>
        <v>0.0004300392095545601</v>
      </c>
      <c r="L113">
        <f>I113*(G113-results!$B$22)^2*H113</f>
        <v>8.375242537102793E-09</v>
      </c>
      <c r="P113" s="3"/>
      <c r="U113">
        <f>C113</f>
        <v>0.09839</v>
      </c>
    </row>
    <row r="114" spans="2:21" ht="12.75">
      <c r="B114">
        <v>27.5</v>
      </c>
      <c r="C114">
        <v>0.098125</v>
      </c>
      <c r="E114" s="3">
        <f t="shared" si="16"/>
        <v>0.6985</v>
      </c>
      <c r="F114" s="4">
        <f t="shared" si="17"/>
        <v>0.098125</v>
      </c>
      <c r="G114">
        <f t="shared" si="18"/>
        <v>0.6953138621</v>
      </c>
      <c r="H114" s="3">
        <f t="shared" si="19"/>
        <v>0.0063722757999999935</v>
      </c>
      <c r="I114">
        <f t="shared" si="20"/>
        <v>0.0982575</v>
      </c>
      <c r="J114">
        <f t="shared" si="26"/>
        <v>0.0006261238894184994</v>
      </c>
      <c r="K114">
        <f t="shared" si="27"/>
        <v>0.00043535261970465013</v>
      </c>
      <c r="L114">
        <f>I114*(G114-results!$B$22)^2*H114</f>
        <v>4.520425602391467E-09</v>
      </c>
      <c r="P114" s="3"/>
      <c r="U114">
        <f aca="true" t="shared" si="29" ref="U114:U153">C114</f>
        <v>0.098125</v>
      </c>
    </row>
    <row r="115" spans="2:21" ht="12.75">
      <c r="B115">
        <v>27.749123</v>
      </c>
      <c r="C115">
        <v>0.098085</v>
      </c>
      <c r="E115" s="3">
        <f t="shared" si="16"/>
        <v>0.7048277242</v>
      </c>
      <c r="F115" s="4">
        <f t="shared" si="17"/>
        <v>0.098085</v>
      </c>
      <c r="G115">
        <f t="shared" si="18"/>
        <v>0.7016638621</v>
      </c>
      <c r="H115" s="3">
        <f t="shared" si="19"/>
        <v>0.00632772419999994</v>
      </c>
      <c r="I115">
        <f t="shared" si="20"/>
        <v>0.098105</v>
      </c>
      <c r="J115">
        <f t="shared" si="26"/>
        <v>0.0006207813826409941</v>
      </c>
      <c r="K115">
        <f t="shared" si="27"/>
        <v>0.0004355798624636578</v>
      </c>
      <c r="L115">
        <f>I115*(G115-results!$B$22)^2*H115</f>
        <v>5.0697017139537914E-08</v>
      </c>
      <c r="P115" s="3"/>
      <c r="U115">
        <f t="shared" si="29"/>
        <v>0.098085</v>
      </c>
    </row>
    <row r="116" spans="2:21" ht="12.75">
      <c r="B116">
        <v>28</v>
      </c>
      <c r="C116">
        <v>0.09814</v>
      </c>
      <c r="E116" s="3">
        <f t="shared" si="16"/>
        <v>0.7111999999999999</v>
      </c>
      <c r="F116" s="4">
        <f t="shared" si="17"/>
        <v>0.09814</v>
      </c>
      <c r="G116">
        <f t="shared" si="18"/>
        <v>0.7080138621</v>
      </c>
      <c r="H116" s="3">
        <f t="shared" si="19"/>
        <v>0.0063722757999999935</v>
      </c>
      <c r="I116">
        <f t="shared" si="20"/>
        <v>0.0981125</v>
      </c>
      <c r="J116">
        <f t="shared" si="26"/>
        <v>0.0006251999094274993</v>
      </c>
      <c r="K116">
        <f t="shared" si="27"/>
        <v>0.00044265020245833406</v>
      </c>
      <c r="L116">
        <f>I116*(G116-results!$B$22)^2*H116</f>
        <v>1.4802121709980895E-07</v>
      </c>
      <c r="P116" s="3"/>
      <c r="U116">
        <f t="shared" si="29"/>
        <v>0.09814</v>
      </c>
    </row>
    <row r="117" spans="2:21" ht="12.75">
      <c r="B117">
        <v>28.249123</v>
      </c>
      <c r="C117">
        <v>0.09817</v>
      </c>
      <c r="E117" s="3">
        <f t="shared" si="16"/>
        <v>0.7175277242</v>
      </c>
      <c r="F117" s="4">
        <f t="shared" si="17"/>
        <v>0.09817</v>
      </c>
      <c r="G117">
        <f t="shared" si="18"/>
        <v>0.7143638620999999</v>
      </c>
      <c r="H117" s="3">
        <f t="shared" si="19"/>
        <v>0.006327724200000051</v>
      </c>
      <c r="I117">
        <f t="shared" si="20"/>
        <v>0.09815499999999999</v>
      </c>
      <c r="J117">
        <f t="shared" si="26"/>
        <v>0.0006210977688510049</v>
      </c>
      <c r="K117">
        <f t="shared" si="27"/>
        <v>0.0004436898008980969</v>
      </c>
      <c r="L117">
        <f>I117*(G117-results!$B$22)^2*H117</f>
        <v>2.9346557749343734E-07</v>
      </c>
      <c r="P117" s="3"/>
      <c r="U117">
        <f t="shared" si="29"/>
        <v>0.09817</v>
      </c>
    </row>
    <row r="118" spans="2:21" ht="12.75">
      <c r="B118">
        <v>28.5</v>
      </c>
      <c r="C118">
        <v>0.098175</v>
      </c>
      <c r="E118" s="3">
        <f t="shared" si="16"/>
        <v>0.7239</v>
      </c>
      <c r="F118" s="4">
        <f t="shared" si="17"/>
        <v>0.098175</v>
      </c>
      <c r="G118">
        <f t="shared" si="18"/>
        <v>0.7207138621</v>
      </c>
      <c r="H118" s="3">
        <f t="shared" si="19"/>
        <v>0.0063722757999999935</v>
      </c>
      <c r="I118">
        <f t="shared" si="20"/>
        <v>0.0981725</v>
      </c>
      <c r="J118">
        <f t="shared" si="26"/>
        <v>0.0006255822459754994</v>
      </c>
      <c r="K118">
        <f t="shared" si="27"/>
        <v>0.00045086579655819435</v>
      </c>
      <c r="L118">
        <f>I118*(G118-results!$B$22)^2*H118</f>
        <v>4.935072826466252E-07</v>
      </c>
      <c r="P118" s="3"/>
      <c r="U118">
        <f t="shared" si="29"/>
        <v>0.098175</v>
      </c>
    </row>
    <row r="119" spans="2:21" ht="12.75">
      <c r="B119">
        <v>28.749123</v>
      </c>
      <c r="C119">
        <v>0.098155</v>
      </c>
      <c r="E119" s="3">
        <f t="shared" si="16"/>
        <v>0.7302277242</v>
      </c>
      <c r="F119" s="4">
        <f t="shared" si="17"/>
        <v>0.098155</v>
      </c>
      <c r="G119">
        <f t="shared" si="18"/>
        <v>0.7270638621000001</v>
      </c>
      <c r="H119" s="3">
        <f t="shared" si="19"/>
        <v>0.006327724200000051</v>
      </c>
      <c r="I119">
        <f t="shared" si="20"/>
        <v>0.098165</v>
      </c>
      <c r="J119">
        <f t="shared" si="26"/>
        <v>0.000621161046093005</v>
      </c>
      <c r="K119">
        <f t="shared" si="27"/>
        <v>0.00045162374915845636</v>
      </c>
      <c r="L119">
        <f>I119*(G119-results!$B$22)^2*H119</f>
        <v>7.366370586847164E-07</v>
      </c>
      <c r="P119" s="3"/>
      <c r="U119">
        <f t="shared" si="29"/>
        <v>0.098155</v>
      </c>
    </row>
    <row r="120" spans="2:21" ht="12.75">
      <c r="B120">
        <v>29</v>
      </c>
      <c r="C120">
        <v>0.09811</v>
      </c>
      <c r="E120" s="3">
        <f t="shared" si="16"/>
        <v>0.7365999999999999</v>
      </c>
      <c r="F120" s="4">
        <f t="shared" si="17"/>
        <v>0.09811</v>
      </c>
      <c r="G120">
        <f t="shared" si="18"/>
        <v>0.7334138620999999</v>
      </c>
      <c r="H120" s="3">
        <f t="shared" si="19"/>
        <v>0.0063722757999998825</v>
      </c>
      <c r="I120">
        <f t="shared" si="20"/>
        <v>0.09813250000000001</v>
      </c>
      <c r="J120">
        <f t="shared" si="26"/>
        <v>0.0006253273549434885</v>
      </c>
      <c r="K120">
        <f t="shared" si="27"/>
        <v>0.0004586237504658814</v>
      </c>
      <c r="L120">
        <f>I120*(G120-results!$B$22)^2*H120</f>
        <v>1.0402791173650727E-06</v>
      </c>
      <c r="P120" s="3"/>
      <c r="U120">
        <f t="shared" si="29"/>
        <v>0.09811</v>
      </c>
    </row>
    <row r="121" spans="2:21" ht="12.75">
      <c r="B121">
        <v>29.249123</v>
      </c>
      <c r="C121">
        <v>0.098075</v>
      </c>
      <c r="E121" s="3">
        <f t="shared" si="16"/>
        <v>0.7429277242</v>
      </c>
      <c r="F121" s="4">
        <f t="shared" si="17"/>
        <v>0.098075</v>
      </c>
      <c r="G121">
        <f t="shared" si="18"/>
        <v>0.7397638621</v>
      </c>
      <c r="H121" s="3">
        <f t="shared" si="19"/>
        <v>0.006327724200000051</v>
      </c>
      <c r="I121">
        <f t="shared" si="20"/>
        <v>0.0980925</v>
      </c>
      <c r="J121">
        <f t="shared" si="26"/>
        <v>0.000620702286088505</v>
      </c>
      <c r="K121">
        <f t="shared" si="27"/>
        <v>0.0004591731203711316</v>
      </c>
      <c r="L121">
        <f>I121*(G121-results!$B$22)^2*H121</f>
        <v>1.3791334567520535E-06</v>
      </c>
      <c r="P121" s="3"/>
      <c r="U121">
        <f t="shared" si="29"/>
        <v>0.098075</v>
      </c>
    </row>
    <row r="122" spans="2:21" ht="12.75">
      <c r="B122">
        <v>29.5</v>
      </c>
      <c r="C122">
        <v>0.098035</v>
      </c>
      <c r="E122" s="3">
        <f t="shared" si="16"/>
        <v>0.7493</v>
      </c>
      <c r="F122" s="4">
        <f t="shared" si="17"/>
        <v>0.098035</v>
      </c>
      <c r="G122">
        <f t="shared" si="18"/>
        <v>0.7461138621</v>
      </c>
      <c r="H122" s="3">
        <f t="shared" si="19"/>
        <v>0.0063722757999999935</v>
      </c>
      <c r="I122">
        <f t="shared" si="20"/>
        <v>0.098055</v>
      </c>
      <c r="J122">
        <f t="shared" si="26"/>
        <v>0.0006248335035689994</v>
      </c>
      <c r="K122">
        <f t="shared" si="27"/>
        <v>0.0004661969385173403</v>
      </c>
      <c r="L122">
        <f>I122*(G122-results!$B$22)^2*H122</f>
        <v>1.7875572912754841E-06</v>
      </c>
      <c r="P122" s="3"/>
      <c r="U122">
        <f t="shared" si="29"/>
        <v>0.098035</v>
      </c>
    </row>
    <row r="123" spans="2:21" ht="12.75">
      <c r="B123">
        <v>29.749123</v>
      </c>
      <c r="C123">
        <v>0.097995</v>
      </c>
      <c r="E123" s="3">
        <f t="shared" si="16"/>
        <v>0.7556277242</v>
      </c>
      <c r="F123" s="4">
        <f t="shared" si="17"/>
        <v>0.097995</v>
      </c>
      <c r="G123">
        <f t="shared" si="18"/>
        <v>0.7524638620999999</v>
      </c>
      <c r="H123" s="3">
        <f t="shared" si="19"/>
        <v>0.006327724200000051</v>
      </c>
      <c r="I123">
        <f t="shared" si="20"/>
        <v>0.09801499999999999</v>
      </c>
      <c r="J123">
        <f t="shared" si="26"/>
        <v>0.000620211887463005</v>
      </c>
      <c r="K123">
        <f t="shared" si="27"/>
        <v>0.0004666870321607433</v>
      </c>
      <c r="L123">
        <f>I123*(G123-results!$B$22)^2*H123</f>
        <v>2.2206441904326487E-06</v>
      </c>
      <c r="P123" s="3"/>
      <c r="U123">
        <f t="shared" si="29"/>
        <v>0.097995</v>
      </c>
    </row>
    <row r="124" spans="2:21" ht="12.75">
      <c r="B124">
        <v>30</v>
      </c>
      <c r="C124">
        <v>0.097955</v>
      </c>
      <c r="E124" s="3">
        <f t="shared" si="16"/>
        <v>0.762</v>
      </c>
      <c r="F124" s="4">
        <f t="shared" si="17"/>
        <v>0.097955</v>
      </c>
      <c r="G124">
        <f t="shared" si="18"/>
        <v>0.7588138621</v>
      </c>
      <c r="H124" s="3">
        <f t="shared" si="19"/>
        <v>0.0063722757999999935</v>
      </c>
      <c r="I124">
        <f t="shared" si="20"/>
        <v>0.097975</v>
      </c>
      <c r="J124">
        <f t="shared" si="26"/>
        <v>0.0006243237215049994</v>
      </c>
      <c r="K124">
        <f t="shared" si="27"/>
        <v>0.00047374549431585347</v>
      </c>
      <c r="L124">
        <f>I124*(G124-results!$B$22)^2*H124</f>
        <v>2.7349826071370933E-06</v>
      </c>
      <c r="P124" s="3"/>
      <c r="U124">
        <f t="shared" si="29"/>
        <v>0.097955</v>
      </c>
    </row>
    <row r="125" spans="2:21" ht="12.75">
      <c r="B125">
        <v>30.249123</v>
      </c>
      <c r="C125">
        <v>0.097905</v>
      </c>
      <c r="E125" s="3">
        <f t="shared" si="16"/>
        <v>0.7683277242</v>
      </c>
      <c r="F125" s="4">
        <f t="shared" si="17"/>
        <v>0.097905</v>
      </c>
      <c r="G125">
        <f t="shared" si="18"/>
        <v>0.7651638621</v>
      </c>
      <c r="H125" s="3">
        <f t="shared" si="19"/>
        <v>0.00632772419999994</v>
      </c>
      <c r="I125">
        <f t="shared" si="20"/>
        <v>0.09793</v>
      </c>
      <c r="J125">
        <f t="shared" si="26"/>
        <v>0.0006196740309059942</v>
      </c>
      <c r="K125">
        <f t="shared" si="27"/>
        <v>0.0004741521747311052</v>
      </c>
      <c r="L125">
        <f>I125*(G125-results!$B$22)^2*H125</f>
        <v>3.260482496629542E-06</v>
      </c>
      <c r="P125" s="3"/>
      <c r="U125">
        <f t="shared" si="29"/>
        <v>0.097905</v>
      </c>
    </row>
    <row r="126" spans="2:21" ht="12.75">
      <c r="B126">
        <v>30.5</v>
      </c>
      <c r="C126">
        <v>0.097855</v>
      </c>
      <c r="E126" s="3">
        <f t="shared" si="16"/>
        <v>0.7746999999999999</v>
      </c>
      <c r="F126" s="4">
        <f t="shared" si="17"/>
        <v>0.097855</v>
      </c>
      <c r="G126">
        <f t="shared" si="18"/>
        <v>0.7715138621</v>
      </c>
      <c r="H126" s="3">
        <f t="shared" si="19"/>
        <v>0.0063722757999999935</v>
      </c>
      <c r="I126">
        <f t="shared" si="20"/>
        <v>0.09788</v>
      </c>
      <c r="J126">
        <f t="shared" si="26"/>
        <v>0.0006237183553039993</v>
      </c>
      <c r="K126">
        <f t="shared" si="27"/>
        <v>0.0004812073571632485</v>
      </c>
      <c r="L126">
        <f>I126*(G126-results!$B$22)^2*H126</f>
        <v>3.8814933958554295E-06</v>
      </c>
      <c r="P126" s="3"/>
      <c r="U126">
        <f t="shared" si="29"/>
        <v>0.097855</v>
      </c>
    </row>
    <row r="127" spans="2:21" ht="12.75">
      <c r="B127">
        <v>30.749123</v>
      </c>
      <c r="C127">
        <v>0.097805</v>
      </c>
      <c r="E127" s="3">
        <f t="shared" si="16"/>
        <v>0.7810277242</v>
      </c>
      <c r="F127" s="4">
        <f t="shared" si="17"/>
        <v>0.097805</v>
      </c>
      <c r="G127">
        <f t="shared" si="18"/>
        <v>0.7778638621</v>
      </c>
      <c r="H127" s="3">
        <f t="shared" si="19"/>
        <v>0.006327724200000051</v>
      </c>
      <c r="I127">
        <f t="shared" si="20"/>
        <v>0.09783</v>
      </c>
      <c r="J127">
        <f t="shared" si="26"/>
        <v>0.000619041258486005</v>
      </c>
      <c r="K127">
        <f t="shared" si="27"/>
        <v>0.0004815298241251683</v>
      </c>
      <c r="L127">
        <f>I127*(G127-results!$B$22)^2*H127</f>
        <v>4.497543720651081E-06</v>
      </c>
      <c r="P127" s="3"/>
      <c r="U127">
        <f t="shared" si="29"/>
        <v>0.097805</v>
      </c>
    </row>
    <row r="128" spans="2:21" ht="12.75">
      <c r="B128">
        <v>31</v>
      </c>
      <c r="C128">
        <v>0.09773</v>
      </c>
      <c r="E128" s="3">
        <f t="shared" si="16"/>
        <v>0.7874</v>
      </c>
      <c r="F128" s="4">
        <f t="shared" si="17"/>
        <v>0.09773</v>
      </c>
      <c r="G128">
        <f t="shared" si="18"/>
        <v>0.7842138621</v>
      </c>
      <c r="H128" s="3">
        <f t="shared" si="19"/>
        <v>0.0063722757999999935</v>
      </c>
      <c r="I128">
        <f t="shared" si="20"/>
        <v>0.09776750000000001</v>
      </c>
      <c r="J128">
        <f t="shared" si="26"/>
        <v>0.0006230014742764995</v>
      </c>
      <c r="K128">
        <f t="shared" si="27"/>
        <v>0.0004885663922363674</v>
      </c>
      <c r="L128">
        <f>I128*(G128-results!$B$22)^2*H128</f>
        <v>5.225841867333947E-06</v>
      </c>
      <c r="P128" s="3"/>
      <c r="U128">
        <f t="shared" si="29"/>
        <v>0.09773</v>
      </c>
    </row>
    <row r="129" spans="2:21" ht="12.75">
      <c r="B129">
        <v>31.249123</v>
      </c>
      <c r="C129">
        <v>0.097675</v>
      </c>
      <c r="E129" s="3">
        <f t="shared" si="16"/>
        <v>0.7937277242</v>
      </c>
      <c r="F129" s="4">
        <f t="shared" si="17"/>
        <v>0.097675</v>
      </c>
      <c r="G129">
        <f t="shared" si="18"/>
        <v>0.7905638621</v>
      </c>
      <c r="H129" s="3">
        <f t="shared" si="19"/>
        <v>0.006327724200000051</v>
      </c>
      <c r="I129">
        <f t="shared" si="20"/>
        <v>0.0977025</v>
      </c>
      <c r="J129">
        <f t="shared" si="26"/>
        <v>0.0006182344736505049</v>
      </c>
      <c r="K129">
        <f t="shared" si="27"/>
        <v>0.0004887538331725039</v>
      </c>
      <c r="L129">
        <f>I129*(G129-results!$B$22)^2*H129</f>
        <v>5.929886280310473E-06</v>
      </c>
      <c r="P129" s="3"/>
      <c r="U129">
        <f t="shared" si="29"/>
        <v>0.097675</v>
      </c>
    </row>
    <row r="130" spans="2:21" ht="12.75">
      <c r="B130">
        <v>31.5</v>
      </c>
      <c r="C130">
        <v>0.0976</v>
      </c>
      <c r="E130" s="3">
        <f t="shared" si="16"/>
        <v>0.8000999999999999</v>
      </c>
      <c r="F130" s="4">
        <f t="shared" si="17"/>
        <v>0.0976</v>
      </c>
      <c r="G130">
        <f t="shared" si="18"/>
        <v>0.7969138621</v>
      </c>
      <c r="H130" s="3">
        <f t="shared" si="19"/>
        <v>0.0063722757999998825</v>
      </c>
      <c r="I130">
        <f t="shared" si="20"/>
        <v>0.0976375</v>
      </c>
      <c r="J130">
        <f t="shared" si="26"/>
        <v>0.0006221730784224885</v>
      </c>
      <c r="K130">
        <f t="shared" si="27"/>
        <v>0.0004958183508203116</v>
      </c>
      <c r="L130">
        <f>I130*(G130-results!$B$22)^2*H130</f>
        <v>6.7666099721328485E-06</v>
      </c>
      <c r="P130" s="3"/>
      <c r="U130">
        <f t="shared" si="29"/>
        <v>0.0976</v>
      </c>
    </row>
    <row r="131" spans="2:21" ht="12.75">
      <c r="B131">
        <v>31.749123</v>
      </c>
      <c r="C131">
        <v>0.097535</v>
      </c>
      <c r="E131" s="3">
        <f t="shared" si="16"/>
        <v>0.8064277242</v>
      </c>
      <c r="F131" s="4">
        <f t="shared" si="17"/>
        <v>0.097535</v>
      </c>
      <c r="G131">
        <f t="shared" si="18"/>
        <v>0.8032638620999999</v>
      </c>
      <c r="H131" s="3">
        <f t="shared" si="19"/>
        <v>0.006327724200000051</v>
      </c>
      <c r="I131">
        <f t="shared" si="20"/>
        <v>0.0975675</v>
      </c>
      <c r="J131">
        <f t="shared" si="26"/>
        <v>0.000617380230883505</v>
      </c>
      <c r="K131">
        <f t="shared" si="27"/>
        <v>0.0004959192286436739</v>
      </c>
      <c r="L131">
        <f>I131*(G131-results!$B$22)^2*H131</f>
        <v>7.557064092499688E-06</v>
      </c>
      <c r="P131" s="3"/>
      <c r="U131">
        <f t="shared" si="29"/>
        <v>0.097535</v>
      </c>
    </row>
    <row r="132" spans="2:21" ht="12.75">
      <c r="B132">
        <v>32</v>
      </c>
      <c r="C132">
        <v>0.097475</v>
      </c>
      <c r="E132" s="3">
        <f t="shared" si="16"/>
        <v>0.8128</v>
      </c>
      <c r="F132" s="4">
        <f t="shared" si="17"/>
        <v>0.097475</v>
      </c>
      <c r="G132">
        <f t="shared" si="18"/>
        <v>0.8096138621</v>
      </c>
      <c r="H132" s="3">
        <f t="shared" si="19"/>
        <v>0.0063722757999999935</v>
      </c>
      <c r="I132">
        <f t="shared" si="20"/>
        <v>0.09750500000000001</v>
      </c>
      <c r="J132">
        <f t="shared" si="26"/>
        <v>0.0006213287518789994</v>
      </c>
      <c r="K132">
        <f t="shared" si="27"/>
        <v>0.0005030363704425294</v>
      </c>
      <c r="L132">
        <f>I132*(G132-results!$B$22)^2*H132</f>
        <v>8.503471985470613E-06</v>
      </c>
      <c r="P132" s="3"/>
      <c r="U132">
        <f t="shared" si="29"/>
        <v>0.097475</v>
      </c>
    </row>
    <row r="133" spans="2:21" ht="12.75">
      <c r="B133">
        <v>32.249123</v>
      </c>
      <c r="C133">
        <v>0.0974</v>
      </c>
      <c r="E133" s="3">
        <f aca="true" t="shared" si="30" ref="E133:E196">B133*0.0254</f>
        <v>0.8191277241999999</v>
      </c>
      <c r="F133" s="4">
        <f aca="true" t="shared" si="31" ref="F133:F196">C133</f>
        <v>0.0974</v>
      </c>
      <c r="G133">
        <f t="shared" si="18"/>
        <v>0.8159638620999999</v>
      </c>
      <c r="H133" s="3">
        <f t="shared" si="19"/>
        <v>0.00632772419999994</v>
      </c>
      <c r="I133">
        <f t="shared" si="20"/>
        <v>0.09743750000000001</v>
      </c>
      <c r="J133">
        <f t="shared" si="26"/>
        <v>0.0006165576267374943</v>
      </c>
      <c r="K133">
        <f t="shared" si="27"/>
        <v>0.0005030887423199359</v>
      </c>
      <c r="L133">
        <f>I133*(G133-results!$B$22)^2*H133</f>
        <v>9.37907655701873E-06</v>
      </c>
      <c r="P133" s="3"/>
      <c r="U133">
        <f t="shared" si="29"/>
        <v>0.0974</v>
      </c>
    </row>
    <row r="134" spans="2:21" ht="12.75">
      <c r="B134">
        <v>32.5</v>
      </c>
      <c r="C134">
        <v>0.097335</v>
      </c>
      <c r="E134" s="3">
        <f t="shared" si="30"/>
        <v>0.8255</v>
      </c>
      <c r="F134" s="4">
        <f t="shared" si="31"/>
        <v>0.097335</v>
      </c>
      <c r="G134">
        <f aca="true" t="shared" si="32" ref="G134:G197">0.5*(E134+E133)</f>
        <v>0.8223138620999999</v>
      </c>
      <c r="H134" s="3">
        <f aca="true" t="shared" si="33" ref="H134:H197">E134-E133</f>
        <v>0.0063722758000001045</v>
      </c>
      <c r="I134">
        <f aca="true" t="shared" si="34" ref="I134:I197">0.5*(F134+F133)</f>
        <v>0.0973675</v>
      </c>
      <c r="J134">
        <f t="shared" si="26"/>
        <v>0.0006204525639565101</v>
      </c>
      <c r="K134">
        <f t="shared" si="27"/>
        <v>0.0005102067441169251</v>
      </c>
      <c r="L134">
        <f>I134*(G134-results!$B$22)^2*H134</f>
        <v>1.0435208580967877E-05</v>
      </c>
      <c r="P134" s="3"/>
      <c r="U134">
        <f t="shared" si="29"/>
        <v>0.097335</v>
      </c>
    </row>
    <row r="135" spans="2:21" ht="12.75">
      <c r="B135">
        <v>32.749123</v>
      </c>
      <c r="C135">
        <v>0.097255</v>
      </c>
      <c r="E135" s="3">
        <f t="shared" si="30"/>
        <v>0.8318277242</v>
      </c>
      <c r="F135" s="4">
        <f t="shared" si="31"/>
        <v>0.097255</v>
      </c>
      <c r="G135">
        <f t="shared" si="32"/>
        <v>0.8286638621</v>
      </c>
      <c r="H135" s="3">
        <f t="shared" si="33"/>
        <v>0.00632772419999994</v>
      </c>
      <c r="I135">
        <f t="shared" si="34"/>
        <v>0.09729499999999999</v>
      </c>
      <c r="J135">
        <f t="shared" si="26"/>
        <v>0.0006156559260389941</v>
      </c>
      <c r="K135">
        <f t="shared" si="27"/>
        <v>0.0005101718173962248</v>
      </c>
      <c r="L135">
        <f>I135*(G135-results!$B$22)^2*H135</f>
        <v>1.1393360375588643E-05</v>
      </c>
      <c r="P135" s="3"/>
      <c r="U135">
        <f t="shared" si="29"/>
        <v>0.097255</v>
      </c>
    </row>
    <row r="136" spans="2:21" ht="12.75">
      <c r="B136">
        <v>33</v>
      </c>
      <c r="C136">
        <v>0.09716</v>
      </c>
      <c r="E136" s="3">
        <f t="shared" si="30"/>
        <v>0.8382</v>
      </c>
      <c r="F136" s="4">
        <f t="shared" si="31"/>
        <v>0.09716</v>
      </c>
      <c r="G136">
        <f t="shared" si="32"/>
        <v>0.8350138621</v>
      </c>
      <c r="H136" s="3">
        <f t="shared" si="33"/>
        <v>0.0063722757999999935</v>
      </c>
      <c r="I136">
        <f t="shared" si="34"/>
        <v>0.0972075</v>
      </c>
      <c r="J136">
        <f t="shared" si="26"/>
        <v>0.0006194329998284993</v>
      </c>
      <c r="K136">
        <f t="shared" si="27"/>
        <v>0.0005172351414989839</v>
      </c>
      <c r="L136">
        <f>I136*(G136-results!$B$22)^2*H136</f>
        <v>1.2558411538069372E-05</v>
      </c>
      <c r="P136" s="3"/>
      <c r="U136">
        <f t="shared" si="29"/>
        <v>0.09716</v>
      </c>
    </row>
    <row r="137" spans="2:21" ht="12.75">
      <c r="B137">
        <v>33.249123</v>
      </c>
      <c r="C137">
        <v>0.097065</v>
      </c>
      <c r="E137" s="3">
        <f t="shared" si="30"/>
        <v>0.8445277241999999</v>
      </c>
      <c r="F137" s="4">
        <f t="shared" si="31"/>
        <v>0.097065</v>
      </c>
      <c r="G137">
        <f t="shared" si="32"/>
        <v>0.8413638620999999</v>
      </c>
      <c r="H137" s="3">
        <f t="shared" si="33"/>
        <v>0.00632772419999994</v>
      </c>
      <c r="I137">
        <f t="shared" si="34"/>
        <v>0.09711249999999999</v>
      </c>
      <c r="J137">
        <f t="shared" si="26"/>
        <v>0.0006145011163724942</v>
      </c>
      <c r="K137">
        <f t="shared" si="27"/>
        <v>0.0005170190325359231</v>
      </c>
      <c r="L137">
        <f>I137*(G137-results!$B$22)^2*H137</f>
        <v>1.359441167171347E-05</v>
      </c>
      <c r="P137" s="3"/>
      <c r="U137">
        <f t="shared" si="29"/>
        <v>0.097065</v>
      </c>
    </row>
    <row r="138" spans="2:21" ht="12.75">
      <c r="B138">
        <v>33.5</v>
      </c>
      <c r="C138">
        <v>0.096965</v>
      </c>
      <c r="E138" s="3">
        <f t="shared" si="30"/>
        <v>0.8509</v>
      </c>
      <c r="F138" s="4">
        <f t="shared" si="31"/>
        <v>0.096965</v>
      </c>
      <c r="G138">
        <f t="shared" si="32"/>
        <v>0.8477138621</v>
      </c>
      <c r="H138" s="3">
        <f t="shared" si="33"/>
        <v>0.0063722758000001045</v>
      </c>
      <c r="I138">
        <f t="shared" si="34"/>
        <v>0.09701499999999999</v>
      </c>
      <c r="J138">
        <f aca="true" t="shared" si="35" ref="J138:J201">I138*H138</f>
        <v>0.0006182063367370101</v>
      </c>
      <c r="K138">
        <f aca="true" t="shared" si="36" ref="K138:K201">I138*G138*H138</f>
        <v>0.0005240620812900239</v>
      </c>
      <c r="L138">
        <f>I138*(G138-results!$B$22)^2*H138</f>
        <v>1.4869075286458641E-05</v>
      </c>
      <c r="P138" s="3"/>
      <c r="U138">
        <f t="shared" si="29"/>
        <v>0.096965</v>
      </c>
    </row>
    <row r="139" spans="2:21" ht="12.75">
      <c r="B139">
        <v>33.749123</v>
      </c>
      <c r="C139">
        <v>0.096885</v>
      </c>
      <c r="E139" s="3">
        <f t="shared" si="30"/>
        <v>0.8572277241999999</v>
      </c>
      <c r="F139" s="4">
        <f t="shared" si="31"/>
        <v>0.096885</v>
      </c>
      <c r="G139">
        <f t="shared" si="32"/>
        <v>0.8540638621</v>
      </c>
      <c r="H139" s="3">
        <f t="shared" si="33"/>
        <v>0.00632772419999994</v>
      </c>
      <c r="I139">
        <f t="shared" si="34"/>
        <v>0.096925</v>
      </c>
      <c r="J139">
        <f t="shared" si="35"/>
        <v>0.0006133146680849941</v>
      </c>
      <c r="K139">
        <f t="shared" si="36"/>
        <v>0.0005238098941072497</v>
      </c>
      <c r="L139">
        <f>I139*(G139-results!$B$22)^2*H139</f>
        <v>1.5984138622084492E-05</v>
      </c>
      <c r="P139" s="3"/>
      <c r="U139">
        <f t="shared" si="29"/>
        <v>0.096885</v>
      </c>
    </row>
    <row r="140" spans="2:21" ht="12.75">
      <c r="B140">
        <v>34</v>
      </c>
      <c r="C140">
        <v>0.09678</v>
      </c>
      <c r="E140" s="3">
        <f t="shared" si="30"/>
        <v>0.8635999999999999</v>
      </c>
      <c r="F140" s="4">
        <f t="shared" si="31"/>
        <v>0.09678</v>
      </c>
      <c r="G140">
        <f t="shared" si="32"/>
        <v>0.8604138620999999</v>
      </c>
      <c r="H140" s="3">
        <f t="shared" si="33"/>
        <v>0.0063722757999999935</v>
      </c>
      <c r="I140">
        <f t="shared" si="34"/>
        <v>0.0968325</v>
      </c>
      <c r="J140">
        <f t="shared" si="35"/>
        <v>0.0006170433964034994</v>
      </c>
      <c r="K140">
        <f t="shared" si="36"/>
        <v>0.0005309126917828361</v>
      </c>
      <c r="L140">
        <f>I140*(G140-results!$B$22)^2*H140</f>
        <v>1.737128982397333E-05</v>
      </c>
      <c r="P140" s="3"/>
      <c r="U140">
        <f t="shared" si="29"/>
        <v>0.09678</v>
      </c>
    </row>
    <row r="141" spans="2:21" ht="12.75">
      <c r="B141">
        <v>34.249123</v>
      </c>
      <c r="C141">
        <v>0.09667</v>
      </c>
      <c r="E141" s="3">
        <f t="shared" si="30"/>
        <v>0.8699277241999999</v>
      </c>
      <c r="F141" s="4">
        <f t="shared" si="31"/>
        <v>0.09667</v>
      </c>
      <c r="G141">
        <f t="shared" si="32"/>
        <v>0.8667638620999999</v>
      </c>
      <c r="H141" s="3">
        <f t="shared" si="33"/>
        <v>0.00632772419999994</v>
      </c>
      <c r="I141">
        <f t="shared" si="34"/>
        <v>0.096725</v>
      </c>
      <c r="J141">
        <f t="shared" si="35"/>
        <v>0.0006120491232449942</v>
      </c>
      <c r="K141">
        <f t="shared" si="36"/>
        <v>0.0005305020618587501</v>
      </c>
      <c r="L141">
        <f>I141*(G141-results!$B$22)^2*H141</f>
        <v>1.8559580060862932E-05</v>
      </c>
      <c r="P141" s="3"/>
      <c r="U141">
        <f t="shared" si="29"/>
        <v>0.09667</v>
      </c>
    </row>
    <row r="142" spans="2:21" ht="12.75">
      <c r="B142">
        <v>34.5</v>
      </c>
      <c r="C142">
        <v>0.096545</v>
      </c>
      <c r="E142" s="3">
        <f t="shared" si="30"/>
        <v>0.8763</v>
      </c>
      <c r="F142" s="4">
        <f t="shared" si="31"/>
        <v>0.096545</v>
      </c>
      <c r="G142">
        <f t="shared" si="32"/>
        <v>0.8731138620999999</v>
      </c>
      <c r="H142" s="3">
        <f t="shared" si="33"/>
        <v>0.0063722758000001045</v>
      </c>
      <c r="I142">
        <f t="shared" si="34"/>
        <v>0.09660750000000001</v>
      </c>
      <c r="J142">
        <f t="shared" si="35"/>
        <v>0.0006156096343485102</v>
      </c>
      <c r="K142">
        <f t="shared" si="36"/>
        <v>0.0005374973053919965</v>
      </c>
      <c r="L142">
        <f>I142*(G142-results!$B$22)^2*H142</f>
        <v>2.0053815645225747E-05</v>
      </c>
      <c r="P142" s="3"/>
      <c r="U142">
        <f t="shared" si="29"/>
        <v>0.096545</v>
      </c>
    </row>
    <row r="143" spans="2:21" ht="12.75">
      <c r="B143">
        <v>34.749123</v>
      </c>
      <c r="C143">
        <v>0.09642</v>
      </c>
      <c r="E143" s="3">
        <f t="shared" si="30"/>
        <v>0.8826277241999999</v>
      </c>
      <c r="F143" s="4">
        <f t="shared" si="31"/>
        <v>0.09642</v>
      </c>
      <c r="G143">
        <f t="shared" si="32"/>
        <v>0.8794638620999999</v>
      </c>
      <c r="H143" s="3">
        <f t="shared" si="33"/>
        <v>0.00632772419999994</v>
      </c>
      <c r="I143">
        <f t="shared" si="34"/>
        <v>0.0964825</v>
      </c>
      <c r="J143">
        <f t="shared" si="35"/>
        <v>0.0006105146501264942</v>
      </c>
      <c r="K143">
        <f t="shared" si="36"/>
        <v>0.0005369255720688768</v>
      </c>
      <c r="L143">
        <f>I143*(G143-results!$B$22)^2*H143</f>
        <v>2.1311873336771228E-05</v>
      </c>
      <c r="P143" s="3"/>
      <c r="U143">
        <f t="shared" si="29"/>
        <v>0.09642</v>
      </c>
    </row>
    <row r="144" spans="2:21" ht="12.75">
      <c r="B144">
        <v>35</v>
      </c>
      <c r="C144">
        <v>0.09628</v>
      </c>
      <c r="E144" s="3">
        <f t="shared" si="30"/>
        <v>0.889</v>
      </c>
      <c r="F144" s="4">
        <f t="shared" si="31"/>
        <v>0.09628</v>
      </c>
      <c r="G144">
        <f t="shared" si="32"/>
        <v>0.8858138621</v>
      </c>
      <c r="H144" s="3">
        <f t="shared" si="33"/>
        <v>0.0063722758000001045</v>
      </c>
      <c r="I144">
        <f t="shared" si="34"/>
        <v>0.09635</v>
      </c>
      <c r="J144">
        <f t="shared" si="35"/>
        <v>0.0006139687733300101</v>
      </c>
      <c r="K144">
        <f t="shared" si="36"/>
        <v>0.0005438620503122558</v>
      </c>
      <c r="L144">
        <f>I144*(G144-results!$B$22)^2*H144</f>
        <v>2.291404985374313E-05</v>
      </c>
      <c r="P144" s="3"/>
      <c r="U144">
        <f t="shared" si="29"/>
        <v>0.09628</v>
      </c>
    </row>
    <row r="145" spans="2:21" ht="12.75">
      <c r="B145">
        <v>35.249123</v>
      </c>
      <c r="C145">
        <v>0.096135</v>
      </c>
      <c r="E145" s="3">
        <f t="shared" si="30"/>
        <v>0.8953277241999998</v>
      </c>
      <c r="F145" s="4">
        <f t="shared" si="31"/>
        <v>0.096135</v>
      </c>
      <c r="G145">
        <f t="shared" si="32"/>
        <v>0.8921638620999999</v>
      </c>
      <c r="H145" s="3">
        <f t="shared" si="33"/>
        <v>0.006327724199999829</v>
      </c>
      <c r="I145">
        <f t="shared" si="34"/>
        <v>0.0962075</v>
      </c>
      <c r="J145">
        <f t="shared" si="35"/>
        <v>0.0006087745259714836</v>
      </c>
      <c r="K145">
        <f t="shared" si="36"/>
        <v>0.0005431266322388154</v>
      </c>
      <c r="L145">
        <f>I145*(G145-results!$B$22)^2*H145</f>
        <v>2.4238354262817965E-05</v>
      </c>
      <c r="P145" s="3"/>
      <c r="U145">
        <f t="shared" si="29"/>
        <v>0.096135</v>
      </c>
    </row>
    <row r="146" spans="2:21" ht="12.75">
      <c r="B146">
        <v>35.5</v>
      </c>
      <c r="C146">
        <v>0.095985</v>
      </c>
      <c r="E146" s="3">
        <f t="shared" si="30"/>
        <v>0.9017</v>
      </c>
      <c r="F146" s="4">
        <f t="shared" si="31"/>
        <v>0.095985</v>
      </c>
      <c r="G146">
        <f t="shared" si="32"/>
        <v>0.8985138621</v>
      </c>
      <c r="H146" s="3">
        <f t="shared" si="33"/>
        <v>0.0063722758000001045</v>
      </c>
      <c r="I146">
        <f t="shared" si="34"/>
        <v>0.09606</v>
      </c>
      <c r="J146">
        <f t="shared" si="35"/>
        <v>0.0006121208133480101</v>
      </c>
      <c r="K146">
        <f t="shared" si="36"/>
        <v>0.0005499990360731137</v>
      </c>
      <c r="L146">
        <f>I146*(G146-results!$B$22)^2*H146</f>
        <v>2.594745605980137E-05</v>
      </c>
      <c r="P146" s="3"/>
      <c r="U146">
        <f t="shared" si="29"/>
        <v>0.095985</v>
      </c>
    </row>
    <row r="147" spans="2:21" ht="12.75">
      <c r="B147">
        <v>35.749123</v>
      </c>
      <c r="C147">
        <v>0.09582</v>
      </c>
      <c r="E147" s="3">
        <f t="shared" si="30"/>
        <v>0.9080277241999999</v>
      </c>
      <c r="F147" s="4">
        <f t="shared" si="31"/>
        <v>0.09582</v>
      </c>
      <c r="G147">
        <f t="shared" si="32"/>
        <v>0.9048638620999999</v>
      </c>
      <c r="H147" s="3">
        <f t="shared" si="33"/>
        <v>0.00632772419999994</v>
      </c>
      <c r="I147">
        <f t="shared" si="34"/>
        <v>0.0959025</v>
      </c>
      <c r="J147">
        <f t="shared" si="35"/>
        <v>0.0006068445700904943</v>
      </c>
      <c r="K147">
        <f t="shared" si="36"/>
        <v>0.0005491117213864987</v>
      </c>
      <c r="L147">
        <f>I147*(G147-results!$B$22)^2*H147</f>
        <v>2.7335024067399042E-05</v>
      </c>
      <c r="P147" s="3"/>
      <c r="U147">
        <f t="shared" si="29"/>
        <v>0.09582</v>
      </c>
    </row>
    <row r="148" spans="2:21" ht="12.75">
      <c r="B148">
        <v>36</v>
      </c>
      <c r="C148">
        <v>0.095645</v>
      </c>
      <c r="E148" s="3">
        <f t="shared" si="30"/>
        <v>0.9144</v>
      </c>
      <c r="F148" s="4">
        <f t="shared" si="31"/>
        <v>0.095645</v>
      </c>
      <c r="G148">
        <f t="shared" si="32"/>
        <v>0.9112138620999999</v>
      </c>
      <c r="H148" s="3">
        <f t="shared" si="33"/>
        <v>0.0063722758000001045</v>
      </c>
      <c r="I148">
        <f t="shared" si="34"/>
        <v>0.0957325</v>
      </c>
      <c r="J148">
        <f t="shared" si="35"/>
        <v>0.00061003389302351</v>
      </c>
      <c r="K148">
        <f t="shared" si="36"/>
        <v>0.0005558713396738507</v>
      </c>
      <c r="L148">
        <f>I148*(G148-results!$B$22)^2*H148</f>
        <v>2.9147574692975348E-05</v>
      </c>
      <c r="P148" s="3"/>
      <c r="U148">
        <f t="shared" si="29"/>
        <v>0.095645</v>
      </c>
    </row>
    <row r="149" spans="2:21" ht="12.75">
      <c r="B149">
        <v>36.249123</v>
      </c>
      <c r="C149">
        <v>0.095465</v>
      </c>
      <c r="E149" s="3">
        <f t="shared" si="30"/>
        <v>0.9207277241999999</v>
      </c>
      <c r="F149" s="4">
        <f t="shared" si="31"/>
        <v>0.095465</v>
      </c>
      <c r="G149">
        <f t="shared" si="32"/>
        <v>0.9175638621</v>
      </c>
      <c r="H149" s="3">
        <f t="shared" si="33"/>
        <v>0.00632772419999994</v>
      </c>
      <c r="I149">
        <f t="shared" si="34"/>
        <v>0.095555</v>
      </c>
      <c r="J149">
        <f t="shared" si="35"/>
        <v>0.0006046456859309943</v>
      </c>
      <c r="K149">
        <f t="shared" si="36"/>
        <v>0.0005548010307849467</v>
      </c>
      <c r="L149">
        <f>I149*(G149-results!$B$22)^2*H149</f>
        <v>3.0593034844628346E-05</v>
      </c>
      <c r="P149" s="3"/>
      <c r="U149">
        <f t="shared" si="29"/>
        <v>0.095465</v>
      </c>
    </row>
    <row r="150" spans="2:21" ht="12.75">
      <c r="B150">
        <v>36.5</v>
      </c>
      <c r="C150">
        <v>0.09528</v>
      </c>
      <c r="E150" s="3">
        <f t="shared" si="30"/>
        <v>0.9270999999999999</v>
      </c>
      <c r="F150" s="4">
        <f t="shared" si="31"/>
        <v>0.09528</v>
      </c>
      <c r="G150">
        <f t="shared" si="32"/>
        <v>0.9239138620999999</v>
      </c>
      <c r="H150" s="3">
        <f t="shared" si="33"/>
        <v>0.0063722757999999935</v>
      </c>
      <c r="I150">
        <f t="shared" si="34"/>
        <v>0.0953725</v>
      </c>
      <c r="J150">
        <f t="shared" si="35"/>
        <v>0.0006077398737354994</v>
      </c>
      <c r="K150">
        <f t="shared" si="36"/>
        <v>0.0005614992938951316</v>
      </c>
      <c r="L150">
        <f>I150*(G150-results!$B$22)^2*H150</f>
        <v>3.25102259630241E-05</v>
      </c>
      <c r="P150" s="3"/>
      <c r="U150">
        <f t="shared" si="29"/>
        <v>0.09528</v>
      </c>
    </row>
    <row r="151" spans="2:21" ht="12.75">
      <c r="B151">
        <v>36.749123</v>
      </c>
      <c r="C151">
        <v>0.095095</v>
      </c>
      <c r="E151" s="3">
        <f t="shared" si="30"/>
        <v>0.9334277241999999</v>
      </c>
      <c r="F151" s="4">
        <f t="shared" si="31"/>
        <v>0.095095</v>
      </c>
      <c r="G151">
        <f t="shared" si="32"/>
        <v>0.9302638620999999</v>
      </c>
      <c r="H151" s="3">
        <f t="shared" si="33"/>
        <v>0.00632772419999994</v>
      </c>
      <c r="I151">
        <f t="shared" si="34"/>
        <v>0.09518750000000001</v>
      </c>
      <c r="J151">
        <f t="shared" si="35"/>
        <v>0.0006023202472874943</v>
      </c>
      <c r="K151">
        <f t="shared" si="36"/>
        <v>0.0005603167594626915</v>
      </c>
      <c r="L151">
        <f>I151*(G151-results!$B$22)^2*H151</f>
        <v>3.401381932547501E-05</v>
      </c>
      <c r="P151" s="3"/>
      <c r="U151">
        <f t="shared" si="29"/>
        <v>0.095095</v>
      </c>
    </row>
    <row r="152" spans="2:21" ht="12.75">
      <c r="B152">
        <v>37</v>
      </c>
      <c r="C152">
        <v>0.094905</v>
      </c>
      <c r="E152" s="3">
        <f t="shared" si="30"/>
        <v>0.9398</v>
      </c>
      <c r="F152" s="4">
        <f t="shared" si="31"/>
        <v>0.094905</v>
      </c>
      <c r="G152">
        <f t="shared" si="32"/>
        <v>0.9366138621</v>
      </c>
      <c r="H152" s="3">
        <f t="shared" si="33"/>
        <v>0.0063722758000001045</v>
      </c>
      <c r="I152">
        <f t="shared" si="34"/>
        <v>0.095</v>
      </c>
      <c r="J152">
        <f t="shared" si="35"/>
        <v>0.0006053662010000099</v>
      </c>
      <c r="K152">
        <f t="shared" si="36"/>
        <v>0.0005669943755034242</v>
      </c>
      <c r="L152">
        <f>I152*(G152-results!$B$22)^2*H152</f>
        <v>3.603722692360394E-05</v>
      </c>
      <c r="P152" s="3"/>
      <c r="U152">
        <f t="shared" si="29"/>
        <v>0.094905</v>
      </c>
    </row>
    <row r="153" spans="2:21" ht="12.75">
      <c r="B153">
        <v>37.249123</v>
      </c>
      <c r="C153">
        <v>0.09472</v>
      </c>
      <c r="E153" s="3">
        <f t="shared" si="30"/>
        <v>0.9461277241999999</v>
      </c>
      <c r="F153" s="4">
        <f t="shared" si="31"/>
        <v>0.09472</v>
      </c>
      <c r="G153">
        <f t="shared" si="32"/>
        <v>0.9429638620999999</v>
      </c>
      <c r="H153" s="3">
        <f t="shared" si="33"/>
        <v>0.00632772419999994</v>
      </c>
      <c r="I153">
        <f t="shared" si="34"/>
        <v>0.0948125</v>
      </c>
      <c r="J153">
        <f t="shared" si="35"/>
        <v>0.0005999473507124943</v>
      </c>
      <c r="K153">
        <f t="shared" si="36"/>
        <v>0.0005657286708845168</v>
      </c>
      <c r="L153">
        <f>I153*(G153-results!$B$22)^2*H153</f>
        <v>3.759785355471171E-05</v>
      </c>
      <c r="P153" s="3"/>
      <c r="U153">
        <f t="shared" si="29"/>
        <v>0.09472</v>
      </c>
    </row>
    <row r="154" spans="2:16" ht="12.75">
      <c r="B154">
        <v>37.5</v>
      </c>
      <c r="C154">
        <v>0.09453</v>
      </c>
      <c r="E154" s="3">
        <f t="shared" si="30"/>
        <v>0.9525</v>
      </c>
      <c r="F154" s="4">
        <f t="shared" si="31"/>
        <v>0.09453</v>
      </c>
      <c r="G154">
        <f t="shared" si="32"/>
        <v>0.9493138620999999</v>
      </c>
      <c r="H154" s="3">
        <f t="shared" si="33"/>
        <v>0.0063722758000001045</v>
      </c>
      <c r="I154">
        <f t="shared" si="34"/>
        <v>0.094625</v>
      </c>
      <c r="J154">
        <f t="shared" si="35"/>
        <v>0.0006029765975750098</v>
      </c>
      <c r="K154">
        <f t="shared" si="36"/>
        <v>0.0005724140425998501</v>
      </c>
      <c r="L154">
        <f>I154*(G154-results!$B$22)^2*H154</f>
        <v>3.9729036694359016E-05</v>
      </c>
      <c r="P154" s="3"/>
    </row>
    <row r="155" spans="2:16" ht="12.75">
      <c r="B155">
        <v>37.749123</v>
      </c>
      <c r="C155">
        <v>0.09432</v>
      </c>
      <c r="E155" s="3">
        <f t="shared" si="30"/>
        <v>0.9588277241999998</v>
      </c>
      <c r="F155" s="4">
        <f t="shared" si="31"/>
        <v>0.09432</v>
      </c>
      <c r="G155">
        <f t="shared" si="32"/>
        <v>0.9556638621</v>
      </c>
      <c r="H155" s="3">
        <f t="shared" si="33"/>
        <v>0.006327724199999829</v>
      </c>
      <c r="I155">
        <f t="shared" si="34"/>
        <v>0.09442500000000001</v>
      </c>
      <c r="J155">
        <f t="shared" si="35"/>
        <v>0.000597495357584984</v>
      </c>
      <c r="K155">
        <f t="shared" si="36"/>
        <v>0.0005710047210164863</v>
      </c>
      <c r="L155">
        <f>I155*(G155-results!$B$22)^2*H155</f>
        <v>4.1339769830039625E-05</v>
      </c>
      <c r="P155" s="3"/>
    </row>
    <row r="156" spans="2:16" ht="12.75">
      <c r="B156">
        <v>38</v>
      </c>
      <c r="C156">
        <v>0.0941</v>
      </c>
      <c r="E156" s="3">
        <f t="shared" si="30"/>
        <v>0.9652</v>
      </c>
      <c r="F156" s="4">
        <f t="shared" si="31"/>
        <v>0.0941</v>
      </c>
      <c r="G156">
        <f t="shared" si="32"/>
        <v>0.9620138620999998</v>
      </c>
      <c r="H156" s="3">
        <f t="shared" si="33"/>
        <v>0.0063722758000001045</v>
      </c>
      <c r="I156">
        <f t="shared" si="34"/>
        <v>0.09421</v>
      </c>
      <c r="J156">
        <f t="shared" si="35"/>
        <v>0.0006003321031180099</v>
      </c>
      <c r="K156">
        <f t="shared" si="36"/>
        <v>0.000577527805063172</v>
      </c>
      <c r="L156">
        <f>I156*(G156-results!$B$22)^2*H156</f>
        <v>4.356569768018189E-05</v>
      </c>
      <c r="P156" s="3"/>
    </row>
    <row r="157" spans="2:16" ht="12.75">
      <c r="B157">
        <v>38.249123</v>
      </c>
      <c r="C157">
        <v>0.09388</v>
      </c>
      <c r="E157" s="3">
        <f t="shared" si="30"/>
        <v>0.9715277241999999</v>
      </c>
      <c r="F157" s="4">
        <f t="shared" si="31"/>
        <v>0.09388</v>
      </c>
      <c r="G157">
        <f t="shared" si="32"/>
        <v>0.9683638620999999</v>
      </c>
      <c r="H157" s="3">
        <f t="shared" si="33"/>
        <v>0.00632772419999994</v>
      </c>
      <c r="I157">
        <f t="shared" si="34"/>
        <v>0.09399</v>
      </c>
      <c r="J157">
        <f t="shared" si="35"/>
        <v>0.0005947427975579944</v>
      </c>
      <c r="K157">
        <f t="shared" si="36"/>
        <v>0.0005759274323994179</v>
      </c>
      <c r="L157">
        <f>I157*(G157-results!$B$22)^2*H157</f>
        <v>4.52188095848678E-05</v>
      </c>
      <c r="P157" s="3"/>
    </row>
    <row r="158" spans="2:16" ht="12.75">
      <c r="B158">
        <v>38.5</v>
      </c>
      <c r="C158">
        <v>0.093625</v>
      </c>
      <c r="E158" s="3">
        <f t="shared" si="30"/>
        <v>0.9779</v>
      </c>
      <c r="F158" s="4">
        <f t="shared" si="31"/>
        <v>0.093625</v>
      </c>
      <c r="G158">
        <f t="shared" si="32"/>
        <v>0.9747138621</v>
      </c>
      <c r="H158" s="3">
        <f t="shared" si="33"/>
        <v>0.0063722758000001045</v>
      </c>
      <c r="I158">
        <f t="shared" si="34"/>
        <v>0.0937525</v>
      </c>
      <c r="J158">
        <f t="shared" si="35"/>
        <v>0.0005974167869395098</v>
      </c>
      <c r="K158">
        <f t="shared" si="36"/>
        <v>0.0005823104236811825</v>
      </c>
      <c r="L158">
        <f>I158*(G158-results!$B$22)^2*H158</f>
        <v>4.753827415762261E-05</v>
      </c>
      <c r="P158" s="3"/>
    </row>
    <row r="159" spans="2:16" ht="12.75">
      <c r="B159">
        <v>38.749123</v>
      </c>
      <c r="C159">
        <v>0.09336</v>
      </c>
      <c r="E159" s="3">
        <f t="shared" si="30"/>
        <v>0.9842277241999999</v>
      </c>
      <c r="F159" s="4">
        <f t="shared" si="31"/>
        <v>0.09336</v>
      </c>
      <c r="G159">
        <f t="shared" si="32"/>
        <v>0.9810638621</v>
      </c>
      <c r="H159" s="3">
        <f t="shared" si="33"/>
        <v>0.00632772419999994</v>
      </c>
      <c r="I159">
        <f t="shared" si="34"/>
        <v>0.0934925</v>
      </c>
      <c r="J159">
        <f t="shared" si="35"/>
        <v>0.0005915947547684944</v>
      </c>
      <c r="K159">
        <f t="shared" si="36"/>
        <v>0.0005803922349112815</v>
      </c>
      <c r="L159">
        <f>I159*(G159-results!$B$22)^2*H159</f>
        <v>4.921824262600649E-05</v>
      </c>
      <c r="P159" s="3"/>
    </row>
    <row r="160" spans="2:16" ht="12.75">
      <c r="B160">
        <v>39</v>
      </c>
      <c r="C160">
        <v>0.09308</v>
      </c>
      <c r="E160" s="3">
        <f t="shared" si="30"/>
        <v>0.9905999999999999</v>
      </c>
      <c r="F160" s="4">
        <f t="shared" si="31"/>
        <v>0.09308</v>
      </c>
      <c r="G160">
        <f t="shared" si="32"/>
        <v>0.9874138620999999</v>
      </c>
      <c r="H160" s="3">
        <f t="shared" si="33"/>
        <v>0.0063722757999999935</v>
      </c>
      <c r="I160">
        <f t="shared" si="34"/>
        <v>0.09322</v>
      </c>
      <c r="J160">
        <f t="shared" si="35"/>
        <v>0.0005940235500759993</v>
      </c>
      <c r="K160">
        <f t="shared" si="36"/>
        <v>0.0005865470877588953</v>
      </c>
      <c r="L160">
        <f>I160*(G160-results!$B$22)^2*H160</f>
        <v>5.162025781686348E-05</v>
      </c>
      <c r="P160" s="3"/>
    </row>
    <row r="161" spans="2:16" ht="12.75">
      <c r="B161">
        <v>39.249123</v>
      </c>
      <c r="C161">
        <v>0.092785</v>
      </c>
      <c r="E161" s="3">
        <f t="shared" si="30"/>
        <v>0.9969277241999999</v>
      </c>
      <c r="F161" s="4">
        <f t="shared" si="31"/>
        <v>0.092785</v>
      </c>
      <c r="G161">
        <f t="shared" si="32"/>
        <v>0.9937638620999999</v>
      </c>
      <c r="H161" s="3">
        <f t="shared" si="33"/>
        <v>0.00632772419999994</v>
      </c>
      <c r="I161">
        <f t="shared" si="34"/>
        <v>0.0929325</v>
      </c>
      <c r="J161">
        <f t="shared" si="35"/>
        <v>0.0005880512292164944</v>
      </c>
      <c r="K161">
        <f t="shared" si="36"/>
        <v>0.0005843840606588358</v>
      </c>
      <c r="L161">
        <f>I161*(G161-results!$B$22)^2*H161</f>
        <v>5.332652155443787E-05</v>
      </c>
      <c r="P161" s="3"/>
    </row>
    <row r="162" spans="2:16" ht="12.75">
      <c r="B162">
        <v>39.5</v>
      </c>
      <c r="C162">
        <v>0.09246</v>
      </c>
      <c r="E162" s="3">
        <f t="shared" si="30"/>
        <v>1.0032999999999999</v>
      </c>
      <c r="F162" s="4">
        <f t="shared" si="31"/>
        <v>0.09246</v>
      </c>
      <c r="G162">
        <f t="shared" si="32"/>
        <v>1.0001138620999999</v>
      </c>
      <c r="H162" s="3">
        <f t="shared" si="33"/>
        <v>0.0063722757999999935</v>
      </c>
      <c r="I162">
        <f t="shared" si="34"/>
        <v>0.0926225</v>
      </c>
      <c r="J162">
        <f t="shared" si="35"/>
        <v>0.0005902161152854994</v>
      </c>
      <c r="K162">
        <f t="shared" si="36"/>
        <v>0.0005902833185318396</v>
      </c>
      <c r="L162">
        <f>I162*(G162-results!$B$22)^2*H162</f>
        <v>5.580388559165115E-05</v>
      </c>
      <c r="P162" s="3"/>
    </row>
    <row r="163" spans="2:16" ht="12.75">
      <c r="B163">
        <v>39.749123</v>
      </c>
      <c r="C163">
        <v>0.09211</v>
      </c>
      <c r="E163" s="3">
        <f t="shared" si="30"/>
        <v>1.0096277241999998</v>
      </c>
      <c r="F163" s="4">
        <f t="shared" si="31"/>
        <v>0.09211</v>
      </c>
      <c r="G163">
        <f t="shared" si="32"/>
        <v>1.0064638621</v>
      </c>
      <c r="H163" s="3">
        <f t="shared" si="33"/>
        <v>0.00632772419999994</v>
      </c>
      <c r="I163">
        <f t="shared" si="34"/>
        <v>0.092285</v>
      </c>
      <c r="J163">
        <f t="shared" si="35"/>
        <v>0.0005839540277969946</v>
      </c>
      <c r="K163">
        <f t="shared" si="36"/>
        <v>0.0005877286261054139</v>
      </c>
      <c r="L163">
        <f>I163*(G163-results!$B$22)^2*H163</f>
        <v>5.751575250886289E-05</v>
      </c>
      <c r="P163" s="3"/>
    </row>
    <row r="164" spans="2:16" ht="12.75">
      <c r="B164">
        <v>40</v>
      </c>
      <c r="C164">
        <v>0.09174</v>
      </c>
      <c r="E164" s="3">
        <f t="shared" si="30"/>
        <v>1.016</v>
      </c>
      <c r="F164" s="4">
        <f t="shared" si="31"/>
        <v>0.09174</v>
      </c>
      <c r="G164">
        <f t="shared" si="32"/>
        <v>1.0128138620999998</v>
      </c>
      <c r="H164" s="3">
        <f t="shared" si="33"/>
        <v>0.0063722758000002155</v>
      </c>
      <c r="I164">
        <f t="shared" si="34"/>
        <v>0.091925</v>
      </c>
      <c r="J164">
        <f t="shared" si="35"/>
        <v>0.0005857714529150198</v>
      </c>
      <c r="K164">
        <f t="shared" si="36"/>
        <v>0.0005932774475347894</v>
      </c>
      <c r="L164">
        <f>I164*(G164-results!$B$22)^2*H164</f>
        <v>6.0053103496899475E-05</v>
      </c>
      <c r="P164" s="3"/>
    </row>
    <row r="165" spans="2:16" ht="12.75">
      <c r="B165">
        <v>40.249123</v>
      </c>
      <c r="C165">
        <v>0.091345</v>
      </c>
      <c r="E165" s="3">
        <f t="shared" si="30"/>
        <v>1.0223277242</v>
      </c>
      <c r="F165" s="4">
        <f t="shared" si="31"/>
        <v>0.091345</v>
      </c>
      <c r="G165">
        <f t="shared" si="32"/>
        <v>1.0191638621</v>
      </c>
      <c r="H165" s="3">
        <f t="shared" si="33"/>
        <v>0.00632772419999994</v>
      </c>
      <c r="I165">
        <f t="shared" si="34"/>
        <v>0.0915425</v>
      </c>
      <c r="J165">
        <f t="shared" si="35"/>
        <v>0.0005792556925784945</v>
      </c>
      <c r="K165">
        <f t="shared" si="36"/>
        <v>0.0005903564687917088</v>
      </c>
      <c r="L165">
        <f>I165*(G165-results!$B$22)^2*H165</f>
        <v>6.176393729067349E-05</v>
      </c>
      <c r="P165" s="3"/>
    </row>
    <row r="166" spans="2:16" ht="12.75">
      <c r="B166">
        <v>40.5</v>
      </c>
      <c r="C166">
        <v>0.090925</v>
      </c>
      <c r="E166" s="3">
        <f t="shared" si="30"/>
        <v>1.0287</v>
      </c>
      <c r="F166" s="4">
        <f t="shared" si="31"/>
        <v>0.090925</v>
      </c>
      <c r="G166">
        <f t="shared" si="32"/>
        <v>1.0255138621</v>
      </c>
      <c r="H166" s="3">
        <f t="shared" si="33"/>
        <v>0.0063722757999999935</v>
      </c>
      <c r="I166">
        <f t="shared" si="34"/>
        <v>0.091135</v>
      </c>
      <c r="J166">
        <f t="shared" si="35"/>
        <v>0.0005807373550329993</v>
      </c>
      <c r="K166">
        <f t="shared" si="36"/>
        <v>0.0005955542078256301</v>
      </c>
      <c r="L166">
        <f>I166*(G166-results!$B$22)^2*H166</f>
        <v>6.435366737232925E-05</v>
      </c>
      <c r="P166" s="3"/>
    </row>
    <row r="167" spans="2:16" ht="12.75">
      <c r="B167">
        <v>40.749123</v>
      </c>
      <c r="C167">
        <v>0.0905</v>
      </c>
      <c r="E167" s="3">
        <f t="shared" si="30"/>
        <v>1.0350277241999999</v>
      </c>
      <c r="F167" s="4">
        <f t="shared" si="31"/>
        <v>0.0905</v>
      </c>
      <c r="G167">
        <f t="shared" si="32"/>
        <v>1.0318638620999998</v>
      </c>
      <c r="H167" s="3">
        <f t="shared" si="33"/>
        <v>0.00632772419999994</v>
      </c>
      <c r="I167">
        <f t="shared" si="34"/>
        <v>0.0907125</v>
      </c>
      <c r="J167">
        <f t="shared" si="35"/>
        <v>0.0005740036814924946</v>
      </c>
      <c r="K167">
        <f t="shared" si="36"/>
        <v>0.0005922936556444637</v>
      </c>
      <c r="L167">
        <f>I167*(G167-results!$B$22)^2*H167</f>
        <v>6.605732406271642E-05</v>
      </c>
      <c r="P167" s="3"/>
    </row>
    <row r="168" spans="2:16" ht="12.75">
      <c r="B168">
        <v>41</v>
      </c>
      <c r="C168">
        <v>0.09008</v>
      </c>
      <c r="E168" s="3">
        <f t="shared" si="30"/>
        <v>1.0413999999999999</v>
      </c>
      <c r="F168" s="4">
        <f t="shared" si="31"/>
        <v>0.09008</v>
      </c>
      <c r="G168">
        <f t="shared" si="32"/>
        <v>1.0382138620999999</v>
      </c>
      <c r="H168" s="3">
        <f t="shared" si="33"/>
        <v>0.0063722757999999935</v>
      </c>
      <c r="I168">
        <f t="shared" si="34"/>
        <v>0.09029</v>
      </c>
      <c r="J168">
        <f t="shared" si="35"/>
        <v>0.0005753527819819993</v>
      </c>
      <c r="K168">
        <f t="shared" si="36"/>
        <v>0.0005973392338515108</v>
      </c>
      <c r="L168">
        <f>I168*(G168-results!$B$22)^2*H168</f>
        <v>6.871457823244204E-05</v>
      </c>
      <c r="P168" s="3"/>
    </row>
    <row r="169" spans="2:16" ht="12.75">
      <c r="B169">
        <v>41.249123</v>
      </c>
      <c r="C169">
        <v>0.089655</v>
      </c>
      <c r="E169" s="3">
        <f t="shared" si="30"/>
        <v>1.0477277241999998</v>
      </c>
      <c r="F169" s="4">
        <f t="shared" si="31"/>
        <v>0.089655</v>
      </c>
      <c r="G169">
        <f t="shared" si="32"/>
        <v>1.0445638621</v>
      </c>
      <c r="H169" s="3">
        <f t="shared" si="33"/>
        <v>0.00632772419999994</v>
      </c>
      <c r="I169">
        <f t="shared" si="34"/>
        <v>0.08986749999999999</v>
      </c>
      <c r="J169">
        <f t="shared" si="35"/>
        <v>0.0005686567545434946</v>
      </c>
      <c r="K169">
        <f t="shared" si="36"/>
        <v>0.0005939982957352044</v>
      </c>
      <c r="L169">
        <f>I169*(G169-results!$B$22)^2*H169</f>
        <v>7.043360754795362E-05</v>
      </c>
      <c r="P169" s="3"/>
    </row>
    <row r="170" spans="2:16" ht="12.75">
      <c r="B170">
        <v>41.5</v>
      </c>
      <c r="C170">
        <v>0.089215</v>
      </c>
      <c r="E170" s="3">
        <f t="shared" si="30"/>
        <v>1.0541</v>
      </c>
      <c r="F170" s="4">
        <f t="shared" si="31"/>
        <v>0.089215</v>
      </c>
      <c r="G170">
        <f t="shared" si="32"/>
        <v>1.0509138620999998</v>
      </c>
      <c r="H170" s="3">
        <f t="shared" si="33"/>
        <v>0.0063722758000002155</v>
      </c>
      <c r="I170">
        <f t="shared" si="34"/>
        <v>0.089435</v>
      </c>
      <c r="J170">
        <f t="shared" si="35"/>
        <v>0.0005699044861730193</v>
      </c>
      <c r="K170">
        <f t="shared" si="36"/>
        <v>0.0005989205245922036</v>
      </c>
      <c r="L170">
        <f>I170*(G170-results!$B$22)^2*H170</f>
        <v>7.31583757526174E-05</v>
      </c>
      <c r="P170" s="3"/>
    </row>
    <row r="171" spans="2:16" ht="12.75">
      <c r="B171">
        <v>41.749123</v>
      </c>
      <c r="C171">
        <v>0.08877</v>
      </c>
      <c r="E171" s="3">
        <f t="shared" si="30"/>
        <v>1.0604277242</v>
      </c>
      <c r="F171" s="4">
        <f t="shared" si="31"/>
        <v>0.08877</v>
      </c>
      <c r="G171">
        <f t="shared" si="32"/>
        <v>1.0572638621000001</v>
      </c>
      <c r="H171" s="3">
        <f t="shared" si="33"/>
        <v>0.00632772419999994</v>
      </c>
      <c r="I171">
        <f t="shared" si="34"/>
        <v>0.0889925</v>
      </c>
      <c r="J171">
        <f t="shared" si="35"/>
        <v>0.0005631199958684947</v>
      </c>
      <c r="K171">
        <f t="shared" si="36"/>
        <v>0.0005953664216576608</v>
      </c>
      <c r="L171">
        <f>I171*(G171-results!$B$22)^2*H171</f>
        <v>7.487249379989726E-05</v>
      </c>
      <c r="P171" s="3"/>
    </row>
    <row r="172" spans="2:16" ht="12.75">
      <c r="B172">
        <v>42</v>
      </c>
      <c r="C172">
        <v>0.08828</v>
      </c>
      <c r="E172" s="3">
        <f t="shared" si="30"/>
        <v>1.0668</v>
      </c>
      <c r="F172" s="4">
        <f t="shared" si="31"/>
        <v>0.08828</v>
      </c>
      <c r="G172">
        <f t="shared" si="32"/>
        <v>1.0636138621</v>
      </c>
      <c r="H172" s="3">
        <f t="shared" si="33"/>
        <v>0.0063722757999999935</v>
      </c>
      <c r="I172">
        <f t="shared" si="34"/>
        <v>0.08852499999999999</v>
      </c>
      <c r="J172">
        <f t="shared" si="35"/>
        <v>0.0005641057151949993</v>
      </c>
      <c r="K172">
        <f t="shared" si="36"/>
        <v>0.0005999906583712359</v>
      </c>
      <c r="L172">
        <f>I172*(G172-results!$B$22)^2*H172</f>
        <v>7.763861239598828E-05</v>
      </c>
      <c r="P172" s="3"/>
    </row>
    <row r="173" spans="2:16" ht="12.75">
      <c r="B173">
        <v>42.249123</v>
      </c>
      <c r="C173">
        <v>0.08775</v>
      </c>
      <c r="E173" s="3">
        <f t="shared" si="30"/>
        <v>1.0731277242</v>
      </c>
      <c r="F173" s="4">
        <f t="shared" si="31"/>
        <v>0.08775</v>
      </c>
      <c r="G173">
        <f t="shared" si="32"/>
        <v>1.0699638620999998</v>
      </c>
      <c r="H173" s="3">
        <f t="shared" si="33"/>
        <v>0.00632772419999994</v>
      </c>
      <c r="I173">
        <f t="shared" si="34"/>
        <v>0.088015</v>
      </c>
      <c r="J173">
        <f t="shared" si="35"/>
        <v>0.0005569346454629947</v>
      </c>
      <c r="K173">
        <f t="shared" si="36"/>
        <v>0.00059589994419688</v>
      </c>
      <c r="L173">
        <f>I173*(G173-results!$B$22)^2*H173</f>
        <v>7.929812228603432E-05</v>
      </c>
      <c r="P173" s="3"/>
    </row>
    <row r="174" spans="2:16" ht="12.75">
      <c r="B174">
        <v>42.5</v>
      </c>
      <c r="C174">
        <v>0.08718</v>
      </c>
      <c r="E174" s="3">
        <f t="shared" si="30"/>
        <v>1.0795</v>
      </c>
      <c r="F174" s="4">
        <f t="shared" si="31"/>
        <v>0.08718</v>
      </c>
      <c r="G174">
        <f t="shared" si="32"/>
        <v>1.0763138621</v>
      </c>
      <c r="H174" s="3">
        <f t="shared" si="33"/>
        <v>0.0063722757999999935</v>
      </c>
      <c r="I174">
        <f t="shared" si="34"/>
        <v>0.08746499999999999</v>
      </c>
      <c r="J174">
        <f t="shared" si="35"/>
        <v>0.0005573511028469993</v>
      </c>
      <c r="K174">
        <f t="shared" si="36"/>
        <v>0.0005998847180509482</v>
      </c>
      <c r="L174">
        <f>I174*(G174-results!$B$22)^2*H174</f>
        <v>8.205081899566328E-05</v>
      </c>
      <c r="P174" s="3"/>
    </row>
    <row r="175" spans="2:16" ht="12.75">
      <c r="B175">
        <v>42.749123</v>
      </c>
      <c r="C175">
        <v>0.08656</v>
      </c>
      <c r="E175" s="3">
        <f t="shared" si="30"/>
        <v>1.0858277241999998</v>
      </c>
      <c r="F175" s="4">
        <f t="shared" si="31"/>
        <v>0.08656</v>
      </c>
      <c r="G175">
        <f t="shared" si="32"/>
        <v>1.0826638621</v>
      </c>
      <c r="H175" s="3">
        <f t="shared" si="33"/>
        <v>0.00632772419999994</v>
      </c>
      <c r="I175">
        <f t="shared" si="34"/>
        <v>0.08687</v>
      </c>
      <c r="J175">
        <f t="shared" si="35"/>
        <v>0.0005496894012539948</v>
      </c>
      <c r="K175">
        <f t="shared" si="36"/>
        <v>0.0005951288501170866</v>
      </c>
      <c r="L175">
        <f>I175*(G175-results!$B$22)^2*H175</f>
        <v>8.36236011225239E-05</v>
      </c>
      <c r="P175" s="3"/>
    </row>
    <row r="176" spans="2:16" ht="12.75">
      <c r="B176">
        <v>43</v>
      </c>
      <c r="C176">
        <v>0.08588</v>
      </c>
      <c r="E176" s="3">
        <f t="shared" si="30"/>
        <v>1.0922</v>
      </c>
      <c r="F176" s="4">
        <f t="shared" si="31"/>
        <v>0.08588</v>
      </c>
      <c r="G176">
        <f t="shared" si="32"/>
        <v>1.0890138620999998</v>
      </c>
      <c r="H176" s="3">
        <f t="shared" si="33"/>
        <v>0.0063722758000002155</v>
      </c>
      <c r="I176">
        <f t="shared" si="34"/>
        <v>0.08621999999999999</v>
      </c>
      <c r="J176">
        <f t="shared" si="35"/>
        <v>0.0005494176194760185</v>
      </c>
      <c r="K176">
        <f t="shared" si="36"/>
        <v>0.000598323403691367</v>
      </c>
      <c r="L176">
        <f>I176*(G176-results!$B$22)^2*H176</f>
        <v>8.632593246190908E-05</v>
      </c>
      <c r="P176" s="3"/>
    </row>
    <row r="177" spans="2:16" ht="12.75">
      <c r="B177">
        <v>43.249123</v>
      </c>
      <c r="C177">
        <v>0.08513</v>
      </c>
      <c r="E177" s="3">
        <f t="shared" si="30"/>
        <v>1.0985277241999998</v>
      </c>
      <c r="F177" s="4">
        <f t="shared" si="31"/>
        <v>0.08513</v>
      </c>
      <c r="G177">
        <f t="shared" si="32"/>
        <v>1.0953638621</v>
      </c>
      <c r="H177" s="3">
        <f t="shared" si="33"/>
        <v>0.006327724199999718</v>
      </c>
      <c r="I177">
        <f t="shared" si="34"/>
        <v>0.085505</v>
      </c>
      <c r="J177">
        <f t="shared" si="35"/>
        <v>0.0005410520577209759</v>
      </c>
      <c r="K177">
        <f t="shared" si="36"/>
        <v>0.0005926488715424002</v>
      </c>
      <c r="L177">
        <f>I177*(G177-results!$B$22)^2*H177</f>
        <v>8.775704798367895E-05</v>
      </c>
      <c r="P177" s="3"/>
    </row>
    <row r="178" spans="2:16" ht="12.75">
      <c r="B178">
        <v>43.5</v>
      </c>
      <c r="C178">
        <v>0.08428</v>
      </c>
      <c r="E178" s="3">
        <f t="shared" si="30"/>
        <v>1.1049</v>
      </c>
      <c r="F178" s="4">
        <f t="shared" si="31"/>
        <v>0.08428</v>
      </c>
      <c r="G178">
        <f t="shared" si="32"/>
        <v>1.1017138621</v>
      </c>
      <c r="H178" s="3">
        <f t="shared" si="33"/>
        <v>0.0063722758000002155</v>
      </c>
      <c r="I178">
        <f t="shared" si="34"/>
        <v>0.084705</v>
      </c>
      <c r="J178">
        <f t="shared" si="35"/>
        <v>0.0005397636216390183</v>
      </c>
      <c r="K178">
        <f t="shared" si="36"/>
        <v>0.0005946650642170059</v>
      </c>
      <c r="L178">
        <f>I178*(G178-results!$B$22)^2*H178</f>
        <v>9.033059305211101E-05</v>
      </c>
      <c r="P178" s="3"/>
    </row>
    <row r="179" spans="2:16" ht="12.75">
      <c r="B179">
        <v>43.749123</v>
      </c>
      <c r="C179">
        <v>0.08336</v>
      </c>
      <c r="E179" s="3">
        <f t="shared" si="30"/>
        <v>1.1112277242</v>
      </c>
      <c r="F179" s="4">
        <f t="shared" si="31"/>
        <v>0.08336</v>
      </c>
      <c r="G179">
        <f t="shared" si="32"/>
        <v>1.1080638620999999</v>
      </c>
      <c r="H179" s="3">
        <f t="shared" si="33"/>
        <v>0.00632772419999994</v>
      </c>
      <c r="I179">
        <f t="shared" si="34"/>
        <v>0.08382</v>
      </c>
      <c r="J179">
        <f t="shared" si="35"/>
        <v>0.000530389842443995</v>
      </c>
      <c r="K179">
        <f t="shared" si="36"/>
        <v>0.0005877058172371035</v>
      </c>
      <c r="L179">
        <f>I179*(G179-results!$B$22)^2*H179</f>
        <v>9.153884740704681E-05</v>
      </c>
      <c r="P179" s="3"/>
    </row>
    <row r="180" spans="2:16" ht="12.75">
      <c r="B180">
        <v>44</v>
      </c>
      <c r="C180">
        <v>0.082325</v>
      </c>
      <c r="E180" s="3">
        <f t="shared" si="30"/>
        <v>1.1176</v>
      </c>
      <c r="F180" s="4">
        <f t="shared" si="31"/>
        <v>0.082325</v>
      </c>
      <c r="G180">
        <f t="shared" si="32"/>
        <v>1.1144138621</v>
      </c>
      <c r="H180" s="3">
        <f t="shared" si="33"/>
        <v>0.0063722757999999935</v>
      </c>
      <c r="I180">
        <f t="shared" si="34"/>
        <v>0.0828425</v>
      </c>
      <c r="J180">
        <f t="shared" si="35"/>
        <v>0.0005278952579614995</v>
      </c>
      <c r="K180">
        <f t="shared" si="36"/>
        <v>0.0005882937932091504</v>
      </c>
      <c r="L180">
        <f>I180*(G180-results!$B$22)^2*H180</f>
        <v>9.391479985366617E-05</v>
      </c>
      <c r="P180" s="3"/>
    </row>
    <row r="181" spans="2:16" ht="12.75">
      <c r="B181">
        <v>44.249123</v>
      </c>
      <c r="C181">
        <v>0.081185</v>
      </c>
      <c r="E181" s="3">
        <f t="shared" si="30"/>
        <v>1.1239277241999999</v>
      </c>
      <c r="F181" s="4">
        <f t="shared" si="31"/>
        <v>0.081185</v>
      </c>
      <c r="G181">
        <f t="shared" si="32"/>
        <v>1.1207638621</v>
      </c>
      <c r="H181" s="3">
        <f t="shared" si="33"/>
        <v>0.00632772419999994</v>
      </c>
      <c r="I181">
        <f t="shared" si="34"/>
        <v>0.081755</v>
      </c>
      <c r="J181">
        <f t="shared" si="35"/>
        <v>0.000517323091970995</v>
      </c>
      <c r="K181">
        <f t="shared" si="36"/>
        <v>0.0005797970265109259</v>
      </c>
      <c r="L181">
        <f>I181*(G181-results!$B$22)^2*H181</f>
        <v>9.482596819225784E-05</v>
      </c>
      <c r="P181" s="3"/>
    </row>
    <row r="182" spans="2:16" ht="12.75">
      <c r="B182">
        <v>44.5</v>
      </c>
      <c r="C182">
        <v>0.07995</v>
      </c>
      <c r="E182" s="3">
        <f t="shared" si="30"/>
        <v>1.1302999999999999</v>
      </c>
      <c r="F182" s="4">
        <f t="shared" si="31"/>
        <v>0.07995</v>
      </c>
      <c r="G182">
        <f t="shared" si="32"/>
        <v>1.1271138620999999</v>
      </c>
      <c r="H182" s="3">
        <f t="shared" si="33"/>
        <v>0.0063722757999999935</v>
      </c>
      <c r="I182">
        <f t="shared" si="34"/>
        <v>0.08056749999999999</v>
      </c>
      <c r="J182">
        <f t="shared" si="35"/>
        <v>0.0005133983305164993</v>
      </c>
      <c r="K182">
        <f t="shared" si="36"/>
        <v>0.0005786583751041438</v>
      </c>
      <c r="L182">
        <f>I182*(G182-results!$B$22)^2*H182</f>
        <v>9.69187769238506E-05</v>
      </c>
      <c r="P182" s="3"/>
    </row>
    <row r="183" spans="2:16" ht="12.75">
      <c r="B183">
        <v>44.749123</v>
      </c>
      <c r="C183">
        <v>0.078635</v>
      </c>
      <c r="E183" s="3">
        <f t="shared" si="30"/>
        <v>1.1366277241999998</v>
      </c>
      <c r="F183" s="4">
        <f t="shared" si="31"/>
        <v>0.078635</v>
      </c>
      <c r="G183">
        <f t="shared" si="32"/>
        <v>1.1334638620999997</v>
      </c>
      <c r="H183" s="3">
        <f t="shared" si="33"/>
        <v>0.00632772419999994</v>
      </c>
      <c r="I183">
        <f t="shared" si="34"/>
        <v>0.07929249999999999</v>
      </c>
      <c r="J183">
        <f t="shared" si="35"/>
        <v>0.0005017410711284951</v>
      </c>
      <c r="K183">
        <f t="shared" si="36"/>
        <v>0.0005687053722554947</v>
      </c>
      <c r="L183">
        <f>I183*(G183-results!$B$22)^2*H183</f>
        <v>9.750696299756347E-05</v>
      </c>
      <c r="P183" s="3"/>
    </row>
    <row r="184" spans="2:16" ht="12.75">
      <c r="B184">
        <v>45</v>
      </c>
      <c r="C184">
        <v>0.07728</v>
      </c>
      <c r="E184" s="3">
        <f t="shared" si="30"/>
        <v>1.143</v>
      </c>
      <c r="F184" s="4">
        <f t="shared" si="31"/>
        <v>0.07728</v>
      </c>
      <c r="G184">
        <f t="shared" si="32"/>
        <v>1.1398138621</v>
      </c>
      <c r="H184" s="3">
        <f t="shared" si="33"/>
        <v>0.0063722758000002155</v>
      </c>
      <c r="I184">
        <f t="shared" si="34"/>
        <v>0.0779575</v>
      </c>
      <c r="J184">
        <f t="shared" si="35"/>
        <v>0.0004967666906785168</v>
      </c>
      <c r="K184">
        <f t="shared" si="36"/>
        <v>0.0005662215602649164</v>
      </c>
      <c r="L184">
        <f>I184*(G184-results!$B$22)^2*H184</f>
        <v>9.934149915366687E-05</v>
      </c>
      <c r="P184" s="3"/>
    </row>
    <row r="185" spans="2:16" ht="12.75">
      <c r="B185">
        <v>45.249123</v>
      </c>
      <c r="C185">
        <v>0.075975</v>
      </c>
      <c r="E185" s="3">
        <f t="shared" si="30"/>
        <v>1.1493277242</v>
      </c>
      <c r="F185" s="4">
        <f t="shared" si="31"/>
        <v>0.075975</v>
      </c>
      <c r="G185">
        <f t="shared" si="32"/>
        <v>1.1461638620999999</v>
      </c>
      <c r="H185" s="3">
        <f t="shared" si="33"/>
        <v>0.00632772419999994</v>
      </c>
      <c r="I185">
        <f t="shared" si="34"/>
        <v>0.0766275</v>
      </c>
      <c r="J185">
        <f t="shared" si="35"/>
        <v>0.0004848776861354954</v>
      </c>
      <c r="K185">
        <f t="shared" si="36"/>
        <v>0.000555749281387171</v>
      </c>
      <c r="L185">
        <f>I185*(G185-results!$B$22)^2*H185</f>
        <v>9.97372864275221E-05</v>
      </c>
      <c r="P185" s="3"/>
    </row>
    <row r="186" spans="2:16" ht="12.75">
      <c r="B186">
        <v>45.5</v>
      </c>
      <c r="C186">
        <v>0.07477</v>
      </c>
      <c r="E186" s="3">
        <f t="shared" si="30"/>
        <v>1.1557</v>
      </c>
      <c r="F186" s="4">
        <f t="shared" si="31"/>
        <v>0.07477</v>
      </c>
      <c r="G186">
        <f t="shared" si="32"/>
        <v>1.1525138621</v>
      </c>
      <c r="H186" s="3">
        <f t="shared" si="33"/>
        <v>0.0063722757999999935</v>
      </c>
      <c r="I186">
        <f t="shared" si="34"/>
        <v>0.07537250000000001</v>
      </c>
      <c r="J186">
        <f t="shared" si="35"/>
        <v>0.00048029435773549957</v>
      </c>
      <c r="K186">
        <f t="shared" si="36"/>
        <v>0.0005535459051785797</v>
      </c>
      <c r="L186">
        <f>I186*(G186-results!$B$22)^2*H186</f>
        <v>0.00010158033857848907</v>
      </c>
      <c r="P186" s="3"/>
    </row>
    <row r="187" spans="2:16" ht="12.75">
      <c r="B187">
        <v>45.749123</v>
      </c>
      <c r="C187">
        <v>0.073705</v>
      </c>
      <c r="E187" s="3">
        <f t="shared" si="30"/>
        <v>1.1620277242</v>
      </c>
      <c r="F187" s="4">
        <f t="shared" si="31"/>
        <v>0.073705</v>
      </c>
      <c r="G187">
        <f t="shared" si="32"/>
        <v>1.1588638621</v>
      </c>
      <c r="H187" s="3">
        <f t="shared" si="33"/>
        <v>0.00632772419999994</v>
      </c>
      <c r="I187">
        <f t="shared" si="34"/>
        <v>0.07423750000000001</v>
      </c>
      <c r="J187">
        <f t="shared" si="35"/>
        <v>0.00046975442529749564</v>
      </c>
      <c r="K187">
        <f t="shared" si="36"/>
        <v>0.0005443814275388218</v>
      </c>
      <c r="L187">
        <f>I187*(G187-results!$B$22)^2*H187</f>
        <v>0.00010211375754001388</v>
      </c>
      <c r="P187" s="3"/>
    </row>
    <row r="188" spans="2:16" ht="12.75">
      <c r="B188">
        <v>46</v>
      </c>
      <c r="C188">
        <v>0.0728</v>
      </c>
      <c r="E188" s="3">
        <f t="shared" si="30"/>
        <v>1.1683999999999999</v>
      </c>
      <c r="F188" s="4">
        <f t="shared" si="31"/>
        <v>0.0728</v>
      </c>
      <c r="G188">
        <f t="shared" si="32"/>
        <v>1.1652138620999999</v>
      </c>
      <c r="H188" s="3">
        <f t="shared" si="33"/>
        <v>0.0063722757999999935</v>
      </c>
      <c r="I188">
        <f t="shared" si="34"/>
        <v>0.0732525</v>
      </c>
      <c r="J188">
        <f t="shared" si="35"/>
        <v>0.0004667851330394995</v>
      </c>
      <c r="K188">
        <f t="shared" si="36"/>
        <v>0.0005439045076398176</v>
      </c>
      <c r="L188">
        <f>I188*(G188-results!$B$22)^2*H188</f>
        <v>0.00010425105640983095</v>
      </c>
      <c r="P188" s="3"/>
    </row>
    <row r="189" spans="2:16" ht="12.75">
      <c r="B189">
        <v>46.249123</v>
      </c>
      <c r="C189">
        <v>0.072045</v>
      </c>
      <c r="E189" s="3">
        <f t="shared" si="30"/>
        <v>1.1747277241999998</v>
      </c>
      <c r="F189" s="4">
        <f t="shared" si="31"/>
        <v>0.072045</v>
      </c>
      <c r="G189">
        <f t="shared" si="32"/>
        <v>1.1715638620999997</v>
      </c>
      <c r="H189" s="3">
        <f t="shared" si="33"/>
        <v>0.00632772419999994</v>
      </c>
      <c r="I189">
        <f t="shared" si="34"/>
        <v>0.0724225</v>
      </c>
      <c r="J189">
        <f t="shared" si="35"/>
        <v>0.0004582696058744957</v>
      </c>
      <c r="K189">
        <f t="shared" si="36"/>
        <v>0.0005368921093413689</v>
      </c>
      <c r="L189">
        <f>I189*(G189-results!$B$22)^2*H189</f>
        <v>0.00010511815794764805</v>
      </c>
      <c r="P189" s="3"/>
    </row>
    <row r="190" spans="2:16" ht="12.75">
      <c r="B190">
        <v>46.5</v>
      </c>
      <c r="C190">
        <v>0.07136</v>
      </c>
      <c r="E190" s="3">
        <f t="shared" si="30"/>
        <v>1.1811</v>
      </c>
      <c r="F190" s="4">
        <f t="shared" si="31"/>
        <v>0.07136</v>
      </c>
      <c r="G190">
        <f t="shared" si="32"/>
        <v>1.1779138621</v>
      </c>
      <c r="H190" s="3">
        <f t="shared" si="33"/>
        <v>0.0063722758000002155</v>
      </c>
      <c r="I190">
        <f t="shared" si="34"/>
        <v>0.0717025</v>
      </c>
      <c r="J190">
        <f t="shared" si="35"/>
        <v>0.0004569081055495155</v>
      </c>
      <c r="K190">
        <f t="shared" si="36"/>
        <v>0.0005381983912326242</v>
      </c>
      <c r="L190">
        <f>I190*(G190-results!$B$22)^2*H190</f>
        <v>0.00010760342307499558</v>
      </c>
      <c r="P190" s="3"/>
    </row>
    <row r="191" spans="2:16" ht="12.75">
      <c r="B191">
        <v>46.749123</v>
      </c>
      <c r="C191">
        <v>0.07059</v>
      </c>
      <c r="E191" s="3">
        <f t="shared" si="30"/>
        <v>1.1874277242</v>
      </c>
      <c r="F191" s="4">
        <f t="shared" si="31"/>
        <v>0.07059</v>
      </c>
      <c r="G191">
        <f t="shared" si="32"/>
        <v>1.1842638621</v>
      </c>
      <c r="H191" s="3">
        <f t="shared" si="33"/>
        <v>0.00632772419999994</v>
      </c>
      <c r="I191">
        <f t="shared" si="34"/>
        <v>0.07097500000000001</v>
      </c>
      <c r="J191">
        <f t="shared" si="35"/>
        <v>0.0004491102250949958</v>
      </c>
      <c r="K191">
        <f t="shared" si="36"/>
        <v>0.0005318650096796001</v>
      </c>
      <c r="L191">
        <f>I191*(G191-results!$B$22)^2*H191</f>
        <v>0.00010855303588513971</v>
      </c>
      <c r="P191" s="3"/>
    </row>
    <row r="192" spans="2:16" ht="12.75">
      <c r="B192">
        <v>47</v>
      </c>
      <c r="C192">
        <v>0.06957</v>
      </c>
      <c r="E192" s="3">
        <f t="shared" si="30"/>
        <v>1.1938</v>
      </c>
      <c r="F192" s="4">
        <f t="shared" si="31"/>
        <v>0.06957</v>
      </c>
      <c r="G192">
        <f t="shared" si="32"/>
        <v>1.1906138621</v>
      </c>
      <c r="H192" s="3">
        <f t="shared" si="33"/>
        <v>0.0063722757999999935</v>
      </c>
      <c r="I192">
        <f t="shared" si="34"/>
        <v>0.07008</v>
      </c>
      <c r="J192">
        <f t="shared" si="35"/>
        <v>0.0004465690880639996</v>
      </c>
      <c r="K192">
        <f t="shared" si="36"/>
        <v>0.0005316913466343535</v>
      </c>
      <c r="L192">
        <f>I192*(G192-results!$B$22)^2*H192</f>
        <v>0.00011074511561380274</v>
      </c>
      <c r="P192" s="3"/>
    </row>
    <row r="193" spans="2:16" ht="12.75">
      <c r="B193">
        <v>47.249123</v>
      </c>
      <c r="C193">
        <v>0.06802</v>
      </c>
      <c r="E193" s="3">
        <f t="shared" si="30"/>
        <v>1.2001277242</v>
      </c>
      <c r="F193" s="4">
        <f t="shared" si="31"/>
        <v>0.06802</v>
      </c>
      <c r="G193">
        <f t="shared" si="32"/>
        <v>1.1969638621</v>
      </c>
      <c r="H193" s="3">
        <f t="shared" si="33"/>
        <v>0.00632772419999994</v>
      </c>
      <c r="I193">
        <f t="shared" si="34"/>
        <v>0.068795</v>
      </c>
      <c r="J193">
        <f t="shared" si="35"/>
        <v>0.00043531578633899585</v>
      </c>
      <c r="K193">
        <f t="shared" si="36"/>
        <v>0.0005210572648494229</v>
      </c>
      <c r="L193">
        <f>I193*(G193-results!$B$22)^2*H193</f>
        <v>0.00011072507713713469</v>
      </c>
      <c r="P193" s="3"/>
    </row>
    <row r="194" spans="2:16" ht="12.75">
      <c r="B194">
        <v>47.5</v>
      </c>
      <c r="C194">
        <v>0.06554</v>
      </c>
      <c r="E194" s="3">
        <f t="shared" si="30"/>
        <v>1.2065</v>
      </c>
      <c r="F194" s="4">
        <f t="shared" si="31"/>
        <v>0.06554</v>
      </c>
      <c r="G194">
        <f t="shared" si="32"/>
        <v>1.2033138621</v>
      </c>
      <c r="H194" s="3">
        <f t="shared" si="33"/>
        <v>0.0063722757999999935</v>
      </c>
      <c r="I194">
        <f t="shared" si="34"/>
        <v>0.06678</v>
      </c>
      <c r="J194">
        <f t="shared" si="35"/>
        <v>0.0004255405779239996</v>
      </c>
      <c r="K194">
        <f t="shared" si="36"/>
        <v>0.0005120588763019939</v>
      </c>
      <c r="L194">
        <f>I194*(G194-results!$B$22)^2*H194</f>
        <v>0.00011098147657369362</v>
      </c>
      <c r="P194" s="3"/>
    </row>
    <row r="195" spans="2:16" ht="12.75">
      <c r="B195">
        <v>47.749123</v>
      </c>
      <c r="C195">
        <v>0.06171</v>
      </c>
      <c r="E195" s="3">
        <f t="shared" si="30"/>
        <v>1.2128277241999998</v>
      </c>
      <c r="F195" s="4">
        <f t="shared" si="31"/>
        <v>0.06171</v>
      </c>
      <c r="G195">
        <f t="shared" si="32"/>
        <v>1.2096638620999998</v>
      </c>
      <c r="H195" s="3">
        <f t="shared" si="33"/>
        <v>0.00632772419999994</v>
      </c>
      <c r="I195">
        <f t="shared" si="34"/>
        <v>0.063625</v>
      </c>
      <c r="J195">
        <f t="shared" si="35"/>
        <v>0.0004026014522249962</v>
      </c>
      <c r="K195">
        <f t="shared" si="36"/>
        <v>0.00048701242758555745</v>
      </c>
      <c r="L195">
        <f>I195*(G195-results!$B$22)^2*H195</f>
        <v>0.0001076263218729363</v>
      </c>
      <c r="P195" s="3"/>
    </row>
    <row r="196" spans="2:16" ht="12.75">
      <c r="B196">
        <v>48</v>
      </c>
      <c r="C196">
        <v>0.056245</v>
      </c>
      <c r="E196" s="3">
        <f t="shared" si="30"/>
        <v>1.2191999999999998</v>
      </c>
      <c r="F196" s="4">
        <f t="shared" si="31"/>
        <v>0.056245</v>
      </c>
      <c r="G196">
        <f t="shared" si="32"/>
        <v>1.2160138620999998</v>
      </c>
      <c r="H196" s="3">
        <f t="shared" si="33"/>
        <v>0.0063722757999999935</v>
      </c>
      <c r="I196">
        <f t="shared" si="34"/>
        <v>0.0589775</v>
      </c>
      <c r="J196">
        <f t="shared" si="35"/>
        <v>0.00037582089599449964</v>
      </c>
      <c r="K196">
        <f t="shared" si="36"/>
        <v>0.0004570034191961539</v>
      </c>
      <c r="L196">
        <f>I196*(G196-results!$B$22)^2*H196</f>
        <v>0.00010295008338318433</v>
      </c>
      <c r="P196" s="3"/>
    </row>
    <row r="197" spans="2:16" ht="12.75">
      <c r="B197">
        <v>48.249123</v>
      </c>
      <c r="C197">
        <v>0.04919</v>
      </c>
      <c r="E197" s="3">
        <f aca="true" t="shared" si="37" ref="E197:E223">B197*0.0254</f>
        <v>1.2255277241999998</v>
      </c>
      <c r="F197" s="4">
        <f aca="true" t="shared" si="38" ref="F197:F223">C197</f>
        <v>0.04919</v>
      </c>
      <c r="G197">
        <f t="shared" si="32"/>
        <v>1.2223638621</v>
      </c>
      <c r="H197" s="3">
        <f t="shared" si="33"/>
        <v>0.00632772419999994</v>
      </c>
      <c r="I197">
        <f t="shared" si="34"/>
        <v>0.0527175</v>
      </c>
      <c r="J197">
        <f t="shared" si="35"/>
        <v>0.00033358180051349686</v>
      </c>
      <c r="K197">
        <f t="shared" si="36"/>
        <v>0.0004077583380019497</v>
      </c>
      <c r="L197">
        <f>I197*(G197-results!$B$22)^2*H197</f>
        <v>9.361013710300474E-05</v>
      </c>
      <c r="P197" s="3"/>
    </row>
    <row r="198" spans="2:16" ht="12.75">
      <c r="B198">
        <v>48.5</v>
      </c>
      <c r="C198">
        <v>0.040915</v>
      </c>
      <c r="E198" s="3">
        <f t="shared" si="37"/>
        <v>1.2319</v>
      </c>
      <c r="F198" s="4">
        <f t="shared" si="38"/>
        <v>0.040915</v>
      </c>
      <c r="G198">
        <f aca="true" t="shared" si="39" ref="G198:G223">0.5*(E198+E197)</f>
        <v>1.2287138620999998</v>
      </c>
      <c r="H198" s="3">
        <f aca="true" t="shared" si="40" ref="H198:H223">E198-E197</f>
        <v>0.0063722758000002155</v>
      </c>
      <c r="I198">
        <f aca="true" t="shared" si="41" ref="I198:I223">0.5*(F198+F197)</f>
        <v>0.045052499999999995</v>
      </c>
      <c r="J198">
        <f t="shared" si="35"/>
        <v>0.0002870869554795097</v>
      </c>
      <c r="K198">
        <f t="shared" si="36"/>
        <v>0.00035274772182575904</v>
      </c>
      <c r="L198">
        <f>I198*(G198-results!$B$22)^2*H198</f>
        <v>8.250569550920703E-05</v>
      </c>
      <c r="P198" s="3"/>
    </row>
    <row r="199" spans="2:16" ht="12.75">
      <c r="B199">
        <v>48.749123</v>
      </c>
      <c r="C199">
        <v>0.03272</v>
      </c>
      <c r="E199" s="3">
        <f t="shared" si="37"/>
        <v>1.2382277242</v>
      </c>
      <c r="F199" s="4">
        <f t="shared" si="38"/>
        <v>0.03272</v>
      </c>
      <c r="G199">
        <f t="shared" si="39"/>
        <v>1.2350638621</v>
      </c>
      <c r="H199" s="3">
        <f t="shared" si="40"/>
        <v>0.00632772419999994</v>
      </c>
      <c r="I199">
        <f t="shared" si="41"/>
        <v>0.0368175</v>
      </c>
      <c r="J199">
        <f t="shared" si="35"/>
        <v>0.00023297098573349782</v>
      </c>
      <c r="K199">
        <f t="shared" si="36"/>
        <v>0.00028773404539725783</v>
      </c>
      <c r="L199">
        <f>I199*(G199-results!$B$22)^2*H199</f>
        <v>6.854888063325258E-05</v>
      </c>
      <c r="P199" s="3"/>
    </row>
    <row r="200" spans="2:16" ht="12.75">
      <c r="B200">
        <v>49</v>
      </c>
      <c r="C200">
        <v>0.02562</v>
      </c>
      <c r="E200" s="3">
        <f t="shared" si="37"/>
        <v>1.2446</v>
      </c>
      <c r="F200" s="4">
        <f t="shared" si="38"/>
        <v>0.02562</v>
      </c>
      <c r="G200">
        <f t="shared" si="39"/>
        <v>1.2414138621</v>
      </c>
      <c r="H200" s="3">
        <f t="shared" si="40"/>
        <v>0.0063722757999999935</v>
      </c>
      <c r="I200">
        <f t="shared" si="41"/>
        <v>0.02917</v>
      </c>
      <c r="J200">
        <f t="shared" si="35"/>
        <v>0.00018587928508599982</v>
      </c>
      <c r="K200">
        <f t="shared" si="36"/>
        <v>0.00023075312118299795</v>
      </c>
      <c r="L200">
        <f>I200*(G200-results!$B$22)^2*H200</f>
        <v>5.5980728229962175E-05</v>
      </c>
      <c r="P200" s="3"/>
    </row>
    <row r="201" spans="2:16" ht="12.75">
      <c r="B201">
        <v>49.249123</v>
      </c>
      <c r="C201">
        <v>0.019885</v>
      </c>
      <c r="E201" s="3">
        <f t="shared" si="37"/>
        <v>1.2509277241999999</v>
      </c>
      <c r="F201" s="4">
        <f t="shared" si="38"/>
        <v>0.019885</v>
      </c>
      <c r="G201">
        <f t="shared" si="39"/>
        <v>1.2477638620999998</v>
      </c>
      <c r="H201" s="3">
        <f t="shared" si="40"/>
        <v>0.00632772419999994</v>
      </c>
      <c r="I201">
        <f t="shared" si="41"/>
        <v>0.022752500000000002</v>
      </c>
      <c r="J201">
        <f t="shared" si="35"/>
        <v>0.00014397154486049866</v>
      </c>
      <c r="K201">
        <f t="shared" si="36"/>
        <v>0.00017964249084763918</v>
      </c>
      <c r="L201">
        <f>I201*(G201-results!$B$22)^2*H201</f>
        <v>4.436872350978893E-05</v>
      </c>
      <c r="P201" s="3"/>
    </row>
    <row r="202" spans="2:16" ht="12.75">
      <c r="B202">
        <v>49.5</v>
      </c>
      <c r="C202">
        <v>0.01526</v>
      </c>
      <c r="E202" s="3">
        <f t="shared" si="37"/>
        <v>1.2572999999999999</v>
      </c>
      <c r="F202" s="4">
        <f t="shared" si="38"/>
        <v>0.01526</v>
      </c>
      <c r="G202">
        <f t="shared" si="39"/>
        <v>1.2541138620999999</v>
      </c>
      <c r="H202" s="3">
        <f t="shared" si="40"/>
        <v>0.0063722757999999935</v>
      </c>
      <c r="I202">
        <f t="shared" si="41"/>
        <v>0.017572499999999998</v>
      </c>
      <c r="J202">
        <f aca="true" t="shared" si="42" ref="J202:J223">I202*H202</f>
        <v>0.00011197681649549987</v>
      </c>
      <c r="K202">
        <f aca="true" t="shared" si="43" ref="K202:K223">I202*G202*H202</f>
        <v>0.00014043167780083434</v>
      </c>
      <c r="L202">
        <f>I202*(G202-results!$B$22)^2*H202</f>
        <v>3.5302661588544204E-05</v>
      </c>
      <c r="P202" s="3"/>
    </row>
    <row r="203" spans="2:16" ht="12.75">
      <c r="B203">
        <v>49.749123</v>
      </c>
      <c r="C203">
        <v>0.01152</v>
      </c>
      <c r="E203" s="3">
        <f t="shared" si="37"/>
        <v>1.2636277241999998</v>
      </c>
      <c r="F203" s="4">
        <f t="shared" si="38"/>
        <v>0.01152</v>
      </c>
      <c r="G203">
        <f t="shared" si="39"/>
        <v>1.2604638621</v>
      </c>
      <c r="H203" s="3">
        <f t="shared" si="40"/>
        <v>0.00632772419999994</v>
      </c>
      <c r="I203">
        <f t="shared" si="41"/>
        <v>0.013389999999999999</v>
      </c>
      <c r="J203">
        <f t="shared" si="42"/>
        <v>8.472822703799919E-05</v>
      </c>
      <c r="K203">
        <f t="shared" si="43"/>
        <v>0.00010679686828120209</v>
      </c>
      <c r="L203">
        <f>I203*(G203-results!$B$22)^2*H203</f>
        <v>2.7319667968308938E-05</v>
      </c>
      <c r="P203" s="3"/>
    </row>
    <row r="204" spans="2:16" ht="12.75">
      <c r="B204">
        <v>50</v>
      </c>
      <c r="C204">
        <v>0.008425</v>
      </c>
      <c r="E204" s="3">
        <f t="shared" si="37"/>
        <v>1.27</v>
      </c>
      <c r="F204" s="4">
        <f t="shared" si="38"/>
        <v>0.008425</v>
      </c>
      <c r="G204">
        <f t="shared" si="39"/>
        <v>1.2668138620999998</v>
      </c>
      <c r="H204" s="3">
        <f t="shared" si="40"/>
        <v>0.0063722758000002155</v>
      </c>
      <c r="I204">
        <f t="shared" si="41"/>
        <v>0.0099725</v>
      </c>
      <c r="J204">
        <f t="shared" si="42"/>
        <v>6.354752041550215E-05</v>
      </c>
      <c r="K204">
        <f t="shared" si="43"/>
        <v>8.050287976444086E-05</v>
      </c>
      <c r="L204">
        <f>I204*(G204-results!$B$22)^2*H204</f>
        <v>2.0951023510579713E-05</v>
      </c>
      <c r="P204" s="3"/>
    </row>
    <row r="205" spans="2:16" ht="12.75">
      <c r="B205">
        <v>50.249123</v>
      </c>
      <c r="C205">
        <v>0.005855</v>
      </c>
      <c r="E205" s="3">
        <f t="shared" si="37"/>
        <v>1.2763277242</v>
      </c>
      <c r="F205" s="4">
        <f t="shared" si="38"/>
        <v>0.005855</v>
      </c>
      <c r="G205">
        <f t="shared" si="39"/>
        <v>1.2731638621</v>
      </c>
      <c r="H205" s="3">
        <f t="shared" si="40"/>
        <v>0.00632772419999994</v>
      </c>
      <c r="I205">
        <f t="shared" si="41"/>
        <v>0.0071400000000000005</v>
      </c>
      <c r="J205">
        <f t="shared" si="42"/>
        <v>4.5179950787999577E-05</v>
      </c>
      <c r="K205">
        <f t="shared" si="43"/>
        <v>5.752148063473748E-05</v>
      </c>
      <c r="L205">
        <f>I205*(G205-results!$B$22)^2*H205</f>
        <v>1.5226689326463289E-05</v>
      </c>
      <c r="P205" s="3"/>
    </row>
    <row r="206" spans="2:16" ht="12.75">
      <c r="B206">
        <v>50.5</v>
      </c>
      <c r="C206">
        <v>0.00363</v>
      </c>
      <c r="E206" s="3">
        <f t="shared" si="37"/>
        <v>1.2827</v>
      </c>
      <c r="F206" s="4">
        <f t="shared" si="38"/>
        <v>0.00363</v>
      </c>
      <c r="G206">
        <f t="shared" si="39"/>
        <v>1.2795138621</v>
      </c>
      <c r="H206" s="3">
        <f t="shared" si="40"/>
        <v>0.0063722757999999935</v>
      </c>
      <c r="I206">
        <f t="shared" si="41"/>
        <v>0.0047425</v>
      </c>
      <c r="J206">
        <f t="shared" si="42"/>
        <v>3.022051798149997E-05</v>
      </c>
      <c r="K206">
        <f t="shared" si="43"/>
        <v>3.8667571677171524E-05</v>
      </c>
      <c r="L206">
        <f>I206*(G206-results!$B$22)^2*H206</f>
        <v>1.040904314531165E-05</v>
      </c>
      <c r="P206" s="3"/>
    </row>
    <row r="207" spans="2:16" ht="12.75">
      <c r="B207">
        <v>50.749123</v>
      </c>
      <c r="C207">
        <v>0.00172</v>
      </c>
      <c r="E207" s="3">
        <f t="shared" si="37"/>
        <v>1.2890277242</v>
      </c>
      <c r="F207" s="4">
        <f t="shared" si="38"/>
        <v>0.00172</v>
      </c>
      <c r="G207">
        <f t="shared" si="39"/>
        <v>1.2858638620999998</v>
      </c>
      <c r="H207" s="3">
        <f t="shared" si="40"/>
        <v>0.00632772419999994</v>
      </c>
      <c r="I207">
        <f t="shared" si="41"/>
        <v>0.002675</v>
      </c>
      <c r="J207">
        <f t="shared" si="42"/>
        <v>1.692666223499984E-05</v>
      </c>
      <c r="K207">
        <f t="shared" si="43"/>
        <v>2.176538327395911E-05</v>
      </c>
      <c r="L207">
        <f>I207*(G207-results!$B$22)^2*H207</f>
        <v>5.957001567601164E-06</v>
      </c>
      <c r="P207" s="3"/>
    </row>
    <row r="208" spans="2:16" ht="12.75">
      <c r="B208">
        <v>51</v>
      </c>
      <c r="C208">
        <v>0.000745</v>
      </c>
      <c r="E208" s="3">
        <f t="shared" si="37"/>
        <v>1.2953999999999999</v>
      </c>
      <c r="F208" s="4">
        <f t="shared" si="38"/>
        <v>0.000745</v>
      </c>
      <c r="G208">
        <f t="shared" si="39"/>
        <v>1.2922138620999999</v>
      </c>
      <c r="H208" s="3">
        <f t="shared" si="40"/>
        <v>0.0063722757999999935</v>
      </c>
      <c r="I208">
        <f t="shared" si="41"/>
        <v>0.0012325</v>
      </c>
      <c r="J208">
        <f t="shared" si="42"/>
        <v>7.853829923499992E-06</v>
      </c>
      <c r="K208">
        <f t="shared" si="43"/>
        <v>1.014882789772247E-05</v>
      </c>
      <c r="L208">
        <f>I208*(G208-results!$B$22)^2*H208</f>
        <v>2.8234872796175097E-06</v>
      </c>
      <c r="P208" s="3"/>
    </row>
    <row r="209" spans="2:16" ht="12.75">
      <c r="B209">
        <v>51.249123</v>
      </c>
      <c r="C209">
        <v>0.000505</v>
      </c>
      <c r="E209" s="3">
        <f t="shared" si="37"/>
        <v>1.3017277241999998</v>
      </c>
      <c r="F209" s="4">
        <f t="shared" si="38"/>
        <v>0.000505</v>
      </c>
      <c r="G209">
        <f t="shared" si="39"/>
        <v>1.2985638621</v>
      </c>
      <c r="H209" s="3">
        <f t="shared" si="40"/>
        <v>0.00632772419999994</v>
      </c>
      <c r="I209">
        <f t="shared" si="41"/>
        <v>0.000625</v>
      </c>
      <c r="J209">
        <f t="shared" si="42"/>
        <v>3.954827624999962E-06</v>
      </c>
      <c r="K209">
        <f t="shared" si="43"/>
        <v>5.135596234659722E-06</v>
      </c>
      <c r="L209">
        <f>I209*(G209-results!$B$22)^2*H209</f>
        <v>1.4520528771813492E-06</v>
      </c>
      <c r="P209" s="3"/>
    </row>
    <row r="210" spans="2:16" ht="12.75">
      <c r="B210">
        <v>51.5</v>
      </c>
      <c r="C210">
        <v>0.00042</v>
      </c>
      <c r="E210" s="3">
        <f t="shared" si="37"/>
        <v>1.3081</v>
      </c>
      <c r="F210" s="4">
        <f t="shared" si="38"/>
        <v>0.00042</v>
      </c>
      <c r="G210">
        <f t="shared" si="39"/>
        <v>1.3049138620999998</v>
      </c>
      <c r="H210" s="3">
        <f t="shared" si="40"/>
        <v>0.0063722758000002155</v>
      </c>
      <c r="I210">
        <f t="shared" si="41"/>
        <v>0.0004625</v>
      </c>
      <c r="J210">
        <f t="shared" si="42"/>
        <v>2.9471775575001E-06</v>
      </c>
      <c r="K210">
        <f t="shared" si="43"/>
        <v>3.8458128488519E-06</v>
      </c>
      <c r="L210">
        <f>I210*(G210-results!$B$22)^2*H210</f>
        <v>1.1048830401895009E-06</v>
      </c>
      <c r="P210" s="3"/>
    </row>
    <row r="211" spans="2:16" ht="12.75">
      <c r="B211">
        <v>51.749123</v>
      </c>
      <c r="C211">
        <v>0.00033</v>
      </c>
      <c r="E211" s="3">
        <f t="shared" si="37"/>
        <v>1.3144277242</v>
      </c>
      <c r="F211" s="4">
        <f t="shared" si="38"/>
        <v>0.00033</v>
      </c>
      <c r="G211">
        <f t="shared" si="39"/>
        <v>1.3112638621000001</v>
      </c>
      <c r="H211" s="3">
        <f t="shared" si="40"/>
        <v>0.00632772419999994</v>
      </c>
      <c r="I211">
        <f t="shared" si="41"/>
        <v>0.000375</v>
      </c>
      <c r="J211">
        <f t="shared" si="42"/>
        <v>2.3728965749999777E-06</v>
      </c>
      <c r="K211">
        <f t="shared" si="43"/>
        <v>3.111493527298333E-06</v>
      </c>
      <c r="L211">
        <f>I211*(G211-results!$B$22)^2*H211</f>
        <v>9.08135223893685E-07</v>
      </c>
      <c r="P211" s="3"/>
    </row>
    <row r="212" spans="2:16" ht="12.75">
      <c r="B212">
        <v>52</v>
      </c>
      <c r="C212">
        <v>0.00027</v>
      </c>
      <c r="E212" s="3">
        <f t="shared" si="37"/>
        <v>1.3208</v>
      </c>
      <c r="F212" s="4">
        <f t="shared" si="38"/>
        <v>0.00027</v>
      </c>
      <c r="G212">
        <f t="shared" si="39"/>
        <v>1.3176138621</v>
      </c>
      <c r="H212" s="3">
        <f t="shared" si="40"/>
        <v>0.0063722757999999935</v>
      </c>
      <c r="I212">
        <f t="shared" si="41"/>
        <v>0.00030000000000000003</v>
      </c>
      <c r="J212">
        <f t="shared" si="42"/>
        <v>1.9116827399999982E-06</v>
      </c>
      <c r="K212">
        <f t="shared" si="43"/>
        <v>2.5188596781613075E-06</v>
      </c>
      <c r="L212">
        <f>I212*(G212-results!$B$22)^2*H212</f>
        <v>7.467198854388223E-07</v>
      </c>
      <c r="P212" s="3"/>
    </row>
    <row r="213" spans="2:16" ht="12.75">
      <c r="B213">
        <v>52.249123</v>
      </c>
      <c r="C213">
        <v>0.00022</v>
      </c>
      <c r="E213" s="3">
        <f t="shared" si="37"/>
        <v>1.3271277242</v>
      </c>
      <c r="F213" s="4">
        <f t="shared" si="38"/>
        <v>0.00022</v>
      </c>
      <c r="G213">
        <f t="shared" si="39"/>
        <v>1.3239638620999998</v>
      </c>
      <c r="H213" s="3">
        <f t="shared" si="40"/>
        <v>0.00632772419999994</v>
      </c>
      <c r="I213">
        <f t="shared" si="41"/>
        <v>0.000245</v>
      </c>
      <c r="J213">
        <f t="shared" si="42"/>
        <v>1.5502924289999854E-06</v>
      </c>
      <c r="K213">
        <f t="shared" si="43"/>
        <v>2.0525311516832103E-06</v>
      </c>
      <c r="L213">
        <f>I213*(G213-results!$B$22)^2*H213</f>
        <v>6.179253913644053E-07</v>
      </c>
      <c r="P213" s="3"/>
    </row>
    <row r="214" spans="2:16" ht="12.75">
      <c r="B214">
        <v>52.5</v>
      </c>
      <c r="C214">
        <v>0.00018</v>
      </c>
      <c r="E214" s="3">
        <f t="shared" si="37"/>
        <v>1.3335</v>
      </c>
      <c r="F214" s="4">
        <f t="shared" si="38"/>
        <v>0.00018</v>
      </c>
      <c r="G214">
        <f t="shared" si="39"/>
        <v>1.3303138621</v>
      </c>
      <c r="H214" s="3">
        <f t="shared" si="40"/>
        <v>0.0063722757999999935</v>
      </c>
      <c r="I214">
        <f t="shared" si="41"/>
        <v>0.0002</v>
      </c>
      <c r="J214">
        <f t="shared" si="42"/>
        <v>1.2744551599999987E-06</v>
      </c>
      <c r="K214">
        <f t="shared" si="43"/>
        <v>1.6954253659728717E-06</v>
      </c>
      <c r="L214">
        <f>I214*(G214-results!$B$22)^2*H214</f>
        <v>5.182503670414717E-07</v>
      </c>
      <c r="P214" s="3"/>
    </row>
    <row r="215" spans="2:16" ht="12.75">
      <c r="B215">
        <v>52.749123</v>
      </c>
      <c r="C215">
        <v>0.000145</v>
      </c>
      <c r="E215" s="3">
        <f t="shared" si="37"/>
        <v>1.3398277241999998</v>
      </c>
      <c r="F215" s="4">
        <f t="shared" si="38"/>
        <v>0.000145</v>
      </c>
      <c r="G215">
        <f t="shared" si="39"/>
        <v>1.3366638621</v>
      </c>
      <c r="H215" s="3">
        <f t="shared" si="40"/>
        <v>0.00632772419999994</v>
      </c>
      <c r="I215">
        <f t="shared" si="41"/>
        <v>0.0001625</v>
      </c>
      <c r="J215">
        <f t="shared" si="42"/>
        <v>1.0282551824999902E-06</v>
      </c>
      <c r="K215">
        <f t="shared" si="43"/>
        <v>1.3744315434647772E-06</v>
      </c>
      <c r="L215">
        <f>I215*(G215-results!$B$22)^2*H215</f>
        <v>4.265033785978007E-07</v>
      </c>
      <c r="P215" s="3"/>
    </row>
    <row r="216" spans="2:16" ht="12.75">
      <c r="B216">
        <v>53</v>
      </c>
      <c r="C216">
        <v>0.00013</v>
      </c>
      <c r="E216" s="3">
        <f t="shared" si="37"/>
        <v>1.3461999999999998</v>
      </c>
      <c r="F216" s="4">
        <f t="shared" si="38"/>
        <v>0.00013</v>
      </c>
      <c r="G216">
        <f t="shared" si="39"/>
        <v>1.3430138620999998</v>
      </c>
      <c r="H216" s="3">
        <f t="shared" si="40"/>
        <v>0.0063722757999999935</v>
      </c>
      <c r="I216">
        <f t="shared" si="41"/>
        <v>0.00013749999999999998</v>
      </c>
      <c r="J216">
        <f t="shared" si="42"/>
        <v>8.76187922499999E-07</v>
      </c>
      <c r="K216">
        <f t="shared" si="43"/>
        <v>1.176732525722099E-06</v>
      </c>
      <c r="L216">
        <f>I216*(G216-results!$B$22)^2*H216</f>
        <v>3.706302812226034E-07</v>
      </c>
      <c r="P216" s="3"/>
    </row>
    <row r="217" spans="2:16" ht="12.75">
      <c r="B217">
        <v>53.249123</v>
      </c>
      <c r="C217">
        <v>0.000105</v>
      </c>
      <c r="E217" s="3">
        <f t="shared" si="37"/>
        <v>1.3525277241999998</v>
      </c>
      <c r="F217" s="4">
        <f t="shared" si="38"/>
        <v>0.000105</v>
      </c>
      <c r="G217">
        <f t="shared" si="39"/>
        <v>1.3493638620999997</v>
      </c>
      <c r="H217" s="3">
        <f t="shared" si="40"/>
        <v>0.00632772419999994</v>
      </c>
      <c r="I217">
        <f t="shared" si="41"/>
        <v>0.0001175</v>
      </c>
      <c r="J217">
        <f t="shared" si="42"/>
        <v>7.435075934999929E-07</v>
      </c>
      <c r="K217">
        <f t="shared" si="43"/>
        <v>1.003262277865827E-06</v>
      </c>
      <c r="L217">
        <f>I217*(G217-results!$B$22)^2*H217</f>
        <v>3.206773686268706E-07</v>
      </c>
      <c r="P217" s="3"/>
    </row>
    <row r="218" spans="2:16" ht="12.75">
      <c r="B218">
        <v>53.5</v>
      </c>
      <c r="C218">
        <v>9.5E-05</v>
      </c>
      <c r="E218" s="3">
        <f t="shared" si="37"/>
        <v>1.3589</v>
      </c>
      <c r="F218" s="4">
        <f t="shared" si="38"/>
        <v>9.5E-05</v>
      </c>
      <c r="G218">
        <f t="shared" si="39"/>
        <v>1.3557138621</v>
      </c>
      <c r="H218" s="3">
        <f t="shared" si="40"/>
        <v>0.0063722758000002155</v>
      </c>
      <c r="I218">
        <f t="shared" si="41"/>
        <v>0.0001</v>
      </c>
      <c r="J218">
        <f t="shared" si="42"/>
        <v>6.372275800000216E-07</v>
      </c>
      <c r="K218">
        <f t="shared" si="43"/>
        <v>8.63898263518466E-07</v>
      </c>
      <c r="L218">
        <f>I218*(G218-results!$B$22)^2*H218</f>
        <v>2.8017896422127196E-07</v>
      </c>
      <c r="P218" s="3"/>
    </row>
    <row r="219" spans="2:16" ht="12.75">
      <c r="B219">
        <v>53.749123</v>
      </c>
      <c r="C219">
        <v>8E-05</v>
      </c>
      <c r="E219" s="3">
        <f t="shared" si="37"/>
        <v>1.3652277242</v>
      </c>
      <c r="F219" s="4">
        <f t="shared" si="38"/>
        <v>8E-05</v>
      </c>
      <c r="G219">
        <f t="shared" si="39"/>
        <v>1.3620638620999999</v>
      </c>
      <c r="H219" s="3">
        <f t="shared" si="40"/>
        <v>0.00632772419999994</v>
      </c>
      <c r="I219">
        <f t="shared" si="41"/>
        <v>8.750000000000001E-05</v>
      </c>
      <c r="J219">
        <f t="shared" si="42"/>
        <v>5.536758674999949E-07</v>
      </c>
      <c r="K219">
        <f t="shared" si="43"/>
        <v>7.541418904386107E-07</v>
      </c>
      <c r="L219">
        <f>I219*(G219-results!$B$22)^2*H219</f>
        <v>2.481275309344577E-07</v>
      </c>
      <c r="P219" s="3"/>
    </row>
    <row r="220" spans="2:16" ht="12.75">
      <c r="B220">
        <v>54</v>
      </c>
      <c r="C220">
        <v>7.5E-05</v>
      </c>
      <c r="E220" s="3">
        <f t="shared" si="37"/>
        <v>1.3716</v>
      </c>
      <c r="F220" s="4">
        <f t="shared" si="38"/>
        <v>7.5E-05</v>
      </c>
      <c r="G220">
        <f t="shared" si="39"/>
        <v>1.3684138621</v>
      </c>
      <c r="H220" s="3">
        <f t="shared" si="40"/>
        <v>0.0063722757999999935</v>
      </c>
      <c r="I220">
        <f t="shared" si="41"/>
        <v>7.75E-05</v>
      </c>
      <c r="J220">
        <f t="shared" si="42"/>
        <v>4.938513744999995E-07</v>
      </c>
      <c r="K220">
        <f t="shared" si="43"/>
        <v>6.757930666829378E-07</v>
      </c>
      <c r="L220">
        <f>I220*(G220-results!$B$22)^2*H220</f>
        <v>2.2553599715751142E-07</v>
      </c>
      <c r="P220" s="3"/>
    </row>
    <row r="221" spans="2:16" ht="12.75">
      <c r="B221">
        <v>54.249123</v>
      </c>
      <c r="C221">
        <v>7E-05</v>
      </c>
      <c r="E221" s="3">
        <f t="shared" si="37"/>
        <v>1.3779277241999999</v>
      </c>
      <c r="F221" s="4">
        <f t="shared" si="38"/>
        <v>7E-05</v>
      </c>
      <c r="G221">
        <f t="shared" si="39"/>
        <v>1.3747638621</v>
      </c>
      <c r="H221" s="3">
        <f t="shared" si="40"/>
        <v>0.00632772419999994</v>
      </c>
      <c r="I221">
        <f t="shared" si="41"/>
        <v>7.25E-05</v>
      </c>
      <c r="J221">
        <f t="shared" si="42"/>
        <v>4.5876000449999564E-07</v>
      </c>
      <c r="K221">
        <f t="shared" si="43"/>
        <v>6.306866755634275E-07</v>
      </c>
      <c r="L221">
        <f>I221*(G221-results!$B$22)^2*H221</f>
        <v>2.1346599298526548E-07</v>
      </c>
      <c r="P221" s="3"/>
    </row>
    <row r="222" spans="2:16" ht="12.75">
      <c r="B222">
        <v>54.5</v>
      </c>
      <c r="C222">
        <v>5.5E-05</v>
      </c>
      <c r="E222" s="3">
        <f t="shared" si="37"/>
        <v>1.3842999999999999</v>
      </c>
      <c r="F222" s="4">
        <f t="shared" si="38"/>
        <v>5.5E-05</v>
      </c>
      <c r="G222">
        <f t="shared" si="39"/>
        <v>1.3811138620999999</v>
      </c>
      <c r="H222" s="3">
        <f t="shared" si="40"/>
        <v>0.0063722757999999935</v>
      </c>
      <c r="I222">
        <f t="shared" si="41"/>
        <v>6.25E-05</v>
      </c>
      <c r="J222">
        <f t="shared" si="42"/>
        <v>3.982672374999996E-07</v>
      </c>
      <c r="K222">
        <f t="shared" si="43"/>
        <v>5.500524025315223E-07</v>
      </c>
      <c r="L222">
        <f>I222*(G222-results!$B$22)^2*H222</f>
        <v>1.8878435775800873E-07</v>
      </c>
      <c r="P222" s="3"/>
    </row>
    <row r="223" spans="2:16" ht="12.75">
      <c r="B223">
        <v>54.749123</v>
      </c>
      <c r="C223">
        <v>6E-05</v>
      </c>
      <c r="E223" s="3">
        <f t="shared" si="37"/>
        <v>1.3906277241999998</v>
      </c>
      <c r="F223" s="4">
        <f t="shared" si="38"/>
        <v>6E-05</v>
      </c>
      <c r="G223">
        <f t="shared" si="39"/>
        <v>1.3874638620999997</v>
      </c>
      <c r="H223" s="3">
        <f t="shared" si="40"/>
        <v>0.00632772419999994</v>
      </c>
      <c r="I223">
        <f t="shared" si="41"/>
        <v>5.75E-05</v>
      </c>
      <c r="J223">
        <f t="shared" si="42"/>
        <v>3.6384414149999655E-07</v>
      </c>
      <c r="K223">
        <f t="shared" si="43"/>
        <v>5.04820597768044E-07</v>
      </c>
      <c r="L223">
        <f>I223*(G223-results!$B$22)^2*H223</f>
        <v>1.7566336448158278E-07</v>
      </c>
      <c r="P223" s="3"/>
    </row>
    <row r="224" spans="2:3" ht="12.75">
      <c r="B224">
        <v>180</v>
      </c>
      <c r="C224">
        <v>1.5E-05</v>
      </c>
    </row>
    <row r="225" spans="2:3" ht="12.75">
      <c r="B225">
        <v>180.557892</v>
      </c>
      <c r="C225">
        <v>1.5E-05</v>
      </c>
    </row>
    <row r="226" spans="2:3" ht="12.75">
      <c r="B226">
        <v>180</v>
      </c>
      <c r="C226">
        <v>2E-05</v>
      </c>
    </row>
    <row r="227" spans="2:3" ht="12.75">
      <c r="B227">
        <v>54.749123</v>
      </c>
      <c r="C227">
        <v>5.5E-05</v>
      </c>
    </row>
    <row r="228" spans="2:3" ht="12.75">
      <c r="B228">
        <v>54</v>
      </c>
      <c r="C228">
        <v>8E-05</v>
      </c>
    </row>
    <row r="229" spans="2:3" ht="12.75">
      <c r="B229">
        <v>53.249123</v>
      </c>
      <c r="C229">
        <v>0.000105</v>
      </c>
    </row>
    <row r="230" spans="2:3" ht="12.75">
      <c r="B230">
        <v>52.5</v>
      </c>
      <c r="C230">
        <v>0.00017</v>
      </c>
    </row>
    <row r="231" spans="2:3" ht="12.75">
      <c r="B231">
        <v>51.749123</v>
      </c>
      <c r="C231">
        <v>0.000345</v>
      </c>
    </row>
    <row r="232" spans="2:3" ht="12.75">
      <c r="B232">
        <v>51</v>
      </c>
      <c r="C232">
        <v>0.000785</v>
      </c>
    </row>
    <row r="233" spans="2:3" ht="12.75">
      <c r="B233">
        <v>50.249123</v>
      </c>
      <c r="C233">
        <v>0.00625</v>
      </c>
    </row>
    <row r="234" spans="2:3" ht="12.75">
      <c r="B234">
        <v>49.5</v>
      </c>
      <c r="C234">
        <v>0.015935</v>
      </c>
    </row>
    <row r="235" spans="2:3" ht="12.75">
      <c r="B235">
        <v>48.749123</v>
      </c>
      <c r="C235">
        <v>0.034005</v>
      </c>
    </row>
    <row r="236" spans="2:3" ht="12.75">
      <c r="B236">
        <v>48</v>
      </c>
      <c r="C236">
        <v>0.05742</v>
      </c>
    </row>
    <row r="237" spans="2:3" ht="12.75">
      <c r="B237">
        <v>47.249123</v>
      </c>
      <c r="C237">
        <v>0.06848</v>
      </c>
    </row>
    <row r="238" spans="2:3" ht="12.75">
      <c r="B238">
        <v>46.5</v>
      </c>
      <c r="C238">
        <v>0.07156</v>
      </c>
    </row>
    <row r="239" spans="2:3" ht="12.75">
      <c r="B239">
        <v>45.749123</v>
      </c>
      <c r="C239">
        <v>0.07381</v>
      </c>
    </row>
    <row r="240" spans="2:3" ht="12.75">
      <c r="B240">
        <v>45</v>
      </c>
      <c r="C240">
        <v>0.077565</v>
      </c>
    </row>
    <row r="241" spans="2:3" ht="12.75">
      <c r="B241">
        <v>44.249123</v>
      </c>
      <c r="C241">
        <v>0.0814</v>
      </c>
    </row>
    <row r="242" spans="2:3" ht="12.75">
      <c r="B242">
        <v>43.5</v>
      </c>
      <c r="C242">
        <v>0.084525</v>
      </c>
    </row>
    <row r="243" spans="2:3" ht="12.75">
      <c r="B243">
        <v>42.749123</v>
      </c>
      <c r="C243">
        <v>0.08678</v>
      </c>
    </row>
    <row r="244" spans="2:3" ht="12.75">
      <c r="B244">
        <v>42</v>
      </c>
      <c r="C244">
        <v>0.088455</v>
      </c>
    </row>
    <row r="245" spans="2:3" ht="12.75">
      <c r="B245">
        <v>41.249123</v>
      </c>
      <c r="C245">
        <v>0.089795</v>
      </c>
    </row>
    <row r="246" spans="2:3" ht="12.75">
      <c r="B246">
        <v>40.5</v>
      </c>
      <c r="C246">
        <v>0.0911</v>
      </c>
    </row>
    <row r="247" spans="2:3" ht="12.75">
      <c r="B247">
        <v>39.749123</v>
      </c>
      <c r="C247">
        <v>0.092265</v>
      </c>
    </row>
    <row r="248" spans="2:3" ht="12.75">
      <c r="B248">
        <v>39</v>
      </c>
      <c r="C248">
        <v>0.093225</v>
      </c>
    </row>
    <row r="249" spans="2:3" ht="12.75">
      <c r="B249">
        <v>38.249123</v>
      </c>
      <c r="C249">
        <v>0.094025</v>
      </c>
    </row>
    <row r="250" spans="2:3" ht="12.75">
      <c r="B250">
        <v>37.5</v>
      </c>
      <c r="C250">
        <v>0.09446</v>
      </c>
    </row>
    <row r="251" spans="2:3" ht="12.75">
      <c r="B251">
        <v>36.749123</v>
      </c>
      <c r="C251">
        <v>0.095225</v>
      </c>
    </row>
    <row r="252" spans="2:3" ht="12.75">
      <c r="B252">
        <v>36</v>
      </c>
      <c r="C252">
        <v>0.095765</v>
      </c>
    </row>
    <row r="253" spans="2:3" ht="12.75">
      <c r="B253">
        <v>35.249123</v>
      </c>
      <c r="C253">
        <v>0.096245</v>
      </c>
    </row>
    <row r="254" spans="2:3" ht="12.75">
      <c r="B254">
        <v>34.5</v>
      </c>
      <c r="C254">
        <v>0.09664</v>
      </c>
    </row>
    <row r="255" spans="2:3" ht="12.75">
      <c r="B255">
        <v>33.749123</v>
      </c>
      <c r="C255">
        <v>0.09694</v>
      </c>
    </row>
    <row r="256" spans="2:3" ht="12.75">
      <c r="B256">
        <v>33</v>
      </c>
      <c r="C256">
        <v>0.0972</v>
      </c>
    </row>
    <row r="257" spans="2:3" ht="12.75">
      <c r="B257">
        <v>32.249123</v>
      </c>
      <c r="C257">
        <v>0.0974</v>
      </c>
    </row>
    <row r="258" spans="2:3" ht="12.75">
      <c r="B258">
        <v>31.5</v>
      </c>
      <c r="C258">
        <v>0.097595</v>
      </c>
    </row>
    <row r="259" spans="2:3" ht="12.75">
      <c r="B259">
        <v>30.749123</v>
      </c>
      <c r="C259">
        <v>0.097735</v>
      </c>
    </row>
    <row r="260" spans="2:3" ht="12.75">
      <c r="B260">
        <v>30</v>
      </c>
      <c r="C260">
        <v>0.097865</v>
      </c>
    </row>
    <row r="261" spans="2:3" ht="12.75">
      <c r="B261">
        <v>29.249123</v>
      </c>
      <c r="C261">
        <v>0.09813</v>
      </c>
    </row>
    <row r="262" spans="2:3" ht="12.75">
      <c r="B262">
        <v>28.5</v>
      </c>
      <c r="C262">
        <v>0.098195</v>
      </c>
    </row>
    <row r="263" spans="2:3" ht="12.75">
      <c r="B263">
        <v>27.749123</v>
      </c>
      <c r="C263">
        <v>0.098045</v>
      </c>
    </row>
    <row r="264" spans="2:3" ht="12.75">
      <c r="B264">
        <v>27</v>
      </c>
      <c r="C264">
        <v>0.09889</v>
      </c>
    </row>
    <row r="265" spans="2:3" ht="12.75">
      <c r="B265">
        <v>26.249123</v>
      </c>
      <c r="C265">
        <v>0.09993</v>
      </c>
    </row>
    <row r="266" spans="2:3" ht="12.75">
      <c r="B266">
        <v>25.5</v>
      </c>
      <c r="C266">
        <v>0.100345</v>
      </c>
    </row>
    <row r="267" spans="2:3" ht="12.75">
      <c r="B267">
        <v>24.749123</v>
      </c>
      <c r="C267">
        <v>0.100515</v>
      </c>
    </row>
    <row r="268" spans="2:3" ht="12.75">
      <c r="B268">
        <v>24</v>
      </c>
      <c r="C268">
        <v>0.100485</v>
      </c>
    </row>
    <row r="269" spans="2:3" ht="12.75">
      <c r="B269">
        <v>23.249123</v>
      </c>
      <c r="C269">
        <v>0.10063</v>
      </c>
    </row>
    <row r="270" spans="2:3" ht="12.75">
      <c r="B270">
        <v>22.5</v>
      </c>
      <c r="C270">
        <v>0.100585</v>
      </c>
    </row>
    <row r="271" spans="2:3" ht="12.75">
      <c r="B271">
        <v>21.749123</v>
      </c>
      <c r="C271">
        <v>0.100545</v>
      </c>
    </row>
    <row r="272" spans="2:3" ht="12.75">
      <c r="B272">
        <v>21</v>
      </c>
      <c r="C272">
        <v>0.10051</v>
      </c>
    </row>
    <row r="273" spans="2:3" ht="12.75">
      <c r="B273">
        <v>20.249123</v>
      </c>
      <c r="C273">
        <v>0.100365</v>
      </c>
    </row>
    <row r="274" spans="2:3" ht="12.75">
      <c r="B274">
        <v>19.5</v>
      </c>
      <c r="C274">
        <v>0.1001</v>
      </c>
    </row>
    <row r="275" spans="2:3" ht="12.75">
      <c r="B275">
        <v>18.749123</v>
      </c>
      <c r="C275">
        <v>0.099765</v>
      </c>
    </row>
    <row r="276" spans="2:3" ht="12.75">
      <c r="B276">
        <v>18</v>
      </c>
      <c r="C276">
        <v>0.099265</v>
      </c>
    </row>
    <row r="277" spans="2:3" ht="12.75">
      <c r="B277">
        <v>17.249123</v>
      </c>
      <c r="C277">
        <v>0.09896</v>
      </c>
    </row>
    <row r="278" spans="2:3" ht="12.75">
      <c r="B278">
        <v>16.5</v>
      </c>
      <c r="C278">
        <v>0.098375</v>
      </c>
    </row>
    <row r="279" spans="2:3" ht="12.75">
      <c r="B279">
        <v>15.749123</v>
      </c>
      <c r="C279">
        <v>0.09761</v>
      </c>
    </row>
    <row r="280" spans="2:3" ht="12.75">
      <c r="B280">
        <v>15</v>
      </c>
      <c r="C280">
        <v>0.096565</v>
      </c>
    </row>
    <row r="281" spans="2:3" ht="12.75">
      <c r="B281">
        <v>14.249123</v>
      </c>
      <c r="C281">
        <v>0.09528</v>
      </c>
    </row>
    <row r="282" spans="2:3" ht="12.75">
      <c r="B282">
        <v>13.5</v>
      </c>
      <c r="C282">
        <v>0.09386</v>
      </c>
    </row>
    <row r="283" spans="2:3" ht="12.75">
      <c r="B283">
        <v>12.749123</v>
      </c>
      <c r="C283">
        <v>0.092365</v>
      </c>
    </row>
    <row r="284" spans="2:3" ht="12.75">
      <c r="B284">
        <v>12</v>
      </c>
      <c r="C284">
        <v>0.09048</v>
      </c>
    </row>
    <row r="285" spans="2:3" ht="12.75">
      <c r="B285">
        <v>11.249123</v>
      </c>
      <c r="C285">
        <v>0.087985</v>
      </c>
    </row>
    <row r="286" spans="2:3" ht="12.75">
      <c r="B286">
        <v>10.5</v>
      </c>
      <c r="C286">
        <v>0.084555</v>
      </c>
    </row>
    <row r="287" spans="2:3" ht="12.75">
      <c r="B287">
        <v>9.749123</v>
      </c>
      <c r="C287">
        <v>0.080565</v>
      </c>
    </row>
    <row r="288" spans="2:3" ht="12.75">
      <c r="B288">
        <v>9</v>
      </c>
      <c r="C288">
        <v>0.07698</v>
      </c>
    </row>
    <row r="289" spans="2:3" ht="12.75">
      <c r="B289">
        <v>8.249123</v>
      </c>
      <c r="C289">
        <v>0.0744</v>
      </c>
    </row>
    <row r="290" spans="2:3" ht="12.75">
      <c r="B290">
        <v>7.5</v>
      </c>
      <c r="C290">
        <v>0.06904</v>
      </c>
    </row>
    <row r="291" spans="2:3" ht="12.75">
      <c r="B291">
        <v>6.749123</v>
      </c>
      <c r="C291">
        <v>0.053485</v>
      </c>
    </row>
    <row r="292" spans="2:3" ht="12.75">
      <c r="B292">
        <v>6</v>
      </c>
      <c r="C292">
        <v>0.031185</v>
      </c>
    </row>
    <row r="293" spans="2:3" ht="12.75">
      <c r="B293">
        <v>5.249123</v>
      </c>
      <c r="C293">
        <v>0.01461</v>
      </c>
    </row>
    <row r="294" spans="2:3" ht="12.75">
      <c r="B294">
        <v>4.5</v>
      </c>
      <c r="C294">
        <v>0.005225</v>
      </c>
    </row>
    <row r="295" spans="2:3" ht="12.75">
      <c r="B295">
        <v>3.749123</v>
      </c>
      <c r="C295">
        <v>0.000745</v>
      </c>
    </row>
    <row r="296" spans="2:3" ht="12.75">
      <c r="B296">
        <v>3</v>
      </c>
      <c r="C296">
        <v>0.000305</v>
      </c>
    </row>
    <row r="297" spans="2:3" ht="12.75">
      <c r="B297">
        <v>2.249123</v>
      </c>
      <c r="C297">
        <v>0.000165</v>
      </c>
    </row>
    <row r="298" spans="2:3" ht="12.75">
      <c r="B298">
        <v>1.5</v>
      </c>
      <c r="C298">
        <v>0.0001</v>
      </c>
    </row>
    <row r="299" spans="2:3" ht="12.75">
      <c r="B299">
        <v>0.749123</v>
      </c>
      <c r="C299">
        <v>7E-05</v>
      </c>
    </row>
    <row r="300" spans="2:3" ht="12.75">
      <c r="B300">
        <v>0</v>
      </c>
      <c r="C300">
        <v>6E-05</v>
      </c>
    </row>
    <row r="301" spans="2:3" ht="12.75">
      <c r="B301">
        <v>0</v>
      </c>
      <c r="C301">
        <v>5E-05</v>
      </c>
    </row>
    <row r="303" spans="1:3" ht="12.75">
      <c r="A303" t="s">
        <v>3</v>
      </c>
      <c r="B303" t="s">
        <v>4</v>
      </c>
      <c r="C303" t="s">
        <v>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03"/>
  <sheetViews>
    <sheetView tabSelected="1" workbookViewId="0" topLeftCell="P1">
      <selection activeCell="T1" sqref="T1"/>
    </sheetView>
  </sheetViews>
  <sheetFormatPr defaultColWidth="9.140625" defaultRowHeight="12.75"/>
  <cols>
    <col min="1" max="1" width="10.421875" style="0" customWidth="1"/>
    <col min="2" max="9" width="8.8515625" style="0" customWidth="1"/>
    <col min="10" max="10" width="10.140625" style="0" customWidth="1"/>
    <col min="11" max="17" width="8.8515625" style="0" customWidth="1"/>
    <col min="18" max="18" width="11.28125" style="0" customWidth="1"/>
    <col min="19" max="16384" width="8.8515625" style="0" customWidth="1"/>
  </cols>
  <sheetData>
    <row r="1" spans="1:21" ht="12.75">
      <c r="A1" t="s">
        <v>6</v>
      </c>
      <c r="C1" t="s">
        <v>7</v>
      </c>
      <c r="E1" t="s">
        <v>8</v>
      </c>
      <c r="J1" t="s">
        <v>9</v>
      </c>
      <c r="K1" t="s">
        <v>10</v>
      </c>
      <c r="L1" t="s">
        <v>87</v>
      </c>
      <c r="M1" t="s">
        <v>11</v>
      </c>
      <c r="R1" t="s">
        <v>9</v>
      </c>
      <c r="S1" t="s">
        <v>10</v>
      </c>
      <c r="T1" t="s">
        <v>87</v>
      </c>
      <c r="U1" t="s">
        <v>12</v>
      </c>
    </row>
    <row r="2" spans="2:21" ht="12.75">
      <c r="B2" t="s">
        <v>0</v>
      </c>
      <c r="C2" t="s">
        <v>1</v>
      </c>
      <c r="J2" s="1">
        <f>SUM(J5:J223)</f>
        <v>-0.10086346450241103</v>
      </c>
      <c r="K2" s="2">
        <f>SUM(K5:K223)</f>
        <v>-0.0700971355925961</v>
      </c>
      <c r="L2" s="2">
        <f>SUM(L5:L223)</f>
        <v>-0.009189688402096182</v>
      </c>
      <c r="R2" s="1">
        <f>SUM(R5:R223)</f>
        <v>-0.10091699500241097</v>
      </c>
      <c r="S2" s="2">
        <f>SUM(S5:S223)</f>
        <v>-0.07022135520844269</v>
      </c>
      <c r="T2" s="2">
        <f>SUM(T5:T223)</f>
        <v>-0.00920364490720535</v>
      </c>
      <c r="U2">
        <f>AVERAGE(U74:U153)</f>
        <v>-0.0990031875</v>
      </c>
    </row>
    <row r="3" spans="2:20" ht="12.75">
      <c r="B3" t="s">
        <v>2</v>
      </c>
      <c r="C3" t="s">
        <v>2</v>
      </c>
      <c r="E3" t="s">
        <v>13</v>
      </c>
      <c r="F3" t="s">
        <v>14</v>
      </c>
      <c r="G3" t="s">
        <v>15</v>
      </c>
      <c r="H3" t="s">
        <v>16</v>
      </c>
      <c r="I3" t="s">
        <v>17</v>
      </c>
      <c r="J3" t="s">
        <v>18</v>
      </c>
      <c r="K3" t="s">
        <v>19</v>
      </c>
      <c r="L3" t="s">
        <v>88</v>
      </c>
      <c r="M3" t="s">
        <v>13</v>
      </c>
      <c r="N3" t="s">
        <v>14</v>
      </c>
      <c r="O3" t="s">
        <v>15</v>
      </c>
      <c r="P3" t="s">
        <v>16</v>
      </c>
      <c r="Q3" t="s">
        <v>17</v>
      </c>
      <c r="R3" t="s">
        <v>18</v>
      </c>
      <c r="S3" t="s">
        <v>19</v>
      </c>
      <c r="T3" t="s">
        <v>88</v>
      </c>
    </row>
    <row r="4" spans="2:14" ht="12.75">
      <c r="B4">
        <v>0</v>
      </c>
      <c r="C4">
        <v>4.5E-05</v>
      </c>
      <c r="E4" s="3">
        <f>B4*0.0254</f>
        <v>0</v>
      </c>
      <c r="F4" s="4">
        <f>C4</f>
        <v>4.5E-05</v>
      </c>
      <c r="M4" s="3">
        <f aca="true" t="shared" si="0" ref="M4:M67">B227*0.0254</f>
        <v>1.3906277241999998</v>
      </c>
      <c r="N4" s="4">
        <f aca="true" t="shared" si="1" ref="N4:N67">C227</f>
        <v>4.5E-05</v>
      </c>
    </row>
    <row r="5" spans="2:20" ht="12.75">
      <c r="B5">
        <v>0.249123</v>
      </c>
      <c r="C5">
        <v>4E-05</v>
      </c>
      <c r="E5" s="3">
        <f aca="true" t="shared" si="2" ref="E5:E68">B5*0.0254</f>
        <v>0.0063277242</v>
      </c>
      <c r="F5" s="4">
        <f aca="true" t="shared" si="3" ref="F5:F68">C5</f>
        <v>4E-05</v>
      </c>
      <c r="G5">
        <f>0.5*(E5+E4)</f>
        <v>0.0031638621</v>
      </c>
      <c r="H5" s="3">
        <f>E5-E4</f>
        <v>0.0063277242</v>
      </c>
      <c r="I5">
        <f>0.5*(F5+F4)</f>
        <v>4.25E-05</v>
      </c>
      <c r="J5">
        <f>I5*H5</f>
        <v>2.689282785E-07</v>
      </c>
      <c r="K5">
        <f>I5*G5*H5</f>
        <v>8.508519879643949E-10</v>
      </c>
      <c r="L5">
        <f>I5*(G5-results!$B$22)^2*H5</f>
        <v>1.278375576316937E-07</v>
      </c>
      <c r="M5" s="3">
        <f t="shared" si="0"/>
        <v>1.3716</v>
      </c>
      <c r="N5" s="4">
        <f t="shared" si="1"/>
        <v>2.5E-05</v>
      </c>
      <c r="O5">
        <f>0.5*(M5+M4)</f>
        <v>1.3811138620999999</v>
      </c>
      <c r="P5" s="3">
        <f>ABS(M5-M4)</f>
        <v>0.019027724199999874</v>
      </c>
      <c r="Q5">
        <f>0.5*(N5+N4)</f>
        <v>3.5000000000000004E-05</v>
      </c>
      <c r="R5">
        <f>Q5*P5</f>
        <v>6.659703469999956E-07</v>
      </c>
      <c r="S5">
        <f>Q5*O5*P5</f>
        <v>9.19780877989241E-07</v>
      </c>
      <c r="T5">
        <f>Q5*(O5-results!$B$22)^2*P5</f>
        <v>3.1567945441224634E-07</v>
      </c>
    </row>
    <row r="6" spans="2:20" ht="12.75">
      <c r="B6">
        <v>0.5</v>
      </c>
      <c r="C6">
        <v>3E-05</v>
      </c>
      <c r="E6" s="3">
        <f t="shared" si="2"/>
        <v>0.0127</v>
      </c>
      <c r="F6" s="4">
        <f t="shared" si="3"/>
        <v>3E-05</v>
      </c>
      <c r="G6">
        <f aca="true" t="shared" si="4" ref="G6:G69">0.5*(E6+E5)</f>
        <v>0.0095138621</v>
      </c>
      <c r="H6" s="3">
        <f aca="true" t="shared" si="5" ref="H6:H69">E6-E5</f>
        <v>0.0063722758</v>
      </c>
      <c r="I6">
        <f aca="true" t="shared" si="6" ref="I6:I69">0.5*(F6+F5)</f>
        <v>3.5000000000000004E-05</v>
      </c>
      <c r="J6">
        <f>I6*H6</f>
        <v>2.2302965300000002E-07</v>
      </c>
      <c r="K6">
        <f>I6*G6*H6</f>
        <v>2.1218733628528515E-09</v>
      </c>
      <c r="L6">
        <f>I6*(G6-results!$B$22)^2*H6</f>
        <v>1.0407532440432596E-07</v>
      </c>
      <c r="M6" s="3">
        <f t="shared" si="0"/>
        <v>1.3525277241999998</v>
      </c>
      <c r="N6" s="4">
        <f t="shared" si="1"/>
        <v>-2.5E-05</v>
      </c>
      <c r="O6">
        <f aca="true" t="shared" si="7" ref="O6:O69">0.5*(M6+M5)</f>
        <v>1.3620638620999999</v>
      </c>
      <c r="P6" s="3">
        <f aca="true" t="shared" si="8" ref="P6:P69">ABS(M6-M5)</f>
        <v>0.01907227580000015</v>
      </c>
      <c r="Q6">
        <f aca="true" t="shared" si="9" ref="Q6:Q69">0.5*(N6+N5)</f>
        <v>0</v>
      </c>
      <c r="R6">
        <f aca="true" t="shared" si="10" ref="R6:R69">Q6*P6</f>
        <v>0</v>
      </c>
      <c r="S6">
        <f aca="true" t="shared" si="11" ref="S6:S69">Q6*O6*P6</f>
        <v>0</v>
      </c>
      <c r="T6">
        <f>Q6*(O6-results!$B$22)^2*P6</f>
        <v>0</v>
      </c>
    </row>
    <row r="7" spans="2:20" ht="12.75">
      <c r="B7">
        <v>0.749123</v>
      </c>
      <c r="C7">
        <v>2E-05</v>
      </c>
      <c r="E7" s="3">
        <f t="shared" si="2"/>
        <v>0.0190277242</v>
      </c>
      <c r="F7" s="4">
        <f t="shared" si="3"/>
        <v>2E-05</v>
      </c>
      <c r="G7">
        <f t="shared" si="4"/>
        <v>0.0158638621</v>
      </c>
      <c r="H7" s="3">
        <f t="shared" si="5"/>
        <v>0.006327724199999999</v>
      </c>
      <c r="I7">
        <f t="shared" si="6"/>
        <v>2.5E-05</v>
      </c>
      <c r="J7">
        <f>I7*H7</f>
        <v>1.5819310499999998E-07</v>
      </c>
      <c r="K7">
        <f>I7*G7*H7</f>
        <v>2.5095536028908203E-09</v>
      </c>
      <c r="L7">
        <f>I7*(G7-results!$B$22)^2*H7</f>
        <v>7.245374344037419E-08</v>
      </c>
      <c r="M7" s="3">
        <f t="shared" si="0"/>
        <v>1.3335</v>
      </c>
      <c r="N7" s="4">
        <f t="shared" si="1"/>
        <v>-0.000105</v>
      </c>
      <c r="O7">
        <f t="shared" si="7"/>
        <v>1.3430138620999998</v>
      </c>
      <c r="P7" s="3">
        <f t="shared" si="8"/>
        <v>0.019027724199999874</v>
      </c>
      <c r="Q7">
        <f t="shared" si="9"/>
        <v>-6.500000000000001E-05</v>
      </c>
      <c r="R7">
        <f t="shared" si="10"/>
        <v>-1.236802072999992E-06</v>
      </c>
      <c r="S7">
        <f t="shared" si="11"/>
        <v>-1.6610423287130053E-06</v>
      </c>
      <c r="T7">
        <f>Q7*(O7-results!$B$22)^2*P7</f>
        <v>-5.231712151712368E-07</v>
      </c>
    </row>
    <row r="8" spans="2:20" ht="12.75">
      <c r="B8">
        <v>1</v>
      </c>
      <c r="C8">
        <v>1E-05</v>
      </c>
      <c r="E8" s="3">
        <f t="shared" si="2"/>
        <v>0.0254</v>
      </c>
      <c r="F8" s="4">
        <f t="shared" si="3"/>
        <v>1E-05</v>
      </c>
      <c r="G8">
        <f t="shared" si="4"/>
        <v>0.0222138621</v>
      </c>
      <c r="H8" s="3">
        <f t="shared" si="5"/>
        <v>0.0063722758000000004</v>
      </c>
      <c r="I8">
        <f t="shared" si="6"/>
        <v>1.5000000000000002E-05</v>
      </c>
      <c r="J8">
        <f>I8*H8</f>
        <v>9.558413700000002E-08</v>
      </c>
      <c r="K8">
        <f>I8*G8*H8</f>
        <v>2.123292838265508E-09</v>
      </c>
      <c r="L8">
        <f>I8*(G8-results!$B$22)^2*H8</f>
        <v>4.296064003107976E-08</v>
      </c>
      <c r="M8" s="3">
        <f t="shared" si="0"/>
        <v>1.3144277242</v>
      </c>
      <c r="N8" s="4">
        <f t="shared" si="1"/>
        <v>-0.000275</v>
      </c>
      <c r="O8">
        <f t="shared" si="7"/>
        <v>1.3239638620999998</v>
      </c>
      <c r="P8" s="3">
        <f t="shared" si="8"/>
        <v>0.019072275799999927</v>
      </c>
      <c r="Q8">
        <f t="shared" si="9"/>
        <v>-0.00019</v>
      </c>
      <c r="R8">
        <f t="shared" si="10"/>
        <v>-3.623732401999986E-06</v>
      </c>
      <c r="S8">
        <f t="shared" si="11"/>
        <v>-4.797690746168811E-06</v>
      </c>
      <c r="T8">
        <f>Q8*(O8-results!$B$22)^2*P8</f>
        <v>-1.4443702496503253E-06</v>
      </c>
    </row>
    <row r="9" spans="2:20" ht="12.75">
      <c r="B9">
        <v>1.249123</v>
      </c>
      <c r="C9">
        <v>-5E-06</v>
      </c>
      <c r="E9" s="3">
        <f t="shared" si="2"/>
        <v>0.0317277242</v>
      </c>
      <c r="F9" s="4">
        <f t="shared" si="3"/>
        <v>-5E-06</v>
      </c>
      <c r="G9">
        <f t="shared" si="4"/>
        <v>0.0285638621</v>
      </c>
      <c r="H9" s="3">
        <f t="shared" si="5"/>
        <v>0.0063277242000000025</v>
      </c>
      <c r="I9">
        <f t="shared" si="6"/>
        <v>2.5E-06</v>
      </c>
      <c r="J9">
        <f>I9*H9</f>
        <v>1.581931050000001E-08</v>
      </c>
      <c r="K9">
        <f>I9*G9*H9</f>
        <v>4.5186060363908227E-10</v>
      </c>
      <c r="L9">
        <f>I9*(G9-results!$B$22)^2*H9</f>
        <v>6.975995349979836E-09</v>
      </c>
      <c r="M9" s="3">
        <f t="shared" si="0"/>
        <v>1.2953999999999999</v>
      </c>
      <c r="N9" s="4">
        <f t="shared" si="1"/>
        <v>-0.00092</v>
      </c>
      <c r="O9">
        <f t="shared" si="7"/>
        <v>1.3049138620999998</v>
      </c>
      <c r="P9" s="3">
        <f t="shared" si="8"/>
        <v>0.019027724200000096</v>
      </c>
      <c r="Q9">
        <f t="shared" si="9"/>
        <v>-0.0005975</v>
      </c>
      <c r="R9">
        <f t="shared" si="10"/>
        <v>-1.1369065209500057E-05</v>
      </c>
      <c r="S9">
        <f t="shared" si="11"/>
        <v>-1.4835650790995464E-05</v>
      </c>
      <c r="T9">
        <f>Q9*(O9-results!$B$22)^2*P9</f>
        <v>-4.262209211256416E-06</v>
      </c>
    </row>
    <row r="10" spans="2:20" ht="12.75">
      <c r="B10">
        <v>1.5</v>
      </c>
      <c r="C10">
        <v>-2E-05</v>
      </c>
      <c r="E10" s="3">
        <f t="shared" si="2"/>
        <v>0.038099999999999995</v>
      </c>
      <c r="F10" s="4">
        <f t="shared" si="3"/>
        <v>-2E-05</v>
      </c>
      <c r="G10">
        <f t="shared" si="4"/>
        <v>0.0349138621</v>
      </c>
      <c r="H10" s="3">
        <f t="shared" si="5"/>
        <v>0.0063722757999999935</v>
      </c>
      <c r="I10">
        <f t="shared" si="6"/>
        <v>-1.25E-05</v>
      </c>
      <c r="J10">
        <f aca="true" t="shared" si="12" ref="J10:J73">I10*H10</f>
        <v>-7.965344749999992E-08</v>
      </c>
      <c r="K10">
        <f aca="true" t="shared" si="13" ref="K10:K73">I10*G10*H10</f>
        <v>-2.781009481804587E-09</v>
      </c>
      <c r="L10">
        <f>I10*(G10-results!$B$22)^2*H10</f>
        <v>-3.445700261173005E-08</v>
      </c>
      <c r="M10" s="3">
        <f t="shared" si="0"/>
        <v>1.2763277242</v>
      </c>
      <c r="N10" s="4">
        <f t="shared" si="1"/>
        <v>-0.006725</v>
      </c>
      <c r="O10">
        <f t="shared" si="7"/>
        <v>1.2858638620999998</v>
      </c>
      <c r="P10" s="3">
        <f t="shared" si="8"/>
        <v>0.019072275799999927</v>
      </c>
      <c r="Q10">
        <f t="shared" si="9"/>
        <v>-0.0038225</v>
      </c>
      <c r="R10">
        <f t="shared" si="10"/>
        <v>-7.290377424549972E-05</v>
      </c>
      <c r="S10">
        <f t="shared" si="11"/>
        <v>-9.374432871298477E-05</v>
      </c>
      <c r="T10">
        <f>Q10*(O10-results!$B$22)^2*P10</f>
        <v>-2.565703098668155E-05</v>
      </c>
    </row>
    <row r="11" spans="2:20" ht="12.75">
      <c r="B11">
        <v>1.749123</v>
      </c>
      <c r="C11">
        <v>-4E-05</v>
      </c>
      <c r="E11" s="3">
        <f t="shared" si="2"/>
        <v>0.0444277242</v>
      </c>
      <c r="F11" s="4">
        <f t="shared" si="3"/>
        <v>-4E-05</v>
      </c>
      <c r="G11">
        <f t="shared" si="4"/>
        <v>0.04126386209999999</v>
      </c>
      <c r="H11" s="3">
        <f t="shared" si="5"/>
        <v>0.0063277242000000025</v>
      </c>
      <c r="I11">
        <f t="shared" si="6"/>
        <v>-3.0000000000000004E-05</v>
      </c>
      <c r="J11">
        <f t="shared" si="12"/>
        <v>-1.898317260000001E-07</v>
      </c>
      <c r="K11">
        <f t="shared" si="13"/>
        <v>-7.833190163868987E-09</v>
      </c>
      <c r="L11">
        <f>I11*(G11-results!$B$22)^2*H11</f>
        <v>-8.054063218924005E-08</v>
      </c>
      <c r="M11" s="3">
        <f t="shared" si="0"/>
        <v>1.2572999999999999</v>
      </c>
      <c r="N11" s="4">
        <f t="shared" si="1"/>
        <v>-0.01676</v>
      </c>
      <c r="O11">
        <f t="shared" si="7"/>
        <v>1.2668138620999998</v>
      </c>
      <c r="P11" s="3">
        <f t="shared" si="8"/>
        <v>0.019027724200000096</v>
      </c>
      <c r="Q11">
        <f t="shared" si="9"/>
        <v>-0.0117425</v>
      </c>
      <c r="R11">
        <f t="shared" si="10"/>
        <v>-0.00022343305141850112</v>
      </c>
      <c r="S11">
        <f t="shared" si="11"/>
        <v>-0.00028304808678825924</v>
      </c>
      <c r="T11">
        <f>Q11*(O11-results!$B$22)^2*P11</f>
        <v>-7.366378865299731E-05</v>
      </c>
    </row>
    <row r="12" spans="2:20" ht="12.75">
      <c r="B12">
        <v>2</v>
      </c>
      <c r="C12">
        <v>-6E-05</v>
      </c>
      <c r="E12" s="3">
        <f t="shared" si="2"/>
        <v>0.0508</v>
      </c>
      <c r="F12" s="4">
        <f t="shared" si="3"/>
        <v>-6E-05</v>
      </c>
      <c r="G12">
        <f t="shared" si="4"/>
        <v>0.0476138621</v>
      </c>
      <c r="H12" s="3">
        <f t="shared" si="5"/>
        <v>0.0063722758000000004</v>
      </c>
      <c r="I12">
        <f t="shared" si="6"/>
        <v>-5E-05</v>
      </c>
      <c r="J12">
        <f t="shared" si="12"/>
        <v>-3.1861379000000006E-07</v>
      </c>
      <c r="K12">
        <f t="shared" si="13"/>
        <v>-1.517043306021836E-08</v>
      </c>
      <c r="L12">
        <f>I12*(G12-results!$B$22)^2*H12</f>
        <v>-1.3255666589328647E-07</v>
      </c>
      <c r="M12" s="3">
        <f t="shared" si="0"/>
        <v>1.2382277242</v>
      </c>
      <c r="N12" s="4">
        <f t="shared" si="1"/>
        <v>-0.034485</v>
      </c>
      <c r="O12">
        <f t="shared" si="7"/>
        <v>1.2477638620999998</v>
      </c>
      <c r="P12" s="3">
        <f t="shared" si="8"/>
        <v>0.019072275799999927</v>
      </c>
      <c r="Q12">
        <f t="shared" si="9"/>
        <v>-0.0256225</v>
      </c>
      <c r="R12">
        <f t="shared" si="10"/>
        <v>-0.0004886793866854981</v>
      </c>
      <c r="S12">
        <f t="shared" si="11"/>
        <v>-0.0006097564788593564</v>
      </c>
      <c r="T12">
        <f>Q12*(O12-results!$B$22)^2*P12</f>
        <v>-0.00015059976340318476</v>
      </c>
    </row>
    <row r="13" spans="2:20" ht="12.75">
      <c r="B13">
        <v>2.249123</v>
      </c>
      <c r="C13">
        <v>-9.5E-05</v>
      </c>
      <c r="E13" s="3">
        <f t="shared" si="2"/>
        <v>0.0571277242</v>
      </c>
      <c r="F13" s="4">
        <f t="shared" si="3"/>
        <v>-9.5E-05</v>
      </c>
      <c r="G13">
        <f t="shared" si="4"/>
        <v>0.053963862099999996</v>
      </c>
      <c r="H13" s="3">
        <f t="shared" si="5"/>
        <v>0.0063277242000000025</v>
      </c>
      <c r="I13">
        <f t="shared" si="6"/>
        <v>-7.75E-05</v>
      </c>
      <c r="J13">
        <f t="shared" si="12"/>
        <v>-4.903986255000001E-07</v>
      </c>
      <c r="K13">
        <f t="shared" si="13"/>
        <v>-2.6463803800511553E-08</v>
      </c>
      <c r="L13">
        <f>I13*(G13-results!$B$22)^2*H13</f>
        <v>-2.000289365836457E-07</v>
      </c>
      <c r="M13" s="3">
        <f t="shared" si="0"/>
        <v>1.2191999999999998</v>
      </c>
      <c r="N13" s="4">
        <f t="shared" si="1"/>
        <v>-0.057775</v>
      </c>
      <c r="O13">
        <f t="shared" si="7"/>
        <v>1.2287138620999998</v>
      </c>
      <c r="P13" s="3">
        <f t="shared" si="8"/>
        <v>0.019027724200000096</v>
      </c>
      <c r="Q13">
        <f t="shared" si="9"/>
        <v>-0.046130000000000004</v>
      </c>
      <c r="R13">
        <f t="shared" si="10"/>
        <v>-0.0008777489173460045</v>
      </c>
      <c r="S13">
        <f t="shared" si="11"/>
        <v>-0.0010785022621863027</v>
      </c>
      <c r="T13">
        <f>Q13*(O13-results!$B$22)^2*P13</f>
        <v>-0.00025225557457714016</v>
      </c>
    </row>
    <row r="14" spans="2:20" ht="12.75">
      <c r="B14">
        <v>2.5</v>
      </c>
      <c r="C14">
        <v>-0.00014</v>
      </c>
      <c r="E14" s="3">
        <f t="shared" si="2"/>
        <v>0.0635</v>
      </c>
      <c r="F14" s="4">
        <f t="shared" si="3"/>
        <v>-0.00014</v>
      </c>
      <c r="G14">
        <f t="shared" si="4"/>
        <v>0.060313862100000004</v>
      </c>
      <c r="H14" s="3">
        <f t="shared" si="5"/>
        <v>0.0063722758000000004</v>
      </c>
      <c r="I14">
        <f t="shared" si="6"/>
        <v>-0.0001175</v>
      </c>
      <c r="J14">
        <f t="shared" si="12"/>
        <v>-7.487424065000001E-07</v>
      </c>
      <c r="K14">
        <f t="shared" si="13"/>
        <v>-4.515954625406315E-08</v>
      </c>
      <c r="L14">
        <f>I14*(G14-results!$B$22)^2*H14</f>
        <v>-2.993620344736722E-07</v>
      </c>
      <c r="M14" s="3">
        <f t="shared" si="0"/>
        <v>1.2001277242</v>
      </c>
      <c r="N14" s="4">
        <f t="shared" si="1"/>
        <v>-0.071225</v>
      </c>
      <c r="O14">
        <f t="shared" si="7"/>
        <v>1.2096638620999998</v>
      </c>
      <c r="P14" s="3">
        <f t="shared" si="8"/>
        <v>0.019072275799999927</v>
      </c>
      <c r="Q14">
        <f t="shared" si="9"/>
        <v>-0.0645</v>
      </c>
      <c r="R14">
        <f t="shared" si="10"/>
        <v>-0.0012301617890999954</v>
      </c>
      <c r="S14">
        <f t="shared" si="11"/>
        <v>-0.0014880822608105458</v>
      </c>
      <c r="T14">
        <f>Q14*(O14-results!$B$22)^2*P14</f>
        <v>-0.00032885571559109037</v>
      </c>
    </row>
    <row r="15" spans="2:20" ht="12.75">
      <c r="B15">
        <v>2.749123</v>
      </c>
      <c r="C15">
        <v>-0.00019</v>
      </c>
      <c r="E15" s="3">
        <f t="shared" si="2"/>
        <v>0.0698277242</v>
      </c>
      <c r="F15" s="4">
        <f t="shared" si="3"/>
        <v>-0.00019</v>
      </c>
      <c r="G15">
        <f t="shared" si="4"/>
        <v>0.0666638621</v>
      </c>
      <c r="H15" s="3">
        <f t="shared" si="5"/>
        <v>0.006327724199999996</v>
      </c>
      <c r="I15">
        <f t="shared" si="6"/>
        <v>-0.000165</v>
      </c>
      <c r="J15">
        <f t="shared" si="12"/>
        <v>-1.0440744929999994E-06</v>
      </c>
      <c r="K15">
        <f t="shared" si="13"/>
        <v>-6.960203802347937E-08</v>
      </c>
      <c r="L15">
        <f>I15*(G15-results!$B$22)^2*H15</f>
        <v>-4.090994375749777E-07</v>
      </c>
      <c r="M15" s="3">
        <f t="shared" si="0"/>
        <v>1.1811</v>
      </c>
      <c r="N15" s="4">
        <f t="shared" si="1"/>
        <v>-0.075055</v>
      </c>
      <c r="O15">
        <f t="shared" si="7"/>
        <v>1.1906138621</v>
      </c>
      <c r="P15" s="3">
        <f t="shared" si="8"/>
        <v>0.019027724199999874</v>
      </c>
      <c r="Q15">
        <f t="shared" si="9"/>
        <v>-0.07314</v>
      </c>
      <c r="R15">
        <f t="shared" si="10"/>
        <v>-0.0013916877479879907</v>
      </c>
      <c r="S15">
        <f t="shared" si="11"/>
        <v>-0.0016569627244692332</v>
      </c>
      <c r="T15">
        <f>Q15*(O15-results!$B$22)^2*P15</f>
        <v>-0.00034512603910272194</v>
      </c>
    </row>
    <row r="16" spans="2:20" ht="12.75">
      <c r="B16">
        <v>3</v>
      </c>
      <c r="C16">
        <v>-0.00026</v>
      </c>
      <c r="E16" s="3">
        <f t="shared" si="2"/>
        <v>0.07619999999999999</v>
      </c>
      <c r="F16" s="4">
        <f t="shared" si="3"/>
        <v>-0.00026</v>
      </c>
      <c r="G16">
        <f t="shared" si="4"/>
        <v>0.0730138621</v>
      </c>
      <c r="H16" s="3">
        <f t="shared" si="5"/>
        <v>0.0063722757999999935</v>
      </c>
      <c r="I16">
        <f t="shared" si="6"/>
        <v>-0.000225</v>
      </c>
      <c r="J16">
        <f t="shared" si="12"/>
        <v>-1.4337620549999986E-06</v>
      </c>
      <c r="K16">
        <f t="shared" si="13"/>
        <v>-1.046845049679825E-07</v>
      </c>
      <c r="L16">
        <f>I16*(G16-results!$B$22)^2*H16</f>
        <v>-5.504504044281889E-07</v>
      </c>
      <c r="M16" s="3">
        <f t="shared" si="0"/>
        <v>1.1620277242</v>
      </c>
      <c r="N16" s="4">
        <f t="shared" si="1"/>
        <v>-0.077595</v>
      </c>
      <c r="O16">
        <f t="shared" si="7"/>
        <v>1.1715638621</v>
      </c>
      <c r="P16" s="3">
        <f t="shared" si="8"/>
        <v>0.01907227580000015</v>
      </c>
      <c r="Q16">
        <f t="shared" si="9"/>
        <v>-0.076325</v>
      </c>
      <c r="R16">
        <f t="shared" si="10"/>
        <v>-0.0014556914504350114</v>
      </c>
      <c r="S16">
        <f t="shared" si="11"/>
        <v>-0.0017054354976975927</v>
      </c>
      <c r="T16">
        <f>Q16*(O16-results!$B$22)^2*P16</f>
        <v>-0.0003339073808263326</v>
      </c>
    </row>
    <row r="17" spans="2:20" ht="12.75">
      <c r="B17">
        <v>3.249123</v>
      </c>
      <c r="C17">
        <v>-0.000335</v>
      </c>
      <c r="E17" s="3">
        <f t="shared" si="2"/>
        <v>0.0825277242</v>
      </c>
      <c r="F17" s="4">
        <f t="shared" si="3"/>
        <v>-0.000335</v>
      </c>
      <c r="G17">
        <f t="shared" si="4"/>
        <v>0.07936386209999999</v>
      </c>
      <c r="H17" s="3">
        <f t="shared" si="5"/>
        <v>0.0063277242000000095</v>
      </c>
      <c r="I17">
        <f t="shared" si="6"/>
        <v>-0.0002975</v>
      </c>
      <c r="J17">
        <f t="shared" si="12"/>
        <v>-1.882497949500003E-06</v>
      </c>
      <c r="K17">
        <f t="shared" si="13"/>
        <v>-1.4940230766765096E-07</v>
      </c>
      <c r="L17">
        <f>I17*(G17-results!$B$22)^2*H17</f>
        <v>-7.079916073616858E-07</v>
      </c>
      <c r="M17" s="3">
        <f t="shared" si="0"/>
        <v>1.143</v>
      </c>
      <c r="N17" s="4">
        <f t="shared" si="1"/>
        <v>-0.081275</v>
      </c>
      <c r="O17">
        <f t="shared" si="7"/>
        <v>1.1525138621</v>
      </c>
      <c r="P17" s="3">
        <f t="shared" si="8"/>
        <v>0.019027724199999874</v>
      </c>
      <c r="Q17">
        <f t="shared" si="9"/>
        <v>-0.079435</v>
      </c>
      <c r="R17">
        <f t="shared" si="10"/>
        <v>-0.00151146727182699</v>
      </c>
      <c r="S17">
        <f t="shared" si="11"/>
        <v>-0.0017419869828910748</v>
      </c>
      <c r="T17">
        <f>Q17*(O17-results!$B$22)^2*P17</f>
        <v>-0.00031966929186172843</v>
      </c>
    </row>
    <row r="18" spans="2:20" ht="12.75">
      <c r="B18">
        <v>3.5</v>
      </c>
      <c r="C18">
        <v>-0.00044</v>
      </c>
      <c r="E18" s="3">
        <f t="shared" si="2"/>
        <v>0.08889999999999999</v>
      </c>
      <c r="F18" s="4">
        <f t="shared" si="3"/>
        <v>-0.00044</v>
      </c>
      <c r="G18">
        <f t="shared" si="4"/>
        <v>0.0857138621</v>
      </c>
      <c r="H18" s="3">
        <f t="shared" si="5"/>
        <v>0.0063722757999999935</v>
      </c>
      <c r="I18">
        <f t="shared" si="6"/>
        <v>-0.00038750000000000004</v>
      </c>
      <c r="J18">
        <f t="shared" si="12"/>
        <v>-2.4692568724999977E-06</v>
      </c>
      <c r="K18">
        <f t="shared" si="13"/>
        <v>-2.116495430589421E-07</v>
      </c>
      <c r="L18">
        <f>I18*(G18-results!$B$22)^2*H18</f>
        <v>-9.095345970925665E-07</v>
      </c>
      <c r="M18" s="3">
        <f t="shared" si="0"/>
        <v>1.1239277241999999</v>
      </c>
      <c r="N18" s="4">
        <f t="shared" si="1"/>
        <v>-0.08512</v>
      </c>
      <c r="O18">
        <f t="shared" si="7"/>
        <v>1.1334638621</v>
      </c>
      <c r="P18" s="3">
        <f t="shared" si="8"/>
        <v>0.01907227580000015</v>
      </c>
      <c r="Q18">
        <f t="shared" si="9"/>
        <v>-0.08319750000000001</v>
      </c>
      <c r="R18">
        <f t="shared" si="10"/>
        <v>-0.0015867656658705126</v>
      </c>
      <c r="S18">
        <f t="shared" si="11"/>
        <v>-0.0017985415398852692</v>
      </c>
      <c r="T18">
        <f>Q18*(O18-results!$B$22)^2*P18</f>
        <v>-0.00030836762220770364</v>
      </c>
    </row>
    <row r="19" spans="2:20" ht="12.75">
      <c r="B19">
        <v>3.749123</v>
      </c>
      <c r="C19">
        <v>-0.000625</v>
      </c>
      <c r="E19" s="3">
        <f t="shared" si="2"/>
        <v>0.0952277242</v>
      </c>
      <c r="F19" s="4">
        <f t="shared" si="3"/>
        <v>-0.000625</v>
      </c>
      <c r="G19">
        <f t="shared" si="4"/>
        <v>0.0920638621</v>
      </c>
      <c r="H19" s="3">
        <f t="shared" si="5"/>
        <v>0.0063277242000000095</v>
      </c>
      <c r="I19">
        <f t="shared" si="6"/>
        <v>-0.0005325</v>
      </c>
      <c r="J19">
        <f t="shared" si="12"/>
        <v>-3.369513136500005E-06</v>
      </c>
      <c r="K19">
        <f t="shared" si="13"/>
        <v>-3.1021039274287496E-07</v>
      </c>
      <c r="L19">
        <f>I19*(G19-results!$B$22)^2*H19</f>
        <v>-1.2153024440879568E-06</v>
      </c>
      <c r="M19" s="3">
        <f t="shared" si="0"/>
        <v>1.1049</v>
      </c>
      <c r="N19" s="4">
        <f t="shared" si="1"/>
        <v>-0.08821</v>
      </c>
      <c r="O19">
        <f t="shared" si="7"/>
        <v>1.1144138621</v>
      </c>
      <c r="P19" s="3">
        <f t="shared" si="8"/>
        <v>0.019027724199999874</v>
      </c>
      <c r="Q19">
        <f t="shared" si="9"/>
        <v>-0.08666499999999999</v>
      </c>
      <c r="R19">
        <f t="shared" si="10"/>
        <v>-0.0016490377177929888</v>
      </c>
      <c r="S19">
        <f t="shared" si="11"/>
        <v>-0.0018377104918342545</v>
      </c>
      <c r="T19">
        <f>Q19*(O19-results!$B$22)^2*P19</f>
        <v>-0.0002933707868786537</v>
      </c>
    </row>
    <row r="20" spans="2:20" ht="12.75">
      <c r="B20">
        <v>4</v>
      </c>
      <c r="C20">
        <v>-0.001255</v>
      </c>
      <c r="E20" s="3">
        <f t="shared" si="2"/>
        <v>0.1016</v>
      </c>
      <c r="F20" s="4">
        <f t="shared" si="3"/>
        <v>-0.001255</v>
      </c>
      <c r="G20">
        <f t="shared" si="4"/>
        <v>0.0984138621</v>
      </c>
      <c r="H20" s="3">
        <f t="shared" si="5"/>
        <v>0.0063722757999999935</v>
      </c>
      <c r="I20">
        <f t="shared" si="6"/>
        <v>-0.0009400000000000001</v>
      </c>
      <c r="J20">
        <f t="shared" si="12"/>
        <v>-5.989939251999995E-06</v>
      </c>
      <c r="K20">
        <f t="shared" si="13"/>
        <v>-5.894930555337046E-07</v>
      </c>
      <c r="L20">
        <f>I20*(G20-results!$B$22)^2*H20</f>
        <v>-2.1149825543996133E-06</v>
      </c>
      <c r="M20" s="3">
        <f t="shared" si="0"/>
        <v>1.0858277241999998</v>
      </c>
      <c r="N20" s="4">
        <f t="shared" si="1"/>
        <v>-0.0906</v>
      </c>
      <c r="O20">
        <f t="shared" si="7"/>
        <v>1.0953638621</v>
      </c>
      <c r="P20" s="3">
        <f t="shared" si="8"/>
        <v>0.01907227580000015</v>
      </c>
      <c r="Q20">
        <f t="shared" si="9"/>
        <v>-0.089405</v>
      </c>
      <c r="R20">
        <f t="shared" si="10"/>
        <v>-0.0017051568178990133</v>
      </c>
      <c r="S20">
        <f t="shared" si="11"/>
        <v>-0.0018677671575400095</v>
      </c>
      <c r="T20">
        <f>Q20*(O20-results!$B$22)^2*P20</f>
        <v>-0.0002765714066745702</v>
      </c>
    </row>
    <row r="21" spans="2:20" ht="12.75">
      <c r="B21">
        <v>4.249123</v>
      </c>
      <c r="C21">
        <v>-0.00312</v>
      </c>
      <c r="E21" s="3">
        <f t="shared" si="2"/>
        <v>0.10792772419999999</v>
      </c>
      <c r="F21" s="4">
        <f t="shared" si="3"/>
        <v>-0.00312</v>
      </c>
      <c r="G21">
        <f t="shared" si="4"/>
        <v>0.1047638621</v>
      </c>
      <c r="H21" s="3">
        <f t="shared" si="5"/>
        <v>0.006327724199999996</v>
      </c>
      <c r="I21">
        <f t="shared" si="6"/>
        <v>-0.0021875</v>
      </c>
      <c r="J21">
        <f t="shared" si="12"/>
        <v>-1.3841896687499992E-05</v>
      </c>
      <c r="K21">
        <f t="shared" si="13"/>
        <v>-1.4501305557716958E-06</v>
      </c>
      <c r="L21">
        <f>I21*(G21-results!$B$22)^2*H21</f>
        <v>-4.7835237121325374E-06</v>
      </c>
      <c r="M21" s="3">
        <f t="shared" si="0"/>
        <v>1.0668</v>
      </c>
      <c r="N21" s="4">
        <f t="shared" si="1"/>
        <v>-0.092405</v>
      </c>
      <c r="O21">
        <f t="shared" si="7"/>
        <v>1.0763138621</v>
      </c>
      <c r="P21" s="3">
        <f t="shared" si="8"/>
        <v>0.019027724199999874</v>
      </c>
      <c r="Q21">
        <f t="shared" si="9"/>
        <v>-0.0915025</v>
      </c>
      <c r="R21">
        <f t="shared" si="10"/>
        <v>-0.0017410843336104884</v>
      </c>
      <c r="S21">
        <f t="shared" si="11"/>
        <v>-0.0018739532033501096</v>
      </c>
      <c r="T21">
        <f>Q21*(O21-results!$B$22)^2*P21</f>
        <v>-0.00025631490596058905</v>
      </c>
    </row>
    <row r="22" spans="2:20" ht="12.75">
      <c r="B22">
        <v>4.5</v>
      </c>
      <c r="C22">
        <v>-0.00562</v>
      </c>
      <c r="E22" s="3">
        <f t="shared" si="2"/>
        <v>0.1143</v>
      </c>
      <c r="F22" s="4">
        <f t="shared" si="3"/>
        <v>-0.00562</v>
      </c>
      <c r="G22">
        <f t="shared" si="4"/>
        <v>0.11111386209999999</v>
      </c>
      <c r="H22" s="3">
        <f t="shared" si="5"/>
        <v>0.006372275800000007</v>
      </c>
      <c r="I22">
        <f t="shared" si="6"/>
        <v>-0.00437</v>
      </c>
      <c r="J22">
        <f t="shared" si="12"/>
        <v>-2.784684524600003E-05</v>
      </c>
      <c r="K22">
        <f t="shared" si="13"/>
        <v>-3.0941705225840876E-06</v>
      </c>
      <c r="L22">
        <f>I22*(G22-results!$B$22)^2*H22</f>
        <v>-9.41661755922704E-06</v>
      </c>
      <c r="M22" s="3">
        <f t="shared" si="0"/>
        <v>1.0477277241999998</v>
      </c>
      <c r="N22" s="4">
        <f t="shared" si="1"/>
        <v>-0.093925</v>
      </c>
      <c r="O22">
        <f t="shared" si="7"/>
        <v>1.0572638621</v>
      </c>
      <c r="P22" s="3">
        <f t="shared" si="8"/>
        <v>0.01907227580000015</v>
      </c>
      <c r="Q22">
        <f t="shared" si="9"/>
        <v>-0.093165</v>
      </c>
      <c r="R22">
        <f t="shared" si="10"/>
        <v>-0.001776868574907014</v>
      </c>
      <c r="S22">
        <f t="shared" si="11"/>
        <v>-0.0018786189319503126</v>
      </c>
      <c r="T22">
        <f>Q22*(O22-results!$B$22)^2*P22</f>
        <v>-0.00023625263235906472</v>
      </c>
    </row>
    <row r="23" spans="2:20" ht="12.75">
      <c r="B23">
        <v>4.749123</v>
      </c>
      <c r="C23">
        <v>-0.00845</v>
      </c>
      <c r="E23" s="3">
        <f t="shared" si="2"/>
        <v>0.1206277242</v>
      </c>
      <c r="F23" s="4">
        <f t="shared" si="3"/>
        <v>-0.00845</v>
      </c>
      <c r="G23">
        <f t="shared" si="4"/>
        <v>0.1174638621</v>
      </c>
      <c r="H23" s="3">
        <f t="shared" si="5"/>
        <v>0.006327724199999996</v>
      </c>
      <c r="I23">
        <f t="shared" si="6"/>
        <v>-0.007035</v>
      </c>
      <c r="J23">
        <f t="shared" si="12"/>
        <v>-4.4515539746999967E-05</v>
      </c>
      <c r="K23">
        <f t="shared" si="13"/>
        <v>-5.228967222148673E-06</v>
      </c>
      <c r="L23">
        <f>I23*(G23-results!$B$22)^2*H23</f>
        <v>-1.4726298528621293E-05</v>
      </c>
      <c r="M23" s="3">
        <f t="shared" si="0"/>
        <v>1.0287</v>
      </c>
      <c r="N23" s="4">
        <f t="shared" si="1"/>
        <v>-0.095325</v>
      </c>
      <c r="O23">
        <f t="shared" si="7"/>
        <v>1.0382138620999999</v>
      </c>
      <c r="P23" s="3">
        <f t="shared" si="8"/>
        <v>0.019027724199999874</v>
      </c>
      <c r="Q23">
        <f t="shared" si="9"/>
        <v>-0.09462499999999999</v>
      </c>
      <c r="R23">
        <f t="shared" si="10"/>
        <v>-0.0018004984024249878</v>
      </c>
      <c r="S23">
        <f t="shared" si="11"/>
        <v>-0.0018693024000865264</v>
      </c>
      <c r="T23">
        <f>Q23*(O23-results!$B$22)^2*P23</f>
        <v>-0.00021503413593416753</v>
      </c>
    </row>
    <row r="24" spans="2:20" ht="12.75">
      <c r="B24">
        <v>5</v>
      </c>
      <c r="C24">
        <v>-0.01182</v>
      </c>
      <c r="E24" s="3">
        <f t="shared" si="2"/>
        <v>0.127</v>
      </c>
      <c r="F24" s="4">
        <f t="shared" si="3"/>
        <v>-0.01182</v>
      </c>
      <c r="G24">
        <f t="shared" si="4"/>
        <v>0.1238138621</v>
      </c>
      <c r="H24" s="3">
        <f t="shared" si="5"/>
        <v>0.006372275800000007</v>
      </c>
      <c r="I24">
        <f t="shared" si="6"/>
        <v>-0.010135</v>
      </c>
      <c r="J24">
        <f t="shared" si="12"/>
        <v>-6.458301523300007E-05</v>
      </c>
      <c r="K24">
        <f t="shared" si="13"/>
        <v>-7.996272542060871E-06</v>
      </c>
      <c r="L24">
        <f>I24*(G24-results!$B$22)^2*H24</f>
        <v>-2.0895723900570685E-05</v>
      </c>
      <c r="M24" s="3">
        <f t="shared" si="0"/>
        <v>1.0096277241999998</v>
      </c>
      <c r="N24" s="4">
        <f t="shared" si="1"/>
        <v>-0.09659</v>
      </c>
      <c r="O24">
        <f t="shared" si="7"/>
        <v>1.0191638620999999</v>
      </c>
      <c r="P24" s="3">
        <f t="shared" si="8"/>
        <v>0.01907227580000015</v>
      </c>
      <c r="Q24">
        <f t="shared" si="9"/>
        <v>-0.0959575</v>
      </c>
      <c r="R24">
        <f t="shared" si="10"/>
        <v>-0.0018301279050785143</v>
      </c>
      <c r="S24">
        <f t="shared" si="11"/>
        <v>-0.0018652002238768006</v>
      </c>
      <c r="T24">
        <f>Q24*(O24-results!$B$22)^2*P24</f>
        <v>-0.00019513991249704192</v>
      </c>
    </row>
    <row r="25" spans="2:20" ht="12.75">
      <c r="B25">
        <v>5.249123</v>
      </c>
      <c r="C25">
        <v>-0.01585</v>
      </c>
      <c r="E25" s="3">
        <f t="shared" si="2"/>
        <v>0.1333277242</v>
      </c>
      <c r="F25" s="4">
        <f t="shared" si="3"/>
        <v>-0.01585</v>
      </c>
      <c r="G25">
        <f t="shared" si="4"/>
        <v>0.1301638621</v>
      </c>
      <c r="H25" s="3">
        <f t="shared" si="5"/>
        <v>0.006327724199999996</v>
      </c>
      <c r="I25">
        <f t="shared" si="6"/>
        <v>-0.013835</v>
      </c>
      <c r="J25">
        <f t="shared" si="12"/>
        <v>-8.754406430699994E-05</v>
      </c>
      <c r="K25">
        <f t="shared" si="13"/>
        <v>-1.1395073514129873E-05</v>
      </c>
      <c r="L25">
        <f>I25*(G25-results!$B$22)^2*H25</f>
        <v>-2.769585015538028E-05</v>
      </c>
      <c r="M25" s="3">
        <f t="shared" si="0"/>
        <v>0.9905999999999999</v>
      </c>
      <c r="N25" s="4">
        <f t="shared" si="1"/>
        <v>-0.097605</v>
      </c>
      <c r="O25">
        <f t="shared" si="7"/>
        <v>1.0001138620999999</v>
      </c>
      <c r="P25" s="3">
        <f t="shared" si="8"/>
        <v>0.019027724199999874</v>
      </c>
      <c r="Q25">
        <f t="shared" si="9"/>
        <v>-0.0970975</v>
      </c>
      <c r="R25">
        <f t="shared" si="10"/>
        <v>-0.0018475444505094878</v>
      </c>
      <c r="S25">
        <f t="shared" si="11"/>
        <v>-0.0018477548158004659</v>
      </c>
      <c r="T25">
        <f>Q25*(O25-results!$B$22)^2*P25</f>
        <v>-0.0001746820469174242</v>
      </c>
    </row>
    <row r="26" spans="2:20" ht="12.75">
      <c r="B26">
        <v>5.5</v>
      </c>
      <c r="C26">
        <v>-0.020795</v>
      </c>
      <c r="E26" s="3">
        <f t="shared" si="2"/>
        <v>0.1397</v>
      </c>
      <c r="F26" s="4">
        <f t="shared" si="3"/>
        <v>-0.020795</v>
      </c>
      <c r="G26">
        <f t="shared" si="4"/>
        <v>0.1365138621</v>
      </c>
      <c r="H26" s="3">
        <f t="shared" si="5"/>
        <v>0.0063722757999999935</v>
      </c>
      <c r="I26">
        <f t="shared" si="6"/>
        <v>-0.0183225</v>
      </c>
      <c r="J26">
        <f t="shared" si="12"/>
        <v>-0.00011675602334549987</v>
      </c>
      <c r="K26">
        <f t="shared" si="13"/>
        <v>-1.593881567033195E-05</v>
      </c>
      <c r="L26">
        <f>I26*(G26-results!$B$22)^2*H26</f>
        <v>-3.610816915914286E-05</v>
      </c>
      <c r="M26" s="3">
        <f t="shared" si="0"/>
        <v>0.9715277241999999</v>
      </c>
      <c r="N26" s="4">
        <f t="shared" si="1"/>
        <v>-0.09839</v>
      </c>
      <c r="O26">
        <f t="shared" si="7"/>
        <v>0.9810638620999999</v>
      </c>
      <c r="P26" s="3">
        <f t="shared" si="8"/>
        <v>0.019072275800000038</v>
      </c>
      <c r="Q26">
        <f t="shared" si="9"/>
        <v>-0.0979975</v>
      </c>
      <c r="R26">
        <f t="shared" si="10"/>
        <v>-0.0018690353477105038</v>
      </c>
      <c r="S26">
        <f t="shared" si="11"/>
        <v>-0.0018336430366262828</v>
      </c>
      <c r="T26">
        <f>Q26*(O26-results!$B$22)^2*P26</f>
        <v>-0.0001554960291292577</v>
      </c>
    </row>
    <row r="27" spans="2:20" ht="12.75">
      <c r="B27">
        <v>5.749123</v>
      </c>
      <c r="C27">
        <v>-0.026755</v>
      </c>
      <c r="E27" s="3">
        <f t="shared" si="2"/>
        <v>0.1460277242</v>
      </c>
      <c r="F27" s="4">
        <f t="shared" si="3"/>
        <v>-0.026755</v>
      </c>
      <c r="G27">
        <f t="shared" si="4"/>
        <v>0.1428638621</v>
      </c>
      <c r="H27" s="3">
        <f t="shared" si="5"/>
        <v>0.006327724199999996</v>
      </c>
      <c r="I27">
        <f t="shared" si="6"/>
        <v>-0.023775</v>
      </c>
      <c r="J27">
        <f t="shared" si="12"/>
        <v>-0.0001504416428549999</v>
      </c>
      <c r="K27">
        <f t="shared" si="13"/>
        <v>-2.1492674118934153E-05</v>
      </c>
      <c r="L27">
        <f>I27*(G27-results!$B$22)^2*H27</f>
        <v>-4.546939360876661E-05</v>
      </c>
      <c r="M27" s="3">
        <f t="shared" si="0"/>
        <v>0.9525</v>
      </c>
      <c r="N27" s="4">
        <f t="shared" si="1"/>
        <v>-0.098975</v>
      </c>
      <c r="O27">
        <f t="shared" si="7"/>
        <v>0.9620138621</v>
      </c>
      <c r="P27" s="3">
        <f t="shared" si="8"/>
        <v>0.019027724199999874</v>
      </c>
      <c r="Q27">
        <f t="shared" si="9"/>
        <v>-0.0986825</v>
      </c>
      <c r="R27">
        <f t="shared" si="10"/>
        <v>-0.0018777033933664877</v>
      </c>
      <c r="S27">
        <f t="shared" si="11"/>
        <v>-0.0018063766933307701</v>
      </c>
      <c r="T27">
        <f>Q27*(O27-results!$B$22)^2*P27</f>
        <v>-0.00013626367462873405</v>
      </c>
    </row>
    <row r="28" spans="2:20" ht="12.75">
      <c r="B28">
        <v>6</v>
      </c>
      <c r="C28">
        <v>-0.03396</v>
      </c>
      <c r="E28" s="3">
        <f t="shared" si="2"/>
        <v>0.15239999999999998</v>
      </c>
      <c r="F28" s="4">
        <f t="shared" si="3"/>
        <v>-0.03396</v>
      </c>
      <c r="G28">
        <f t="shared" si="4"/>
        <v>0.14921386209999998</v>
      </c>
      <c r="H28" s="3">
        <f t="shared" si="5"/>
        <v>0.0063722757999999935</v>
      </c>
      <c r="I28">
        <f t="shared" si="6"/>
        <v>-0.0303575</v>
      </c>
      <c r="J28">
        <f t="shared" si="12"/>
        <v>-0.0001934463625984998</v>
      </c>
      <c r="K28">
        <f t="shared" si="13"/>
        <v>-2.886487887251914E-05</v>
      </c>
      <c r="L28">
        <f>I28*(G28-results!$B$22)^2*H28</f>
        <v>-5.7124274326490964E-05</v>
      </c>
      <c r="M28" s="3">
        <f t="shared" si="0"/>
        <v>0.9334277241999999</v>
      </c>
      <c r="N28" s="4">
        <f t="shared" si="1"/>
        <v>-0.099485</v>
      </c>
      <c r="O28">
        <f t="shared" si="7"/>
        <v>0.9429638620999999</v>
      </c>
      <c r="P28" s="3">
        <f t="shared" si="8"/>
        <v>0.01907227580000015</v>
      </c>
      <c r="Q28">
        <f t="shared" si="9"/>
        <v>-0.09923</v>
      </c>
      <c r="R28">
        <f t="shared" si="10"/>
        <v>-0.0018925419276340147</v>
      </c>
      <c r="S28">
        <f t="shared" si="11"/>
        <v>-0.0017845986452679492</v>
      </c>
      <c r="T28">
        <f>Q28*(O28-results!$B$22)^2*P28</f>
        <v>-0.00011860293100191475</v>
      </c>
    </row>
    <row r="29" spans="2:20" ht="12.75">
      <c r="B29">
        <v>6.249123</v>
      </c>
      <c r="C29">
        <v>-0.04216</v>
      </c>
      <c r="E29" s="3">
        <f t="shared" si="2"/>
        <v>0.1587277242</v>
      </c>
      <c r="F29" s="4">
        <f t="shared" si="3"/>
        <v>-0.04216</v>
      </c>
      <c r="G29">
        <f t="shared" si="4"/>
        <v>0.1555638621</v>
      </c>
      <c r="H29" s="3">
        <f t="shared" si="5"/>
        <v>0.006327724200000023</v>
      </c>
      <c r="I29">
        <f t="shared" si="6"/>
        <v>-0.03806</v>
      </c>
      <c r="J29">
        <f t="shared" si="12"/>
        <v>-0.00024083318305200086</v>
      </c>
      <c r="K29">
        <f t="shared" si="13"/>
        <v>-3.746494007740552E-05</v>
      </c>
      <c r="L29">
        <f>I29*(G29-results!$B$22)^2*H29</f>
        <v>-6.946513340315616E-05</v>
      </c>
      <c r="M29" s="3">
        <f t="shared" si="0"/>
        <v>0.9144</v>
      </c>
      <c r="N29" s="4">
        <f t="shared" si="1"/>
        <v>-0.099945</v>
      </c>
      <c r="O29">
        <f t="shared" si="7"/>
        <v>0.9239138620999999</v>
      </c>
      <c r="P29" s="3">
        <f t="shared" si="8"/>
        <v>0.019027724199999874</v>
      </c>
      <c r="Q29">
        <f t="shared" si="9"/>
        <v>-0.099715</v>
      </c>
      <c r="R29">
        <f t="shared" si="10"/>
        <v>-0.0018973495186029874</v>
      </c>
      <c r="S29">
        <f t="shared" si="11"/>
        <v>-0.0017529875214860617</v>
      </c>
      <c r="T29">
        <f>Q29*(O29-results!$B$22)^2*P29</f>
        <v>-0.00010149615690258941</v>
      </c>
    </row>
    <row r="30" spans="2:20" ht="12.75">
      <c r="B30">
        <v>6.5</v>
      </c>
      <c r="C30">
        <v>-0.050785</v>
      </c>
      <c r="E30" s="3">
        <f t="shared" si="2"/>
        <v>0.1651</v>
      </c>
      <c r="F30" s="4">
        <f t="shared" si="3"/>
        <v>-0.050785</v>
      </c>
      <c r="G30">
        <f t="shared" si="4"/>
        <v>0.1619138621</v>
      </c>
      <c r="H30" s="3">
        <f t="shared" si="5"/>
        <v>0.0063722757999999935</v>
      </c>
      <c r="I30">
        <f t="shared" si="6"/>
        <v>-0.0464725</v>
      </c>
      <c r="J30">
        <f t="shared" si="12"/>
        <v>-0.0002961355871154997</v>
      </c>
      <c r="K30">
        <f t="shared" si="13"/>
        <v>-4.794845661512156E-05</v>
      </c>
      <c r="L30">
        <f>I30*(G30-results!$B$22)^2*H30</f>
        <v>-8.340846615226682E-05</v>
      </c>
      <c r="M30" s="3">
        <f t="shared" si="0"/>
        <v>0.8953277241999998</v>
      </c>
      <c r="N30" s="4">
        <f t="shared" si="1"/>
        <v>-0.10036</v>
      </c>
      <c r="O30">
        <f t="shared" si="7"/>
        <v>0.9048638620999999</v>
      </c>
      <c r="P30" s="3">
        <f t="shared" si="8"/>
        <v>0.01907227580000015</v>
      </c>
      <c r="Q30">
        <f t="shared" si="9"/>
        <v>-0.1001525</v>
      </c>
      <c r="R30">
        <f t="shared" si="10"/>
        <v>-0.0019101361020595151</v>
      </c>
      <c r="S30">
        <f t="shared" si="11"/>
        <v>-0.0017284131304462123</v>
      </c>
      <c r="T30">
        <f>Q30*(O30-results!$B$22)^2*P30</f>
        <v>-8.604116918112724E-05</v>
      </c>
    </row>
    <row r="31" spans="2:20" ht="12.75">
      <c r="B31">
        <v>6.749123</v>
      </c>
      <c r="C31">
        <v>-0.05873</v>
      </c>
      <c r="E31" s="3">
        <f t="shared" si="2"/>
        <v>0.1714277242</v>
      </c>
      <c r="F31" s="4">
        <f t="shared" si="3"/>
        <v>-0.05873</v>
      </c>
      <c r="G31">
        <f t="shared" si="4"/>
        <v>0.1682638621</v>
      </c>
      <c r="H31" s="3">
        <f t="shared" si="5"/>
        <v>0.006327724199999996</v>
      </c>
      <c r="I31">
        <f t="shared" si="6"/>
        <v>-0.0547575</v>
      </c>
      <c r="J31">
        <f t="shared" si="12"/>
        <v>-0.00034649035788149974</v>
      </c>
      <c r="K31">
        <f t="shared" si="13"/>
        <v>-5.8301805797552323E-05</v>
      </c>
      <c r="L31">
        <f>I31*(G31-results!$B$22)^2*H31</f>
        <v>-9.52698137119285E-05</v>
      </c>
      <c r="M31" s="3">
        <f t="shared" si="0"/>
        <v>0.8763</v>
      </c>
      <c r="N31" s="4">
        <f t="shared" si="1"/>
        <v>-0.100675</v>
      </c>
      <c r="O31">
        <f t="shared" si="7"/>
        <v>0.8858138620999999</v>
      </c>
      <c r="P31" s="3">
        <f t="shared" si="8"/>
        <v>0.019027724199999874</v>
      </c>
      <c r="Q31">
        <f t="shared" si="9"/>
        <v>-0.10051750000000001</v>
      </c>
      <c r="R31">
        <f t="shared" si="10"/>
        <v>-0.0019126192672734876</v>
      </c>
      <c r="S31">
        <f t="shared" si="11"/>
        <v>-0.0016942246598704</v>
      </c>
      <c r="T31">
        <f>Q31*(O31-results!$B$22)^2*P31</f>
        <v>-7.138124143323129E-05</v>
      </c>
    </row>
    <row r="32" spans="2:20" ht="12.75">
      <c r="B32">
        <v>7</v>
      </c>
      <c r="C32">
        <v>-0.06534</v>
      </c>
      <c r="E32" s="3">
        <f t="shared" si="2"/>
        <v>0.17779999999999999</v>
      </c>
      <c r="F32" s="4">
        <f t="shared" si="3"/>
        <v>-0.06534</v>
      </c>
      <c r="G32">
        <f t="shared" si="4"/>
        <v>0.1746138621</v>
      </c>
      <c r="H32" s="3">
        <f t="shared" si="5"/>
        <v>0.0063722757999999935</v>
      </c>
      <c r="I32">
        <f t="shared" si="6"/>
        <v>-0.06203499999999999</v>
      </c>
      <c r="J32">
        <f t="shared" si="12"/>
        <v>-0.00039530412925299955</v>
      </c>
      <c r="K32">
        <f t="shared" si="13"/>
        <v>-6.902558071294383E-05</v>
      </c>
      <c r="L32">
        <f>I32*(G32-results!$B$22)^2*H32</f>
        <v>-0.00010607492982765804</v>
      </c>
      <c r="M32" s="3">
        <f t="shared" si="0"/>
        <v>0.8572277241999999</v>
      </c>
      <c r="N32" s="4">
        <f t="shared" si="1"/>
        <v>-0.100895</v>
      </c>
      <c r="O32">
        <f t="shared" si="7"/>
        <v>0.8667638621</v>
      </c>
      <c r="P32" s="3">
        <f t="shared" si="8"/>
        <v>0.019072275800000038</v>
      </c>
      <c r="Q32">
        <f t="shared" si="9"/>
        <v>-0.100785</v>
      </c>
      <c r="R32">
        <f t="shared" si="10"/>
        <v>-0.0019221993165030038</v>
      </c>
      <c r="S32">
        <f t="shared" si="11"/>
        <v>-0.001666092903298124</v>
      </c>
      <c r="T32">
        <f>Q32*(O32-results!$B$22)^2*P32</f>
        <v>-5.828815164120951E-05</v>
      </c>
    </row>
    <row r="33" spans="2:20" ht="12.75">
      <c r="B33">
        <v>7.249123</v>
      </c>
      <c r="C33">
        <v>-0.07036</v>
      </c>
      <c r="E33" s="3">
        <f t="shared" si="2"/>
        <v>0.18412772419999998</v>
      </c>
      <c r="F33" s="4">
        <f t="shared" si="3"/>
        <v>-0.07036</v>
      </c>
      <c r="G33">
        <f t="shared" si="4"/>
        <v>0.18096386209999998</v>
      </c>
      <c r="H33" s="3">
        <f t="shared" si="5"/>
        <v>0.006327724199999996</v>
      </c>
      <c r="I33">
        <f t="shared" si="6"/>
        <v>-0.06785</v>
      </c>
      <c r="J33">
        <f t="shared" si="12"/>
        <v>-0.00042933608696999967</v>
      </c>
      <c r="K33">
        <f t="shared" si="13"/>
        <v>-7.769431643699262E-05</v>
      </c>
      <c r="L33">
        <f>I33*(G33-results!$B$22)^2*H33</f>
        <v>-0.00011239979133869011</v>
      </c>
      <c r="M33" s="3">
        <f t="shared" si="0"/>
        <v>0.8382</v>
      </c>
      <c r="N33" s="4">
        <f t="shared" si="1"/>
        <v>-0.101035</v>
      </c>
      <c r="O33">
        <f t="shared" si="7"/>
        <v>0.8477138621</v>
      </c>
      <c r="P33" s="3">
        <f t="shared" si="8"/>
        <v>0.019027724199999985</v>
      </c>
      <c r="Q33">
        <f t="shared" si="9"/>
        <v>-0.100965</v>
      </c>
      <c r="R33">
        <f t="shared" si="10"/>
        <v>-0.0019211341738529985</v>
      </c>
      <c r="S33">
        <f t="shared" si="11"/>
        <v>-0.0016285720701292182</v>
      </c>
      <c r="T33">
        <f>Q33*(O33-results!$B$22)^2*P33</f>
        <v>-4.620704604417658E-05</v>
      </c>
    </row>
    <row r="34" spans="2:20" ht="12.75">
      <c r="B34">
        <v>7.5</v>
      </c>
      <c r="C34">
        <v>-0.073875</v>
      </c>
      <c r="E34" s="3">
        <f t="shared" si="2"/>
        <v>0.1905</v>
      </c>
      <c r="F34" s="4">
        <f t="shared" si="3"/>
        <v>-0.073875</v>
      </c>
      <c r="G34">
        <f t="shared" si="4"/>
        <v>0.1873138621</v>
      </c>
      <c r="H34" s="3">
        <f t="shared" si="5"/>
        <v>0.006372275800000021</v>
      </c>
      <c r="I34">
        <f t="shared" si="6"/>
        <v>-0.0721175</v>
      </c>
      <c r="J34">
        <f t="shared" si="12"/>
        <v>-0.0004595526000065015</v>
      </c>
      <c r="K34">
        <f t="shared" si="13"/>
        <v>-8.608057234531429E-05</v>
      </c>
      <c r="L34">
        <f>I34*(G34-results!$B$22)^2*H34</f>
        <v>-0.00011734274859377563</v>
      </c>
      <c r="M34" s="3">
        <f t="shared" si="0"/>
        <v>0.8191277241999999</v>
      </c>
      <c r="N34" s="4">
        <f t="shared" si="1"/>
        <v>-0.101125</v>
      </c>
      <c r="O34">
        <f t="shared" si="7"/>
        <v>0.8286638621</v>
      </c>
      <c r="P34" s="3">
        <f t="shared" si="8"/>
        <v>0.019072275800000038</v>
      </c>
      <c r="Q34">
        <f t="shared" si="9"/>
        <v>-0.10108</v>
      </c>
      <c r="R34">
        <f t="shared" si="10"/>
        <v>-0.001927825637864004</v>
      </c>
      <c r="S34">
        <f t="shared" si="11"/>
        <v>-0.0015975194385277813</v>
      </c>
      <c r="T34">
        <f>Q34*(O34-results!$B$22)^2*P34</f>
        <v>-3.5676440856824423E-05</v>
      </c>
    </row>
    <row r="35" spans="2:20" ht="12.75">
      <c r="B35">
        <v>7.749123</v>
      </c>
      <c r="C35">
        <v>-0.07613</v>
      </c>
      <c r="E35" s="3">
        <f t="shared" si="2"/>
        <v>0.1968277242</v>
      </c>
      <c r="F35" s="4">
        <f t="shared" si="3"/>
        <v>-0.07613</v>
      </c>
      <c r="G35">
        <f t="shared" si="4"/>
        <v>0.1936638621</v>
      </c>
      <c r="H35" s="3">
        <f t="shared" si="5"/>
        <v>0.006327724199999996</v>
      </c>
      <c r="I35">
        <f t="shared" si="6"/>
        <v>-0.0750025</v>
      </c>
      <c r="J35">
        <f t="shared" si="12"/>
        <v>-0.00047459513431049964</v>
      </c>
      <c r="K35">
        <f t="shared" si="13"/>
        <v>-9.191192664443959E-05</v>
      </c>
      <c r="L35">
        <f>I35*(G35-results!$B$22)^2*H35</f>
        <v>-0.00011815716264211767</v>
      </c>
      <c r="M35" s="3">
        <f t="shared" si="0"/>
        <v>0.8000999999999999</v>
      </c>
      <c r="N35" s="4">
        <f t="shared" si="1"/>
        <v>-0.101195</v>
      </c>
      <c r="O35">
        <f t="shared" si="7"/>
        <v>0.8096138621</v>
      </c>
      <c r="P35" s="3">
        <f t="shared" si="8"/>
        <v>0.019027724199999985</v>
      </c>
      <c r="Q35">
        <f t="shared" si="9"/>
        <v>-0.10116</v>
      </c>
      <c r="R35">
        <f t="shared" si="10"/>
        <v>-0.0019248445800719985</v>
      </c>
      <c r="S35">
        <f t="shared" si="11"/>
        <v>-0.0015583808544143431</v>
      </c>
      <c r="T35">
        <f>Q35*(O35-results!$B$22)^2*P35</f>
        <v>-2.6343319721690175E-05</v>
      </c>
    </row>
    <row r="36" spans="2:20" ht="12.75">
      <c r="B36">
        <v>8</v>
      </c>
      <c r="C36">
        <v>-0.077525</v>
      </c>
      <c r="E36" s="3">
        <f t="shared" si="2"/>
        <v>0.2032</v>
      </c>
      <c r="F36" s="4">
        <f t="shared" si="3"/>
        <v>-0.077525</v>
      </c>
      <c r="G36">
        <f t="shared" si="4"/>
        <v>0.2000138621</v>
      </c>
      <c r="H36" s="3">
        <f t="shared" si="5"/>
        <v>0.0063722757999999935</v>
      </c>
      <c r="I36">
        <f t="shared" si="6"/>
        <v>-0.07682749999999999</v>
      </c>
      <c r="J36">
        <f t="shared" si="12"/>
        <v>-0.0004895660190244994</v>
      </c>
      <c r="K36">
        <f t="shared" si="13"/>
        <v>-9.791999021801221E-05</v>
      </c>
      <c r="L36">
        <f>I36*(G36-results!$B$22)^2*H36</f>
        <v>-0.00011880181939221465</v>
      </c>
      <c r="M36" s="3">
        <f t="shared" si="0"/>
        <v>0.7810277242</v>
      </c>
      <c r="N36" s="4">
        <f t="shared" si="1"/>
        <v>-0.101225</v>
      </c>
      <c r="O36">
        <f t="shared" si="7"/>
        <v>0.7905638621</v>
      </c>
      <c r="P36" s="3">
        <f t="shared" si="8"/>
        <v>0.019072275799999927</v>
      </c>
      <c r="Q36">
        <f t="shared" si="9"/>
        <v>-0.10121</v>
      </c>
      <c r="R36">
        <f t="shared" si="10"/>
        <v>-0.0019303050337179926</v>
      </c>
      <c r="S36">
        <f t="shared" si="11"/>
        <v>-0.0015260294024871668</v>
      </c>
      <c r="T36">
        <f>Q36*(O36-results!$B$22)^2*P36</f>
        <v>-1.851480275545003E-05</v>
      </c>
    </row>
    <row r="37" spans="2:20" ht="12.75">
      <c r="B37">
        <v>8.249123</v>
      </c>
      <c r="C37">
        <v>-0.0784</v>
      </c>
      <c r="E37" s="3">
        <f t="shared" si="2"/>
        <v>0.20952772420000002</v>
      </c>
      <c r="F37" s="4">
        <f t="shared" si="3"/>
        <v>-0.0784</v>
      </c>
      <c r="G37">
        <f t="shared" si="4"/>
        <v>0.20636386210000002</v>
      </c>
      <c r="H37" s="3">
        <f t="shared" si="5"/>
        <v>0.006327724200000023</v>
      </c>
      <c r="I37">
        <f t="shared" si="6"/>
        <v>-0.07796249999999999</v>
      </c>
      <c r="J37">
        <f t="shared" si="12"/>
        <v>-0.0004933251979425018</v>
      </c>
      <c r="K37">
        <f t="shared" si="13"/>
        <v>-0.00010180449311866163</v>
      </c>
      <c r="L37">
        <f>I37*(G37-results!$B$22)^2*H37</f>
        <v>-0.00011664760842050939</v>
      </c>
      <c r="M37" s="3">
        <f t="shared" si="0"/>
        <v>0.762</v>
      </c>
      <c r="N37" s="4">
        <f t="shared" si="1"/>
        <v>-0.10121</v>
      </c>
      <c r="O37">
        <f t="shared" si="7"/>
        <v>0.7715138621</v>
      </c>
      <c r="P37" s="3">
        <f t="shared" si="8"/>
        <v>0.019027724199999985</v>
      </c>
      <c r="Q37">
        <f t="shared" si="9"/>
        <v>-0.10121749999999999</v>
      </c>
      <c r="R37">
        <f t="shared" si="10"/>
        <v>-0.0019259386742134983</v>
      </c>
      <c r="S37">
        <f t="shared" si="11"/>
        <v>-0.0014858883847102097</v>
      </c>
      <c r="T37">
        <f>Q37*(O37-results!$B$22)^2*P37</f>
        <v>-1.1985406844630538E-05</v>
      </c>
    </row>
    <row r="38" spans="2:20" ht="12.75">
      <c r="B38">
        <v>8.5</v>
      </c>
      <c r="C38">
        <v>-0.079095</v>
      </c>
      <c r="E38" s="3">
        <f t="shared" si="2"/>
        <v>0.21589999999999998</v>
      </c>
      <c r="F38" s="4">
        <f t="shared" si="3"/>
        <v>-0.079095</v>
      </c>
      <c r="G38">
        <f t="shared" si="4"/>
        <v>0.21271386209999998</v>
      </c>
      <c r="H38" s="3">
        <f t="shared" si="5"/>
        <v>0.006372275799999966</v>
      </c>
      <c r="I38">
        <f t="shared" si="6"/>
        <v>-0.0787475</v>
      </c>
      <c r="J38">
        <f t="shared" si="12"/>
        <v>-0.0005018007885604973</v>
      </c>
      <c r="K38">
        <f t="shared" si="13"/>
        <v>-0.00010673998373952887</v>
      </c>
      <c r="L38">
        <f>I38*(G38-results!$B$22)^2*H38</f>
        <v>-0.00011557301933895607</v>
      </c>
      <c r="M38" s="3">
        <f t="shared" si="0"/>
        <v>0.7429277242</v>
      </c>
      <c r="N38" s="4">
        <f t="shared" si="1"/>
        <v>-0.101105</v>
      </c>
      <c r="O38">
        <f t="shared" si="7"/>
        <v>0.7524638620999999</v>
      </c>
      <c r="P38" s="3">
        <f t="shared" si="8"/>
        <v>0.019072275800000038</v>
      </c>
      <c r="Q38">
        <f t="shared" si="9"/>
        <v>-0.1011575</v>
      </c>
      <c r="R38">
        <f t="shared" si="10"/>
        <v>-0.0019293037392385038</v>
      </c>
      <c r="S38">
        <f t="shared" si="11"/>
        <v>-0.0014517313427913757</v>
      </c>
      <c r="T38">
        <f>Q38*(O38-results!$B$22)^2*P38</f>
        <v>-6.907795910918465E-06</v>
      </c>
    </row>
    <row r="39" spans="2:20" ht="12.75">
      <c r="B39">
        <v>8.749123</v>
      </c>
      <c r="C39">
        <v>-0.07976</v>
      </c>
      <c r="E39" s="3">
        <f t="shared" si="2"/>
        <v>0.2222277242</v>
      </c>
      <c r="F39" s="4">
        <f t="shared" si="3"/>
        <v>-0.07976</v>
      </c>
      <c r="G39">
        <f t="shared" si="4"/>
        <v>0.2190638621</v>
      </c>
      <c r="H39" s="3">
        <f t="shared" si="5"/>
        <v>0.006327724200000023</v>
      </c>
      <c r="I39">
        <f t="shared" si="6"/>
        <v>-0.0794275</v>
      </c>
      <c r="J39">
        <f t="shared" si="12"/>
        <v>-0.0005025953138955018</v>
      </c>
      <c r="K39">
        <f t="shared" si="13"/>
        <v>-0.00011010047053531043</v>
      </c>
      <c r="L39">
        <f>I39*(G39-results!$B$22)^2*H39</f>
        <v>-0.00011271301152392408</v>
      </c>
      <c r="M39" s="3">
        <f t="shared" si="0"/>
        <v>0.7239</v>
      </c>
      <c r="N39" s="4">
        <f t="shared" si="1"/>
        <v>-0.10077</v>
      </c>
      <c r="O39">
        <f t="shared" si="7"/>
        <v>0.7334138620999999</v>
      </c>
      <c r="P39" s="3">
        <f t="shared" si="8"/>
        <v>0.019027724199999985</v>
      </c>
      <c r="Q39">
        <f t="shared" si="9"/>
        <v>-0.1009375</v>
      </c>
      <c r="R39">
        <f t="shared" si="10"/>
        <v>-0.0019206109114374985</v>
      </c>
      <c r="S39">
        <f t="shared" si="11"/>
        <v>-0.0014086026661487767</v>
      </c>
      <c r="T39">
        <f>Q39*(O39-results!$B$22)^2*P39</f>
        <v>-3.1950807972129846E-06</v>
      </c>
    </row>
    <row r="40" spans="2:20" ht="12.75">
      <c r="B40">
        <v>9</v>
      </c>
      <c r="C40">
        <v>-0.08056</v>
      </c>
      <c r="E40" s="3">
        <f t="shared" si="2"/>
        <v>0.2286</v>
      </c>
      <c r="F40" s="4">
        <f t="shared" si="3"/>
        <v>-0.08056</v>
      </c>
      <c r="G40">
        <f t="shared" si="4"/>
        <v>0.2254138621</v>
      </c>
      <c r="H40" s="3">
        <f t="shared" si="5"/>
        <v>0.0063722757999999935</v>
      </c>
      <c r="I40">
        <f t="shared" si="6"/>
        <v>-0.08016000000000001</v>
      </c>
      <c r="J40">
        <f t="shared" si="12"/>
        <v>-0.0005108016281279996</v>
      </c>
      <c r="K40">
        <f t="shared" si="13"/>
        <v>-0.00011514176776330038</v>
      </c>
      <c r="L40">
        <f>I40*(G40-results!$B$22)^2*H40</f>
        <v>-0.00011150188338887463</v>
      </c>
      <c r="M40" s="3">
        <f t="shared" si="0"/>
        <v>0.7048277242</v>
      </c>
      <c r="N40" s="4">
        <f t="shared" si="1"/>
        <v>-0.099245</v>
      </c>
      <c r="O40">
        <f t="shared" si="7"/>
        <v>0.7143638620999999</v>
      </c>
      <c r="P40" s="3">
        <f t="shared" si="8"/>
        <v>0.019072275800000038</v>
      </c>
      <c r="Q40">
        <f t="shared" si="9"/>
        <v>-0.1000075</v>
      </c>
      <c r="R40">
        <f t="shared" si="10"/>
        <v>-0.0019073706220685037</v>
      </c>
      <c r="S40">
        <f t="shared" si="11"/>
        <v>-0.0013625566440369358</v>
      </c>
      <c r="T40">
        <f>Q40*(O40-results!$B$22)^2*P40</f>
        <v>-9.012230427664409E-07</v>
      </c>
    </row>
    <row r="41" spans="2:20" ht="12.75">
      <c r="B41">
        <v>9.249123</v>
      </c>
      <c r="C41">
        <v>-0.081535</v>
      </c>
      <c r="E41" s="3">
        <f t="shared" si="2"/>
        <v>0.23492772420000002</v>
      </c>
      <c r="F41" s="4">
        <f t="shared" si="3"/>
        <v>-0.081535</v>
      </c>
      <c r="G41">
        <f t="shared" si="4"/>
        <v>0.2317638621</v>
      </c>
      <c r="H41" s="3">
        <f t="shared" si="5"/>
        <v>0.006327724200000023</v>
      </c>
      <c r="I41">
        <f t="shared" si="6"/>
        <v>-0.0810475</v>
      </c>
      <c r="J41">
        <f t="shared" si="12"/>
        <v>-0.0005128462270995018</v>
      </c>
      <c r="K41">
        <f t="shared" si="13"/>
        <v>-0.00011885922225599423</v>
      </c>
      <c r="L41">
        <f>I41*(G41-results!$B$22)^2*H41</f>
        <v>-0.00010892584680488392</v>
      </c>
      <c r="M41" s="3">
        <f t="shared" si="0"/>
        <v>0.6858</v>
      </c>
      <c r="N41" s="4">
        <f t="shared" si="1"/>
        <v>-0.09767</v>
      </c>
      <c r="O41">
        <f t="shared" si="7"/>
        <v>0.6953138620999999</v>
      </c>
      <c r="P41" s="3">
        <f t="shared" si="8"/>
        <v>0.019027724199999985</v>
      </c>
      <c r="Q41">
        <f t="shared" si="9"/>
        <v>-0.0984575</v>
      </c>
      <c r="R41">
        <f t="shared" si="10"/>
        <v>-0.0018734221554214986</v>
      </c>
      <c r="S41">
        <f t="shared" si="11"/>
        <v>-0.0013026163942298286</v>
      </c>
      <c r="T41">
        <f>Q41*(O41-results!$B$22)^2*P41</f>
        <v>-1.3525542817603015E-08</v>
      </c>
    </row>
    <row r="42" spans="2:20" ht="12.75">
      <c r="B42">
        <v>9.5</v>
      </c>
      <c r="C42">
        <v>-0.08269</v>
      </c>
      <c r="E42" s="3">
        <f t="shared" si="2"/>
        <v>0.2413</v>
      </c>
      <c r="F42" s="4">
        <f t="shared" si="3"/>
        <v>-0.08269</v>
      </c>
      <c r="G42">
        <f t="shared" si="4"/>
        <v>0.23811386210000002</v>
      </c>
      <c r="H42" s="3">
        <f t="shared" si="5"/>
        <v>0.006372275799999966</v>
      </c>
      <c r="I42">
        <f t="shared" si="6"/>
        <v>-0.0821125</v>
      </c>
      <c r="J42">
        <f t="shared" si="12"/>
        <v>-0.0005232434966274972</v>
      </c>
      <c r="K42">
        <f t="shared" si="13"/>
        <v>-0.0001245915298006817</v>
      </c>
      <c r="L42">
        <f>I42*(G42-results!$B$22)^2*H42</f>
        <v>-0.00010809274712222121</v>
      </c>
      <c r="M42" s="3">
        <f t="shared" si="0"/>
        <v>0.6667277242</v>
      </c>
      <c r="N42" s="4">
        <f t="shared" si="1"/>
        <v>-0.097555</v>
      </c>
      <c r="O42">
        <f t="shared" si="7"/>
        <v>0.6762638621</v>
      </c>
      <c r="P42" s="3">
        <f t="shared" si="8"/>
        <v>0.019072275799999927</v>
      </c>
      <c r="Q42">
        <f t="shared" si="9"/>
        <v>-0.0976125</v>
      </c>
      <c r="R42">
        <f t="shared" si="10"/>
        <v>-0.001861692521527493</v>
      </c>
      <c r="S42">
        <f t="shared" si="11"/>
        <v>-0.0012589953746508697</v>
      </c>
      <c r="T42">
        <f>Q42*(O42-results!$B$22)^2*P42</f>
        <v>-4.98467087793189E-07</v>
      </c>
    </row>
    <row r="43" spans="2:20" ht="12.75">
      <c r="B43">
        <v>9.749123</v>
      </c>
      <c r="C43">
        <v>-0.08392</v>
      </c>
      <c r="E43" s="3">
        <f t="shared" si="2"/>
        <v>0.2476277242</v>
      </c>
      <c r="F43" s="4">
        <f t="shared" si="3"/>
        <v>-0.08392</v>
      </c>
      <c r="G43">
        <f t="shared" si="4"/>
        <v>0.24446386209999998</v>
      </c>
      <c r="H43" s="3">
        <f t="shared" si="5"/>
        <v>0.006327724200000023</v>
      </c>
      <c r="I43">
        <f t="shared" si="6"/>
        <v>-0.08330499999999999</v>
      </c>
      <c r="J43">
        <f t="shared" si="12"/>
        <v>-0.0005271310644810018</v>
      </c>
      <c r="K43">
        <f t="shared" si="13"/>
        <v>-0.00012886449585590984</v>
      </c>
      <c r="L43">
        <f>I43*(G43-results!$B$22)^2*H43</f>
        <v>-0.00010587433740563277</v>
      </c>
      <c r="M43" s="3">
        <f t="shared" si="0"/>
        <v>0.6476999999999999</v>
      </c>
      <c r="N43" s="4">
        <f t="shared" si="1"/>
        <v>-0.097585</v>
      </c>
      <c r="O43">
        <f t="shared" si="7"/>
        <v>0.6572138621</v>
      </c>
      <c r="P43" s="3">
        <f t="shared" si="8"/>
        <v>0.019027724200000096</v>
      </c>
      <c r="Q43">
        <f t="shared" si="9"/>
        <v>-0.09757</v>
      </c>
      <c r="R43">
        <f t="shared" si="10"/>
        <v>-0.0018565350501940094</v>
      </c>
      <c r="S43">
        <f t="shared" si="11"/>
        <v>-0.0012201405704620222</v>
      </c>
      <c r="T43">
        <f>Q43*(O43-results!$B$22)^2*P43</f>
        <v>-2.328251154791989E-06</v>
      </c>
    </row>
    <row r="44" spans="2:20" ht="12.75">
      <c r="B44">
        <v>10</v>
      </c>
      <c r="C44">
        <v>-0.08523</v>
      </c>
      <c r="E44" s="3">
        <f t="shared" si="2"/>
        <v>0.254</v>
      </c>
      <c r="F44" s="4">
        <f t="shared" si="3"/>
        <v>-0.08523</v>
      </c>
      <c r="G44">
        <f t="shared" si="4"/>
        <v>0.2508138621</v>
      </c>
      <c r="H44" s="3">
        <f t="shared" si="5"/>
        <v>0.0063722757999999935</v>
      </c>
      <c r="I44">
        <f t="shared" si="6"/>
        <v>-0.084575</v>
      </c>
      <c r="J44">
        <f t="shared" si="12"/>
        <v>-0.0005389352257849995</v>
      </c>
      <c r="K44">
        <f t="shared" si="13"/>
        <v>-0.0001351724254008712</v>
      </c>
      <c r="L44">
        <f>I44*(G44-results!$B$22)^2*H44</f>
        <v>-0.00010519949397713195</v>
      </c>
      <c r="M44" s="3">
        <f t="shared" si="0"/>
        <v>0.6286277242</v>
      </c>
      <c r="N44" s="4">
        <f t="shared" si="1"/>
        <v>-0.097615</v>
      </c>
      <c r="O44">
        <f t="shared" si="7"/>
        <v>0.6381638621</v>
      </c>
      <c r="P44" s="3">
        <f t="shared" si="8"/>
        <v>0.019072275799999927</v>
      </c>
      <c r="Q44">
        <f t="shared" si="9"/>
        <v>-0.09759999999999999</v>
      </c>
      <c r="R44">
        <f t="shared" si="10"/>
        <v>-0.0018614541180799926</v>
      </c>
      <c r="S44">
        <f t="shared" si="11"/>
        <v>-0.0011879127491158776</v>
      </c>
      <c r="T44">
        <f>Q44*(O44-results!$B$22)^2*P44</f>
        <v>-5.521489610349627E-06</v>
      </c>
    </row>
    <row r="45" spans="2:20" ht="12.75">
      <c r="B45">
        <v>10.249123</v>
      </c>
      <c r="C45">
        <v>-0.086465</v>
      </c>
      <c r="E45" s="3">
        <f t="shared" si="2"/>
        <v>0.2603277242</v>
      </c>
      <c r="F45" s="4">
        <f t="shared" si="3"/>
        <v>-0.086465</v>
      </c>
      <c r="G45">
        <f t="shared" si="4"/>
        <v>0.2571638621</v>
      </c>
      <c r="H45" s="3">
        <f t="shared" si="5"/>
        <v>0.006327724199999996</v>
      </c>
      <c r="I45">
        <f t="shared" si="6"/>
        <v>-0.0858475</v>
      </c>
      <c r="J45">
        <f t="shared" si="12"/>
        <v>-0.0005432193032594996</v>
      </c>
      <c r="K45">
        <f t="shared" si="13"/>
        <v>-0.00013969637399348402</v>
      </c>
      <c r="L45">
        <f>I45*(G45-results!$B$22)^2*H45</f>
        <v>-0.00010300962710454549</v>
      </c>
      <c r="M45" s="3">
        <f t="shared" si="0"/>
        <v>0.6095999999999999</v>
      </c>
      <c r="N45" s="4">
        <f t="shared" si="1"/>
        <v>-0.097655</v>
      </c>
      <c r="O45">
        <f t="shared" si="7"/>
        <v>0.6191138621</v>
      </c>
      <c r="P45" s="3">
        <f t="shared" si="8"/>
        <v>0.019027724200000096</v>
      </c>
      <c r="Q45">
        <f t="shared" si="9"/>
        <v>-0.097635</v>
      </c>
      <c r="R45">
        <f t="shared" si="10"/>
        <v>-0.0018577718522670094</v>
      </c>
      <c r="S45">
        <f t="shared" si="11"/>
        <v>-0.0011501723063576988</v>
      </c>
      <c r="T45">
        <f>Q45*(O45-results!$B$22)^2*P45</f>
        <v>-1.0039712261891441E-05</v>
      </c>
    </row>
    <row r="46" spans="2:20" ht="12.75">
      <c r="B46">
        <v>10.5</v>
      </c>
      <c r="C46">
        <v>-0.087575</v>
      </c>
      <c r="E46" s="3">
        <f t="shared" si="2"/>
        <v>0.2667</v>
      </c>
      <c r="F46" s="4">
        <f t="shared" si="3"/>
        <v>-0.087575</v>
      </c>
      <c r="G46">
        <f t="shared" si="4"/>
        <v>0.2635138621</v>
      </c>
      <c r="H46" s="3">
        <f t="shared" si="5"/>
        <v>0.0063722757999999935</v>
      </c>
      <c r="I46">
        <f t="shared" si="6"/>
        <v>-0.08702</v>
      </c>
      <c r="J46">
        <f t="shared" si="12"/>
        <v>-0.0005545154401159994</v>
      </c>
      <c r="K46">
        <f t="shared" si="13"/>
        <v>-0.00014612250521904829</v>
      </c>
      <c r="L46">
        <f>I46*(G46-results!$B$22)^2*H46</f>
        <v>-0.0001021073696541301</v>
      </c>
      <c r="M46" s="3">
        <f t="shared" si="0"/>
        <v>0.5905277242</v>
      </c>
      <c r="N46" s="4">
        <f t="shared" si="1"/>
        <v>-0.097655</v>
      </c>
      <c r="O46">
        <f t="shared" si="7"/>
        <v>0.6000638621</v>
      </c>
      <c r="P46" s="3">
        <f t="shared" si="8"/>
        <v>0.019072275799999927</v>
      </c>
      <c r="Q46">
        <f t="shared" si="9"/>
        <v>-0.097655</v>
      </c>
      <c r="R46">
        <f t="shared" si="10"/>
        <v>-0.0018625030932489929</v>
      </c>
      <c r="S46">
        <f t="shared" si="11"/>
        <v>-0.001117620799308187</v>
      </c>
      <c r="T46">
        <f>Q46*(O46-results!$B$22)^2*P46</f>
        <v>-1.5957774323521853E-05</v>
      </c>
    </row>
    <row r="47" spans="2:20" ht="12.75">
      <c r="B47">
        <v>10.749123</v>
      </c>
      <c r="C47">
        <v>-0.08856</v>
      </c>
      <c r="E47" s="3">
        <f t="shared" si="2"/>
        <v>0.2730277242</v>
      </c>
      <c r="F47" s="4">
        <f t="shared" si="3"/>
        <v>-0.08856</v>
      </c>
      <c r="G47">
        <f t="shared" si="4"/>
        <v>0.2698638621</v>
      </c>
      <c r="H47" s="3">
        <f t="shared" si="5"/>
        <v>0.006327724199999996</v>
      </c>
      <c r="I47">
        <f t="shared" si="6"/>
        <v>-0.08806749999999999</v>
      </c>
      <c r="J47">
        <f t="shared" si="12"/>
        <v>-0.0005572668509834995</v>
      </c>
      <c r="K47">
        <f t="shared" si="13"/>
        <v>-0.00015038618462671238</v>
      </c>
      <c r="L47">
        <f>I47*(G47-results!$B$22)^2*H47</f>
        <v>-9.959952229422144E-05</v>
      </c>
      <c r="M47" s="3">
        <f t="shared" si="0"/>
        <v>0.5715</v>
      </c>
      <c r="N47" s="4">
        <f t="shared" si="1"/>
        <v>-0.09765</v>
      </c>
      <c r="O47">
        <f t="shared" si="7"/>
        <v>0.5810138621000001</v>
      </c>
      <c r="P47" s="3">
        <f t="shared" si="8"/>
        <v>0.019027724199999985</v>
      </c>
      <c r="Q47">
        <f t="shared" si="9"/>
        <v>-0.0976525</v>
      </c>
      <c r="R47">
        <f t="shared" si="10"/>
        <v>-0.0018581048374404986</v>
      </c>
      <c r="S47">
        <f t="shared" si="11"/>
        <v>-0.001079584667787997</v>
      </c>
      <c r="T47">
        <f>Q47*(O47-results!$B$22)^2*P47</f>
        <v>-2.3147290865882223E-05</v>
      </c>
    </row>
    <row r="48" spans="2:20" ht="12.75">
      <c r="B48">
        <v>11</v>
      </c>
      <c r="C48">
        <v>-0.0894</v>
      </c>
      <c r="E48" s="3">
        <f t="shared" si="2"/>
        <v>0.2794</v>
      </c>
      <c r="F48" s="4">
        <f t="shared" si="3"/>
        <v>-0.0894</v>
      </c>
      <c r="G48">
        <f t="shared" si="4"/>
        <v>0.2762138621</v>
      </c>
      <c r="H48" s="3">
        <f t="shared" si="5"/>
        <v>0.0063722757999999935</v>
      </c>
      <c r="I48">
        <f t="shared" si="6"/>
        <v>-0.08898</v>
      </c>
      <c r="J48">
        <f t="shared" si="12"/>
        <v>-0.0005670051006839994</v>
      </c>
      <c r="K48">
        <f t="shared" si="13"/>
        <v>-0.00015661466869032684</v>
      </c>
      <c r="L48">
        <f>I48*(G48-results!$B$22)^2*H48</f>
        <v>-9.831858722579587E-05</v>
      </c>
      <c r="M48" s="3">
        <f t="shared" si="0"/>
        <v>0.5524277242</v>
      </c>
      <c r="N48" s="4">
        <f t="shared" si="1"/>
        <v>-0.09764</v>
      </c>
      <c r="O48">
        <f t="shared" si="7"/>
        <v>0.5619638621</v>
      </c>
      <c r="P48" s="3">
        <f t="shared" si="8"/>
        <v>0.019072275800000038</v>
      </c>
      <c r="Q48">
        <f t="shared" si="9"/>
        <v>-0.09764500000000001</v>
      </c>
      <c r="R48">
        <f t="shared" si="10"/>
        <v>-0.0018623123704910038</v>
      </c>
      <c r="S48">
        <f t="shared" si="11"/>
        <v>-0.0010465522521577307</v>
      </c>
      <c r="T48">
        <f>Q48*(O48-results!$B$22)^2*P48</f>
        <v>-3.179494759416147E-05</v>
      </c>
    </row>
    <row r="49" spans="2:20" ht="12.75">
      <c r="B49">
        <v>11.249123</v>
      </c>
      <c r="C49">
        <v>-0.09009</v>
      </c>
      <c r="E49" s="3">
        <f t="shared" si="2"/>
        <v>0.28572772420000003</v>
      </c>
      <c r="F49" s="4">
        <f t="shared" si="3"/>
        <v>-0.09009</v>
      </c>
      <c r="G49">
        <f t="shared" si="4"/>
        <v>0.2825638621</v>
      </c>
      <c r="H49" s="3">
        <f t="shared" si="5"/>
        <v>0.006327724200000051</v>
      </c>
      <c r="I49">
        <f t="shared" si="6"/>
        <v>-0.08974499999999999</v>
      </c>
      <c r="J49">
        <f t="shared" si="12"/>
        <v>-0.0005678816083290046</v>
      </c>
      <c r="K49">
        <f t="shared" si="13"/>
        <v>-0.00016046282046500304</v>
      </c>
      <c r="L49">
        <f>I49*(G49-results!$B$22)^2*H49</f>
        <v>-9.549026083509176E-05</v>
      </c>
      <c r="M49" s="3">
        <f t="shared" si="0"/>
        <v>0.5334</v>
      </c>
      <c r="N49" s="4">
        <f t="shared" si="1"/>
        <v>-0.09762</v>
      </c>
      <c r="O49">
        <f t="shared" si="7"/>
        <v>0.5429138621</v>
      </c>
      <c r="P49" s="3">
        <f t="shared" si="8"/>
        <v>0.019027724199999985</v>
      </c>
      <c r="Q49">
        <f t="shared" si="9"/>
        <v>-0.09763</v>
      </c>
      <c r="R49">
        <f t="shared" si="10"/>
        <v>-0.0018576767136459984</v>
      </c>
      <c r="S49">
        <f t="shared" si="11"/>
        <v>-0.001008558439138785</v>
      </c>
      <c r="T49">
        <f>Q49*(O49-results!$B$22)^2*P49</f>
        <v>-4.1637961122378666E-05</v>
      </c>
    </row>
    <row r="50" spans="2:20" ht="12.75">
      <c r="B50">
        <v>11.5</v>
      </c>
      <c r="C50">
        <v>-0.090745</v>
      </c>
      <c r="E50" s="3">
        <f t="shared" si="2"/>
        <v>0.29209999999999997</v>
      </c>
      <c r="F50" s="4">
        <f t="shared" si="3"/>
        <v>-0.090745</v>
      </c>
      <c r="G50">
        <f t="shared" si="4"/>
        <v>0.28891386210000003</v>
      </c>
      <c r="H50" s="3">
        <f t="shared" si="5"/>
        <v>0.006372275799999938</v>
      </c>
      <c r="I50">
        <f t="shared" si="6"/>
        <v>-0.09041750000000001</v>
      </c>
      <c r="J50">
        <f t="shared" si="12"/>
        <v>-0.0005761652471464945</v>
      </c>
      <c r="K50">
        <f t="shared" si="13"/>
        <v>-0.00016646212676089473</v>
      </c>
      <c r="L50">
        <f>I50*(G50-results!$B$22)^2*H50</f>
        <v>-9.390584745106772E-05</v>
      </c>
      <c r="M50" s="3">
        <f t="shared" si="0"/>
        <v>0.5143277242</v>
      </c>
      <c r="N50" s="4">
        <f t="shared" si="1"/>
        <v>-0.097545</v>
      </c>
      <c r="O50">
        <f t="shared" si="7"/>
        <v>0.5238638621</v>
      </c>
      <c r="P50" s="3">
        <f t="shared" si="8"/>
        <v>0.019072275800000038</v>
      </c>
      <c r="Q50">
        <f t="shared" si="9"/>
        <v>-0.0975825</v>
      </c>
      <c r="R50">
        <f t="shared" si="10"/>
        <v>-0.0018611203532535037</v>
      </c>
      <c r="S50">
        <f t="shared" si="11"/>
        <v>-0.0009749736960882968</v>
      </c>
      <c r="T50">
        <f>Q50*(O50-results!$B$22)^2*P50</f>
        <v>-5.300650767825917E-05</v>
      </c>
    </row>
    <row r="51" spans="2:20" ht="12.75">
      <c r="B51">
        <v>11.749123</v>
      </c>
      <c r="C51">
        <v>-0.09125</v>
      </c>
      <c r="E51" s="3">
        <f t="shared" si="2"/>
        <v>0.2984277242</v>
      </c>
      <c r="F51" s="4">
        <f t="shared" si="3"/>
        <v>-0.09125</v>
      </c>
      <c r="G51">
        <f t="shared" si="4"/>
        <v>0.2952638621</v>
      </c>
      <c r="H51" s="3">
        <f t="shared" si="5"/>
        <v>0.006327724200000051</v>
      </c>
      <c r="I51">
        <f t="shared" si="6"/>
        <v>-0.09099750000000001</v>
      </c>
      <c r="J51">
        <f t="shared" si="12"/>
        <v>-0.0005758070828895047</v>
      </c>
      <c r="K51">
        <f t="shared" si="13"/>
        <v>-0.00017001502311848998</v>
      </c>
      <c r="L51">
        <f>I51*(G51-results!$B$22)^2*H51</f>
        <v>-9.091843771762331E-05</v>
      </c>
      <c r="M51" s="3">
        <f t="shared" si="0"/>
        <v>0.49529999999999996</v>
      </c>
      <c r="N51" s="4">
        <f t="shared" si="1"/>
        <v>-0.097375</v>
      </c>
      <c r="O51">
        <f t="shared" si="7"/>
        <v>0.5048138621</v>
      </c>
      <c r="P51" s="3">
        <f t="shared" si="8"/>
        <v>0.019027724199999985</v>
      </c>
      <c r="Q51">
        <f t="shared" si="9"/>
        <v>-0.09746</v>
      </c>
      <c r="R51">
        <f t="shared" si="10"/>
        <v>-0.0018544420005319987</v>
      </c>
      <c r="S51">
        <f t="shared" si="11"/>
        <v>-0.0009361480283290084</v>
      </c>
      <c r="T51">
        <f>Q51*(O51-results!$B$22)^2*P51</f>
        <v>-6.541310847261798E-05</v>
      </c>
    </row>
    <row r="52" spans="2:20" ht="12.75">
      <c r="B52">
        <v>12</v>
      </c>
      <c r="C52">
        <v>-0.0917</v>
      </c>
      <c r="E52" s="3">
        <f t="shared" si="2"/>
        <v>0.30479999999999996</v>
      </c>
      <c r="F52" s="4">
        <f t="shared" si="3"/>
        <v>-0.0917</v>
      </c>
      <c r="G52">
        <f t="shared" si="4"/>
        <v>0.30161386209999996</v>
      </c>
      <c r="H52" s="3">
        <f t="shared" si="5"/>
        <v>0.006372275799999938</v>
      </c>
      <c r="I52">
        <f t="shared" si="6"/>
        <v>-0.091475</v>
      </c>
      <c r="J52">
        <f t="shared" si="12"/>
        <v>-0.0005829039288049944</v>
      </c>
      <c r="K52">
        <f t="shared" si="13"/>
        <v>-0.00017581190520013775</v>
      </c>
      <c r="L52">
        <f>I52*(G52-results!$B$22)^2*H52</f>
        <v>-8.912088439862387E-05</v>
      </c>
      <c r="M52" s="3">
        <f t="shared" si="0"/>
        <v>0.4762277242</v>
      </c>
      <c r="N52" s="4">
        <f t="shared" si="1"/>
        <v>-0.09716</v>
      </c>
      <c r="O52">
        <f t="shared" si="7"/>
        <v>0.4857638621</v>
      </c>
      <c r="P52" s="3">
        <f t="shared" si="8"/>
        <v>0.019072275799999983</v>
      </c>
      <c r="Q52">
        <f t="shared" si="9"/>
        <v>-0.0972675</v>
      </c>
      <c r="R52">
        <f t="shared" si="10"/>
        <v>-0.0018551125863764985</v>
      </c>
      <c r="S52">
        <f t="shared" si="11"/>
        <v>-0.0009011466545885678</v>
      </c>
      <c r="T52">
        <f>Q52*(O52-results!$B$22)^2*P52</f>
        <v>-7.938457441289875E-05</v>
      </c>
    </row>
    <row r="53" spans="2:20" ht="12.75">
      <c r="B53">
        <v>12.249123</v>
      </c>
      <c r="C53">
        <v>-0.09211</v>
      </c>
      <c r="E53" s="3">
        <f t="shared" si="2"/>
        <v>0.3111277242</v>
      </c>
      <c r="F53" s="4">
        <f t="shared" si="3"/>
        <v>-0.09211</v>
      </c>
      <c r="G53">
        <f t="shared" si="4"/>
        <v>0.3079638621</v>
      </c>
      <c r="H53" s="3">
        <f t="shared" si="5"/>
        <v>0.006327724200000051</v>
      </c>
      <c r="I53">
        <f t="shared" si="6"/>
        <v>-0.091905</v>
      </c>
      <c r="J53">
        <f t="shared" si="12"/>
        <v>-0.0005815494926010047</v>
      </c>
      <c r="K53">
        <f t="shared" si="13"/>
        <v>-0.00017909622774370078</v>
      </c>
      <c r="L53">
        <f>I53*(G53-results!$B$22)^2*H53</f>
        <v>-8.604935584274488E-05</v>
      </c>
      <c r="M53" s="3">
        <f t="shared" si="0"/>
        <v>0.4572</v>
      </c>
      <c r="N53" s="4">
        <f t="shared" si="1"/>
        <v>-0.09692</v>
      </c>
      <c r="O53">
        <f t="shared" si="7"/>
        <v>0.4667138621</v>
      </c>
      <c r="P53" s="3">
        <f t="shared" si="8"/>
        <v>0.019027724199999985</v>
      </c>
      <c r="Q53">
        <f t="shared" si="9"/>
        <v>-0.09704</v>
      </c>
      <c r="R53">
        <f t="shared" si="10"/>
        <v>-0.0018464503563679986</v>
      </c>
      <c r="S53">
        <f t="shared" si="11"/>
        <v>-0.0008617639769964298</v>
      </c>
      <c r="T53">
        <f>Q53*(O53-results!$B$22)^2*P53</f>
        <v>-9.423674458287287E-05</v>
      </c>
    </row>
    <row r="54" spans="2:20" ht="12.75">
      <c r="B54">
        <v>12.5</v>
      </c>
      <c r="C54">
        <v>-0.09246</v>
      </c>
      <c r="E54" s="3">
        <f t="shared" si="2"/>
        <v>0.3175</v>
      </c>
      <c r="F54" s="4">
        <f t="shared" si="3"/>
        <v>-0.09246</v>
      </c>
      <c r="G54">
        <f t="shared" si="4"/>
        <v>0.3143138621</v>
      </c>
      <c r="H54" s="3">
        <f t="shared" si="5"/>
        <v>0.0063722757999999935</v>
      </c>
      <c r="I54">
        <f t="shared" si="6"/>
        <v>-0.092285</v>
      </c>
      <c r="J54">
        <f t="shared" si="12"/>
        <v>-0.0005880654722029994</v>
      </c>
      <c r="K54">
        <f t="shared" si="13"/>
        <v>-0.00018483712973578495</v>
      </c>
      <c r="L54">
        <f>I54*(G54-results!$B$22)^2*H54</f>
        <v>-8.41643797091231E-05</v>
      </c>
      <c r="M54" s="3">
        <f t="shared" si="0"/>
        <v>0.4381277242</v>
      </c>
      <c r="N54" s="4">
        <f t="shared" si="1"/>
        <v>-0.096635</v>
      </c>
      <c r="O54">
        <f t="shared" si="7"/>
        <v>0.4476638621</v>
      </c>
      <c r="P54" s="3">
        <f t="shared" si="8"/>
        <v>0.019072275799999983</v>
      </c>
      <c r="Q54">
        <f t="shared" si="9"/>
        <v>-0.0967775</v>
      </c>
      <c r="R54">
        <f t="shared" si="10"/>
        <v>-0.0018457671712344983</v>
      </c>
      <c r="S54">
        <f t="shared" si="11"/>
        <v>-0.0008262832604122276</v>
      </c>
      <c r="T54">
        <f>Q54*(O54-results!$B$22)^2*P54</f>
        <v>-0.00011075875876682061</v>
      </c>
    </row>
    <row r="55" spans="2:20" ht="12.75">
      <c r="B55">
        <v>12.749123</v>
      </c>
      <c r="C55">
        <v>-0.092775</v>
      </c>
      <c r="E55" s="3">
        <f t="shared" si="2"/>
        <v>0.3238277242</v>
      </c>
      <c r="F55" s="4">
        <f t="shared" si="3"/>
        <v>-0.092775</v>
      </c>
      <c r="G55">
        <f t="shared" si="4"/>
        <v>0.3206638621</v>
      </c>
      <c r="H55" s="3">
        <f t="shared" si="5"/>
        <v>0.006327724199999996</v>
      </c>
      <c r="I55">
        <f t="shared" si="6"/>
        <v>-0.09261749999999999</v>
      </c>
      <c r="J55">
        <f t="shared" si="12"/>
        <v>-0.0005860579960934995</v>
      </c>
      <c r="K55">
        <f t="shared" si="13"/>
        <v>-0.00018792762044192828</v>
      </c>
      <c r="L55">
        <f>I55*(G55-results!$B$22)^2*H55</f>
        <v>-8.108493948795465E-05</v>
      </c>
      <c r="M55" s="3">
        <f t="shared" si="0"/>
        <v>0.4191</v>
      </c>
      <c r="N55" s="4">
        <f t="shared" si="1"/>
        <v>-0.096285</v>
      </c>
      <c r="O55">
        <f t="shared" si="7"/>
        <v>0.42861386209999996</v>
      </c>
      <c r="P55" s="3">
        <f t="shared" si="8"/>
        <v>0.01902772420000004</v>
      </c>
      <c r="Q55">
        <f t="shared" si="9"/>
        <v>-0.09645999999999999</v>
      </c>
      <c r="R55">
        <f t="shared" si="10"/>
        <v>-0.0018354142763320038</v>
      </c>
      <c r="S55">
        <f t="shared" si="11"/>
        <v>-0.0007866840015321367</v>
      </c>
      <c r="T55">
        <f>Q55*(O55-results!$B$22)^2*P55</f>
        <v>-0.00012793368080903555</v>
      </c>
    </row>
    <row r="56" spans="2:20" ht="12.75">
      <c r="B56">
        <v>13</v>
      </c>
      <c r="C56">
        <v>-0.09307</v>
      </c>
      <c r="E56" s="3">
        <f t="shared" si="2"/>
        <v>0.3302</v>
      </c>
      <c r="F56" s="4">
        <f t="shared" si="3"/>
        <v>-0.09307</v>
      </c>
      <c r="G56">
        <f t="shared" si="4"/>
        <v>0.3270138621</v>
      </c>
      <c r="H56" s="3">
        <f t="shared" si="5"/>
        <v>0.0063722757999999935</v>
      </c>
      <c r="I56">
        <f t="shared" si="6"/>
        <v>-0.09292249999999999</v>
      </c>
      <c r="J56">
        <f t="shared" si="12"/>
        <v>-0.0005921277980254993</v>
      </c>
      <c r="K56">
        <f t="shared" si="13"/>
        <v>-0.0001936339980890873</v>
      </c>
      <c r="L56">
        <f>I56*(G56-results!$B$22)^2*H56</f>
        <v>-7.915144147098439E-05</v>
      </c>
      <c r="M56" s="3">
        <f t="shared" si="0"/>
        <v>0.4000277242</v>
      </c>
      <c r="N56" s="4">
        <f t="shared" si="1"/>
        <v>-0.09579</v>
      </c>
      <c r="O56">
        <f t="shared" si="7"/>
        <v>0.40956386209999995</v>
      </c>
      <c r="P56" s="3">
        <f t="shared" si="8"/>
        <v>0.019072275799999983</v>
      </c>
      <c r="Q56">
        <f t="shared" si="9"/>
        <v>-0.0960375</v>
      </c>
      <c r="R56">
        <f t="shared" si="10"/>
        <v>-0.0018316536871424982</v>
      </c>
      <c r="S56">
        <f t="shared" si="11"/>
        <v>-0.0007501791581357866</v>
      </c>
      <c r="T56">
        <f>Q56*(O56-results!$B$22)^2*P56</f>
        <v>-0.0001467606847534175</v>
      </c>
    </row>
    <row r="57" spans="2:20" ht="12.75">
      <c r="B57">
        <v>13.249123</v>
      </c>
      <c r="C57">
        <v>-0.093365</v>
      </c>
      <c r="E57" s="3">
        <f t="shared" si="2"/>
        <v>0.3365277242</v>
      </c>
      <c r="F57" s="4">
        <f t="shared" si="3"/>
        <v>-0.093365</v>
      </c>
      <c r="G57">
        <f t="shared" si="4"/>
        <v>0.3333638621</v>
      </c>
      <c r="H57" s="3">
        <f t="shared" si="5"/>
        <v>0.006327724199999996</v>
      </c>
      <c r="I57">
        <f t="shared" si="6"/>
        <v>-0.09321750000000001</v>
      </c>
      <c r="J57">
        <f t="shared" si="12"/>
        <v>-0.0005898546306134997</v>
      </c>
      <c r="K57">
        <f t="shared" si="13"/>
        <v>-0.00019663621773888514</v>
      </c>
      <c r="L57">
        <f>I57*(G57-results!$B$22)^2*H57</f>
        <v>-7.613250140348126E-05</v>
      </c>
      <c r="M57" s="3">
        <f t="shared" si="0"/>
        <v>0.381</v>
      </c>
      <c r="N57" s="4">
        <f t="shared" si="1"/>
        <v>-0.095175</v>
      </c>
      <c r="O57">
        <f t="shared" si="7"/>
        <v>0.3905138621</v>
      </c>
      <c r="P57" s="3">
        <f t="shared" si="8"/>
        <v>0.019027724199999985</v>
      </c>
      <c r="Q57">
        <f t="shared" si="9"/>
        <v>-0.0954825</v>
      </c>
      <c r="R57">
        <f t="shared" si="10"/>
        <v>-0.0018168146759264985</v>
      </c>
      <c r="S57">
        <f t="shared" si="11"/>
        <v>-0.0007094913158160168</v>
      </c>
      <c r="T57">
        <f>Q57*(O57-results!$B$22)^2*P57</f>
        <v>-0.0001658248454274743</v>
      </c>
    </row>
    <row r="58" spans="2:20" ht="12.75">
      <c r="B58">
        <v>13.5</v>
      </c>
      <c r="C58">
        <v>-0.09364</v>
      </c>
      <c r="E58" s="3">
        <f t="shared" si="2"/>
        <v>0.3429</v>
      </c>
      <c r="F58" s="4">
        <f t="shared" si="3"/>
        <v>-0.09364</v>
      </c>
      <c r="G58">
        <f t="shared" si="4"/>
        <v>0.3397138621</v>
      </c>
      <c r="H58" s="3">
        <f t="shared" si="5"/>
        <v>0.0063722757999999935</v>
      </c>
      <c r="I58">
        <f t="shared" si="6"/>
        <v>-0.0935025</v>
      </c>
      <c r="J58">
        <f t="shared" si="12"/>
        <v>-0.0005958237179894994</v>
      </c>
      <c r="K58">
        <f t="shared" si="13"/>
        <v>-0.00020240957636899408</v>
      </c>
      <c r="L58">
        <f>I58*(G58-results!$B$22)^2*H58</f>
        <v>-7.4208426681647E-05</v>
      </c>
      <c r="M58" s="3">
        <f t="shared" si="0"/>
        <v>0.3619277242</v>
      </c>
      <c r="N58" s="4">
        <f t="shared" si="1"/>
        <v>-0.09441</v>
      </c>
      <c r="O58">
        <f t="shared" si="7"/>
        <v>0.37146386210000004</v>
      </c>
      <c r="P58" s="3">
        <f t="shared" si="8"/>
        <v>0.019072275799999983</v>
      </c>
      <c r="Q58">
        <f t="shared" si="9"/>
        <v>-0.0947925</v>
      </c>
      <c r="R58">
        <f t="shared" si="10"/>
        <v>-0.0018079087037714983</v>
      </c>
      <c r="S58">
        <f t="shared" si="11"/>
        <v>-0.0006715727494271658</v>
      </c>
      <c r="T58">
        <f>Q58*(O58-results!$B$22)^2*P58</f>
        <v>-0.0001864780176822114</v>
      </c>
    </row>
    <row r="59" spans="2:20" ht="12.75">
      <c r="B59">
        <v>13.749123</v>
      </c>
      <c r="C59">
        <v>-0.09391</v>
      </c>
      <c r="E59" s="3">
        <f t="shared" si="2"/>
        <v>0.34922772420000003</v>
      </c>
      <c r="F59" s="4">
        <f t="shared" si="3"/>
        <v>-0.09391</v>
      </c>
      <c r="G59">
        <f t="shared" si="4"/>
        <v>0.3460638621</v>
      </c>
      <c r="H59" s="3">
        <f t="shared" si="5"/>
        <v>0.006327724200000051</v>
      </c>
      <c r="I59">
        <f t="shared" si="6"/>
        <v>-0.093775</v>
      </c>
      <c r="J59">
        <f t="shared" si="12"/>
        <v>-0.0005933823368550048</v>
      </c>
      <c r="K59">
        <f t="shared" si="13"/>
        <v>-0.00020534818319396613</v>
      </c>
      <c r="L59">
        <f>I59*(G59-results!$B$22)^2*H59</f>
        <v>-7.12687480226131E-05</v>
      </c>
      <c r="M59" s="3">
        <f t="shared" si="0"/>
        <v>0.3429</v>
      </c>
      <c r="N59" s="4">
        <f t="shared" si="1"/>
        <v>-0.09361</v>
      </c>
      <c r="O59">
        <f t="shared" si="7"/>
        <v>0.35241386210000003</v>
      </c>
      <c r="P59" s="3">
        <f t="shared" si="8"/>
        <v>0.01902772420000004</v>
      </c>
      <c r="Q59">
        <f t="shared" si="9"/>
        <v>-0.09401</v>
      </c>
      <c r="R59">
        <f t="shared" si="10"/>
        <v>-0.0017887963520420037</v>
      </c>
      <c r="S59">
        <f t="shared" si="11"/>
        <v>-0.0006303966309335137</v>
      </c>
      <c r="T59">
        <f>Q59*(O59-results!$B$22)^2*P59</f>
        <v>-0.00020704409001822744</v>
      </c>
    </row>
    <row r="60" spans="2:20" ht="12.75">
      <c r="B60">
        <v>14</v>
      </c>
      <c r="C60">
        <v>-0.094185</v>
      </c>
      <c r="E60" s="3">
        <f t="shared" si="2"/>
        <v>0.35559999999999997</v>
      </c>
      <c r="F60" s="4">
        <f t="shared" si="3"/>
        <v>-0.094185</v>
      </c>
      <c r="G60">
        <f t="shared" si="4"/>
        <v>0.35241386210000003</v>
      </c>
      <c r="H60" s="3">
        <f t="shared" si="5"/>
        <v>0.006372275799999938</v>
      </c>
      <c r="I60">
        <f t="shared" si="6"/>
        <v>-0.0940475</v>
      </c>
      <c r="J60">
        <f t="shared" si="12"/>
        <v>-0.0005992966083004942</v>
      </c>
      <c r="K60">
        <f t="shared" si="13"/>
        <v>-0.0002112004322746081</v>
      </c>
      <c r="L60">
        <f>I60*(G60-results!$B$22)^2*H60</f>
        <v>-6.936553776786341E-05</v>
      </c>
      <c r="M60" s="3">
        <f t="shared" si="0"/>
        <v>0.3238277242</v>
      </c>
      <c r="N60" s="4">
        <f t="shared" si="1"/>
        <v>-0.09278</v>
      </c>
      <c r="O60">
        <f t="shared" si="7"/>
        <v>0.3333638621</v>
      </c>
      <c r="P60" s="3">
        <f t="shared" si="8"/>
        <v>0.019072275799999983</v>
      </c>
      <c r="Q60">
        <f t="shared" si="9"/>
        <v>-0.093195</v>
      </c>
      <c r="R60">
        <f t="shared" si="10"/>
        <v>-0.0017774407431809984</v>
      </c>
      <c r="S60">
        <f t="shared" si="11"/>
        <v>-0.0005925345108007119</v>
      </c>
      <c r="T60">
        <f>Q60*(O60-results!$B$22)^2*P60</f>
        <v>-0.00022941416893529617</v>
      </c>
    </row>
    <row r="61" spans="2:20" ht="12.75">
      <c r="B61">
        <v>14.249123</v>
      </c>
      <c r="C61">
        <v>-0.094415</v>
      </c>
      <c r="E61" s="3">
        <f t="shared" si="2"/>
        <v>0.3619277242</v>
      </c>
      <c r="F61" s="4">
        <f t="shared" si="3"/>
        <v>-0.094415</v>
      </c>
      <c r="G61">
        <f t="shared" si="4"/>
        <v>0.3587638621</v>
      </c>
      <c r="H61" s="3">
        <f t="shared" si="5"/>
        <v>0.006327724200000051</v>
      </c>
      <c r="I61">
        <f t="shared" si="6"/>
        <v>-0.0943</v>
      </c>
      <c r="J61">
        <f t="shared" si="12"/>
        <v>-0.0005967043920600048</v>
      </c>
      <c r="K61">
        <f t="shared" si="13"/>
        <v>-0.0002140759722274799</v>
      </c>
      <c r="L61">
        <f>I61*(G61-results!$B$22)^2*H61</f>
        <v>-6.65113784286222E-05</v>
      </c>
      <c r="M61" s="3">
        <f t="shared" si="0"/>
        <v>0.30479999999999996</v>
      </c>
      <c r="N61" s="4">
        <f t="shared" si="1"/>
        <v>-0.091675</v>
      </c>
      <c r="O61">
        <f t="shared" si="7"/>
        <v>0.3143138621</v>
      </c>
      <c r="P61" s="3">
        <f t="shared" si="8"/>
        <v>0.01902772420000004</v>
      </c>
      <c r="Q61">
        <f t="shared" si="9"/>
        <v>-0.0922275</v>
      </c>
      <c r="R61">
        <f t="shared" si="10"/>
        <v>-0.0017548794336555039</v>
      </c>
      <c r="S61">
        <f t="shared" si="11"/>
        <v>-0.0005515829323121221</v>
      </c>
      <c r="T61">
        <f>Q61*(O61-results!$B$22)^2*P61</f>
        <v>-0.00025115968540817074</v>
      </c>
    </row>
    <row r="62" spans="2:20" ht="12.75">
      <c r="B62">
        <v>14.5</v>
      </c>
      <c r="C62">
        <v>-0.094645</v>
      </c>
      <c r="E62" s="3">
        <f t="shared" si="2"/>
        <v>0.36829999999999996</v>
      </c>
      <c r="F62" s="4">
        <f t="shared" si="3"/>
        <v>-0.094645</v>
      </c>
      <c r="G62">
        <f t="shared" si="4"/>
        <v>0.36511386209999996</v>
      </c>
      <c r="H62" s="3">
        <f t="shared" si="5"/>
        <v>0.006372275799999938</v>
      </c>
      <c r="I62">
        <f t="shared" si="6"/>
        <v>-0.09453</v>
      </c>
      <c r="J62">
        <f t="shared" si="12"/>
        <v>-0.0006023712313739942</v>
      </c>
      <c r="K62">
        <f t="shared" si="13"/>
        <v>-0.0002199340867048917</v>
      </c>
      <c r="L62">
        <f>I62*(G62-results!$B$22)^2*H62</f>
        <v>-6.46132285507423E-05</v>
      </c>
      <c r="M62" s="3">
        <f t="shared" si="0"/>
        <v>0.28572772420000003</v>
      </c>
      <c r="N62" s="4">
        <f t="shared" si="1"/>
        <v>-0.090035</v>
      </c>
      <c r="O62">
        <f t="shared" si="7"/>
        <v>0.2952638621</v>
      </c>
      <c r="P62" s="3">
        <f t="shared" si="8"/>
        <v>0.019072275799999927</v>
      </c>
      <c r="Q62">
        <f t="shared" si="9"/>
        <v>-0.090855</v>
      </c>
      <c r="R62">
        <f t="shared" si="10"/>
        <v>-0.0017328116178089935</v>
      </c>
      <c r="S62">
        <f t="shared" si="11"/>
        <v>-0.0005116366505660326</v>
      </c>
      <c r="T62">
        <f>Q62*(O62-results!$B$22)^2*P62</f>
        <v>-0.0002736064383917508</v>
      </c>
    </row>
    <row r="63" spans="2:20" ht="12.75">
      <c r="B63">
        <v>14.749123</v>
      </c>
      <c r="C63">
        <v>-0.094935</v>
      </c>
      <c r="E63" s="3">
        <f t="shared" si="2"/>
        <v>0.3746277242</v>
      </c>
      <c r="F63" s="4">
        <f t="shared" si="3"/>
        <v>-0.094935</v>
      </c>
      <c r="G63">
        <f t="shared" si="4"/>
        <v>0.3714638621</v>
      </c>
      <c r="H63" s="3">
        <f t="shared" si="5"/>
        <v>0.006327724200000051</v>
      </c>
      <c r="I63">
        <f t="shared" si="6"/>
        <v>-0.09479000000000001</v>
      </c>
      <c r="J63">
        <f t="shared" si="12"/>
        <v>-0.0005998049769180049</v>
      </c>
      <c r="K63">
        <f t="shared" si="13"/>
        <v>-0.00022280587323276346</v>
      </c>
      <c r="L63">
        <f>I63*(G63-results!$B$22)^2*H63</f>
        <v>-6.186730715896311E-05</v>
      </c>
      <c r="M63" s="3">
        <f t="shared" si="0"/>
        <v>0.2667</v>
      </c>
      <c r="N63" s="4">
        <f t="shared" si="1"/>
        <v>-0.08746</v>
      </c>
      <c r="O63">
        <f t="shared" si="7"/>
        <v>0.2762138621</v>
      </c>
      <c r="P63" s="3">
        <f t="shared" si="8"/>
        <v>0.01902772420000004</v>
      </c>
      <c r="Q63">
        <f t="shared" si="9"/>
        <v>-0.0887475</v>
      </c>
      <c r="R63">
        <f t="shared" si="10"/>
        <v>-0.0016886629534395036</v>
      </c>
      <c r="S63">
        <f t="shared" si="11"/>
        <v>-0.00046643211615471776</v>
      </c>
      <c r="T63">
        <f>Q63*(O63-results!$B$22)^2*P63</f>
        <v>-0.0002928138665462222</v>
      </c>
    </row>
    <row r="64" spans="2:20" ht="12.75">
      <c r="B64">
        <v>15</v>
      </c>
      <c r="C64">
        <v>-0.095195</v>
      </c>
      <c r="E64" s="3">
        <f t="shared" si="2"/>
        <v>0.381</v>
      </c>
      <c r="F64" s="4">
        <f t="shared" si="3"/>
        <v>-0.095195</v>
      </c>
      <c r="G64">
        <f t="shared" si="4"/>
        <v>0.3778138621</v>
      </c>
      <c r="H64" s="3">
        <f t="shared" si="5"/>
        <v>0.0063722757999999935</v>
      </c>
      <c r="I64">
        <f t="shared" si="6"/>
        <v>-0.09506500000000001</v>
      </c>
      <c r="J64">
        <f t="shared" si="12"/>
        <v>-0.0006057803989269995</v>
      </c>
      <c r="K64">
        <f t="shared" si="13"/>
        <v>-0.00022887223210308838</v>
      </c>
      <c r="L64">
        <f>I64*(G64-results!$B$22)^2*H64</f>
        <v>-6.003723348861761E-05</v>
      </c>
      <c r="M64" s="3">
        <f t="shared" si="0"/>
        <v>0.2476277242</v>
      </c>
      <c r="N64" s="4">
        <f t="shared" si="1"/>
        <v>-0.083815</v>
      </c>
      <c r="O64">
        <f t="shared" si="7"/>
        <v>0.2571638621</v>
      </c>
      <c r="P64" s="3">
        <f t="shared" si="8"/>
        <v>0.019072275799999983</v>
      </c>
      <c r="Q64">
        <f t="shared" si="9"/>
        <v>-0.0856375</v>
      </c>
      <c r="R64">
        <f t="shared" si="10"/>
        <v>-0.0016333020188224986</v>
      </c>
      <c r="S64">
        <f t="shared" si="11"/>
        <v>-0.0004200262551361206</v>
      </c>
      <c r="T64">
        <f>Q64*(O64-results!$B$22)^2*P64</f>
        <v>-0.0003097199066720844</v>
      </c>
    </row>
    <row r="65" spans="2:20" ht="12.75">
      <c r="B65">
        <v>15.249123</v>
      </c>
      <c r="C65">
        <v>-0.095425</v>
      </c>
      <c r="E65" s="3">
        <f t="shared" si="2"/>
        <v>0.3873277242</v>
      </c>
      <c r="F65" s="4">
        <f t="shared" si="3"/>
        <v>-0.095425</v>
      </c>
      <c r="G65">
        <f t="shared" si="4"/>
        <v>0.3841638621</v>
      </c>
      <c r="H65" s="3">
        <f t="shared" si="5"/>
        <v>0.006327724199999996</v>
      </c>
      <c r="I65">
        <f t="shared" si="6"/>
        <v>-0.09531</v>
      </c>
      <c r="J65">
        <f t="shared" si="12"/>
        <v>-0.0006030953935019996</v>
      </c>
      <c r="K65">
        <f t="shared" si="13"/>
        <v>-0.0002316874555824474</v>
      </c>
      <c r="L65">
        <f>I65*(G65-results!$B$22)^2*H65</f>
        <v>-5.738419706455397E-05</v>
      </c>
      <c r="M65" s="3">
        <f t="shared" si="0"/>
        <v>0.2286</v>
      </c>
      <c r="N65" s="4">
        <f t="shared" si="1"/>
        <v>-0.08049</v>
      </c>
      <c r="O65">
        <f t="shared" si="7"/>
        <v>0.23811386210000002</v>
      </c>
      <c r="P65" s="3">
        <f t="shared" si="8"/>
        <v>0.019027724200000012</v>
      </c>
      <c r="Q65">
        <f t="shared" si="9"/>
        <v>-0.0821525</v>
      </c>
      <c r="R65">
        <f t="shared" si="10"/>
        <v>-0.001563175112340501</v>
      </c>
      <c r="S65">
        <f t="shared" si="11"/>
        <v>-0.0003722136631379981</v>
      </c>
      <c r="T65">
        <f>Q65*(O65-results!$B$22)^2*P65</f>
        <v>-0.0003229240176228346</v>
      </c>
    </row>
    <row r="66" spans="2:20" ht="12.75">
      <c r="B66">
        <v>15.5</v>
      </c>
      <c r="C66">
        <v>-0.09561</v>
      </c>
      <c r="E66" s="3">
        <f t="shared" si="2"/>
        <v>0.3937</v>
      </c>
      <c r="F66" s="4">
        <f t="shared" si="3"/>
        <v>-0.09561</v>
      </c>
      <c r="G66">
        <f t="shared" si="4"/>
        <v>0.3905138621</v>
      </c>
      <c r="H66" s="3">
        <f t="shared" si="5"/>
        <v>0.0063722757999999935</v>
      </c>
      <c r="I66">
        <f t="shared" si="6"/>
        <v>-0.0955175</v>
      </c>
      <c r="J66">
        <f t="shared" si="12"/>
        <v>-0.0006086638537264994</v>
      </c>
      <c r="K66">
        <f t="shared" si="13"/>
        <v>-0.00023769167223940477</v>
      </c>
      <c r="L66">
        <f>I66*(G66-results!$B$22)^2*H66</f>
        <v>-5.5554146935771944E-05</v>
      </c>
      <c r="M66" s="3">
        <f t="shared" si="0"/>
        <v>0.20952772420000002</v>
      </c>
      <c r="N66" s="4">
        <f t="shared" si="1"/>
        <v>-0.07833</v>
      </c>
      <c r="O66">
        <f t="shared" si="7"/>
        <v>0.2190638621</v>
      </c>
      <c r="P66" s="3">
        <f t="shared" si="8"/>
        <v>0.019072275799999983</v>
      </c>
      <c r="Q66">
        <f t="shared" si="9"/>
        <v>-0.07941000000000001</v>
      </c>
      <c r="R66">
        <f t="shared" si="10"/>
        <v>-0.0015145294212779987</v>
      </c>
      <c r="S66">
        <f t="shared" si="11"/>
        <v>-0.0003317786642892363</v>
      </c>
      <c r="T66">
        <f>Q66*(O66-results!$B$22)^2*P66</f>
        <v>-0.0003396513405401987</v>
      </c>
    </row>
    <row r="67" spans="2:20" ht="12.75">
      <c r="B67">
        <v>15.749123</v>
      </c>
      <c r="C67">
        <v>-0.09581</v>
      </c>
      <c r="E67" s="3">
        <f t="shared" si="2"/>
        <v>0.4000277242</v>
      </c>
      <c r="F67" s="4">
        <f t="shared" si="3"/>
        <v>-0.09581</v>
      </c>
      <c r="G67">
        <f t="shared" si="4"/>
        <v>0.3968638621</v>
      </c>
      <c r="H67" s="3">
        <f t="shared" si="5"/>
        <v>0.006327724199999996</v>
      </c>
      <c r="I67">
        <f t="shared" si="6"/>
        <v>-0.09571</v>
      </c>
      <c r="J67">
        <f t="shared" si="12"/>
        <v>-0.0006056264831819996</v>
      </c>
      <c r="K67">
        <f t="shared" si="13"/>
        <v>-0.00024035126510564905</v>
      </c>
      <c r="L67">
        <f>I67*(G67-results!$B$22)^2*H67</f>
        <v>-5.297765019311625E-05</v>
      </c>
      <c r="M67" s="3">
        <f t="shared" si="0"/>
        <v>0.1905</v>
      </c>
      <c r="N67" s="4">
        <f t="shared" si="1"/>
        <v>-0.073445</v>
      </c>
      <c r="O67">
        <f t="shared" si="7"/>
        <v>0.2000138621</v>
      </c>
      <c r="P67" s="3">
        <f t="shared" si="8"/>
        <v>0.019027724200000012</v>
      </c>
      <c r="Q67">
        <f t="shared" si="9"/>
        <v>-0.0758875</v>
      </c>
      <c r="R67">
        <f t="shared" si="10"/>
        <v>-0.0014439664202275009</v>
      </c>
      <c r="S67">
        <f t="shared" si="11"/>
        <v>-0.000288813300452414</v>
      </c>
      <c r="T67">
        <f>Q67*(O67-results!$B$22)^2*P67</f>
        <v>-0.00035040389078904913</v>
      </c>
    </row>
    <row r="68" spans="2:20" ht="12.75">
      <c r="B68">
        <v>16</v>
      </c>
      <c r="C68">
        <v>-0.09596</v>
      </c>
      <c r="E68" s="3">
        <f t="shared" si="2"/>
        <v>0.4064</v>
      </c>
      <c r="F68" s="4">
        <f t="shared" si="3"/>
        <v>-0.09596</v>
      </c>
      <c r="G68">
        <f t="shared" si="4"/>
        <v>0.4032138621</v>
      </c>
      <c r="H68" s="3">
        <f t="shared" si="5"/>
        <v>0.0063722757999999935</v>
      </c>
      <c r="I68">
        <f t="shared" si="6"/>
        <v>-0.095885</v>
      </c>
      <c r="J68">
        <f t="shared" si="12"/>
        <v>-0.0006110056650829994</v>
      </c>
      <c r="K68">
        <f t="shared" si="13"/>
        <v>-0.0002463659539830953</v>
      </c>
      <c r="L68">
        <f>I68*(G68-results!$B$22)^2*H68</f>
        <v>-5.117778179109401E-05</v>
      </c>
      <c r="M68" s="3">
        <f aca="true" t="shared" si="14" ref="M68:M77">B291*0.0254</f>
        <v>0.1714277242</v>
      </c>
      <c r="N68" s="4">
        <f aca="true" t="shared" si="15" ref="N68:N77">C291</f>
        <v>-0.057685</v>
      </c>
      <c r="O68">
        <f t="shared" si="7"/>
        <v>0.18096386209999998</v>
      </c>
      <c r="P68" s="3">
        <f t="shared" si="8"/>
        <v>0.01907227580000001</v>
      </c>
      <c r="Q68">
        <f t="shared" si="9"/>
        <v>-0.065565</v>
      </c>
      <c r="R68">
        <f t="shared" si="10"/>
        <v>-0.0012504737628270006</v>
      </c>
      <c r="S68">
        <f t="shared" si="11"/>
        <v>-0.00022629056157589343</v>
      </c>
      <c r="T68">
        <f>Q68*(O68-results!$B$22)^2*P68</f>
        <v>-0.00032737287705816083</v>
      </c>
    </row>
    <row r="69" spans="2:20" ht="12.75">
      <c r="B69">
        <v>16.249123</v>
      </c>
      <c r="C69">
        <v>-0.096125</v>
      </c>
      <c r="E69" s="3">
        <f aca="true" t="shared" si="16" ref="E69:E132">B69*0.0254</f>
        <v>0.4127277242</v>
      </c>
      <c r="F69" s="4">
        <f aca="true" t="shared" si="17" ref="F69:F132">C69</f>
        <v>-0.096125</v>
      </c>
      <c r="G69">
        <f t="shared" si="4"/>
        <v>0.40956386209999995</v>
      </c>
      <c r="H69" s="3">
        <f t="shared" si="5"/>
        <v>0.006327724199999996</v>
      </c>
      <c r="I69">
        <f t="shared" si="6"/>
        <v>-0.0960425</v>
      </c>
      <c r="J69">
        <f t="shared" si="12"/>
        <v>-0.0006077304514784996</v>
      </c>
      <c r="K69">
        <f t="shared" si="13"/>
        <v>-0.0002489044308233109</v>
      </c>
      <c r="L69">
        <f>I69*(G69-results!$B$22)^2*H69</f>
        <v>-4.869421432150308E-05</v>
      </c>
      <c r="M69" s="3">
        <f t="shared" si="14"/>
        <v>0.15239999999999998</v>
      </c>
      <c r="N69" s="4">
        <f t="shared" si="15"/>
        <v>-0.03309</v>
      </c>
      <c r="O69">
        <f t="shared" si="7"/>
        <v>0.16191386209999997</v>
      </c>
      <c r="P69" s="3">
        <f t="shared" si="8"/>
        <v>0.019027724200000012</v>
      </c>
      <c r="Q69">
        <f t="shared" si="9"/>
        <v>-0.0453875</v>
      </c>
      <c r="R69">
        <f t="shared" si="10"/>
        <v>-0.0008636208321275005</v>
      </c>
      <c r="S69">
        <f t="shared" si="11"/>
        <v>-0.00013983218431977933</v>
      </c>
      <c r="T69">
        <f>Q69*(O69-results!$B$22)^2*P69</f>
        <v>-0.0002432442843041506</v>
      </c>
    </row>
    <row r="70" spans="2:20" ht="12.75">
      <c r="B70">
        <v>16.5</v>
      </c>
      <c r="C70">
        <v>-0.096275</v>
      </c>
      <c r="E70" s="3">
        <f t="shared" si="16"/>
        <v>0.4191</v>
      </c>
      <c r="F70" s="4">
        <f t="shared" si="17"/>
        <v>-0.096275</v>
      </c>
      <c r="G70">
        <f aca="true" t="shared" si="18" ref="G70:G133">0.5*(E70+E69)</f>
        <v>0.4159138621</v>
      </c>
      <c r="H70" s="3">
        <f aca="true" t="shared" si="19" ref="H70:H133">E70-E69</f>
        <v>0.0063722757999999935</v>
      </c>
      <c r="I70">
        <f aca="true" t="shared" si="20" ref="I70:I133">0.5*(F70+F69)</f>
        <v>-0.09620000000000001</v>
      </c>
      <c r="J70">
        <f t="shared" si="12"/>
        <v>-0.0006130129319599994</v>
      </c>
      <c r="K70">
        <f t="shared" si="13"/>
        <v>-0.0002549605760487279</v>
      </c>
      <c r="L70">
        <f>I70*(G70-results!$B$22)^2*H70</f>
        <v>-4.6938469006495225E-05</v>
      </c>
      <c r="M70" s="3">
        <f t="shared" si="14"/>
        <v>0.1333277242</v>
      </c>
      <c r="N70" s="4">
        <f t="shared" si="15"/>
        <v>-0.015295</v>
      </c>
      <c r="O70">
        <f aca="true" t="shared" si="21" ref="O70:O77">0.5*(M70+M69)</f>
        <v>0.1428638621</v>
      </c>
      <c r="P70" s="3">
        <f aca="true" t="shared" si="22" ref="P70:P77">ABS(M70-M69)</f>
        <v>0.019072275799999983</v>
      </c>
      <c r="Q70">
        <f aca="true" t="shared" si="23" ref="Q70:Q77">0.5*(N70+N69)</f>
        <v>-0.0241925</v>
      </c>
      <c r="R70">
        <f aca="true" t="shared" si="24" ref="R70:R77">Q70*P70</f>
        <v>-0.00046140603229149953</v>
      </c>
      <c r="S70">
        <f aca="true" t="shared" si="25" ref="S70:S77">Q70*O70*P70</f>
        <v>-6.591824776940093E-05</v>
      </c>
      <c r="T70">
        <f>Q70*(O70-results!$B$22)^2*P70</f>
        <v>-0.0001394550876843486</v>
      </c>
    </row>
    <row r="71" spans="2:20" ht="12.75">
      <c r="B71">
        <v>16.749123</v>
      </c>
      <c r="C71">
        <v>-0.096395</v>
      </c>
      <c r="E71" s="3">
        <f t="shared" si="16"/>
        <v>0.4254277242</v>
      </c>
      <c r="F71" s="4">
        <f t="shared" si="17"/>
        <v>-0.096395</v>
      </c>
      <c r="G71">
        <f t="shared" si="18"/>
        <v>0.4222638621</v>
      </c>
      <c r="H71" s="3">
        <f t="shared" si="19"/>
        <v>0.006327724200000051</v>
      </c>
      <c r="I71">
        <f t="shared" si="20"/>
        <v>-0.096335</v>
      </c>
      <c r="J71">
        <f t="shared" si="12"/>
        <v>-0.0006095813108070049</v>
      </c>
      <c r="K71">
        <f t="shared" si="13"/>
        <v>-0.0002574041585653464</v>
      </c>
      <c r="L71">
        <f>I71*(G71-results!$B$22)^2*H71</f>
        <v>-4.4558064611754826E-05</v>
      </c>
      <c r="M71" s="3">
        <f t="shared" si="14"/>
        <v>0.1143</v>
      </c>
      <c r="N71" s="4">
        <f t="shared" si="15"/>
        <v>-0.005305</v>
      </c>
      <c r="O71">
        <f t="shared" si="21"/>
        <v>0.1238138621</v>
      </c>
      <c r="P71" s="3">
        <f t="shared" si="22"/>
        <v>0.0190277242</v>
      </c>
      <c r="Q71">
        <f t="shared" si="23"/>
        <v>-0.0103</v>
      </c>
      <c r="R71">
        <f t="shared" si="24"/>
        <v>-0.00019598555926</v>
      </c>
      <c r="S71">
        <f t="shared" si="25"/>
        <v>-2.4265729007809017E-05</v>
      </c>
      <c r="T71">
        <f>Q71*(O71-results!$B$22)^2*P71</f>
        <v>-6.341079183158567E-05</v>
      </c>
    </row>
    <row r="72" spans="2:20" ht="12.75">
      <c r="B72">
        <v>17</v>
      </c>
      <c r="C72">
        <v>-0.09652</v>
      </c>
      <c r="E72" s="3">
        <f t="shared" si="16"/>
        <v>0.43179999999999996</v>
      </c>
      <c r="F72" s="4">
        <f t="shared" si="17"/>
        <v>-0.09652</v>
      </c>
      <c r="G72">
        <f t="shared" si="18"/>
        <v>0.42861386209999996</v>
      </c>
      <c r="H72" s="3">
        <f t="shared" si="19"/>
        <v>0.006372275799999938</v>
      </c>
      <c r="I72">
        <f t="shared" si="20"/>
        <v>-0.0964575</v>
      </c>
      <c r="J72">
        <f t="shared" si="12"/>
        <v>-0.000614653792978494</v>
      </c>
      <c r="K72">
        <f t="shared" si="13"/>
        <v>-0.0002634491360629262</v>
      </c>
      <c r="L72">
        <f>I72*(G72-results!$B$22)^2*H72</f>
        <v>-4.2843146189383566E-05</v>
      </c>
      <c r="M72" s="3">
        <f t="shared" si="14"/>
        <v>0.0952277242</v>
      </c>
      <c r="N72" s="4">
        <f t="shared" si="15"/>
        <v>-0.000605</v>
      </c>
      <c r="O72">
        <f t="shared" si="21"/>
        <v>0.1047638621</v>
      </c>
      <c r="P72" s="3">
        <f t="shared" si="22"/>
        <v>0.019072275799999996</v>
      </c>
      <c r="Q72">
        <f t="shared" si="23"/>
        <v>-0.0029549999999999997</v>
      </c>
      <c r="R72">
        <f t="shared" si="24"/>
        <v>-5.635857498899999E-05</v>
      </c>
      <c r="S72">
        <f t="shared" si="25"/>
        <v>-5.904341978300103E-06</v>
      </c>
      <c r="T72">
        <f>Q72*(O72-results!$B$22)^2*P72</f>
        <v>-1.9476563503420623E-05</v>
      </c>
    </row>
    <row r="73" spans="2:20" ht="12.75">
      <c r="B73">
        <v>17.249123</v>
      </c>
      <c r="C73">
        <v>-0.09662</v>
      </c>
      <c r="E73" s="3">
        <f t="shared" si="16"/>
        <v>0.4381277242</v>
      </c>
      <c r="F73" s="4">
        <f t="shared" si="17"/>
        <v>-0.09662</v>
      </c>
      <c r="G73">
        <f t="shared" si="18"/>
        <v>0.4349638621</v>
      </c>
      <c r="H73" s="3">
        <f t="shared" si="19"/>
        <v>0.006327724200000051</v>
      </c>
      <c r="I73">
        <f t="shared" si="20"/>
        <v>-0.09656999999999999</v>
      </c>
      <c r="J73">
        <f t="shared" si="12"/>
        <v>-0.0006110683259940049</v>
      </c>
      <c r="K73">
        <f t="shared" si="13"/>
        <v>-0.0002657926390813342</v>
      </c>
      <c r="L73">
        <f>I73*(G73-results!$B$22)^2*H73</f>
        <v>-4.056897741676031E-05</v>
      </c>
      <c r="M73" s="3">
        <f t="shared" si="14"/>
        <v>0.07619999999999999</v>
      </c>
      <c r="N73" s="4">
        <f t="shared" si="15"/>
        <v>-0.000255</v>
      </c>
      <c r="O73">
        <f t="shared" si="21"/>
        <v>0.0857138621</v>
      </c>
      <c r="P73" s="3">
        <f t="shared" si="22"/>
        <v>0.019027724200000012</v>
      </c>
      <c r="Q73">
        <f t="shared" si="23"/>
        <v>-0.00043</v>
      </c>
      <c r="R73">
        <f t="shared" si="24"/>
        <v>-8.181921406000005E-06</v>
      </c>
      <c r="S73">
        <f t="shared" si="25"/>
        <v>-7.013040831069225E-07</v>
      </c>
      <c r="T73">
        <f>Q73*(O73-results!$B$22)^2*P73</f>
        <v>-3.01375716407944E-06</v>
      </c>
    </row>
    <row r="74" spans="2:21" ht="12.75">
      <c r="B74">
        <v>17.5</v>
      </c>
      <c r="C74">
        <v>-0.096715</v>
      </c>
      <c r="E74" s="3">
        <f t="shared" si="16"/>
        <v>0.4445</v>
      </c>
      <c r="F74" s="4">
        <f t="shared" si="17"/>
        <v>-0.096715</v>
      </c>
      <c r="G74">
        <f t="shared" si="18"/>
        <v>0.4413138621</v>
      </c>
      <c r="H74" s="3">
        <f t="shared" si="19"/>
        <v>0.0063722757999999935</v>
      </c>
      <c r="I74">
        <f t="shared" si="20"/>
        <v>-0.09666749999999999</v>
      </c>
      <c r="J74">
        <f aca="true" t="shared" si="26" ref="J74:J137">I74*H74</f>
        <v>-0.0006159919708964994</v>
      </c>
      <c r="K74">
        <f aca="true" t="shared" si="27" ref="K74:K137">I74*G74*H74</f>
        <v>-0.00027184579569892493</v>
      </c>
      <c r="L74">
        <f>I74*(G74-results!$B$22)^2*H74</f>
        <v>-3.890497445498191E-05</v>
      </c>
      <c r="M74" s="3">
        <f t="shared" si="14"/>
        <v>0.0571277242</v>
      </c>
      <c r="N74" s="4">
        <f t="shared" si="15"/>
        <v>-9.5E-05</v>
      </c>
      <c r="O74">
        <f t="shared" si="21"/>
        <v>0.0666638621</v>
      </c>
      <c r="P74" s="3">
        <f t="shared" si="22"/>
        <v>0.01907227579999999</v>
      </c>
      <c r="Q74">
        <f t="shared" si="23"/>
        <v>-0.00017500000000000003</v>
      </c>
      <c r="R74">
        <f t="shared" si="24"/>
        <v>-3.337648264999999E-06</v>
      </c>
      <c r="S74">
        <f t="shared" si="25"/>
        <v>-2.2250052367626415E-07</v>
      </c>
      <c r="T74">
        <f>Q74*(O74-results!$B$22)^2*P74</f>
        <v>-1.3077898532998646E-06</v>
      </c>
      <c r="U74">
        <f aca="true" t="shared" si="28" ref="U74:U112">C74</f>
        <v>-0.096715</v>
      </c>
    </row>
    <row r="75" spans="2:21" ht="12.75">
      <c r="B75">
        <v>17.749123</v>
      </c>
      <c r="C75">
        <v>-0.09681</v>
      </c>
      <c r="E75" s="3">
        <f t="shared" si="16"/>
        <v>0.4508277242</v>
      </c>
      <c r="F75" s="4">
        <f t="shared" si="17"/>
        <v>-0.09681</v>
      </c>
      <c r="G75">
        <f t="shared" si="18"/>
        <v>0.4476638621</v>
      </c>
      <c r="H75" s="3">
        <f t="shared" si="19"/>
        <v>0.006327724199999996</v>
      </c>
      <c r="I75">
        <f t="shared" si="20"/>
        <v>-0.0967625</v>
      </c>
      <c r="J75">
        <f t="shared" si="26"/>
        <v>-0.0006122864129024996</v>
      </c>
      <c r="K75">
        <f t="shared" si="27"/>
        <v>-0.00027409850031128824</v>
      </c>
      <c r="L75">
        <f>I75*(G75-results!$B$22)^2*H75</f>
        <v>-3.674140712856685E-05</v>
      </c>
      <c r="M75" s="3">
        <f t="shared" si="14"/>
        <v>0.038099999999999995</v>
      </c>
      <c r="N75" s="4">
        <f t="shared" si="15"/>
        <v>-2.5E-05</v>
      </c>
      <c r="O75">
        <f t="shared" si="21"/>
        <v>0.0476138621</v>
      </c>
      <c r="P75" s="3">
        <f t="shared" si="22"/>
        <v>0.019027724200000005</v>
      </c>
      <c r="Q75">
        <f t="shared" si="23"/>
        <v>-6E-05</v>
      </c>
      <c r="R75">
        <f t="shared" si="24"/>
        <v>-1.1416634520000004E-06</v>
      </c>
      <c r="S75">
        <f t="shared" si="25"/>
        <v>-5.4359006168137985E-08</v>
      </c>
      <c r="T75">
        <f>Q75*(O75-results!$B$22)^2*P75</f>
        <v>-4.749797576851276E-07</v>
      </c>
      <c r="U75">
        <f t="shared" si="28"/>
        <v>-0.09681</v>
      </c>
    </row>
    <row r="76" spans="2:21" ht="12.75">
      <c r="B76">
        <v>18</v>
      </c>
      <c r="C76">
        <v>-0.09687</v>
      </c>
      <c r="E76" s="3">
        <f t="shared" si="16"/>
        <v>0.4572</v>
      </c>
      <c r="F76" s="4">
        <f t="shared" si="17"/>
        <v>-0.09687</v>
      </c>
      <c r="G76">
        <f t="shared" si="18"/>
        <v>0.4540138621</v>
      </c>
      <c r="H76" s="3">
        <f t="shared" si="19"/>
        <v>0.0063722757999999935</v>
      </c>
      <c r="I76">
        <f t="shared" si="20"/>
        <v>-0.09684</v>
      </c>
      <c r="J76">
        <f t="shared" si="26"/>
        <v>-0.0006170911884719994</v>
      </c>
      <c r="K76">
        <f t="shared" si="27"/>
        <v>-0.0002801679537460514</v>
      </c>
      <c r="L76">
        <f>I76*(G76-results!$B$22)^2*H76</f>
        <v>-3.513481979962832E-05</v>
      </c>
      <c r="M76" s="3">
        <f t="shared" si="14"/>
        <v>0.0190277242</v>
      </c>
      <c r="N76" s="4">
        <f t="shared" si="15"/>
        <v>2E-05</v>
      </c>
      <c r="O76">
        <f t="shared" si="21"/>
        <v>0.028563862099999997</v>
      </c>
      <c r="P76" s="3">
        <f t="shared" si="22"/>
        <v>0.019072275799999996</v>
      </c>
      <c r="Q76">
        <f t="shared" si="23"/>
        <v>-2.4999999999999998E-06</v>
      </c>
      <c r="R76">
        <f t="shared" si="24"/>
        <v>-4.768068949999999E-08</v>
      </c>
      <c r="S76">
        <f t="shared" si="25"/>
        <v>-1.3619446397109173E-09</v>
      </c>
      <c r="T76">
        <f>Q76*(O76-results!$B$22)^2*P76</f>
        <v>-2.1026217813717744E-08</v>
      </c>
      <c r="U76">
        <f t="shared" si="28"/>
        <v>-0.09687</v>
      </c>
    </row>
    <row r="77" spans="2:21" ht="12.75">
      <c r="B77">
        <v>18.249123</v>
      </c>
      <c r="C77">
        <v>-0.09698</v>
      </c>
      <c r="E77" s="3">
        <f t="shared" si="16"/>
        <v>0.4635277242</v>
      </c>
      <c r="F77" s="4">
        <f t="shared" si="17"/>
        <v>-0.09698</v>
      </c>
      <c r="G77">
        <f t="shared" si="18"/>
        <v>0.4603638621</v>
      </c>
      <c r="H77" s="3">
        <f t="shared" si="19"/>
        <v>0.006327724199999996</v>
      </c>
      <c r="I77">
        <f t="shared" si="20"/>
        <v>-0.096925</v>
      </c>
      <c r="J77">
        <f t="shared" si="26"/>
        <v>-0.0006133146680849995</v>
      </c>
      <c r="K77">
        <f t="shared" si="27"/>
        <v>-0.00028234790928219003</v>
      </c>
      <c r="L77">
        <f>I77*(G77-results!$B$22)^2*H77</f>
        <v>-3.308594948224694E-05</v>
      </c>
      <c r="M77" s="3">
        <f t="shared" si="14"/>
        <v>0</v>
      </c>
      <c r="N77" s="4">
        <f t="shared" si="15"/>
        <v>4.5E-05</v>
      </c>
      <c r="O77">
        <f t="shared" si="21"/>
        <v>0.0095138621</v>
      </c>
      <c r="P77" s="3">
        <f t="shared" si="22"/>
        <v>0.0190277242</v>
      </c>
      <c r="Q77">
        <f t="shared" si="23"/>
        <v>3.2500000000000004E-05</v>
      </c>
      <c r="R77">
        <f t="shared" si="24"/>
        <v>6.184010365E-07</v>
      </c>
      <c r="S77">
        <f t="shared" si="25"/>
        <v>5.883382183758066E-09</v>
      </c>
      <c r="T77">
        <f>Q77*(O77-results!$B$22)^2*P77</f>
        <v>2.8857278671239705E-07</v>
      </c>
      <c r="U77">
        <f t="shared" si="28"/>
        <v>-0.09698</v>
      </c>
    </row>
    <row r="78" spans="2:21" ht="12.75">
      <c r="B78">
        <v>18.5</v>
      </c>
      <c r="C78">
        <v>-0.097065</v>
      </c>
      <c r="E78" s="3">
        <f t="shared" si="16"/>
        <v>0.4699</v>
      </c>
      <c r="F78" s="4">
        <f t="shared" si="17"/>
        <v>-0.097065</v>
      </c>
      <c r="G78">
        <f t="shared" si="18"/>
        <v>0.4667138621</v>
      </c>
      <c r="H78" s="3">
        <f t="shared" si="19"/>
        <v>0.0063722757999999935</v>
      </c>
      <c r="I78">
        <f t="shared" si="20"/>
        <v>-0.0970225</v>
      </c>
      <c r="J78">
        <f t="shared" si="26"/>
        <v>-0.0006182541288054993</v>
      </c>
      <c r="K78">
        <f t="shared" si="27"/>
        <v>-0.0002885477722140855</v>
      </c>
      <c r="L78">
        <f>I78*(G78-results!$B$22)^2*H78</f>
        <v>-3.155365440647608E-05</v>
      </c>
      <c r="M78" s="3"/>
      <c r="N78" s="4"/>
      <c r="P78" s="3"/>
      <c r="U78">
        <f t="shared" si="28"/>
        <v>-0.097065</v>
      </c>
    </row>
    <row r="79" spans="2:21" ht="12.75">
      <c r="B79">
        <v>18.749123</v>
      </c>
      <c r="C79">
        <v>-0.09714</v>
      </c>
      <c r="E79" s="3">
        <f t="shared" si="16"/>
        <v>0.4762277242</v>
      </c>
      <c r="F79" s="4">
        <f t="shared" si="17"/>
        <v>-0.09714</v>
      </c>
      <c r="G79">
        <f t="shared" si="18"/>
        <v>0.47306386209999995</v>
      </c>
      <c r="H79" s="3">
        <f t="shared" si="19"/>
        <v>0.006327724199999996</v>
      </c>
      <c r="I79">
        <f t="shared" si="20"/>
        <v>-0.09710250000000001</v>
      </c>
      <c r="J79">
        <f t="shared" si="26"/>
        <v>-0.0006144378391304996</v>
      </c>
      <c r="K79">
        <f t="shared" si="27"/>
        <v>-0.0002906683371994526</v>
      </c>
      <c r="L79">
        <f>I79*(G79-results!$B$22)^2*H79</f>
        <v>-2.962077823431994E-05</v>
      </c>
      <c r="M79" s="3"/>
      <c r="N79" s="4"/>
      <c r="P79" s="3"/>
      <c r="U79">
        <f t="shared" si="28"/>
        <v>-0.09714</v>
      </c>
    </row>
    <row r="80" spans="2:21" ht="12.75">
      <c r="B80">
        <v>19</v>
      </c>
      <c r="C80">
        <v>-0.097225</v>
      </c>
      <c r="E80" s="3">
        <f t="shared" si="16"/>
        <v>0.4826</v>
      </c>
      <c r="F80" s="4">
        <f t="shared" si="17"/>
        <v>-0.097225</v>
      </c>
      <c r="G80">
        <f t="shared" si="18"/>
        <v>0.4794138621</v>
      </c>
      <c r="H80" s="3">
        <f t="shared" si="19"/>
        <v>0.0063722757999999935</v>
      </c>
      <c r="I80">
        <f t="shared" si="20"/>
        <v>-0.0971825</v>
      </c>
      <c r="J80">
        <f t="shared" si="26"/>
        <v>-0.0006192736929334994</v>
      </c>
      <c r="K80">
        <f t="shared" si="27"/>
        <v>-0.0002968883928261784</v>
      </c>
      <c r="L80">
        <f>I80*(G80-results!$B$22)^2*H80</f>
        <v>-2.815206122724703E-05</v>
      </c>
      <c r="M80" s="3"/>
      <c r="N80" s="4"/>
      <c r="P80" s="3"/>
      <c r="U80">
        <f t="shared" si="28"/>
        <v>-0.097225</v>
      </c>
    </row>
    <row r="81" spans="2:21" ht="12.75">
      <c r="B81">
        <v>19.249123</v>
      </c>
      <c r="C81">
        <v>-0.0973</v>
      </c>
      <c r="E81" s="3">
        <f t="shared" si="16"/>
        <v>0.4889277242</v>
      </c>
      <c r="F81" s="4">
        <f t="shared" si="17"/>
        <v>-0.0973</v>
      </c>
      <c r="G81">
        <f t="shared" si="18"/>
        <v>0.4857638621</v>
      </c>
      <c r="H81" s="3">
        <f t="shared" si="19"/>
        <v>0.006327724200000051</v>
      </c>
      <c r="I81">
        <f t="shared" si="20"/>
        <v>-0.0972625</v>
      </c>
      <c r="J81">
        <f t="shared" si="26"/>
        <v>-0.000615450275002505</v>
      </c>
      <c r="K81">
        <f t="shared" si="27"/>
        <v>-0.0002989635025157239</v>
      </c>
      <c r="L81">
        <f>I81*(G81-results!$B$22)^2*H81</f>
        <v>-2.6336546100851958E-05</v>
      </c>
      <c r="M81" s="3"/>
      <c r="N81" s="4"/>
      <c r="P81" s="3"/>
      <c r="U81">
        <f t="shared" si="28"/>
        <v>-0.0973</v>
      </c>
    </row>
    <row r="82" spans="2:21" ht="12.75">
      <c r="B82">
        <v>19.5</v>
      </c>
      <c r="C82">
        <v>-0.097355</v>
      </c>
      <c r="E82" s="3">
        <f t="shared" si="16"/>
        <v>0.49529999999999996</v>
      </c>
      <c r="F82" s="4">
        <f t="shared" si="17"/>
        <v>-0.097355</v>
      </c>
      <c r="G82">
        <f t="shared" si="18"/>
        <v>0.49211386209999997</v>
      </c>
      <c r="H82" s="3">
        <f t="shared" si="19"/>
        <v>0.006372275799999938</v>
      </c>
      <c r="I82">
        <f t="shared" si="20"/>
        <v>-0.0973275</v>
      </c>
      <c r="J82">
        <f t="shared" si="26"/>
        <v>-0.000620197672924494</v>
      </c>
      <c r="K82">
        <f t="shared" si="27"/>
        <v>-0.0003052078720883053</v>
      </c>
      <c r="L82">
        <f>I82*(G82-results!$B$22)^2*H82</f>
        <v>-2.4935347223062993E-05</v>
      </c>
      <c r="P82" s="3"/>
      <c r="U82">
        <f t="shared" si="28"/>
        <v>-0.097355</v>
      </c>
    </row>
    <row r="83" spans="2:21" ht="12.75">
      <c r="B83">
        <v>19.749123</v>
      </c>
      <c r="C83">
        <v>-0.09742</v>
      </c>
      <c r="E83" s="3">
        <f t="shared" si="16"/>
        <v>0.5016277242</v>
      </c>
      <c r="F83" s="4">
        <f t="shared" si="17"/>
        <v>-0.09742</v>
      </c>
      <c r="G83">
        <f t="shared" si="18"/>
        <v>0.4984638621</v>
      </c>
      <c r="H83" s="3">
        <f t="shared" si="19"/>
        <v>0.006327724200000051</v>
      </c>
      <c r="I83">
        <f t="shared" si="20"/>
        <v>-0.0973875</v>
      </c>
      <c r="J83">
        <f t="shared" si="26"/>
        <v>-0.0006162412405275049</v>
      </c>
      <c r="K83">
        <f t="shared" si="27"/>
        <v>-0.0003071739887386352</v>
      </c>
      <c r="L83">
        <f>I83*(G83-results!$B$22)^2*H83</f>
        <v>-2.3231857315130547E-05</v>
      </c>
      <c r="P83" s="3"/>
      <c r="U83">
        <f t="shared" si="28"/>
        <v>-0.09742</v>
      </c>
    </row>
    <row r="84" spans="2:21" ht="12.75">
      <c r="B84">
        <v>20</v>
      </c>
      <c r="C84">
        <v>-0.09747</v>
      </c>
      <c r="E84" s="3">
        <f t="shared" si="16"/>
        <v>0.508</v>
      </c>
      <c r="F84" s="4">
        <f t="shared" si="17"/>
        <v>-0.09747</v>
      </c>
      <c r="G84">
        <f t="shared" si="18"/>
        <v>0.5048138621</v>
      </c>
      <c r="H84" s="3">
        <f t="shared" si="19"/>
        <v>0.0063722757999999935</v>
      </c>
      <c r="I84">
        <f t="shared" si="20"/>
        <v>-0.097445</v>
      </c>
      <c r="J84">
        <f t="shared" si="26"/>
        <v>-0.0006209464153309993</v>
      </c>
      <c r="K84">
        <f t="shared" si="27"/>
        <v>-0.00031346235808039246</v>
      </c>
      <c r="L84">
        <f>I84*(G84-results!$B$22)^2*H84</f>
        <v>-2.1903103580525864E-05</v>
      </c>
      <c r="P84" s="3"/>
      <c r="U84">
        <f t="shared" si="28"/>
        <v>-0.09747</v>
      </c>
    </row>
    <row r="85" spans="2:21" ht="12.75">
      <c r="B85">
        <v>20.249123</v>
      </c>
      <c r="C85">
        <v>-0.097525</v>
      </c>
      <c r="E85" s="3">
        <f t="shared" si="16"/>
        <v>0.5143277242</v>
      </c>
      <c r="F85" s="4">
        <f t="shared" si="17"/>
        <v>-0.097525</v>
      </c>
      <c r="G85">
        <f t="shared" si="18"/>
        <v>0.5111638621</v>
      </c>
      <c r="H85" s="3">
        <f t="shared" si="19"/>
        <v>0.00632772419999994</v>
      </c>
      <c r="I85">
        <f t="shared" si="20"/>
        <v>-0.0974975</v>
      </c>
      <c r="J85">
        <f t="shared" si="26"/>
        <v>-0.0006169372901894942</v>
      </c>
      <c r="K85">
        <f t="shared" si="27"/>
        <v>-0.0003153560479267703</v>
      </c>
      <c r="L85">
        <f>I85*(G85-results!$B$22)^2*H85</f>
        <v>-2.0315028484663597E-05</v>
      </c>
      <c r="P85" s="3"/>
      <c r="U85">
        <f t="shared" si="28"/>
        <v>-0.097525</v>
      </c>
    </row>
    <row r="86" spans="2:21" ht="12.75">
      <c r="B86">
        <v>20.5</v>
      </c>
      <c r="C86">
        <v>-0.097565</v>
      </c>
      <c r="E86" s="3">
        <f t="shared" si="16"/>
        <v>0.5206999999999999</v>
      </c>
      <c r="F86" s="4">
        <f t="shared" si="17"/>
        <v>-0.097565</v>
      </c>
      <c r="G86">
        <f t="shared" si="18"/>
        <v>0.5175138620999999</v>
      </c>
      <c r="H86" s="3">
        <f t="shared" si="19"/>
        <v>0.0063722757999999935</v>
      </c>
      <c r="I86">
        <f t="shared" si="20"/>
        <v>-0.09754499999999999</v>
      </c>
      <c r="J86">
        <f t="shared" si="26"/>
        <v>-0.0006215836429109993</v>
      </c>
      <c r="K86">
        <f t="shared" si="27"/>
        <v>-0.00032167815166105854</v>
      </c>
      <c r="L86">
        <f>I86*(G86-results!$B$22)^2*H86</f>
        <v>-1.9060601598640672E-05</v>
      </c>
      <c r="P86" s="3"/>
      <c r="U86">
        <f t="shared" si="28"/>
        <v>-0.097565</v>
      </c>
    </row>
    <row r="87" spans="2:21" ht="12.75">
      <c r="B87">
        <v>20.749123</v>
      </c>
      <c r="C87">
        <v>-0.09759</v>
      </c>
      <c r="E87" s="3">
        <f t="shared" si="16"/>
        <v>0.5270277242</v>
      </c>
      <c r="F87" s="4">
        <f t="shared" si="17"/>
        <v>-0.09759</v>
      </c>
      <c r="G87">
        <f t="shared" si="18"/>
        <v>0.5238638621</v>
      </c>
      <c r="H87" s="3">
        <f t="shared" si="19"/>
        <v>0.006327724200000051</v>
      </c>
      <c r="I87">
        <f t="shared" si="20"/>
        <v>-0.0975775</v>
      </c>
      <c r="J87">
        <f t="shared" si="26"/>
        <v>-0.000617443508125505</v>
      </c>
      <c r="K87">
        <f t="shared" si="27"/>
        <v>-0.00032345634079519975</v>
      </c>
      <c r="L87">
        <f>I87*(G87-results!$B$22)^2*H87</f>
        <v>-1.7585388283531336E-05</v>
      </c>
      <c r="P87" s="3"/>
      <c r="U87">
        <f t="shared" si="28"/>
        <v>-0.09759</v>
      </c>
    </row>
    <row r="88" spans="2:21" ht="12.75">
      <c r="B88">
        <v>21</v>
      </c>
      <c r="C88">
        <v>-0.09761</v>
      </c>
      <c r="E88" s="3">
        <f t="shared" si="16"/>
        <v>0.5334</v>
      </c>
      <c r="F88" s="4">
        <f t="shared" si="17"/>
        <v>-0.09761</v>
      </c>
      <c r="G88">
        <f t="shared" si="18"/>
        <v>0.5302138621</v>
      </c>
      <c r="H88" s="3">
        <f t="shared" si="19"/>
        <v>0.0063722757999999935</v>
      </c>
      <c r="I88">
        <f t="shared" si="20"/>
        <v>-0.09759999999999999</v>
      </c>
      <c r="J88">
        <f t="shared" si="26"/>
        <v>-0.0006219341180799993</v>
      </c>
      <c r="K88">
        <f t="shared" si="27"/>
        <v>-0.00032975809071895387</v>
      </c>
      <c r="L88">
        <f>I88*(G88-results!$B$22)^2*H88</f>
        <v>-1.6405377500737578E-05</v>
      </c>
      <c r="P88" s="3"/>
      <c r="U88">
        <f t="shared" si="28"/>
        <v>-0.09761</v>
      </c>
    </row>
    <row r="89" spans="2:21" ht="12.75">
      <c r="B89">
        <v>21.249123</v>
      </c>
      <c r="C89">
        <v>-0.09763</v>
      </c>
      <c r="E89" s="3">
        <f t="shared" si="16"/>
        <v>0.5397277242</v>
      </c>
      <c r="F89" s="4">
        <f t="shared" si="17"/>
        <v>-0.09763</v>
      </c>
      <c r="G89">
        <f t="shared" si="18"/>
        <v>0.5365638621</v>
      </c>
      <c r="H89" s="3">
        <f t="shared" si="19"/>
        <v>0.006327724200000051</v>
      </c>
      <c r="I89">
        <f t="shared" si="20"/>
        <v>-0.09762</v>
      </c>
      <c r="J89">
        <f t="shared" si="26"/>
        <v>-0.000617712436404005</v>
      </c>
      <c r="K89">
        <f t="shared" si="27"/>
        <v>-0.00033144217054413355</v>
      </c>
      <c r="L89">
        <f>I89*(G89-results!$B$22)^2*H89</f>
        <v>-1.5044803770449422E-05</v>
      </c>
      <c r="P89" s="3"/>
      <c r="U89">
        <f t="shared" si="28"/>
        <v>-0.09763</v>
      </c>
    </row>
    <row r="90" spans="2:21" ht="12.75">
      <c r="B90">
        <v>21.5</v>
      </c>
      <c r="C90">
        <v>-0.09765</v>
      </c>
      <c r="E90" s="3">
        <f t="shared" si="16"/>
        <v>0.5461</v>
      </c>
      <c r="F90" s="4">
        <f t="shared" si="17"/>
        <v>-0.09765</v>
      </c>
      <c r="G90">
        <f t="shared" si="18"/>
        <v>0.5429138621</v>
      </c>
      <c r="H90" s="3">
        <f t="shared" si="19"/>
        <v>0.0063722757999999935</v>
      </c>
      <c r="I90">
        <f t="shared" si="20"/>
        <v>-0.09764</v>
      </c>
      <c r="J90">
        <f t="shared" si="26"/>
        <v>-0.0006221890091119994</v>
      </c>
      <c r="K90">
        <f t="shared" si="27"/>
        <v>-0.0003377950378931677</v>
      </c>
      <c r="L90">
        <f>I90*(G90-results!$B$22)^2*H90</f>
        <v>-1.3945742863585009E-05</v>
      </c>
      <c r="P90" s="3"/>
      <c r="U90">
        <f t="shared" si="28"/>
        <v>-0.09765</v>
      </c>
    </row>
    <row r="91" spans="2:21" ht="12.75">
      <c r="B91">
        <v>21.749123</v>
      </c>
      <c r="C91">
        <v>-0.09764</v>
      </c>
      <c r="E91" s="3">
        <f t="shared" si="16"/>
        <v>0.5524277242</v>
      </c>
      <c r="F91" s="4">
        <f t="shared" si="17"/>
        <v>-0.09764</v>
      </c>
      <c r="G91">
        <f t="shared" si="18"/>
        <v>0.5492638621</v>
      </c>
      <c r="H91" s="3">
        <f t="shared" si="19"/>
        <v>0.00632772419999994</v>
      </c>
      <c r="I91">
        <f t="shared" si="20"/>
        <v>-0.09764500000000001</v>
      </c>
      <c r="J91">
        <f t="shared" si="26"/>
        <v>-0.0006178706295089942</v>
      </c>
      <c r="K91">
        <f t="shared" si="27"/>
        <v>-0.0003393740082422684</v>
      </c>
      <c r="L91">
        <f>I91*(G91-results!$B$22)^2*H91</f>
        <v>-1.2699072934857115E-05</v>
      </c>
      <c r="P91" s="3"/>
      <c r="U91">
        <f t="shared" si="28"/>
        <v>-0.09764</v>
      </c>
    </row>
    <row r="92" spans="2:21" ht="12.75">
      <c r="B92">
        <v>22</v>
      </c>
      <c r="C92">
        <v>-0.097635</v>
      </c>
      <c r="E92" s="3">
        <f t="shared" si="16"/>
        <v>0.5588</v>
      </c>
      <c r="F92" s="4">
        <f t="shared" si="17"/>
        <v>-0.097635</v>
      </c>
      <c r="G92">
        <f t="shared" si="18"/>
        <v>0.5556138621</v>
      </c>
      <c r="H92" s="3">
        <f t="shared" si="19"/>
        <v>0.0063722757999999935</v>
      </c>
      <c r="I92">
        <f t="shared" si="20"/>
        <v>-0.0976375</v>
      </c>
      <c r="J92">
        <f t="shared" si="26"/>
        <v>-0.0006221730784224994</v>
      </c>
      <c r="K92">
        <f t="shared" si="27"/>
        <v>-0.00034568798699697104</v>
      </c>
      <c r="L92">
        <f>I92*(G92-results!$B$22)^2*H92</f>
        <v>-1.1679791381543748E-05</v>
      </c>
      <c r="P92" s="3"/>
      <c r="U92">
        <f t="shared" si="28"/>
        <v>-0.097635</v>
      </c>
    </row>
    <row r="93" spans="2:21" ht="12.75">
      <c r="B93">
        <v>22.249123</v>
      </c>
      <c r="C93">
        <v>-0.097635</v>
      </c>
      <c r="E93" s="3">
        <f t="shared" si="16"/>
        <v>0.5651277242</v>
      </c>
      <c r="F93" s="4">
        <f t="shared" si="17"/>
        <v>-0.097635</v>
      </c>
      <c r="G93">
        <f t="shared" si="18"/>
        <v>0.5619638621</v>
      </c>
      <c r="H93" s="3">
        <f t="shared" si="19"/>
        <v>0.006327724200000051</v>
      </c>
      <c r="I93">
        <f t="shared" si="20"/>
        <v>-0.097635</v>
      </c>
      <c r="J93">
        <f t="shared" si="26"/>
        <v>-0.000617807352267005</v>
      </c>
      <c r="K93">
        <f t="shared" si="27"/>
        <v>-0.0003471854057137413</v>
      </c>
      <c r="L93">
        <f>I93*(G93-results!$B$22)^2*H93</f>
        <v>-1.054772158520222E-05</v>
      </c>
      <c r="P93" s="3"/>
      <c r="U93">
        <f t="shared" si="28"/>
        <v>-0.097635</v>
      </c>
    </row>
    <row r="94" spans="2:21" ht="12.75">
      <c r="B94">
        <v>22.5</v>
      </c>
      <c r="C94">
        <v>-0.097635</v>
      </c>
      <c r="E94" s="3">
        <f t="shared" si="16"/>
        <v>0.5715</v>
      </c>
      <c r="F94" s="4">
        <f t="shared" si="17"/>
        <v>-0.097635</v>
      </c>
      <c r="G94">
        <f t="shared" si="18"/>
        <v>0.5683138621</v>
      </c>
      <c r="H94" s="3">
        <f t="shared" si="19"/>
        <v>0.0063722757999999935</v>
      </c>
      <c r="I94">
        <f t="shared" si="20"/>
        <v>-0.097635</v>
      </c>
      <c r="J94">
        <f t="shared" si="26"/>
        <v>-0.0006221571477329994</v>
      </c>
      <c r="K94">
        <f t="shared" si="27"/>
        <v>-0.00035358053146126116</v>
      </c>
      <c r="L94">
        <f>I94*(G94-results!$B$22)^2*H94</f>
        <v>-9.61465137292803E-06</v>
      </c>
      <c r="P94" s="3"/>
      <c r="U94">
        <f t="shared" si="28"/>
        <v>-0.097635</v>
      </c>
    </row>
    <row r="95" spans="2:21" ht="12.75">
      <c r="B95">
        <v>22.749123</v>
      </c>
      <c r="C95">
        <v>-0.097645</v>
      </c>
      <c r="E95" s="3">
        <f t="shared" si="16"/>
        <v>0.5778277242</v>
      </c>
      <c r="F95" s="4">
        <f t="shared" si="17"/>
        <v>-0.097645</v>
      </c>
      <c r="G95">
        <f t="shared" si="18"/>
        <v>0.5746638621</v>
      </c>
      <c r="H95" s="3">
        <f t="shared" si="19"/>
        <v>0.00632772419999994</v>
      </c>
      <c r="I95">
        <f t="shared" si="20"/>
        <v>-0.09764</v>
      </c>
      <c r="J95">
        <f t="shared" si="26"/>
        <v>-0.0006178389908879942</v>
      </c>
      <c r="K95">
        <f t="shared" si="27"/>
        <v>-0.00035504974065966145</v>
      </c>
      <c r="L95">
        <f>I95*(G95-results!$B$22)^2*H95</f>
        <v>-8.597403326441045E-06</v>
      </c>
      <c r="P95" s="3"/>
      <c r="U95">
        <f t="shared" si="28"/>
        <v>-0.097645</v>
      </c>
    </row>
    <row r="96" spans="2:21" ht="12.75">
      <c r="B96">
        <v>23</v>
      </c>
      <c r="C96">
        <v>-0.09764</v>
      </c>
      <c r="E96" s="3">
        <f t="shared" si="16"/>
        <v>0.5841999999999999</v>
      </c>
      <c r="F96" s="4">
        <f t="shared" si="17"/>
        <v>-0.09764</v>
      </c>
      <c r="G96">
        <f t="shared" si="18"/>
        <v>0.5810138621</v>
      </c>
      <c r="H96" s="3">
        <f t="shared" si="19"/>
        <v>0.0063722757999999935</v>
      </c>
      <c r="I96">
        <f t="shared" si="20"/>
        <v>-0.0976425</v>
      </c>
      <c r="J96">
        <f t="shared" si="26"/>
        <v>-0.0006222049398014993</v>
      </c>
      <c r="K96">
        <f t="shared" si="27"/>
        <v>-0.00036150969509176706</v>
      </c>
      <c r="L96">
        <f>I96*(G96-results!$B$22)^2*H96</f>
        <v>-7.751101245510467E-06</v>
      </c>
      <c r="P96" s="3"/>
      <c r="U96">
        <f t="shared" si="28"/>
        <v>-0.09764</v>
      </c>
    </row>
    <row r="97" spans="2:21" ht="12.75">
      <c r="B97">
        <v>23.249123</v>
      </c>
      <c r="C97">
        <v>-0.097645</v>
      </c>
      <c r="E97" s="3">
        <f t="shared" si="16"/>
        <v>0.5905277242</v>
      </c>
      <c r="F97" s="4">
        <f t="shared" si="17"/>
        <v>-0.097645</v>
      </c>
      <c r="G97">
        <f t="shared" si="18"/>
        <v>0.5873638620999999</v>
      </c>
      <c r="H97" s="3">
        <f t="shared" si="19"/>
        <v>0.006327724200000051</v>
      </c>
      <c r="I97">
        <f t="shared" si="20"/>
        <v>-0.0976425</v>
      </c>
      <c r="J97">
        <f t="shared" si="26"/>
        <v>-0.0006178548101985049</v>
      </c>
      <c r="K97">
        <f t="shared" si="27"/>
        <v>-0.0003629055875352563</v>
      </c>
      <c r="L97">
        <f>I97*(G97-results!$B$22)^2*H97</f>
        <v>-6.846022691337371E-06</v>
      </c>
      <c r="P97" s="3"/>
      <c r="U97">
        <f t="shared" si="28"/>
        <v>-0.097645</v>
      </c>
    </row>
    <row r="98" spans="2:21" ht="12.75">
      <c r="B98">
        <v>23.5</v>
      </c>
      <c r="C98">
        <v>-0.09765</v>
      </c>
      <c r="E98" s="3">
        <f t="shared" si="16"/>
        <v>0.5969</v>
      </c>
      <c r="F98" s="4">
        <f t="shared" si="17"/>
        <v>-0.09765</v>
      </c>
      <c r="G98">
        <f t="shared" si="18"/>
        <v>0.5937138621</v>
      </c>
      <c r="H98" s="3">
        <f t="shared" si="19"/>
        <v>0.0063722757999999935</v>
      </c>
      <c r="I98">
        <f t="shared" si="20"/>
        <v>-0.0976475</v>
      </c>
      <c r="J98">
        <f t="shared" si="26"/>
        <v>-0.0006222368011804993</v>
      </c>
      <c r="K98">
        <f t="shared" si="27"/>
        <v>-0.0003694306143696241</v>
      </c>
      <c r="L98">
        <f>I98*(G98-results!$B$22)^2*H98</f>
        <v>-6.087835146726749E-06</v>
      </c>
      <c r="P98" s="3"/>
      <c r="U98">
        <f t="shared" si="28"/>
        <v>-0.09765</v>
      </c>
    </row>
    <row r="99" spans="2:21" ht="12.75">
      <c r="B99">
        <v>23.749123</v>
      </c>
      <c r="C99">
        <v>-0.097645</v>
      </c>
      <c r="E99" s="3">
        <f t="shared" si="16"/>
        <v>0.6032277242</v>
      </c>
      <c r="F99" s="4">
        <f t="shared" si="17"/>
        <v>-0.097645</v>
      </c>
      <c r="G99">
        <f t="shared" si="18"/>
        <v>0.6000638621000001</v>
      </c>
      <c r="H99" s="3">
        <f t="shared" si="19"/>
        <v>0.006327724200000051</v>
      </c>
      <c r="I99">
        <f t="shared" si="20"/>
        <v>-0.0976475</v>
      </c>
      <c r="J99">
        <f t="shared" si="26"/>
        <v>-0.000617886448819505</v>
      </c>
      <c r="K99">
        <f t="shared" si="27"/>
        <v>-0.0003707713288178862</v>
      </c>
      <c r="L99">
        <f>I99*(G99-results!$B$22)^2*H99</f>
        <v>-5.2940006078721735E-06</v>
      </c>
      <c r="P99" s="3"/>
      <c r="U99">
        <f t="shared" si="28"/>
        <v>-0.097645</v>
      </c>
    </row>
    <row r="100" spans="2:21" ht="12.75">
      <c r="B100">
        <v>24</v>
      </c>
      <c r="C100">
        <v>-0.09765</v>
      </c>
      <c r="E100" s="3">
        <f t="shared" si="16"/>
        <v>0.6095999999999999</v>
      </c>
      <c r="F100" s="4">
        <f t="shared" si="17"/>
        <v>-0.09765</v>
      </c>
      <c r="G100">
        <f t="shared" si="18"/>
        <v>0.6064138620999999</v>
      </c>
      <c r="H100" s="3">
        <f t="shared" si="19"/>
        <v>0.0063722757999998825</v>
      </c>
      <c r="I100">
        <f t="shared" si="20"/>
        <v>-0.0976475</v>
      </c>
      <c r="J100">
        <f t="shared" si="26"/>
        <v>-0.0006222368011804885</v>
      </c>
      <c r="K100">
        <f t="shared" si="27"/>
        <v>-0.00037733302174460984</v>
      </c>
      <c r="L100">
        <f>I100*(G100-results!$B$22)^2*H100</f>
        <v>-4.624893282998751E-06</v>
      </c>
      <c r="P100" s="3"/>
      <c r="U100">
        <f t="shared" si="28"/>
        <v>-0.09765</v>
      </c>
    </row>
    <row r="101" spans="2:21" ht="12.75">
      <c r="B101">
        <v>24.249123</v>
      </c>
      <c r="C101">
        <v>-0.097645</v>
      </c>
      <c r="E101" s="3">
        <f t="shared" si="16"/>
        <v>0.6159277242</v>
      </c>
      <c r="F101" s="4">
        <f t="shared" si="17"/>
        <v>-0.097645</v>
      </c>
      <c r="G101">
        <f t="shared" si="18"/>
        <v>0.6127638621</v>
      </c>
      <c r="H101" s="3">
        <f t="shared" si="19"/>
        <v>0.006327724200000051</v>
      </c>
      <c r="I101">
        <f t="shared" si="20"/>
        <v>-0.0976475</v>
      </c>
      <c r="J101">
        <f t="shared" si="26"/>
        <v>-0.000617886448819505</v>
      </c>
      <c r="K101">
        <f t="shared" si="27"/>
        <v>-0.00037861848671789385</v>
      </c>
      <c r="L101">
        <f>I101*(G101-results!$B$22)^2*H101</f>
        <v>-3.940945769345747E-06</v>
      </c>
      <c r="P101" s="3"/>
      <c r="U101">
        <f t="shared" si="28"/>
        <v>-0.097645</v>
      </c>
    </row>
    <row r="102" spans="2:21" ht="12.75">
      <c r="B102">
        <v>24.5</v>
      </c>
      <c r="C102">
        <v>-0.09766</v>
      </c>
      <c r="E102" s="3">
        <f t="shared" si="16"/>
        <v>0.6223</v>
      </c>
      <c r="F102" s="4">
        <f t="shared" si="17"/>
        <v>-0.09766</v>
      </c>
      <c r="G102">
        <f t="shared" si="18"/>
        <v>0.6191138621</v>
      </c>
      <c r="H102" s="3">
        <f t="shared" si="19"/>
        <v>0.0063722757999999935</v>
      </c>
      <c r="I102">
        <f t="shared" si="20"/>
        <v>-0.0976525</v>
      </c>
      <c r="J102">
        <f t="shared" si="26"/>
        <v>-0.0006222686625594994</v>
      </c>
      <c r="K102">
        <f t="shared" si="27"/>
        <v>-0.00038525515494101334</v>
      </c>
      <c r="L102">
        <f>I102*(G102-results!$B$22)^2*H102</f>
        <v>-3.3628447508588276E-06</v>
      </c>
      <c r="P102" s="3"/>
      <c r="U102">
        <f t="shared" si="28"/>
        <v>-0.09766</v>
      </c>
    </row>
    <row r="103" spans="2:21" ht="12.75">
      <c r="B103">
        <v>24.749123</v>
      </c>
      <c r="C103">
        <v>-0.097615</v>
      </c>
      <c r="E103" s="3">
        <f t="shared" si="16"/>
        <v>0.6286277242</v>
      </c>
      <c r="F103" s="4">
        <f t="shared" si="17"/>
        <v>-0.097615</v>
      </c>
      <c r="G103">
        <f t="shared" si="18"/>
        <v>0.6254638620999999</v>
      </c>
      <c r="H103" s="3">
        <f t="shared" si="19"/>
        <v>0.006327724200000051</v>
      </c>
      <c r="I103">
        <f t="shared" si="20"/>
        <v>-0.09763749999999999</v>
      </c>
      <c r="J103">
        <f t="shared" si="26"/>
        <v>-0.0006178231715775049</v>
      </c>
      <c r="K103">
        <f t="shared" si="27"/>
        <v>-0.0003864260669897371</v>
      </c>
      <c r="L103">
        <f>I103*(G103-results!$B$22)^2*H103</f>
        <v>-2.786923305729345E-06</v>
      </c>
      <c r="P103" s="3"/>
      <c r="U103">
        <f t="shared" si="28"/>
        <v>-0.097615</v>
      </c>
    </row>
    <row r="104" spans="2:21" ht="12.75">
      <c r="B104">
        <v>25</v>
      </c>
      <c r="C104">
        <v>-0.097485</v>
      </c>
      <c r="E104" s="3">
        <f t="shared" si="16"/>
        <v>0.635</v>
      </c>
      <c r="F104" s="4">
        <f t="shared" si="17"/>
        <v>-0.097485</v>
      </c>
      <c r="G104">
        <f t="shared" si="18"/>
        <v>0.6318138621</v>
      </c>
      <c r="H104" s="3">
        <f t="shared" si="19"/>
        <v>0.0063722757999999935</v>
      </c>
      <c r="I104">
        <f t="shared" si="20"/>
        <v>-0.09755</v>
      </c>
      <c r="J104">
        <f t="shared" si="26"/>
        <v>-0.0006216155042899994</v>
      </c>
      <c r="K104">
        <f t="shared" si="27"/>
        <v>-0.0003927452925067036</v>
      </c>
      <c r="L104">
        <f>I104*(G104-results!$B$22)^2*H104</f>
        <v>-2.2988753005230186E-06</v>
      </c>
      <c r="P104" s="3"/>
      <c r="U104">
        <f t="shared" si="28"/>
        <v>-0.097485</v>
      </c>
    </row>
    <row r="105" spans="2:21" ht="12.75">
      <c r="B105">
        <v>25.249123</v>
      </c>
      <c r="C105">
        <v>-0.09754</v>
      </c>
      <c r="E105" s="3">
        <f t="shared" si="16"/>
        <v>0.6413277242</v>
      </c>
      <c r="F105" s="4">
        <f t="shared" si="17"/>
        <v>-0.09754</v>
      </c>
      <c r="G105">
        <f t="shared" si="18"/>
        <v>0.6381638621</v>
      </c>
      <c r="H105" s="3">
        <f t="shared" si="19"/>
        <v>0.00632772419999994</v>
      </c>
      <c r="I105">
        <f t="shared" si="20"/>
        <v>-0.0975125</v>
      </c>
      <c r="J105">
        <f t="shared" si="26"/>
        <v>-0.0006170322060524942</v>
      </c>
      <c r="K105">
        <f t="shared" si="27"/>
        <v>-0.00039376765565454265</v>
      </c>
      <c r="L105">
        <f>I105*(G105-results!$B$22)^2*H105</f>
        <v>-1.8302556489998586E-06</v>
      </c>
      <c r="P105" s="3"/>
      <c r="U105">
        <f t="shared" si="28"/>
        <v>-0.09754</v>
      </c>
    </row>
    <row r="106" spans="2:21" ht="12.75">
      <c r="B106">
        <v>25.5</v>
      </c>
      <c r="C106">
        <v>-0.097515</v>
      </c>
      <c r="E106" s="3">
        <f t="shared" si="16"/>
        <v>0.6476999999999999</v>
      </c>
      <c r="F106" s="4">
        <f t="shared" si="17"/>
        <v>-0.097515</v>
      </c>
      <c r="G106">
        <f t="shared" si="18"/>
        <v>0.6445138621</v>
      </c>
      <c r="H106" s="3">
        <f t="shared" si="19"/>
        <v>0.0063722757999999935</v>
      </c>
      <c r="I106">
        <f t="shared" si="20"/>
        <v>-0.0975275</v>
      </c>
      <c r="J106">
        <f t="shared" si="26"/>
        <v>-0.0006214721280844994</v>
      </c>
      <c r="K106">
        <f t="shared" si="27"/>
        <v>-0.0004005474014592465</v>
      </c>
      <c r="L106">
        <f>I106*(G106-results!$B$22)^2*H106</f>
        <v>-1.438624460306844E-06</v>
      </c>
      <c r="P106" s="3"/>
      <c r="U106">
        <f t="shared" si="28"/>
        <v>-0.097515</v>
      </c>
    </row>
    <row r="107" spans="2:21" ht="12.75">
      <c r="B107">
        <v>25.749123</v>
      </c>
      <c r="C107">
        <v>-0.09751</v>
      </c>
      <c r="E107" s="3">
        <f t="shared" si="16"/>
        <v>0.6540277242</v>
      </c>
      <c r="F107" s="4">
        <f t="shared" si="17"/>
        <v>-0.09751</v>
      </c>
      <c r="G107">
        <f t="shared" si="18"/>
        <v>0.6508638621</v>
      </c>
      <c r="H107" s="3">
        <f t="shared" si="19"/>
        <v>0.006327724200000051</v>
      </c>
      <c r="I107">
        <f t="shared" si="20"/>
        <v>-0.0975125</v>
      </c>
      <c r="J107">
        <f t="shared" si="26"/>
        <v>-0.000617032206052505</v>
      </c>
      <c r="K107">
        <f t="shared" si="27"/>
        <v>-0.0004016039646714165</v>
      </c>
      <c r="L107">
        <f>I107*(G107-results!$B$22)^2*H107</f>
        <v>-1.0761981881759884E-06</v>
      </c>
      <c r="P107" s="3"/>
      <c r="U107">
        <f t="shared" si="28"/>
        <v>-0.09751</v>
      </c>
    </row>
    <row r="108" spans="2:21" ht="12.75">
      <c r="B108">
        <v>26</v>
      </c>
      <c r="C108">
        <v>-0.0975</v>
      </c>
      <c r="E108" s="3">
        <f t="shared" si="16"/>
        <v>0.6604</v>
      </c>
      <c r="F108" s="4">
        <f t="shared" si="17"/>
        <v>-0.0975</v>
      </c>
      <c r="G108">
        <f t="shared" si="18"/>
        <v>0.6572138621</v>
      </c>
      <c r="H108" s="3">
        <f t="shared" si="19"/>
        <v>0.0063722757999999935</v>
      </c>
      <c r="I108">
        <f t="shared" si="20"/>
        <v>-0.09750500000000001</v>
      </c>
      <c r="J108">
        <f t="shared" si="26"/>
        <v>-0.0006213287518789994</v>
      </c>
      <c r="K108">
        <f t="shared" si="27"/>
        <v>-0.00040834586865616984</v>
      </c>
      <c r="L108">
        <f>I108*(G108-results!$B$22)^2*H108</f>
        <v>-7.791985311112623E-07</v>
      </c>
      <c r="P108" s="3"/>
      <c r="U108">
        <f t="shared" si="28"/>
        <v>-0.0975</v>
      </c>
    </row>
    <row r="109" spans="2:21" ht="12.75">
      <c r="B109">
        <v>26.249123</v>
      </c>
      <c r="C109">
        <v>-0.097505</v>
      </c>
      <c r="E109" s="3">
        <f t="shared" si="16"/>
        <v>0.6667277242</v>
      </c>
      <c r="F109" s="4">
        <f t="shared" si="17"/>
        <v>-0.097505</v>
      </c>
      <c r="G109">
        <f t="shared" si="18"/>
        <v>0.6635638621</v>
      </c>
      <c r="H109" s="3">
        <f t="shared" si="19"/>
        <v>0.006327724200000051</v>
      </c>
      <c r="I109">
        <f t="shared" si="20"/>
        <v>-0.09750249999999999</v>
      </c>
      <c r="J109">
        <f t="shared" si="26"/>
        <v>-0.0006169689288105049</v>
      </c>
      <c r="K109">
        <f t="shared" si="27"/>
        <v>-0.0004093982851971986</v>
      </c>
      <c r="L109">
        <f>I109*(G109-results!$B$22)^2*H109</f>
        <v>-5.211295285685478E-07</v>
      </c>
      <c r="P109" s="3"/>
      <c r="U109">
        <f t="shared" si="28"/>
        <v>-0.097505</v>
      </c>
    </row>
    <row r="110" spans="2:21" ht="12.75">
      <c r="B110">
        <v>26.5</v>
      </c>
      <c r="C110">
        <v>-0.09749</v>
      </c>
      <c r="E110" s="3">
        <f t="shared" si="16"/>
        <v>0.6730999999999999</v>
      </c>
      <c r="F110" s="4">
        <f t="shared" si="17"/>
        <v>-0.09749</v>
      </c>
      <c r="G110">
        <f t="shared" si="18"/>
        <v>0.6699138621</v>
      </c>
      <c r="H110" s="3">
        <f t="shared" si="19"/>
        <v>0.0063722757999998825</v>
      </c>
      <c r="I110">
        <f t="shared" si="20"/>
        <v>-0.09749749999999999</v>
      </c>
      <c r="J110">
        <f t="shared" si="26"/>
        <v>-0.0006212809598104885</v>
      </c>
      <c r="K110">
        <f t="shared" si="27"/>
        <v>-0.00041620472723583924</v>
      </c>
      <c r="L110">
        <f>I110*(G110-results!$B$22)^2*H110</f>
        <v>-3.2050807224572177E-07</v>
      </c>
      <c r="P110" s="3"/>
      <c r="U110">
        <f t="shared" si="28"/>
        <v>-0.09749</v>
      </c>
    </row>
    <row r="111" spans="2:21" ht="12.75">
      <c r="B111">
        <v>26.749123</v>
      </c>
      <c r="C111">
        <v>-0.09751</v>
      </c>
      <c r="E111" s="3">
        <f t="shared" si="16"/>
        <v>0.6794277242</v>
      </c>
      <c r="F111" s="4">
        <f t="shared" si="17"/>
        <v>-0.09751</v>
      </c>
      <c r="G111">
        <f t="shared" si="18"/>
        <v>0.6762638620999999</v>
      </c>
      <c r="H111" s="3">
        <f t="shared" si="19"/>
        <v>0.006327724200000051</v>
      </c>
      <c r="I111">
        <f t="shared" si="20"/>
        <v>-0.0975</v>
      </c>
      <c r="J111">
        <f t="shared" si="26"/>
        <v>-0.000616953109500005</v>
      </c>
      <c r="K111">
        <f t="shared" si="27"/>
        <v>-0.00041722309256507755</v>
      </c>
      <c r="L111">
        <f>I111*(G111-results!$B$22)^2*H111</f>
        <v>-1.651888355576029E-07</v>
      </c>
      <c r="P111" s="3"/>
      <c r="U111">
        <f t="shared" si="28"/>
        <v>-0.09751</v>
      </c>
    </row>
    <row r="112" spans="2:21" ht="12.75">
      <c r="B112">
        <v>27</v>
      </c>
      <c r="C112">
        <v>-0.09763</v>
      </c>
      <c r="E112" s="3">
        <f t="shared" si="16"/>
        <v>0.6858</v>
      </c>
      <c r="F112" s="4">
        <f t="shared" si="17"/>
        <v>-0.09763</v>
      </c>
      <c r="G112">
        <f t="shared" si="18"/>
        <v>0.6826138621</v>
      </c>
      <c r="H112" s="3">
        <f t="shared" si="19"/>
        <v>0.0063722757999999935</v>
      </c>
      <c r="I112">
        <f t="shared" si="20"/>
        <v>-0.09756999999999999</v>
      </c>
      <c r="J112">
        <f t="shared" si="26"/>
        <v>-0.0006217429498059993</v>
      </c>
      <c r="K112">
        <f t="shared" si="27"/>
        <v>-0.0004244103562005196</v>
      </c>
      <c r="L112">
        <f>I112*(G112-results!$B$22)^2*H112</f>
        <v>-6.233668033181233E-08</v>
      </c>
      <c r="P112" s="3"/>
      <c r="U112">
        <f t="shared" si="28"/>
        <v>-0.09763</v>
      </c>
    </row>
    <row r="113" spans="2:21" ht="12.75">
      <c r="B113">
        <v>27.249123</v>
      </c>
      <c r="C113">
        <v>-0.09793</v>
      </c>
      <c r="E113" s="3">
        <f t="shared" si="16"/>
        <v>0.6921277242</v>
      </c>
      <c r="F113" s="4">
        <f t="shared" si="17"/>
        <v>-0.09793</v>
      </c>
      <c r="G113">
        <f t="shared" si="18"/>
        <v>0.6889638621</v>
      </c>
      <c r="H113" s="3">
        <f t="shared" si="19"/>
        <v>0.006327724200000051</v>
      </c>
      <c r="I113">
        <f t="shared" si="20"/>
        <v>-0.09778</v>
      </c>
      <c r="J113">
        <f t="shared" si="26"/>
        <v>-0.0006187248722760051</v>
      </c>
      <c r="K113">
        <f t="shared" si="27"/>
        <v>-0.00042627907758060573</v>
      </c>
      <c r="L113">
        <f>I113*(G113-results!$B$22)^2*H113</f>
        <v>-8.302011965206794E-09</v>
      </c>
      <c r="P113" s="3"/>
      <c r="U113">
        <f>C113</f>
        <v>-0.09793</v>
      </c>
    </row>
    <row r="114" spans="2:21" ht="12.75">
      <c r="B114">
        <v>27.5</v>
      </c>
      <c r="C114">
        <v>-0.09851</v>
      </c>
      <c r="E114" s="3">
        <f t="shared" si="16"/>
        <v>0.6985</v>
      </c>
      <c r="F114" s="4">
        <f t="shared" si="17"/>
        <v>-0.09851</v>
      </c>
      <c r="G114">
        <f t="shared" si="18"/>
        <v>0.6953138621</v>
      </c>
      <c r="H114" s="3">
        <f t="shared" si="19"/>
        <v>0.0063722757999999935</v>
      </c>
      <c r="I114">
        <f t="shared" si="20"/>
        <v>-0.09822</v>
      </c>
      <c r="J114">
        <f t="shared" si="26"/>
        <v>-0.0006258849290759993</v>
      </c>
      <c r="K114">
        <f t="shared" si="27"/>
        <v>-0.00043518646726601777</v>
      </c>
      <c r="L114">
        <f>I114*(G114-results!$B$22)^2*H114</f>
        <v>-4.518700380804416E-09</v>
      </c>
      <c r="P114" s="3"/>
      <c r="U114">
        <f aca="true" t="shared" si="29" ref="U114:U153">C114</f>
        <v>-0.09851</v>
      </c>
    </row>
    <row r="115" spans="2:21" ht="12.75">
      <c r="B115">
        <v>27.749123</v>
      </c>
      <c r="C115">
        <v>-0.099265</v>
      </c>
      <c r="E115" s="3">
        <f t="shared" si="16"/>
        <v>0.7048277242</v>
      </c>
      <c r="F115" s="4">
        <f t="shared" si="17"/>
        <v>-0.099265</v>
      </c>
      <c r="G115">
        <f t="shared" si="18"/>
        <v>0.7016638621</v>
      </c>
      <c r="H115" s="3">
        <f t="shared" si="19"/>
        <v>0.00632772419999994</v>
      </c>
      <c r="I115">
        <f t="shared" si="20"/>
        <v>-0.0988875</v>
      </c>
      <c r="J115">
        <f t="shared" si="26"/>
        <v>-0.0006257328268274941</v>
      </c>
      <c r="K115">
        <f t="shared" si="27"/>
        <v>-0.00043905411191452997</v>
      </c>
      <c r="L115">
        <f>I115*(G115-results!$B$22)^2*H115</f>
        <v>-5.1101384051639124E-08</v>
      </c>
      <c r="P115" s="3"/>
      <c r="U115">
        <f t="shared" si="29"/>
        <v>-0.099265</v>
      </c>
    </row>
    <row r="116" spans="2:21" ht="12.75">
      <c r="B116">
        <v>28</v>
      </c>
      <c r="C116">
        <v>-0.099955</v>
      </c>
      <c r="E116" s="3">
        <f t="shared" si="16"/>
        <v>0.7111999999999999</v>
      </c>
      <c r="F116" s="4">
        <f t="shared" si="17"/>
        <v>-0.099955</v>
      </c>
      <c r="G116">
        <f t="shared" si="18"/>
        <v>0.7080138621</v>
      </c>
      <c r="H116" s="3">
        <f t="shared" si="19"/>
        <v>0.0063722757999999935</v>
      </c>
      <c r="I116">
        <f t="shared" si="20"/>
        <v>-0.09961</v>
      </c>
      <c r="J116">
        <f t="shared" si="26"/>
        <v>-0.0006347423924379994</v>
      </c>
      <c r="K116">
        <f t="shared" si="27"/>
        <v>-0.0004494064127086217</v>
      </c>
      <c r="L116">
        <f>I116*(G116-results!$B$22)^2*H116</f>
        <v>-1.5028047838259113E-07</v>
      </c>
      <c r="P116" s="3"/>
      <c r="U116">
        <f t="shared" si="29"/>
        <v>-0.099955</v>
      </c>
    </row>
    <row r="117" spans="2:21" ht="12.75">
      <c r="B117">
        <v>28.249123</v>
      </c>
      <c r="C117">
        <v>-0.10043</v>
      </c>
      <c r="E117" s="3">
        <f t="shared" si="16"/>
        <v>0.7175277242</v>
      </c>
      <c r="F117" s="4">
        <f t="shared" si="17"/>
        <v>-0.10043</v>
      </c>
      <c r="G117">
        <f t="shared" si="18"/>
        <v>0.7143638620999999</v>
      </c>
      <c r="H117" s="3">
        <f t="shared" si="19"/>
        <v>0.006327724200000051</v>
      </c>
      <c r="I117">
        <f t="shared" si="20"/>
        <v>-0.1001925</v>
      </c>
      <c r="J117">
        <f t="shared" si="26"/>
        <v>-0.0006339905069085052</v>
      </c>
      <c r="K117">
        <f t="shared" si="27"/>
        <v>-0.0004528999070498964</v>
      </c>
      <c r="L117">
        <f>I117*(G117-results!$B$22)^2*H117</f>
        <v>-2.9955733149621744E-07</v>
      </c>
      <c r="P117" s="3"/>
      <c r="U117">
        <f t="shared" si="29"/>
        <v>-0.10043</v>
      </c>
    </row>
    <row r="118" spans="2:21" ht="12.75">
      <c r="B118">
        <v>28.5</v>
      </c>
      <c r="C118">
        <v>-0.100705</v>
      </c>
      <c r="E118" s="3">
        <f t="shared" si="16"/>
        <v>0.7239</v>
      </c>
      <c r="F118" s="4">
        <f t="shared" si="17"/>
        <v>-0.100705</v>
      </c>
      <c r="G118">
        <f t="shared" si="18"/>
        <v>0.7207138621</v>
      </c>
      <c r="H118" s="3">
        <f t="shared" si="19"/>
        <v>0.0063722757999999935</v>
      </c>
      <c r="I118">
        <f t="shared" si="20"/>
        <v>-0.1005675</v>
      </c>
      <c r="J118">
        <f t="shared" si="26"/>
        <v>-0.0006408438465164994</v>
      </c>
      <c r="K118">
        <f t="shared" si="27"/>
        <v>-0.0004618650436259259</v>
      </c>
      <c r="L118">
        <f>I118*(G118-results!$B$22)^2*H118</f>
        <v>-5.055468043246784E-07</v>
      </c>
      <c r="P118" s="3"/>
      <c r="U118">
        <f t="shared" si="29"/>
        <v>-0.100705</v>
      </c>
    </row>
    <row r="119" spans="2:21" ht="12.75">
      <c r="B119">
        <v>28.749123</v>
      </c>
      <c r="C119">
        <v>-0.10088</v>
      </c>
      <c r="E119" s="3">
        <f t="shared" si="16"/>
        <v>0.7302277242</v>
      </c>
      <c r="F119" s="4">
        <f t="shared" si="17"/>
        <v>-0.10088</v>
      </c>
      <c r="G119">
        <f t="shared" si="18"/>
        <v>0.7270638621000001</v>
      </c>
      <c r="H119" s="3">
        <f t="shared" si="19"/>
        <v>0.006327724200000051</v>
      </c>
      <c r="I119">
        <f t="shared" si="20"/>
        <v>-0.10079250000000001</v>
      </c>
      <c r="J119">
        <f t="shared" si="26"/>
        <v>-0.0006377871414285052</v>
      </c>
      <c r="K119">
        <f t="shared" si="27"/>
        <v>-0.00046371198224472794</v>
      </c>
      <c r="L119">
        <f>I119*(G119-results!$B$22)^2*H119</f>
        <v>-7.563540033360085E-07</v>
      </c>
      <c r="P119" s="3"/>
      <c r="U119">
        <f t="shared" si="29"/>
        <v>-0.10088</v>
      </c>
    </row>
    <row r="120" spans="2:21" ht="12.75">
      <c r="B120">
        <v>29</v>
      </c>
      <c r="C120">
        <v>-0.100965</v>
      </c>
      <c r="E120" s="3">
        <f t="shared" si="16"/>
        <v>0.7365999999999999</v>
      </c>
      <c r="F120" s="4">
        <f t="shared" si="17"/>
        <v>-0.100965</v>
      </c>
      <c r="G120">
        <f t="shared" si="18"/>
        <v>0.7334138620999999</v>
      </c>
      <c r="H120" s="3">
        <f t="shared" si="19"/>
        <v>0.0063722757999998825</v>
      </c>
      <c r="I120">
        <f t="shared" si="20"/>
        <v>-0.1009225</v>
      </c>
      <c r="J120">
        <f t="shared" si="26"/>
        <v>-0.0006431060044254881</v>
      </c>
      <c r="K120">
        <f t="shared" si="27"/>
        <v>-0.0004716628584453969</v>
      </c>
      <c r="L120">
        <f>I120*(G120-results!$B$22)^2*H120</f>
        <v>-1.069855238807495E-06</v>
      </c>
      <c r="P120" s="3"/>
      <c r="U120">
        <f t="shared" si="29"/>
        <v>-0.100965</v>
      </c>
    </row>
    <row r="121" spans="2:21" ht="12.75">
      <c r="B121">
        <v>29.249123</v>
      </c>
      <c r="C121">
        <v>-0.101025</v>
      </c>
      <c r="E121" s="3">
        <f t="shared" si="16"/>
        <v>0.7429277242</v>
      </c>
      <c r="F121" s="4">
        <f t="shared" si="17"/>
        <v>-0.101025</v>
      </c>
      <c r="G121">
        <f t="shared" si="18"/>
        <v>0.7397638621</v>
      </c>
      <c r="H121" s="3">
        <f t="shared" si="19"/>
        <v>0.006327724200000051</v>
      </c>
      <c r="I121">
        <f t="shared" si="20"/>
        <v>-0.100995</v>
      </c>
      <c r="J121">
        <f t="shared" si="26"/>
        <v>-0.0006390685055790052</v>
      </c>
      <c r="K121">
        <f t="shared" si="27"/>
        <v>-0.00047275978583360024</v>
      </c>
      <c r="L121">
        <f>I121*(G121-results!$B$22)^2*H121</f>
        <v>-1.4199412132902482E-06</v>
      </c>
      <c r="P121" s="3"/>
      <c r="U121">
        <f t="shared" si="29"/>
        <v>-0.101025</v>
      </c>
    </row>
    <row r="122" spans="2:21" ht="12.75">
      <c r="B122">
        <v>29.5</v>
      </c>
      <c r="C122">
        <v>-0.10107</v>
      </c>
      <c r="E122" s="3">
        <f t="shared" si="16"/>
        <v>0.7493</v>
      </c>
      <c r="F122" s="4">
        <f t="shared" si="17"/>
        <v>-0.10107</v>
      </c>
      <c r="G122">
        <f t="shared" si="18"/>
        <v>0.7461138621</v>
      </c>
      <c r="H122" s="3">
        <f t="shared" si="19"/>
        <v>0.0063722757999999935</v>
      </c>
      <c r="I122">
        <f t="shared" si="20"/>
        <v>-0.1010475</v>
      </c>
      <c r="J122">
        <f t="shared" si="26"/>
        <v>-0.0006439025389004993</v>
      </c>
      <c r="K122">
        <f t="shared" si="27"/>
        <v>-0.000480424610115047</v>
      </c>
      <c r="L122">
        <f>I122*(G122-results!$B$22)^2*H122</f>
        <v>-1.8421110131065164E-06</v>
      </c>
      <c r="P122" s="3"/>
      <c r="U122">
        <f t="shared" si="29"/>
        <v>-0.10107</v>
      </c>
    </row>
    <row r="123" spans="2:21" ht="12.75">
      <c r="B123">
        <v>29.749123</v>
      </c>
      <c r="C123">
        <v>-0.1011</v>
      </c>
      <c r="E123" s="3">
        <f t="shared" si="16"/>
        <v>0.7556277242</v>
      </c>
      <c r="F123" s="4">
        <f t="shared" si="17"/>
        <v>-0.1011</v>
      </c>
      <c r="G123">
        <f t="shared" si="18"/>
        <v>0.7524638620999999</v>
      </c>
      <c r="H123" s="3">
        <f t="shared" si="19"/>
        <v>0.006327724200000051</v>
      </c>
      <c r="I123">
        <f t="shared" si="20"/>
        <v>-0.101085</v>
      </c>
      <c r="J123">
        <f t="shared" si="26"/>
        <v>-0.0006396380007570051</v>
      </c>
      <c r="K123">
        <f t="shared" si="27"/>
        <v>-0.0004813044803955387</v>
      </c>
      <c r="L123">
        <f>I123*(G123-results!$B$22)^2*H123</f>
        <v>-2.2901986225565913E-06</v>
      </c>
      <c r="P123" s="3"/>
      <c r="U123">
        <f t="shared" si="29"/>
        <v>-0.1011</v>
      </c>
    </row>
    <row r="124" spans="2:21" ht="12.75">
      <c r="B124">
        <v>30</v>
      </c>
      <c r="C124">
        <v>-0.101135</v>
      </c>
      <c r="E124" s="3">
        <f t="shared" si="16"/>
        <v>0.762</v>
      </c>
      <c r="F124" s="4">
        <f t="shared" si="17"/>
        <v>-0.101135</v>
      </c>
      <c r="G124">
        <f t="shared" si="18"/>
        <v>0.7588138621</v>
      </c>
      <c r="H124" s="3">
        <f t="shared" si="19"/>
        <v>0.0063722757999999935</v>
      </c>
      <c r="I124">
        <f t="shared" si="20"/>
        <v>-0.1011175</v>
      </c>
      <c r="J124">
        <f t="shared" si="26"/>
        <v>-0.0006443485982064993</v>
      </c>
      <c r="K124">
        <f t="shared" si="27"/>
        <v>-0.0004889406483437949</v>
      </c>
      <c r="L124">
        <f>I124*(G124-results!$B$22)^2*H124</f>
        <v>-2.8227058308464916E-06</v>
      </c>
      <c r="P124" s="3"/>
      <c r="U124">
        <f t="shared" si="29"/>
        <v>-0.101135</v>
      </c>
    </row>
    <row r="125" spans="2:21" ht="12.75">
      <c r="B125">
        <v>30.249123</v>
      </c>
      <c r="C125">
        <v>-0.101155</v>
      </c>
      <c r="E125" s="3">
        <f t="shared" si="16"/>
        <v>0.7683277242</v>
      </c>
      <c r="F125" s="4">
        <f t="shared" si="17"/>
        <v>-0.101155</v>
      </c>
      <c r="G125">
        <f t="shared" si="18"/>
        <v>0.7651638621</v>
      </c>
      <c r="H125" s="3">
        <f t="shared" si="19"/>
        <v>0.00632772419999994</v>
      </c>
      <c r="I125">
        <f t="shared" si="20"/>
        <v>-0.101145</v>
      </c>
      <c r="J125">
        <f t="shared" si="26"/>
        <v>-0.0006400176642089939</v>
      </c>
      <c r="K125">
        <f t="shared" si="27"/>
        <v>-0.0004897183877583748</v>
      </c>
      <c r="L125">
        <f>I125*(G125-results!$B$22)^2*H125</f>
        <v>-3.367522741974829E-06</v>
      </c>
      <c r="P125" s="3"/>
      <c r="U125">
        <f t="shared" si="29"/>
        <v>-0.101155</v>
      </c>
    </row>
    <row r="126" spans="2:21" ht="12.75">
      <c r="B126">
        <v>30.5</v>
      </c>
      <c r="C126">
        <v>-0.101165</v>
      </c>
      <c r="E126" s="3">
        <f t="shared" si="16"/>
        <v>0.7746999999999999</v>
      </c>
      <c r="F126" s="4">
        <f t="shared" si="17"/>
        <v>-0.101165</v>
      </c>
      <c r="G126">
        <f t="shared" si="18"/>
        <v>0.7715138621</v>
      </c>
      <c r="H126" s="3">
        <f t="shared" si="19"/>
        <v>0.0063722757999999935</v>
      </c>
      <c r="I126">
        <f t="shared" si="20"/>
        <v>-0.10116</v>
      </c>
      <c r="J126">
        <f t="shared" si="26"/>
        <v>-0.0006446194199279993</v>
      </c>
      <c r="K126">
        <f t="shared" si="27"/>
        <v>-0.0004973328182533125</v>
      </c>
      <c r="L126">
        <f>I126*(G126-results!$B$22)^2*H126</f>
        <v>-4.011563873362641E-06</v>
      </c>
      <c r="P126" s="3"/>
      <c r="U126">
        <f t="shared" si="29"/>
        <v>-0.101165</v>
      </c>
    </row>
    <row r="127" spans="2:21" ht="12.75">
      <c r="B127">
        <v>30.749123</v>
      </c>
      <c r="C127">
        <v>-0.10115</v>
      </c>
      <c r="E127" s="3">
        <f t="shared" si="16"/>
        <v>0.7810277242</v>
      </c>
      <c r="F127" s="4">
        <f t="shared" si="17"/>
        <v>-0.10115</v>
      </c>
      <c r="G127">
        <f t="shared" si="18"/>
        <v>0.7778638621</v>
      </c>
      <c r="H127" s="3">
        <f t="shared" si="19"/>
        <v>0.006327724200000051</v>
      </c>
      <c r="I127">
        <f t="shared" si="20"/>
        <v>-0.10115750000000001</v>
      </c>
      <c r="J127">
        <f t="shared" si="26"/>
        <v>-0.0006400967607615053</v>
      </c>
      <c r="K127">
        <f t="shared" si="27"/>
        <v>-0.0004979081384436443</v>
      </c>
      <c r="L127">
        <f>I127*(G127-results!$B$22)^2*H127</f>
        <v>-4.650519052660347E-06</v>
      </c>
      <c r="P127" s="3"/>
      <c r="U127">
        <f t="shared" si="29"/>
        <v>-0.10115</v>
      </c>
    </row>
    <row r="128" spans="2:21" ht="12.75">
      <c r="B128">
        <v>31</v>
      </c>
      <c r="C128">
        <v>-0.10114</v>
      </c>
      <c r="E128" s="3">
        <f t="shared" si="16"/>
        <v>0.7874</v>
      </c>
      <c r="F128" s="4">
        <f t="shared" si="17"/>
        <v>-0.10114</v>
      </c>
      <c r="G128">
        <f t="shared" si="18"/>
        <v>0.7842138621</v>
      </c>
      <c r="H128" s="3">
        <f t="shared" si="19"/>
        <v>0.0063722757999999935</v>
      </c>
      <c r="I128">
        <f t="shared" si="20"/>
        <v>-0.101145</v>
      </c>
      <c r="J128">
        <f t="shared" si="26"/>
        <v>-0.0006445238357909994</v>
      </c>
      <c r="K128">
        <f t="shared" si="27"/>
        <v>-0.0005054445264811658</v>
      </c>
      <c r="L128">
        <f>I128*(G128-results!$B$22)^2*H128</f>
        <v>-5.4063750803845045E-06</v>
      </c>
      <c r="P128" s="3"/>
      <c r="U128">
        <f t="shared" si="29"/>
        <v>-0.10114</v>
      </c>
    </row>
    <row r="129" spans="2:21" ht="12.75">
      <c r="B129">
        <v>31.249123</v>
      </c>
      <c r="C129">
        <v>-0.10115</v>
      </c>
      <c r="E129" s="3">
        <f t="shared" si="16"/>
        <v>0.7937277242</v>
      </c>
      <c r="F129" s="4">
        <f t="shared" si="17"/>
        <v>-0.10115</v>
      </c>
      <c r="G129">
        <f t="shared" si="18"/>
        <v>0.7905638621</v>
      </c>
      <c r="H129" s="3">
        <f t="shared" si="19"/>
        <v>0.006327724200000051</v>
      </c>
      <c r="I129">
        <f t="shared" si="20"/>
        <v>-0.101145</v>
      </c>
      <c r="J129">
        <f t="shared" si="26"/>
        <v>-0.0006400176642090052</v>
      </c>
      <c r="K129">
        <f t="shared" si="27"/>
        <v>-0.0005059748364292921</v>
      </c>
      <c r="L129">
        <f>I129*(G129-results!$B$22)^2*H129</f>
        <v>-6.138822935155219E-06</v>
      </c>
      <c r="P129" s="3"/>
      <c r="U129">
        <f t="shared" si="29"/>
        <v>-0.10115</v>
      </c>
    </row>
    <row r="130" spans="2:21" ht="12.75">
      <c r="B130">
        <v>31.5</v>
      </c>
      <c r="C130">
        <v>-0.101145</v>
      </c>
      <c r="E130" s="3">
        <f t="shared" si="16"/>
        <v>0.8000999999999999</v>
      </c>
      <c r="F130" s="4">
        <f t="shared" si="17"/>
        <v>-0.101145</v>
      </c>
      <c r="G130">
        <f t="shared" si="18"/>
        <v>0.7969138621</v>
      </c>
      <c r="H130" s="3">
        <f t="shared" si="19"/>
        <v>0.0063722757999998825</v>
      </c>
      <c r="I130">
        <f t="shared" si="20"/>
        <v>-0.1011475</v>
      </c>
      <c r="J130">
        <f t="shared" si="26"/>
        <v>-0.0006445397664804881</v>
      </c>
      <c r="K130">
        <f t="shared" si="27"/>
        <v>-0.000513642674582998</v>
      </c>
      <c r="L130">
        <f>I130*(G130-results!$B$22)^2*H130</f>
        <v>-7.009864879337419E-06</v>
      </c>
      <c r="P130" s="3"/>
      <c r="U130">
        <f t="shared" si="29"/>
        <v>-0.101145</v>
      </c>
    </row>
    <row r="131" spans="2:21" ht="12.75">
      <c r="B131">
        <v>31.749123</v>
      </c>
      <c r="C131">
        <v>-0.101125</v>
      </c>
      <c r="E131" s="3">
        <f t="shared" si="16"/>
        <v>0.8064277242</v>
      </c>
      <c r="F131" s="4">
        <f t="shared" si="17"/>
        <v>-0.101125</v>
      </c>
      <c r="G131">
        <f t="shared" si="18"/>
        <v>0.8032638620999999</v>
      </c>
      <c r="H131" s="3">
        <f t="shared" si="19"/>
        <v>0.006327724200000051</v>
      </c>
      <c r="I131">
        <f t="shared" si="20"/>
        <v>-0.101135</v>
      </c>
      <c r="J131">
        <f t="shared" si="26"/>
        <v>-0.0006399543869670052</v>
      </c>
      <c r="K131">
        <f t="shared" si="27"/>
        <v>-0.0005140522324429544</v>
      </c>
      <c r="L131">
        <f>I131*(G131-results!$B$22)^2*H131</f>
        <v>-7.833383831654558E-06</v>
      </c>
      <c r="P131" s="3"/>
      <c r="U131">
        <f t="shared" si="29"/>
        <v>-0.101125</v>
      </c>
    </row>
    <row r="132" spans="2:21" ht="12.75">
      <c r="B132">
        <v>32</v>
      </c>
      <c r="C132">
        <v>-0.101115</v>
      </c>
      <c r="E132" s="3">
        <f t="shared" si="16"/>
        <v>0.8128</v>
      </c>
      <c r="F132" s="4">
        <f t="shared" si="17"/>
        <v>-0.101115</v>
      </c>
      <c r="G132">
        <f t="shared" si="18"/>
        <v>0.8096138621</v>
      </c>
      <c r="H132" s="3">
        <f t="shared" si="19"/>
        <v>0.0063722757999999935</v>
      </c>
      <c r="I132">
        <f t="shared" si="20"/>
        <v>-0.10112</v>
      </c>
      <c r="J132">
        <f t="shared" si="26"/>
        <v>-0.0006443645288959994</v>
      </c>
      <c r="K132">
        <f t="shared" si="27"/>
        <v>-0.000521686454839737</v>
      </c>
      <c r="L132">
        <f>I132*(G132-results!$B$22)^2*H132</f>
        <v>-8.818738394654515E-06</v>
      </c>
      <c r="P132" s="3"/>
      <c r="U132">
        <f t="shared" si="29"/>
        <v>-0.101115</v>
      </c>
    </row>
    <row r="133" spans="2:21" ht="12.75">
      <c r="B133">
        <v>32.249123</v>
      </c>
      <c r="C133">
        <v>-0.10109</v>
      </c>
      <c r="E133" s="3">
        <f aca="true" t="shared" si="30" ref="E133:E196">B133*0.0254</f>
        <v>0.8191277241999999</v>
      </c>
      <c r="F133" s="4">
        <f aca="true" t="shared" si="31" ref="F133:F196">C133</f>
        <v>-0.10109</v>
      </c>
      <c r="G133">
        <f t="shared" si="18"/>
        <v>0.8159638620999999</v>
      </c>
      <c r="H133" s="3">
        <f t="shared" si="19"/>
        <v>0.00632772419999994</v>
      </c>
      <c r="I133">
        <f t="shared" si="20"/>
        <v>-0.1011025</v>
      </c>
      <c r="J133">
        <f t="shared" si="26"/>
        <v>-0.0006397487359304939</v>
      </c>
      <c r="K133">
        <f t="shared" si="27"/>
        <v>-0.0005220118493434389</v>
      </c>
      <c r="L133">
        <f>I133*(G133-results!$B$22)^2*H133</f>
        <v>-9.731859782999215E-06</v>
      </c>
      <c r="P133" s="3"/>
      <c r="U133">
        <f t="shared" si="29"/>
        <v>-0.10109</v>
      </c>
    </row>
    <row r="134" spans="2:21" ht="12.75">
      <c r="B134">
        <v>32.5</v>
      </c>
      <c r="C134">
        <v>-0.10106</v>
      </c>
      <c r="E134" s="3">
        <f t="shared" si="30"/>
        <v>0.8255</v>
      </c>
      <c r="F134" s="4">
        <f t="shared" si="31"/>
        <v>-0.10106</v>
      </c>
      <c r="G134">
        <f aca="true" t="shared" si="32" ref="G134:G197">0.5*(E134+E133)</f>
        <v>0.8223138620999999</v>
      </c>
      <c r="H134" s="3">
        <f aca="true" t="shared" si="33" ref="H134:H197">E134-E133</f>
        <v>0.0063722758000001045</v>
      </c>
      <c r="I134">
        <f aca="true" t="shared" si="34" ref="I134:I197">0.5*(F134+F133)</f>
        <v>-0.101075</v>
      </c>
      <c r="J134">
        <f t="shared" si="26"/>
        <v>-0.0006440777764850106</v>
      </c>
      <c r="K134">
        <f t="shared" si="27"/>
        <v>-0.0005296340838741695</v>
      </c>
      <c r="L134">
        <f>I134*(G134-results!$B$22)^2*H134</f>
        <v>-1.0832554058811494E-05</v>
      </c>
      <c r="P134" s="3"/>
      <c r="U134">
        <f t="shared" si="29"/>
        <v>-0.10106</v>
      </c>
    </row>
    <row r="135" spans="2:21" ht="12.75">
      <c r="B135">
        <v>32.749123</v>
      </c>
      <c r="C135">
        <v>-0.101025</v>
      </c>
      <c r="E135" s="3">
        <f t="shared" si="30"/>
        <v>0.8318277242</v>
      </c>
      <c r="F135" s="4">
        <f t="shared" si="31"/>
        <v>-0.101025</v>
      </c>
      <c r="G135">
        <f t="shared" si="32"/>
        <v>0.8286638621</v>
      </c>
      <c r="H135" s="3">
        <f t="shared" si="33"/>
        <v>0.00632772419999994</v>
      </c>
      <c r="I135">
        <f t="shared" si="34"/>
        <v>-0.10104250000000001</v>
      </c>
      <c r="J135">
        <f t="shared" si="26"/>
        <v>-0.000639369072478494</v>
      </c>
      <c r="K135">
        <f t="shared" si="27"/>
        <v>-0.0005298220449073236</v>
      </c>
      <c r="L135">
        <f>I135*(G135-results!$B$22)^2*H135</f>
        <v>-1.1832197088754979E-05</v>
      </c>
      <c r="P135" s="3"/>
      <c r="U135">
        <f t="shared" si="29"/>
        <v>-0.101025</v>
      </c>
    </row>
    <row r="136" spans="2:21" ht="12.75">
      <c r="B136">
        <v>33</v>
      </c>
      <c r="C136">
        <v>-0.100995</v>
      </c>
      <c r="E136" s="3">
        <f t="shared" si="30"/>
        <v>0.8382</v>
      </c>
      <c r="F136" s="4">
        <f t="shared" si="31"/>
        <v>-0.100995</v>
      </c>
      <c r="G136">
        <f t="shared" si="32"/>
        <v>0.8350138621</v>
      </c>
      <c r="H136" s="3">
        <f t="shared" si="33"/>
        <v>0.0063722757999999935</v>
      </c>
      <c r="I136">
        <f t="shared" si="34"/>
        <v>-0.10101</v>
      </c>
      <c r="J136">
        <f t="shared" si="26"/>
        <v>-0.0006436635785579994</v>
      </c>
      <c r="K136">
        <f t="shared" si="27"/>
        <v>-0.0005374680106248217</v>
      </c>
      <c r="L136">
        <f>I136*(G136-results!$B$22)^2*H136</f>
        <v>-1.3049663343470281E-05</v>
      </c>
      <c r="P136" s="3"/>
      <c r="U136">
        <f t="shared" si="29"/>
        <v>-0.100995</v>
      </c>
    </row>
    <row r="137" spans="2:21" ht="12.75">
      <c r="B137">
        <v>33.249123</v>
      </c>
      <c r="C137">
        <v>-0.10094500000000001</v>
      </c>
      <c r="E137" s="3">
        <f t="shared" si="30"/>
        <v>0.8445277241999999</v>
      </c>
      <c r="F137" s="4">
        <f t="shared" si="31"/>
        <v>-0.10094500000000001</v>
      </c>
      <c r="G137">
        <f t="shared" si="32"/>
        <v>0.8413638620999999</v>
      </c>
      <c r="H137" s="3">
        <f t="shared" si="33"/>
        <v>0.00632772419999994</v>
      </c>
      <c r="I137">
        <f t="shared" si="34"/>
        <v>-0.10097</v>
      </c>
      <c r="J137">
        <f t="shared" si="26"/>
        <v>-0.000638910312473994</v>
      </c>
      <c r="K137">
        <f t="shared" si="27"/>
        <v>-0.0005375560480386373</v>
      </c>
      <c r="L137">
        <f>I137*(G137-results!$B$22)^2*H137</f>
        <v>-1.413440851067483E-05</v>
      </c>
      <c r="P137" s="3"/>
      <c r="U137">
        <f t="shared" si="29"/>
        <v>-0.10094500000000001</v>
      </c>
    </row>
    <row r="138" spans="2:21" ht="12.75">
      <c r="B138">
        <v>33.5</v>
      </c>
      <c r="C138">
        <v>-0.100895</v>
      </c>
      <c r="E138" s="3">
        <f t="shared" si="30"/>
        <v>0.8509</v>
      </c>
      <c r="F138" s="4">
        <f t="shared" si="31"/>
        <v>-0.100895</v>
      </c>
      <c r="G138">
        <f t="shared" si="32"/>
        <v>0.8477138621</v>
      </c>
      <c r="H138" s="3">
        <f t="shared" si="33"/>
        <v>0.0063722758000001045</v>
      </c>
      <c r="I138">
        <f t="shared" si="34"/>
        <v>-0.10092000000000001</v>
      </c>
      <c r="J138">
        <f aca="true" t="shared" si="35" ref="J138:J201">I138*H138</f>
        <v>-0.0006430900737360106</v>
      </c>
      <c r="K138">
        <f aca="true" t="shared" si="36" ref="K138:K201">I138*G138*H138</f>
        <v>-0.0005451563700849273</v>
      </c>
      <c r="L138">
        <f>I138*(G138-results!$B$22)^2*H138</f>
        <v>-1.5467577981852354E-05</v>
      </c>
      <c r="P138" s="3"/>
      <c r="U138">
        <f t="shared" si="29"/>
        <v>-0.100895</v>
      </c>
    </row>
    <row r="139" spans="2:21" ht="12.75">
      <c r="B139">
        <v>33.749123</v>
      </c>
      <c r="C139">
        <v>-0.10083</v>
      </c>
      <c r="E139" s="3">
        <f t="shared" si="30"/>
        <v>0.8572277241999999</v>
      </c>
      <c r="F139" s="4">
        <f t="shared" si="31"/>
        <v>-0.10083</v>
      </c>
      <c r="G139">
        <f t="shared" si="32"/>
        <v>0.8540638621</v>
      </c>
      <c r="H139" s="3">
        <f t="shared" si="33"/>
        <v>0.00632772419999994</v>
      </c>
      <c r="I139">
        <f t="shared" si="34"/>
        <v>-0.1008625</v>
      </c>
      <c r="J139">
        <f t="shared" si="35"/>
        <v>-0.000638230082122494</v>
      </c>
      <c r="K139">
        <f t="shared" si="36"/>
        <v>-0.0005450892488459374</v>
      </c>
      <c r="L139">
        <f>I139*(G139-results!$B$22)^2*H139</f>
        <v>-1.6633481369821995E-05</v>
      </c>
      <c r="P139" s="3"/>
      <c r="U139">
        <f t="shared" si="29"/>
        <v>-0.10083</v>
      </c>
    </row>
    <row r="140" spans="2:21" ht="12.75">
      <c r="B140">
        <v>34</v>
      </c>
      <c r="C140">
        <v>-0.100755</v>
      </c>
      <c r="E140" s="3">
        <f t="shared" si="30"/>
        <v>0.8635999999999999</v>
      </c>
      <c r="F140" s="4">
        <f t="shared" si="31"/>
        <v>-0.100755</v>
      </c>
      <c r="G140">
        <f t="shared" si="32"/>
        <v>0.8604138620999999</v>
      </c>
      <c r="H140" s="3">
        <f t="shared" si="33"/>
        <v>0.0063722757999999935</v>
      </c>
      <c r="I140">
        <f t="shared" si="34"/>
        <v>-0.10079250000000001</v>
      </c>
      <c r="J140">
        <f t="shared" si="35"/>
        <v>-0.0006422776085714994</v>
      </c>
      <c r="K140">
        <f t="shared" si="36"/>
        <v>-0.0005526245577313558</v>
      </c>
      <c r="L140">
        <f>I140*(G140-results!$B$22)^2*H140</f>
        <v>-1.8081694984461123E-05</v>
      </c>
      <c r="P140" s="3"/>
      <c r="U140">
        <f t="shared" si="29"/>
        <v>-0.100755</v>
      </c>
    </row>
    <row r="141" spans="2:21" ht="12.75">
      <c r="B141">
        <v>34.249123</v>
      </c>
      <c r="C141">
        <v>-0.100695</v>
      </c>
      <c r="E141" s="3">
        <f t="shared" si="30"/>
        <v>0.8699277241999999</v>
      </c>
      <c r="F141" s="4">
        <f t="shared" si="31"/>
        <v>-0.100695</v>
      </c>
      <c r="G141">
        <f t="shared" si="32"/>
        <v>0.8667638620999999</v>
      </c>
      <c r="H141" s="3">
        <f t="shared" si="33"/>
        <v>0.00632772419999994</v>
      </c>
      <c r="I141">
        <f t="shared" si="34"/>
        <v>-0.10072500000000001</v>
      </c>
      <c r="J141">
        <f t="shared" si="35"/>
        <v>-0.000637360020044994</v>
      </c>
      <c r="K141">
        <f t="shared" si="36"/>
        <v>-0.0005524406325223324</v>
      </c>
      <c r="L141">
        <f>I141*(G141-results!$B$22)^2*H141</f>
        <v>-1.9327099525773263E-05</v>
      </c>
      <c r="P141" s="3"/>
      <c r="U141">
        <f t="shared" si="29"/>
        <v>-0.100695</v>
      </c>
    </row>
    <row r="142" spans="2:21" ht="12.75">
      <c r="B142">
        <v>34.5</v>
      </c>
      <c r="C142">
        <v>-0.100605</v>
      </c>
      <c r="E142" s="3">
        <f t="shared" si="30"/>
        <v>0.8763</v>
      </c>
      <c r="F142" s="4">
        <f t="shared" si="31"/>
        <v>-0.100605</v>
      </c>
      <c r="G142">
        <f t="shared" si="32"/>
        <v>0.8731138620999999</v>
      </c>
      <c r="H142" s="3">
        <f t="shared" si="33"/>
        <v>0.0063722758000001045</v>
      </c>
      <c r="I142">
        <f t="shared" si="34"/>
        <v>-0.10065</v>
      </c>
      <c r="J142">
        <f t="shared" si="35"/>
        <v>-0.0006413695592700105</v>
      </c>
      <c r="K142">
        <f t="shared" si="36"/>
        <v>-0.0005599886529276138</v>
      </c>
      <c r="L142">
        <f>I142*(G142-results!$B$22)^2*H142</f>
        <v>-2.0892959083838948E-05</v>
      </c>
      <c r="P142" s="3"/>
      <c r="U142">
        <f t="shared" si="29"/>
        <v>-0.100605</v>
      </c>
    </row>
    <row r="143" spans="2:21" ht="12.75">
      <c r="B143">
        <v>34.749123</v>
      </c>
      <c r="C143">
        <v>-0.10052</v>
      </c>
      <c r="E143" s="3">
        <f t="shared" si="30"/>
        <v>0.8826277241999999</v>
      </c>
      <c r="F143" s="4">
        <f t="shared" si="31"/>
        <v>-0.10052</v>
      </c>
      <c r="G143">
        <f t="shared" si="32"/>
        <v>0.8794638620999999</v>
      </c>
      <c r="H143" s="3">
        <f t="shared" si="33"/>
        <v>0.00632772419999994</v>
      </c>
      <c r="I143">
        <f t="shared" si="34"/>
        <v>-0.1005625</v>
      </c>
      <c r="J143">
        <f t="shared" si="35"/>
        <v>-0.0006363317648624939</v>
      </c>
      <c r="K143">
        <f t="shared" si="36"/>
        <v>-0.000559630791502878</v>
      </c>
      <c r="L143">
        <f>I143*(G143-results!$B$22)^2*H143</f>
        <v>-2.2213098359070887E-05</v>
      </c>
      <c r="P143" s="3"/>
      <c r="U143">
        <f t="shared" si="29"/>
        <v>-0.10052</v>
      </c>
    </row>
    <row r="144" spans="2:21" ht="12.75">
      <c r="B144">
        <v>35</v>
      </c>
      <c r="C144">
        <v>-0.100415</v>
      </c>
      <c r="E144" s="3">
        <f t="shared" si="30"/>
        <v>0.889</v>
      </c>
      <c r="F144" s="4">
        <f t="shared" si="31"/>
        <v>-0.100415</v>
      </c>
      <c r="G144">
        <f t="shared" si="32"/>
        <v>0.8858138621</v>
      </c>
      <c r="H144" s="3">
        <f t="shared" si="33"/>
        <v>0.0063722758000001045</v>
      </c>
      <c r="I144">
        <f t="shared" si="34"/>
        <v>-0.1004675</v>
      </c>
      <c r="J144">
        <f t="shared" si="35"/>
        <v>-0.0006402066189365105</v>
      </c>
      <c r="K144">
        <f t="shared" si="36"/>
        <v>-0.0005671038976621333</v>
      </c>
      <c r="L144">
        <f>I144*(G144-results!$B$22)^2*H144</f>
        <v>-2.389327767183122E-05</v>
      </c>
      <c r="P144" s="3"/>
      <c r="U144">
        <f t="shared" si="29"/>
        <v>-0.100415</v>
      </c>
    </row>
    <row r="145" spans="2:21" ht="12.75">
      <c r="B145">
        <v>35.249123</v>
      </c>
      <c r="C145">
        <v>-0.10029</v>
      </c>
      <c r="E145" s="3">
        <f t="shared" si="30"/>
        <v>0.8953277241999998</v>
      </c>
      <c r="F145" s="4">
        <f t="shared" si="31"/>
        <v>-0.10029</v>
      </c>
      <c r="G145">
        <f t="shared" si="32"/>
        <v>0.8921638620999999</v>
      </c>
      <c r="H145" s="3">
        <f t="shared" si="33"/>
        <v>0.006327724199999829</v>
      </c>
      <c r="I145">
        <f t="shared" si="34"/>
        <v>-0.10035250000000001</v>
      </c>
      <c r="J145">
        <f t="shared" si="35"/>
        <v>-0.0006350029427804829</v>
      </c>
      <c r="K145">
        <f t="shared" si="36"/>
        <v>-0.0005665266778759008</v>
      </c>
      <c r="L145">
        <f>I145*(G145-results!$B$22)^2*H145</f>
        <v>-2.5282638527759688E-05</v>
      </c>
      <c r="P145" s="3"/>
      <c r="U145">
        <f t="shared" si="29"/>
        <v>-0.10029</v>
      </c>
    </row>
    <row r="146" spans="2:21" ht="12.75">
      <c r="B146">
        <v>35.5</v>
      </c>
      <c r="C146">
        <v>-0.100165</v>
      </c>
      <c r="E146" s="3">
        <f t="shared" si="30"/>
        <v>0.9017</v>
      </c>
      <c r="F146" s="4">
        <f t="shared" si="31"/>
        <v>-0.100165</v>
      </c>
      <c r="G146">
        <f t="shared" si="32"/>
        <v>0.8985138621</v>
      </c>
      <c r="H146" s="3">
        <f t="shared" si="33"/>
        <v>0.0063722758000001045</v>
      </c>
      <c r="I146">
        <f t="shared" si="34"/>
        <v>-0.1002275</v>
      </c>
      <c r="J146">
        <f t="shared" si="35"/>
        <v>-0.0006386772727445105</v>
      </c>
      <c r="K146">
        <f t="shared" si="36"/>
        <v>-0.0005738603829691651</v>
      </c>
      <c r="L146">
        <f>I146*(G146-results!$B$22)^2*H146</f>
        <v>-2.7073169396561953E-05</v>
      </c>
      <c r="P146" s="3"/>
      <c r="U146">
        <f t="shared" si="29"/>
        <v>-0.100165</v>
      </c>
    </row>
    <row r="147" spans="2:21" ht="12.75">
      <c r="B147">
        <v>35.749123</v>
      </c>
      <c r="C147">
        <v>-0.10003</v>
      </c>
      <c r="E147" s="3">
        <f t="shared" si="30"/>
        <v>0.9080277241999999</v>
      </c>
      <c r="F147" s="4">
        <f t="shared" si="31"/>
        <v>-0.10003</v>
      </c>
      <c r="G147">
        <f t="shared" si="32"/>
        <v>0.9048638620999999</v>
      </c>
      <c r="H147" s="3">
        <f t="shared" si="33"/>
        <v>0.00632772419999994</v>
      </c>
      <c r="I147">
        <f t="shared" si="34"/>
        <v>-0.1000975</v>
      </c>
      <c r="J147">
        <f t="shared" si="35"/>
        <v>-0.0006333893731094941</v>
      </c>
      <c r="K147">
        <f t="shared" si="36"/>
        <v>-0.0005731311543649547</v>
      </c>
      <c r="L147">
        <f>I147*(G147-results!$B$22)^2*H147</f>
        <v>-2.8530722051943128E-05</v>
      </c>
      <c r="P147" s="3"/>
      <c r="U147">
        <f t="shared" si="29"/>
        <v>-0.10003</v>
      </c>
    </row>
    <row r="148" spans="2:21" ht="12.75">
      <c r="B148">
        <v>36</v>
      </c>
      <c r="C148">
        <v>-0.099855</v>
      </c>
      <c r="E148" s="3">
        <f t="shared" si="30"/>
        <v>0.9144</v>
      </c>
      <c r="F148" s="4">
        <f t="shared" si="31"/>
        <v>-0.099855</v>
      </c>
      <c r="G148">
        <f t="shared" si="32"/>
        <v>0.9112138620999999</v>
      </c>
      <c r="H148" s="3">
        <f t="shared" si="33"/>
        <v>0.0063722758000001045</v>
      </c>
      <c r="I148">
        <f t="shared" si="34"/>
        <v>-0.09994249999999999</v>
      </c>
      <c r="J148">
        <f t="shared" si="35"/>
        <v>-0.0006368611741415104</v>
      </c>
      <c r="K148">
        <f t="shared" si="36"/>
        <v>-0.0005803167301110263</v>
      </c>
      <c r="L148">
        <f>I148*(G148-results!$B$22)^2*H148</f>
        <v>-3.042938901368593E-05</v>
      </c>
      <c r="P148" s="3"/>
      <c r="U148">
        <f t="shared" si="29"/>
        <v>-0.099855</v>
      </c>
    </row>
    <row r="149" spans="2:21" ht="12.75">
      <c r="B149">
        <v>36.249123</v>
      </c>
      <c r="C149">
        <v>-0.09971</v>
      </c>
      <c r="E149" s="3">
        <f t="shared" si="30"/>
        <v>0.9207277241999999</v>
      </c>
      <c r="F149" s="4">
        <f t="shared" si="31"/>
        <v>-0.09971</v>
      </c>
      <c r="G149">
        <f t="shared" si="32"/>
        <v>0.9175638621</v>
      </c>
      <c r="H149" s="3">
        <f t="shared" si="33"/>
        <v>0.00632772419999994</v>
      </c>
      <c r="I149">
        <f t="shared" si="34"/>
        <v>-0.0997825</v>
      </c>
      <c r="J149">
        <f t="shared" si="35"/>
        <v>-0.000631396139986494</v>
      </c>
      <c r="K149">
        <f t="shared" si="36"/>
        <v>-0.0005793462807210396</v>
      </c>
      <c r="L149">
        <f>I149*(G149-results!$B$22)^2*H149</f>
        <v>-3.194651770586707E-05</v>
      </c>
      <c r="P149" s="3"/>
      <c r="U149">
        <f t="shared" si="29"/>
        <v>-0.09971</v>
      </c>
    </row>
    <row r="150" spans="2:21" ht="12.75">
      <c r="B150">
        <v>36.5</v>
      </c>
      <c r="C150">
        <v>-0.09957</v>
      </c>
      <c r="E150" s="3">
        <f t="shared" si="30"/>
        <v>0.9270999999999999</v>
      </c>
      <c r="F150" s="4">
        <f t="shared" si="31"/>
        <v>-0.09957</v>
      </c>
      <c r="G150">
        <f t="shared" si="32"/>
        <v>0.9239138620999999</v>
      </c>
      <c r="H150" s="3">
        <f t="shared" si="33"/>
        <v>0.0063722757999999935</v>
      </c>
      <c r="I150">
        <f t="shared" si="34"/>
        <v>-0.09964</v>
      </c>
      <c r="J150">
        <f t="shared" si="35"/>
        <v>-0.0006349335607119994</v>
      </c>
      <c r="K150">
        <f t="shared" si="36"/>
        <v>-0.0005866239182543281</v>
      </c>
      <c r="L150">
        <f>I150*(G150-results!$B$22)^2*H150</f>
        <v>-3.396491561986654E-05</v>
      </c>
      <c r="P150" s="3"/>
      <c r="U150">
        <f t="shared" si="29"/>
        <v>-0.09957</v>
      </c>
    </row>
    <row r="151" spans="2:21" ht="12.75">
      <c r="B151">
        <v>36.749123</v>
      </c>
      <c r="C151">
        <v>-0.099405</v>
      </c>
      <c r="E151" s="3">
        <f t="shared" si="30"/>
        <v>0.9334277241999999</v>
      </c>
      <c r="F151" s="4">
        <f t="shared" si="31"/>
        <v>-0.099405</v>
      </c>
      <c r="G151">
        <f t="shared" si="32"/>
        <v>0.9302638620999999</v>
      </c>
      <c r="H151" s="3">
        <f t="shared" si="33"/>
        <v>0.00632772419999994</v>
      </c>
      <c r="I151">
        <f t="shared" si="34"/>
        <v>-0.0994875</v>
      </c>
      <c r="J151">
        <f t="shared" si="35"/>
        <v>-0.000629529461347494</v>
      </c>
      <c r="K151">
        <f t="shared" si="36"/>
        <v>-0.0005856285080188525</v>
      </c>
      <c r="L151">
        <f>I151*(G151-results!$B$22)^2*H151</f>
        <v>-3.5550359555017145E-05</v>
      </c>
      <c r="P151" s="3"/>
      <c r="U151">
        <f t="shared" si="29"/>
        <v>-0.099405</v>
      </c>
    </row>
    <row r="152" spans="2:21" ht="12.75">
      <c r="B152">
        <v>37</v>
      </c>
      <c r="C152">
        <v>-0.099255</v>
      </c>
      <c r="E152" s="3">
        <f t="shared" si="30"/>
        <v>0.9398</v>
      </c>
      <c r="F152" s="4">
        <f t="shared" si="31"/>
        <v>-0.099255</v>
      </c>
      <c r="G152">
        <f t="shared" si="32"/>
        <v>0.9366138621</v>
      </c>
      <c r="H152" s="3">
        <f t="shared" si="33"/>
        <v>0.0063722758000001045</v>
      </c>
      <c r="I152">
        <f t="shared" si="34"/>
        <v>-0.09933</v>
      </c>
      <c r="J152">
        <f t="shared" si="35"/>
        <v>-0.0006329581552140104</v>
      </c>
      <c r="K152">
        <f t="shared" si="36"/>
        <v>-0.0005928373823026855</v>
      </c>
      <c r="L152">
        <f>I152*(G152-results!$B$22)^2*H152</f>
        <v>-3.767976579285872E-05</v>
      </c>
      <c r="P152" s="3"/>
      <c r="U152">
        <f t="shared" si="29"/>
        <v>-0.099255</v>
      </c>
    </row>
    <row r="153" spans="2:21" ht="12.75">
      <c r="B153">
        <v>37.249123</v>
      </c>
      <c r="C153">
        <v>-0.099085</v>
      </c>
      <c r="E153" s="3">
        <f t="shared" si="30"/>
        <v>0.9461277241999999</v>
      </c>
      <c r="F153" s="4">
        <f t="shared" si="31"/>
        <v>-0.099085</v>
      </c>
      <c r="G153">
        <f t="shared" si="32"/>
        <v>0.9429638620999999</v>
      </c>
      <c r="H153" s="3">
        <f t="shared" si="33"/>
        <v>0.00632772419999994</v>
      </c>
      <c r="I153">
        <f t="shared" si="34"/>
        <v>-0.09917000000000001</v>
      </c>
      <c r="J153">
        <f t="shared" si="35"/>
        <v>-0.0006275204089139941</v>
      </c>
      <c r="K153">
        <f t="shared" si="36"/>
        <v>-0.0005917290683361111</v>
      </c>
      <c r="L153">
        <f>I153*(G153-results!$B$22)^2*H153</f>
        <v>-3.932581818874897E-05</v>
      </c>
      <c r="P153" s="3"/>
      <c r="U153">
        <f t="shared" si="29"/>
        <v>-0.099085</v>
      </c>
    </row>
    <row r="154" spans="2:16" ht="12.75">
      <c r="B154">
        <v>37.5</v>
      </c>
      <c r="C154">
        <v>-0.098905</v>
      </c>
      <c r="E154" s="3">
        <f t="shared" si="30"/>
        <v>0.9525</v>
      </c>
      <c r="F154" s="4">
        <f t="shared" si="31"/>
        <v>-0.098905</v>
      </c>
      <c r="G154">
        <f t="shared" si="32"/>
        <v>0.9493138620999999</v>
      </c>
      <c r="H154" s="3">
        <f t="shared" si="33"/>
        <v>0.0063722758000001045</v>
      </c>
      <c r="I154">
        <f t="shared" si="34"/>
        <v>-0.098995</v>
      </c>
      <c r="J154">
        <f t="shared" si="35"/>
        <v>-0.0006308234428210103</v>
      </c>
      <c r="K154">
        <f t="shared" si="36"/>
        <v>-0.0005988494388076318</v>
      </c>
      <c r="L154">
        <f>I154*(G154-results!$B$22)^2*H154</f>
        <v>-4.156381492795848E-05</v>
      </c>
      <c r="P154" s="3"/>
    </row>
    <row r="155" spans="2:16" ht="12.75">
      <c r="B155">
        <v>37.749123</v>
      </c>
      <c r="C155">
        <v>-0.098725</v>
      </c>
      <c r="E155" s="3">
        <f t="shared" si="30"/>
        <v>0.9588277241999998</v>
      </c>
      <c r="F155" s="4">
        <f t="shared" si="31"/>
        <v>-0.098725</v>
      </c>
      <c r="G155">
        <f t="shared" si="32"/>
        <v>0.9556638621</v>
      </c>
      <c r="H155" s="3">
        <f t="shared" si="33"/>
        <v>0.006327724199999829</v>
      </c>
      <c r="I155">
        <f t="shared" si="34"/>
        <v>-0.098815</v>
      </c>
      <c r="J155">
        <f t="shared" si="35"/>
        <v>-0.0006252740668229831</v>
      </c>
      <c r="K155">
        <f t="shared" si="36"/>
        <v>-0.0005975518295710255</v>
      </c>
      <c r="L155">
        <f>I155*(G155-results!$B$22)^2*H155</f>
        <v>-4.3261735300559865E-05</v>
      </c>
      <c r="P155" s="3"/>
    </row>
    <row r="156" spans="2:16" ht="12.75">
      <c r="B156">
        <v>38</v>
      </c>
      <c r="C156">
        <v>-0.09852</v>
      </c>
      <c r="E156" s="3">
        <f t="shared" si="30"/>
        <v>0.9652</v>
      </c>
      <c r="F156" s="4">
        <f t="shared" si="31"/>
        <v>-0.09852</v>
      </c>
      <c r="G156">
        <f t="shared" si="32"/>
        <v>0.9620138620999998</v>
      </c>
      <c r="H156" s="3">
        <f t="shared" si="33"/>
        <v>0.0063722758000001045</v>
      </c>
      <c r="I156">
        <f t="shared" si="34"/>
        <v>-0.0986225</v>
      </c>
      <c r="J156">
        <f t="shared" si="35"/>
        <v>-0.0006284497700855103</v>
      </c>
      <c r="K156">
        <f t="shared" si="36"/>
        <v>-0.0006045773904558187</v>
      </c>
      <c r="L156">
        <f>I156*(G156-results!$B$22)^2*H156</f>
        <v>-4.560617789474301E-05</v>
      </c>
      <c r="P156" s="3"/>
    </row>
    <row r="157" spans="2:16" ht="12.75">
      <c r="B157">
        <v>38.249123</v>
      </c>
      <c r="C157">
        <v>-0.098305</v>
      </c>
      <c r="E157" s="3">
        <f t="shared" si="30"/>
        <v>0.9715277241999999</v>
      </c>
      <c r="F157" s="4">
        <f t="shared" si="31"/>
        <v>-0.098305</v>
      </c>
      <c r="G157">
        <f t="shared" si="32"/>
        <v>0.9683638620999999</v>
      </c>
      <c r="H157" s="3">
        <f t="shared" si="33"/>
        <v>0.00632772419999994</v>
      </c>
      <c r="I157">
        <f t="shared" si="34"/>
        <v>-0.0984125</v>
      </c>
      <c r="J157">
        <f t="shared" si="35"/>
        <v>-0.0006227271578324941</v>
      </c>
      <c r="K157">
        <f t="shared" si="36"/>
        <v>-0.0006030264755932302</v>
      </c>
      <c r="L157">
        <f>I157*(G157-results!$B$22)^2*H157</f>
        <v>-4.734648471402067E-05</v>
      </c>
      <c r="P157" s="3"/>
    </row>
    <row r="158" spans="2:16" ht="12.75">
      <c r="B158">
        <v>38.5</v>
      </c>
      <c r="C158">
        <v>-0.09806</v>
      </c>
      <c r="E158" s="3">
        <f t="shared" si="30"/>
        <v>0.9779</v>
      </c>
      <c r="F158" s="4">
        <f t="shared" si="31"/>
        <v>-0.09806</v>
      </c>
      <c r="G158">
        <f t="shared" si="32"/>
        <v>0.9747138621</v>
      </c>
      <c r="H158" s="3">
        <f t="shared" si="33"/>
        <v>0.0063722758000001045</v>
      </c>
      <c r="I158">
        <f t="shared" si="34"/>
        <v>-0.0981825</v>
      </c>
      <c r="J158">
        <f t="shared" si="35"/>
        <v>-0.0006256459687335103</v>
      </c>
      <c r="K158">
        <f t="shared" si="36"/>
        <v>-0.0006098257984915357</v>
      </c>
      <c r="L158">
        <f>I158*(G158-results!$B$22)^2*H158</f>
        <v>-4.978455617163043E-05</v>
      </c>
      <c r="P158" s="3"/>
    </row>
    <row r="159" spans="2:16" ht="12.75">
      <c r="B159">
        <v>38.749123</v>
      </c>
      <c r="C159">
        <v>-0.097795</v>
      </c>
      <c r="E159" s="3">
        <f t="shared" si="30"/>
        <v>0.9842277241999999</v>
      </c>
      <c r="F159" s="4">
        <f t="shared" si="31"/>
        <v>-0.097795</v>
      </c>
      <c r="G159">
        <f t="shared" si="32"/>
        <v>0.9810638621</v>
      </c>
      <c r="H159" s="3">
        <f t="shared" si="33"/>
        <v>0.00632772419999994</v>
      </c>
      <c r="I159">
        <f t="shared" si="34"/>
        <v>-0.0979275</v>
      </c>
      <c r="J159">
        <f t="shared" si="35"/>
        <v>-0.0006196582115954941</v>
      </c>
      <c r="K159">
        <f t="shared" si="36"/>
        <v>-0.0006079242782498544</v>
      </c>
      <c r="L159">
        <f>I159*(G159-results!$B$22)^2*H159</f>
        <v>-5.155300644178143E-05</v>
      </c>
      <c r="P159" s="3"/>
    </row>
    <row r="160" spans="2:16" ht="12.75">
      <c r="B160">
        <v>39</v>
      </c>
      <c r="C160">
        <v>-0.097505</v>
      </c>
      <c r="E160" s="3">
        <f t="shared" si="30"/>
        <v>0.9905999999999999</v>
      </c>
      <c r="F160" s="4">
        <f t="shared" si="31"/>
        <v>-0.097505</v>
      </c>
      <c r="G160">
        <f t="shared" si="32"/>
        <v>0.9874138620999999</v>
      </c>
      <c r="H160" s="3">
        <f t="shared" si="33"/>
        <v>0.0063722757999999935</v>
      </c>
      <c r="I160">
        <f t="shared" si="34"/>
        <v>-0.09765</v>
      </c>
      <c r="J160">
        <f t="shared" si="35"/>
        <v>-0.0006222527318699994</v>
      </c>
      <c r="K160">
        <f t="shared" si="36"/>
        <v>-0.0006144209731780318</v>
      </c>
      <c r="L160">
        <f>I160*(G160-results!$B$22)^2*H160</f>
        <v>-5.4073355243689326E-05</v>
      </c>
      <c r="P160" s="3"/>
    </row>
    <row r="161" spans="2:16" ht="12.75">
      <c r="B161">
        <v>39.249123</v>
      </c>
      <c r="C161">
        <v>-0.09709</v>
      </c>
      <c r="E161" s="3">
        <f t="shared" si="30"/>
        <v>0.9969277241999999</v>
      </c>
      <c r="F161" s="4">
        <f t="shared" si="31"/>
        <v>-0.09709</v>
      </c>
      <c r="G161">
        <f t="shared" si="32"/>
        <v>0.9937638620999999</v>
      </c>
      <c r="H161" s="3">
        <f t="shared" si="33"/>
        <v>0.00632772419999994</v>
      </c>
      <c r="I161">
        <f t="shared" si="34"/>
        <v>-0.0972975</v>
      </c>
      <c r="J161">
        <f t="shared" si="35"/>
        <v>-0.0006156717453494942</v>
      </c>
      <c r="K161">
        <f t="shared" si="36"/>
        <v>-0.000611832331444361</v>
      </c>
      <c r="L161">
        <f>I161*(G161-results!$B$22)^2*H161</f>
        <v>-5.58312455916167E-05</v>
      </c>
      <c r="P161" s="3"/>
    </row>
    <row r="162" spans="2:16" ht="12.75">
      <c r="B162">
        <v>39.5</v>
      </c>
      <c r="C162">
        <v>-0.096785</v>
      </c>
      <c r="E162" s="3">
        <f t="shared" si="30"/>
        <v>1.0032999999999999</v>
      </c>
      <c r="F162" s="4">
        <f t="shared" si="31"/>
        <v>-0.096785</v>
      </c>
      <c r="G162">
        <f t="shared" si="32"/>
        <v>1.0001138620999999</v>
      </c>
      <c r="H162" s="3">
        <f t="shared" si="33"/>
        <v>0.0063722757999999935</v>
      </c>
      <c r="I162">
        <f t="shared" si="34"/>
        <v>-0.0969375</v>
      </c>
      <c r="J162">
        <f t="shared" si="35"/>
        <v>-0.0006177124853624993</v>
      </c>
      <c r="K162">
        <f t="shared" si="36"/>
        <v>-0.0006177828194032788</v>
      </c>
      <c r="L162">
        <f>I162*(G162-results!$B$22)^2*H162</f>
        <v>-5.840361855424635E-05</v>
      </c>
      <c r="P162" s="3"/>
    </row>
    <row r="163" spans="2:16" ht="12.75">
      <c r="B163">
        <v>39.749123</v>
      </c>
      <c r="C163">
        <v>-0.09642</v>
      </c>
      <c r="E163" s="3">
        <f t="shared" si="30"/>
        <v>1.0096277241999998</v>
      </c>
      <c r="F163" s="4">
        <f t="shared" si="31"/>
        <v>-0.09642</v>
      </c>
      <c r="G163">
        <f t="shared" si="32"/>
        <v>1.0064638621</v>
      </c>
      <c r="H163" s="3">
        <f t="shared" si="33"/>
        <v>0.00632772419999994</v>
      </c>
      <c r="I163">
        <f t="shared" si="34"/>
        <v>-0.09660250000000001</v>
      </c>
      <c r="J163">
        <f t="shared" si="35"/>
        <v>-0.0006112739770304942</v>
      </c>
      <c r="K163">
        <f t="shared" si="36"/>
        <v>-0.0006152251677233379</v>
      </c>
      <c r="L163">
        <f>I163*(G163-results!$B$22)^2*H163</f>
        <v>-6.0206593506392455E-05</v>
      </c>
      <c r="P163" s="3"/>
    </row>
    <row r="164" spans="2:16" ht="12.75">
      <c r="B164">
        <v>40</v>
      </c>
      <c r="C164">
        <v>-0.09603</v>
      </c>
      <c r="E164" s="3">
        <f t="shared" si="30"/>
        <v>1.016</v>
      </c>
      <c r="F164" s="4">
        <f t="shared" si="31"/>
        <v>-0.09603</v>
      </c>
      <c r="G164">
        <f t="shared" si="32"/>
        <v>1.0128138620999998</v>
      </c>
      <c r="H164" s="3">
        <f t="shared" si="33"/>
        <v>0.0063722758000002155</v>
      </c>
      <c r="I164">
        <f t="shared" si="34"/>
        <v>-0.096225</v>
      </c>
      <c r="J164">
        <f t="shared" si="35"/>
        <v>-0.0006131722388550208</v>
      </c>
      <c r="K164">
        <f t="shared" si="36"/>
        <v>-0.0006210293433672572</v>
      </c>
      <c r="L164">
        <f>I164*(G164-results!$B$22)^2*H164</f>
        <v>-6.28622233776356E-05</v>
      </c>
      <c r="P164" s="3"/>
    </row>
    <row r="165" spans="2:16" ht="12.75">
      <c r="B165">
        <v>40.249123</v>
      </c>
      <c r="C165">
        <v>-0.09561</v>
      </c>
      <c r="E165" s="3">
        <f t="shared" si="30"/>
        <v>1.0223277242</v>
      </c>
      <c r="F165" s="4">
        <f t="shared" si="31"/>
        <v>-0.09561</v>
      </c>
      <c r="G165">
        <f t="shared" si="32"/>
        <v>1.0191638621</v>
      </c>
      <c r="H165" s="3">
        <f t="shared" si="33"/>
        <v>0.00632772419999994</v>
      </c>
      <c r="I165">
        <f t="shared" si="34"/>
        <v>-0.09582</v>
      </c>
      <c r="J165">
        <f t="shared" si="35"/>
        <v>-0.0006063225328439943</v>
      </c>
      <c r="K165">
        <f t="shared" si="36"/>
        <v>-0.0006179420142515393</v>
      </c>
      <c r="L165">
        <f>I165*(G165-results!$B$22)^2*H165</f>
        <v>-6.464997647204668E-05</v>
      </c>
      <c r="P165" s="3"/>
    </row>
    <row r="166" spans="2:16" ht="12.75">
      <c r="B166">
        <v>40.5</v>
      </c>
      <c r="C166">
        <v>-0.095165</v>
      </c>
      <c r="E166" s="3">
        <f t="shared" si="30"/>
        <v>1.0287</v>
      </c>
      <c r="F166" s="4">
        <f t="shared" si="31"/>
        <v>-0.095165</v>
      </c>
      <c r="G166">
        <f t="shared" si="32"/>
        <v>1.0255138621</v>
      </c>
      <c r="H166" s="3">
        <f t="shared" si="33"/>
        <v>0.0063722757999999935</v>
      </c>
      <c r="I166">
        <f t="shared" si="34"/>
        <v>-0.0953875</v>
      </c>
      <c r="J166">
        <f t="shared" si="35"/>
        <v>-0.0006078354578724994</v>
      </c>
      <c r="K166">
        <f t="shared" si="36"/>
        <v>-0.0006233436879241487</v>
      </c>
      <c r="L166">
        <f>I166*(G166-results!$B$22)^2*H166</f>
        <v>-6.735650898642736E-05</v>
      </c>
      <c r="P166" s="3"/>
    </row>
    <row r="167" spans="2:16" ht="12.75">
      <c r="B167">
        <v>40.749123</v>
      </c>
      <c r="C167">
        <v>-0.094715</v>
      </c>
      <c r="E167" s="3">
        <f t="shared" si="30"/>
        <v>1.0350277241999999</v>
      </c>
      <c r="F167" s="4">
        <f t="shared" si="31"/>
        <v>-0.094715</v>
      </c>
      <c r="G167">
        <f t="shared" si="32"/>
        <v>1.0318638620999998</v>
      </c>
      <c r="H167" s="3">
        <f t="shared" si="33"/>
        <v>0.00632772419999994</v>
      </c>
      <c r="I167">
        <f t="shared" si="34"/>
        <v>-0.09494</v>
      </c>
      <c r="J167">
        <f t="shared" si="35"/>
        <v>-0.0006007541355479943</v>
      </c>
      <c r="K167">
        <f t="shared" si="36"/>
        <v>-0.0006198964824791002</v>
      </c>
      <c r="L167">
        <f>I167*(G167-results!$B$22)^2*H167</f>
        <v>-6.913581200511833E-05</v>
      </c>
      <c r="P167" s="3"/>
    </row>
    <row r="168" spans="2:16" ht="12.75">
      <c r="B168">
        <v>41</v>
      </c>
      <c r="C168">
        <v>-0.094245</v>
      </c>
      <c r="E168" s="3">
        <f t="shared" si="30"/>
        <v>1.0413999999999999</v>
      </c>
      <c r="F168" s="4">
        <f t="shared" si="31"/>
        <v>-0.094245</v>
      </c>
      <c r="G168">
        <f t="shared" si="32"/>
        <v>1.0382138620999999</v>
      </c>
      <c r="H168" s="3">
        <f t="shared" si="33"/>
        <v>0.0063722757999999935</v>
      </c>
      <c r="I168">
        <f t="shared" si="34"/>
        <v>-0.09448</v>
      </c>
      <c r="J168">
        <f t="shared" si="35"/>
        <v>-0.0006020526175839994</v>
      </c>
      <c r="K168">
        <f t="shared" si="36"/>
        <v>-0.0006250593732892982</v>
      </c>
      <c r="L168">
        <f>I168*(G168-results!$B$22)^2*H168</f>
        <v>-7.190334866985406E-05</v>
      </c>
      <c r="P168" s="3"/>
    </row>
    <row r="169" spans="2:16" ht="12.75">
      <c r="B169">
        <v>41.249123</v>
      </c>
      <c r="C169">
        <v>-0.09377</v>
      </c>
      <c r="E169" s="3">
        <f t="shared" si="30"/>
        <v>1.0477277241999998</v>
      </c>
      <c r="F169" s="4">
        <f t="shared" si="31"/>
        <v>-0.09377</v>
      </c>
      <c r="G169">
        <f t="shared" si="32"/>
        <v>1.0445638621</v>
      </c>
      <c r="H169" s="3">
        <f t="shared" si="33"/>
        <v>0.00632772419999994</v>
      </c>
      <c r="I169">
        <f t="shared" si="34"/>
        <v>-0.0940075</v>
      </c>
      <c r="J169">
        <f t="shared" si="35"/>
        <v>-0.0005948535327314943</v>
      </c>
      <c r="K169">
        <f t="shared" si="36"/>
        <v>-0.0006213625035338385</v>
      </c>
      <c r="L169">
        <f>I169*(G169-results!$B$22)^2*H169</f>
        <v>-7.367833044831836E-05</v>
      </c>
      <c r="P169" s="3"/>
    </row>
    <row r="170" spans="2:16" ht="12.75">
      <c r="B170">
        <v>41.5</v>
      </c>
      <c r="C170">
        <v>-0.09326</v>
      </c>
      <c r="E170" s="3">
        <f t="shared" si="30"/>
        <v>1.0541</v>
      </c>
      <c r="F170" s="4">
        <f t="shared" si="31"/>
        <v>-0.09326</v>
      </c>
      <c r="G170">
        <f t="shared" si="32"/>
        <v>1.0509138620999998</v>
      </c>
      <c r="H170" s="3">
        <f t="shared" si="33"/>
        <v>0.0063722758000002155</v>
      </c>
      <c r="I170">
        <f t="shared" si="34"/>
        <v>-0.093515</v>
      </c>
      <c r="J170">
        <f t="shared" si="35"/>
        <v>-0.0005959033714370202</v>
      </c>
      <c r="K170">
        <f t="shared" si="36"/>
        <v>-0.0006262431135152896</v>
      </c>
      <c r="L170">
        <f>I170*(G170-results!$B$22)^2*H170</f>
        <v>-7.649584064970109E-05</v>
      </c>
      <c r="P170" s="3"/>
    </row>
    <row r="171" spans="2:16" ht="12.75">
      <c r="B171">
        <v>41.749123</v>
      </c>
      <c r="C171">
        <v>-0.092745</v>
      </c>
      <c r="E171" s="3">
        <f t="shared" si="30"/>
        <v>1.0604277242</v>
      </c>
      <c r="F171" s="4">
        <f t="shared" si="31"/>
        <v>-0.092745</v>
      </c>
      <c r="G171">
        <f t="shared" si="32"/>
        <v>1.0572638621000001</v>
      </c>
      <c r="H171" s="3">
        <f t="shared" si="33"/>
        <v>0.00632772419999994</v>
      </c>
      <c r="I171">
        <f t="shared" si="34"/>
        <v>-0.09300249999999999</v>
      </c>
      <c r="J171">
        <f t="shared" si="35"/>
        <v>-0.0005884941699104944</v>
      </c>
      <c r="K171">
        <f t="shared" si="36"/>
        <v>-0.0006221936189029029</v>
      </c>
      <c r="L171">
        <f>I171*(G171-results!$B$22)^2*H171</f>
        <v>-7.824624664578413E-05</v>
      </c>
      <c r="P171" s="3"/>
    </row>
    <row r="172" spans="2:16" ht="12.75">
      <c r="B172">
        <v>42</v>
      </c>
      <c r="C172">
        <v>-0.092225</v>
      </c>
      <c r="E172" s="3">
        <f t="shared" si="30"/>
        <v>1.0668</v>
      </c>
      <c r="F172" s="4">
        <f t="shared" si="31"/>
        <v>-0.092225</v>
      </c>
      <c r="G172">
        <f t="shared" si="32"/>
        <v>1.0636138621</v>
      </c>
      <c r="H172" s="3">
        <f t="shared" si="33"/>
        <v>0.0063722757999999935</v>
      </c>
      <c r="I172">
        <f t="shared" si="34"/>
        <v>-0.092485</v>
      </c>
      <c r="J172">
        <f t="shared" si="35"/>
        <v>-0.0005893399273629994</v>
      </c>
      <c r="K172">
        <f t="shared" si="36"/>
        <v>-0.0006268301162322932</v>
      </c>
      <c r="L172">
        <f>I172*(G172-results!$B$22)^2*H172</f>
        <v>-8.111163024504916E-05</v>
      </c>
      <c r="P172" s="3"/>
    </row>
    <row r="173" spans="2:16" ht="12.75">
      <c r="B173">
        <v>42.249123</v>
      </c>
      <c r="C173">
        <v>-0.091665</v>
      </c>
      <c r="E173" s="3">
        <f t="shared" si="30"/>
        <v>1.0731277242</v>
      </c>
      <c r="F173" s="4">
        <f t="shared" si="31"/>
        <v>-0.091665</v>
      </c>
      <c r="G173">
        <f t="shared" si="32"/>
        <v>1.0699638620999998</v>
      </c>
      <c r="H173" s="3">
        <f t="shared" si="33"/>
        <v>0.00632772419999994</v>
      </c>
      <c r="I173">
        <f t="shared" si="34"/>
        <v>-0.091945</v>
      </c>
      <c r="J173">
        <f t="shared" si="35"/>
        <v>-0.0005818026015689945</v>
      </c>
      <c r="K173">
        <f t="shared" si="36"/>
        <v>-0.0006225077585545887</v>
      </c>
      <c r="L173">
        <f>I173*(G173-results!$B$22)^2*H173</f>
        <v>-8.283890079633502E-05</v>
      </c>
      <c r="P173" s="3"/>
    </row>
    <row r="174" spans="2:16" ht="12.75">
      <c r="B174">
        <v>42.5</v>
      </c>
      <c r="C174">
        <v>-0.09105</v>
      </c>
      <c r="E174" s="3">
        <f t="shared" si="30"/>
        <v>1.0795</v>
      </c>
      <c r="F174" s="4">
        <f t="shared" si="31"/>
        <v>-0.09105</v>
      </c>
      <c r="G174">
        <f t="shared" si="32"/>
        <v>1.0763138621</v>
      </c>
      <c r="H174" s="3">
        <f t="shared" si="33"/>
        <v>0.0063722757999999935</v>
      </c>
      <c r="I174">
        <f t="shared" si="34"/>
        <v>-0.09135750000000001</v>
      </c>
      <c r="J174">
        <f t="shared" si="35"/>
        <v>-0.0005821551863984995</v>
      </c>
      <c r="K174">
        <f t="shared" si="36"/>
        <v>-0.0006265816970141143</v>
      </c>
      <c r="L174">
        <f>I174*(G174-results!$B$22)^2*H174</f>
        <v>-8.570236890637753E-05</v>
      </c>
      <c r="P174" s="3"/>
    </row>
    <row r="175" spans="2:16" ht="12.75">
      <c r="B175">
        <v>42.749123</v>
      </c>
      <c r="C175">
        <v>-0.09039</v>
      </c>
      <c r="E175" s="3">
        <f t="shared" si="30"/>
        <v>1.0858277241999998</v>
      </c>
      <c r="F175" s="4">
        <f t="shared" si="31"/>
        <v>-0.09039</v>
      </c>
      <c r="G175">
        <f t="shared" si="32"/>
        <v>1.0826638621</v>
      </c>
      <c r="H175" s="3">
        <f t="shared" si="33"/>
        <v>0.00632772419999994</v>
      </c>
      <c r="I175">
        <f t="shared" si="34"/>
        <v>-0.09072</v>
      </c>
      <c r="J175">
        <f t="shared" si="35"/>
        <v>-0.0005740511394239945</v>
      </c>
      <c r="K175">
        <f t="shared" si="36"/>
        <v>-0.0006215044236516876</v>
      </c>
      <c r="L175">
        <f>I175*(G175-results!$B$22)^2*H175</f>
        <v>-8.732972365414261E-05</v>
      </c>
      <c r="P175" s="3"/>
    </row>
    <row r="176" spans="2:16" ht="12.75">
      <c r="B176">
        <v>43</v>
      </c>
      <c r="C176">
        <v>-0.089645</v>
      </c>
      <c r="E176" s="3">
        <f t="shared" si="30"/>
        <v>1.0922</v>
      </c>
      <c r="F176" s="4">
        <f t="shared" si="31"/>
        <v>-0.089645</v>
      </c>
      <c r="G176">
        <f t="shared" si="32"/>
        <v>1.0890138620999998</v>
      </c>
      <c r="H176" s="3">
        <f t="shared" si="33"/>
        <v>0.0063722758000002155</v>
      </c>
      <c r="I176">
        <f t="shared" si="34"/>
        <v>-0.0900175</v>
      </c>
      <c r="J176">
        <f t="shared" si="35"/>
        <v>-0.0005736163368265194</v>
      </c>
      <c r="K176">
        <f t="shared" si="36"/>
        <v>-0.0006246761423311023</v>
      </c>
      <c r="L176">
        <f>I176*(G176-results!$B$22)^2*H176</f>
        <v>-9.012809818359895E-05</v>
      </c>
      <c r="P176" s="3"/>
    </row>
    <row r="177" spans="2:16" ht="12.75">
      <c r="B177">
        <v>43.249123</v>
      </c>
      <c r="C177">
        <v>-0.08887</v>
      </c>
      <c r="E177" s="3">
        <f t="shared" si="30"/>
        <v>1.0985277241999998</v>
      </c>
      <c r="F177" s="4">
        <f t="shared" si="31"/>
        <v>-0.08887</v>
      </c>
      <c r="G177">
        <f t="shared" si="32"/>
        <v>1.0953638621</v>
      </c>
      <c r="H177" s="3">
        <f t="shared" si="33"/>
        <v>0.006327724199999718</v>
      </c>
      <c r="I177">
        <f t="shared" si="34"/>
        <v>-0.0892575</v>
      </c>
      <c r="J177">
        <f t="shared" si="35"/>
        <v>-0.0005647968427814748</v>
      </c>
      <c r="K177">
        <f t="shared" si="36"/>
        <v>-0.0006186580510110027</v>
      </c>
      <c r="L177">
        <f>I177*(G177-results!$B$22)^2*H177</f>
        <v>-9.160838208763495E-05</v>
      </c>
      <c r="P177" s="3"/>
    </row>
    <row r="178" spans="2:16" ht="12.75">
      <c r="B178">
        <v>43.5</v>
      </c>
      <c r="C178">
        <v>-0.088</v>
      </c>
      <c r="E178" s="3">
        <f t="shared" si="30"/>
        <v>1.1049</v>
      </c>
      <c r="F178" s="4">
        <f t="shared" si="31"/>
        <v>-0.088</v>
      </c>
      <c r="G178">
        <f t="shared" si="32"/>
        <v>1.1017138621</v>
      </c>
      <c r="H178" s="3">
        <f t="shared" si="33"/>
        <v>0.0063722758000002155</v>
      </c>
      <c r="I178">
        <f t="shared" si="34"/>
        <v>-0.088435</v>
      </c>
      <c r="J178">
        <f t="shared" si="35"/>
        <v>-0.0005635322103730191</v>
      </c>
      <c r="K178">
        <f t="shared" si="36"/>
        <v>-0.0006208512479078085</v>
      </c>
      <c r="L178">
        <f>I178*(G178-results!$B$22)^2*H178</f>
        <v>-9.43083170599544E-05</v>
      </c>
      <c r="P178" s="3"/>
    </row>
    <row r="179" spans="2:16" ht="12.75">
      <c r="B179">
        <v>43.749123</v>
      </c>
      <c r="C179">
        <v>-0.087045</v>
      </c>
      <c r="E179" s="3">
        <f t="shared" si="30"/>
        <v>1.1112277242</v>
      </c>
      <c r="F179" s="4">
        <f t="shared" si="31"/>
        <v>-0.087045</v>
      </c>
      <c r="G179">
        <f t="shared" si="32"/>
        <v>1.1080638620999999</v>
      </c>
      <c r="H179" s="3">
        <f t="shared" si="33"/>
        <v>0.00632772419999994</v>
      </c>
      <c r="I179">
        <f t="shared" si="34"/>
        <v>-0.0875225</v>
      </c>
      <c r="J179">
        <f t="shared" si="35"/>
        <v>-0.0005538182412944948</v>
      </c>
      <c r="K179">
        <f t="shared" si="36"/>
        <v>-0.0006136659793502075</v>
      </c>
      <c r="L179">
        <f>I179*(G179-results!$B$22)^2*H179</f>
        <v>-9.558230460729248E-05</v>
      </c>
      <c r="P179" s="3"/>
    </row>
    <row r="180" spans="2:16" ht="12.75">
      <c r="B180">
        <v>44</v>
      </c>
      <c r="C180">
        <v>-0.085995</v>
      </c>
      <c r="E180" s="3">
        <f t="shared" si="30"/>
        <v>1.1176</v>
      </c>
      <c r="F180" s="4">
        <f t="shared" si="31"/>
        <v>-0.085995</v>
      </c>
      <c r="G180">
        <f t="shared" si="32"/>
        <v>1.1144138621</v>
      </c>
      <c r="H180" s="3">
        <f t="shared" si="33"/>
        <v>0.0063722757999999935</v>
      </c>
      <c r="I180">
        <f t="shared" si="34"/>
        <v>-0.08652</v>
      </c>
      <c r="J180">
        <f t="shared" si="35"/>
        <v>-0.0005513293022159994</v>
      </c>
      <c r="K180">
        <f t="shared" si="36"/>
        <v>-0.00061440901697143</v>
      </c>
      <c r="L180">
        <f>I180*(G180-results!$B$22)^2*H180</f>
        <v>-9.808381547320756E-05</v>
      </c>
      <c r="P180" s="3"/>
    </row>
    <row r="181" spans="2:16" ht="12.75">
      <c r="B181">
        <v>44.249123</v>
      </c>
      <c r="C181">
        <v>-0.08487</v>
      </c>
      <c r="E181" s="3">
        <f t="shared" si="30"/>
        <v>1.1239277241999999</v>
      </c>
      <c r="F181" s="4">
        <f t="shared" si="31"/>
        <v>-0.08487</v>
      </c>
      <c r="G181">
        <f t="shared" si="32"/>
        <v>1.1207638621</v>
      </c>
      <c r="H181" s="3">
        <f t="shared" si="33"/>
        <v>0.00632772419999994</v>
      </c>
      <c r="I181">
        <f t="shared" si="34"/>
        <v>-0.0854325</v>
      </c>
      <c r="J181">
        <f t="shared" si="35"/>
        <v>-0.0005405932977164948</v>
      </c>
      <c r="K181">
        <f t="shared" si="36"/>
        <v>-0.0006058774321741139</v>
      </c>
      <c r="L181">
        <f>I181*(G181-results!$B$22)^2*H181</f>
        <v>-9.909142593829206E-05</v>
      </c>
      <c r="P181" s="3"/>
    </row>
    <row r="182" spans="2:16" ht="12.75">
      <c r="B182">
        <v>44.5</v>
      </c>
      <c r="C182">
        <v>-0.08364</v>
      </c>
      <c r="E182" s="3">
        <f t="shared" si="30"/>
        <v>1.1302999999999999</v>
      </c>
      <c r="F182" s="4">
        <f t="shared" si="31"/>
        <v>-0.08364</v>
      </c>
      <c r="G182">
        <f t="shared" si="32"/>
        <v>1.1271138620999999</v>
      </c>
      <c r="H182" s="3">
        <f t="shared" si="33"/>
        <v>0.0063722757999999935</v>
      </c>
      <c r="I182">
        <f t="shared" si="34"/>
        <v>-0.084255</v>
      </c>
      <c r="J182">
        <f t="shared" si="35"/>
        <v>-0.0005368960975289994</v>
      </c>
      <c r="K182">
        <f t="shared" si="36"/>
        <v>-0.0006051430340323288</v>
      </c>
      <c r="L182">
        <f>I182*(G182-results!$B$22)^2*H182</f>
        <v>-0.00010135465975385896</v>
      </c>
      <c r="P182" s="3"/>
    </row>
    <row r="183" spans="2:16" ht="12.75">
      <c r="B183">
        <v>44.749123</v>
      </c>
      <c r="C183">
        <v>-0.082355</v>
      </c>
      <c r="E183" s="3">
        <f t="shared" si="30"/>
        <v>1.1366277241999998</v>
      </c>
      <c r="F183" s="4">
        <f t="shared" si="31"/>
        <v>-0.082355</v>
      </c>
      <c r="G183">
        <f t="shared" si="32"/>
        <v>1.1334638620999997</v>
      </c>
      <c r="H183" s="3">
        <f t="shared" si="33"/>
        <v>0.00632772419999994</v>
      </c>
      <c r="I183">
        <f t="shared" si="34"/>
        <v>-0.0829975</v>
      </c>
      <c r="J183">
        <f t="shared" si="35"/>
        <v>-0.0005251852892894951</v>
      </c>
      <c r="K183">
        <f t="shared" si="36"/>
        <v>-0.0005952785463161767</v>
      </c>
      <c r="L183">
        <f>I183*(G183-results!$B$22)^2*H183</f>
        <v>-0.00010206304709008133</v>
      </c>
      <c r="P183" s="3"/>
    </row>
    <row r="184" spans="2:16" ht="12.75">
      <c r="B184">
        <v>45</v>
      </c>
      <c r="C184">
        <v>-0.08103</v>
      </c>
      <c r="E184" s="3">
        <f t="shared" si="30"/>
        <v>1.143</v>
      </c>
      <c r="F184" s="4">
        <f t="shared" si="31"/>
        <v>-0.08103</v>
      </c>
      <c r="G184">
        <f t="shared" si="32"/>
        <v>1.1398138621</v>
      </c>
      <c r="H184" s="3">
        <f t="shared" si="33"/>
        <v>0.0063722758000002155</v>
      </c>
      <c r="I184">
        <f t="shared" si="34"/>
        <v>-0.0816925</v>
      </c>
      <c r="J184">
        <f t="shared" si="35"/>
        <v>-0.0005205671407915177</v>
      </c>
      <c r="K184">
        <f t="shared" si="36"/>
        <v>-0.0005933496432279342</v>
      </c>
      <c r="L184">
        <f>I184*(G184-results!$B$22)^2*H184</f>
        <v>-0.00010410102196210668</v>
      </c>
      <c r="P184" s="3"/>
    </row>
    <row r="185" spans="2:16" ht="12.75">
      <c r="B185">
        <v>45.249123</v>
      </c>
      <c r="C185">
        <v>-0.07971</v>
      </c>
      <c r="E185" s="3">
        <f t="shared" si="30"/>
        <v>1.1493277242</v>
      </c>
      <c r="F185" s="4">
        <f t="shared" si="31"/>
        <v>-0.07971</v>
      </c>
      <c r="G185">
        <f t="shared" si="32"/>
        <v>1.1461638620999999</v>
      </c>
      <c r="H185" s="3">
        <f t="shared" si="33"/>
        <v>0.00632772419999994</v>
      </c>
      <c r="I185">
        <f t="shared" si="34"/>
        <v>-0.08037</v>
      </c>
      <c r="J185">
        <f t="shared" si="35"/>
        <v>-0.0005085591939539951</v>
      </c>
      <c r="K185">
        <f t="shared" si="36"/>
        <v>-0.0005828921698487739</v>
      </c>
      <c r="L185">
        <f>I185*(G185-results!$B$22)^2*H185</f>
        <v>-0.00010460847228710257</v>
      </c>
      <c r="P185" s="3"/>
    </row>
    <row r="186" spans="2:16" ht="12.75">
      <c r="B186">
        <v>45.5</v>
      </c>
      <c r="C186">
        <v>-0.078475</v>
      </c>
      <c r="E186" s="3">
        <f t="shared" si="30"/>
        <v>1.1557</v>
      </c>
      <c r="F186" s="4">
        <f t="shared" si="31"/>
        <v>-0.078475</v>
      </c>
      <c r="G186">
        <f t="shared" si="32"/>
        <v>1.1525138621</v>
      </c>
      <c r="H186" s="3">
        <f t="shared" si="33"/>
        <v>0.0063722757999999935</v>
      </c>
      <c r="I186">
        <f t="shared" si="34"/>
        <v>-0.07909250000000001</v>
      </c>
      <c r="J186">
        <f t="shared" si="35"/>
        <v>-0.0005039992237114995</v>
      </c>
      <c r="K186">
        <f t="shared" si="36"/>
        <v>-0.0005808660918151423</v>
      </c>
      <c r="L186">
        <f>I186*(G186-results!$B$22)^2*H186</f>
        <v>-0.00010659382306569566</v>
      </c>
      <c r="P186" s="3"/>
    </row>
    <row r="187" spans="2:16" ht="12.75">
      <c r="B187">
        <v>45.749123</v>
      </c>
      <c r="C187">
        <v>-0.077385</v>
      </c>
      <c r="E187" s="3">
        <f t="shared" si="30"/>
        <v>1.1620277242</v>
      </c>
      <c r="F187" s="4">
        <f t="shared" si="31"/>
        <v>-0.077385</v>
      </c>
      <c r="G187">
        <f t="shared" si="32"/>
        <v>1.1588638621</v>
      </c>
      <c r="H187" s="3">
        <f t="shared" si="33"/>
        <v>0.00632772419999994</v>
      </c>
      <c r="I187">
        <f t="shared" si="34"/>
        <v>-0.07793</v>
      </c>
      <c r="J187">
        <f t="shared" si="35"/>
        <v>-0.0004931195469059953</v>
      </c>
      <c r="K187">
        <f t="shared" si="36"/>
        <v>-0.0005714584226044838</v>
      </c>
      <c r="L187">
        <f>I187*(G187-results!$B$22)^2*H187</f>
        <v>-0.00010719279508460388</v>
      </c>
      <c r="P187" s="3"/>
    </row>
    <row r="188" spans="2:16" ht="12.75">
      <c r="B188">
        <v>46</v>
      </c>
      <c r="C188">
        <v>-0.07645</v>
      </c>
      <c r="E188" s="3">
        <f t="shared" si="30"/>
        <v>1.1683999999999999</v>
      </c>
      <c r="F188" s="4">
        <f t="shared" si="31"/>
        <v>-0.07645</v>
      </c>
      <c r="G188">
        <f t="shared" si="32"/>
        <v>1.1652138620999999</v>
      </c>
      <c r="H188" s="3">
        <f t="shared" si="33"/>
        <v>0.0063722757999999935</v>
      </c>
      <c r="I188">
        <f t="shared" si="34"/>
        <v>-0.0769175</v>
      </c>
      <c r="J188">
        <f t="shared" si="35"/>
        <v>-0.0004901395238464995</v>
      </c>
      <c r="K188">
        <f t="shared" si="36"/>
        <v>-0.0005711173675490346</v>
      </c>
      <c r="L188">
        <f>I188*(G188-results!$B$22)^2*H188</f>
        <v>-0.00010946698926866895</v>
      </c>
      <c r="P188" s="3"/>
    </row>
    <row r="189" spans="2:16" ht="12.75">
      <c r="B189">
        <v>46.249123</v>
      </c>
      <c r="C189">
        <v>-0.075645</v>
      </c>
      <c r="E189" s="3">
        <f t="shared" si="30"/>
        <v>1.1747277241999998</v>
      </c>
      <c r="F189" s="4">
        <f t="shared" si="31"/>
        <v>-0.075645</v>
      </c>
      <c r="G189">
        <f t="shared" si="32"/>
        <v>1.1715638620999997</v>
      </c>
      <c r="H189" s="3">
        <f t="shared" si="33"/>
        <v>0.00632772419999994</v>
      </c>
      <c r="I189">
        <f t="shared" si="34"/>
        <v>-0.0760475</v>
      </c>
      <c r="J189">
        <f t="shared" si="35"/>
        <v>-0.00048120760609949545</v>
      </c>
      <c r="K189">
        <f t="shared" si="36"/>
        <v>-0.0005637654414738203</v>
      </c>
      <c r="L189">
        <f>I189*(G189-results!$B$22)^2*H189</f>
        <v>-0.00011037969024162057</v>
      </c>
      <c r="P189" s="3"/>
    </row>
    <row r="190" spans="2:16" ht="12.75">
      <c r="B190">
        <v>46.5</v>
      </c>
      <c r="C190">
        <v>-0.07488</v>
      </c>
      <c r="E190" s="3">
        <f t="shared" si="30"/>
        <v>1.1811</v>
      </c>
      <c r="F190" s="4">
        <f t="shared" si="31"/>
        <v>-0.07488</v>
      </c>
      <c r="G190">
        <f t="shared" si="32"/>
        <v>1.1779138621</v>
      </c>
      <c r="H190" s="3">
        <f t="shared" si="33"/>
        <v>0.0063722758000002155</v>
      </c>
      <c r="I190">
        <f t="shared" si="34"/>
        <v>-0.07526250000000001</v>
      </c>
      <c r="J190">
        <f t="shared" si="35"/>
        <v>-0.0004795934073975163</v>
      </c>
      <c r="K190">
        <f t="shared" si="36"/>
        <v>-0.0005649197227453071</v>
      </c>
      <c r="L190">
        <f>I190*(G190-results!$B$22)^2*H190</f>
        <v>-0.0001129458893229923</v>
      </c>
      <c r="P190" s="3"/>
    </row>
    <row r="191" spans="2:16" ht="12.75">
      <c r="B191">
        <v>46.749123</v>
      </c>
      <c r="C191">
        <v>-0.07401</v>
      </c>
      <c r="E191" s="3">
        <f t="shared" si="30"/>
        <v>1.1874277242</v>
      </c>
      <c r="F191" s="4">
        <f t="shared" si="31"/>
        <v>-0.07401</v>
      </c>
      <c r="G191">
        <f t="shared" si="32"/>
        <v>1.1842638621</v>
      </c>
      <c r="H191" s="3">
        <f t="shared" si="33"/>
        <v>0.00632772419999994</v>
      </c>
      <c r="I191">
        <f t="shared" si="34"/>
        <v>-0.07444500000000001</v>
      </c>
      <c r="J191">
        <f t="shared" si="35"/>
        <v>-0.0004710674280689956</v>
      </c>
      <c r="K191">
        <f t="shared" si="36"/>
        <v>-0.0005578681316745027</v>
      </c>
      <c r="L191">
        <f>I191*(G191-results!$B$22)^2*H191</f>
        <v>-0.00011386024313447306</v>
      </c>
      <c r="P191" s="3"/>
    </row>
    <row r="192" spans="2:16" ht="12.75">
      <c r="B192">
        <v>47</v>
      </c>
      <c r="C192">
        <v>-0.072785</v>
      </c>
      <c r="E192" s="3">
        <f t="shared" si="30"/>
        <v>1.1938</v>
      </c>
      <c r="F192" s="4">
        <f t="shared" si="31"/>
        <v>-0.072785</v>
      </c>
      <c r="G192">
        <f t="shared" si="32"/>
        <v>1.1906138621</v>
      </c>
      <c r="H192" s="3">
        <f t="shared" si="33"/>
        <v>0.0063722757999999935</v>
      </c>
      <c r="I192">
        <f t="shared" si="34"/>
        <v>-0.0733975</v>
      </c>
      <c r="J192">
        <f t="shared" si="35"/>
        <v>-0.00046770911303049953</v>
      </c>
      <c r="K192">
        <f t="shared" si="36"/>
        <v>-0.0005568609534046085</v>
      </c>
      <c r="L192">
        <f>I192*(G192-results!$B$22)^2*H192</f>
        <v>-0.00011598765158767248</v>
      </c>
      <c r="P192" s="3"/>
    </row>
    <row r="193" spans="2:16" ht="12.75">
      <c r="B193">
        <v>47.249123</v>
      </c>
      <c r="C193">
        <v>-0.07086</v>
      </c>
      <c r="E193" s="3">
        <f t="shared" si="30"/>
        <v>1.2001277242</v>
      </c>
      <c r="F193" s="4">
        <f t="shared" si="31"/>
        <v>-0.07086</v>
      </c>
      <c r="G193">
        <f t="shared" si="32"/>
        <v>1.1969638621</v>
      </c>
      <c r="H193" s="3">
        <f t="shared" si="33"/>
        <v>0.00632772419999994</v>
      </c>
      <c r="I193">
        <f t="shared" si="34"/>
        <v>-0.07182250000000001</v>
      </c>
      <c r="J193">
        <f t="shared" si="35"/>
        <v>-0.0004544729713544958</v>
      </c>
      <c r="K193">
        <f t="shared" si="36"/>
        <v>-0.0005439877230125399</v>
      </c>
      <c r="L193">
        <f>I193*(G193-results!$B$22)^2*H193</f>
        <v>-0.00011559781746757552</v>
      </c>
      <c r="P193" s="3"/>
    </row>
    <row r="194" spans="2:16" ht="12.75">
      <c r="B194">
        <v>47.5</v>
      </c>
      <c r="C194">
        <v>-0.067755</v>
      </c>
      <c r="E194" s="3">
        <f t="shared" si="30"/>
        <v>1.2065</v>
      </c>
      <c r="F194" s="4">
        <f t="shared" si="31"/>
        <v>-0.067755</v>
      </c>
      <c r="G194">
        <f t="shared" si="32"/>
        <v>1.2033138621</v>
      </c>
      <c r="H194" s="3">
        <f t="shared" si="33"/>
        <v>0.0063722757999999935</v>
      </c>
      <c r="I194">
        <f t="shared" si="34"/>
        <v>-0.0693075</v>
      </c>
      <c r="J194">
        <f t="shared" si="35"/>
        <v>-0.0004416465050084995</v>
      </c>
      <c r="K194">
        <f t="shared" si="36"/>
        <v>-0.0005314393616247445</v>
      </c>
      <c r="L194">
        <f>I194*(G194-results!$B$22)^2*H194</f>
        <v>-0.00011518192104868627</v>
      </c>
      <c r="P194" s="3"/>
    </row>
    <row r="195" spans="2:16" ht="12.75">
      <c r="B195">
        <v>47.749123</v>
      </c>
      <c r="C195">
        <v>-0.06312</v>
      </c>
      <c r="E195" s="3">
        <f t="shared" si="30"/>
        <v>1.2128277241999998</v>
      </c>
      <c r="F195" s="4">
        <f t="shared" si="31"/>
        <v>-0.06312</v>
      </c>
      <c r="G195">
        <f t="shared" si="32"/>
        <v>1.2096638620999998</v>
      </c>
      <c r="H195" s="3">
        <f t="shared" si="33"/>
        <v>0.00632772419999994</v>
      </c>
      <c r="I195">
        <f t="shared" si="34"/>
        <v>-0.0654375</v>
      </c>
      <c r="J195">
        <f t="shared" si="35"/>
        <v>-0.00041407045233749607</v>
      </c>
      <c r="K195">
        <f t="shared" si="36"/>
        <v>-0.0005008860625560693</v>
      </c>
      <c r="L195">
        <f>I195*(G195-results!$B$22)^2*H195</f>
        <v>-0.0001106922976433834</v>
      </c>
      <c r="P195" s="3"/>
    </row>
    <row r="196" spans="2:16" ht="12.75">
      <c r="B196">
        <v>48</v>
      </c>
      <c r="C196">
        <v>-0.05685</v>
      </c>
      <c r="E196" s="3">
        <f t="shared" si="30"/>
        <v>1.2191999999999998</v>
      </c>
      <c r="F196" s="4">
        <f t="shared" si="31"/>
        <v>-0.05685</v>
      </c>
      <c r="G196">
        <f t="shared" si="32"/>
        <v>1.2160138620999998</v>
      </c>
      <c r="H196" s="3">
        <f t="shared" si="33"/>
        <v>0.0063722757999999935</v>
      </c>
      <c r="I196">
        <f t="shared" si="34"/>
        <v>-0.059985</v>
      </c>
      <c r="J196">
        <f t="shared" si="35"/>
        <v>-0.0003822409638629996</v>
      </c>
      <c r="K196">
        <f t="shared" si="36"/>
        <v>-0.00046481031071987265</v>
      </c>
      <c r="L196">
        <f>I196*(G196-results!$B$22)^2*H196</f>
        <v>-0.00010470875760655014</v>
      </c>
      <c r="P196" s="3"/>
    </row>
    <row r="197" spans="2:16" ht="12.75">
      <c r="B197">
        <v>48.249123</v>
      </c>
      <c r="C197">
        <v>-0.04937</v>
      </c>
      <c r="E197" s="3">
        <f aca="true" t="shared" si="37" ref="E197:E223">B197*0.0254</f>
        <v>1.2255277241999998</v>
      </c>
      <c r="F197" s="4">
        <f aca="true" t="shared" si="38" ref="F197:F223">C197</f>
        <v>-0.04937</v>
      </c>
      <c r="G197">
        <f t="shared" si="32"/>
        <v>1.2223638621</v>
      </c>
      <c r="H197" s="3">
        <f t="shared" si="33"/>
        <v>0.00632772419999994</v>
      </c>
      <c r="I197">
        <f t="shared" si="34"/>
        <v>-0.05311</v>
      </c>
      <c r="J197">
        <f t="shared" si="35"/>
        <v>-0.0003360654322619968</v>
      </c>
      <c r="K197">
        <f t="shared" si="36"/>
        <v>-0.0004107942396980803</v>
      </c>
      <c r="L197">
        <f>I197*(G197-results!$B$22)^2*H197</f>
        <v>-9.430709691355965E-05</v>
      </c>
      <c r="P197" s="3"/>
    </row>
    <row r="198" spans="2:16" ht="12.75">
      <c r="B198">
        <v>48.5</v>
      </c>
      <c r="C198">
        <v>-0.041295</v>
      </c>
      <c r="E198" s="3">
        <f t="shared" si="37"/>
        <v>1.2319</v>
      </c>
      <c r="F198" s="4">
        <f t="shared" si="38"/>
        <v>-0.041295</v>
      </c>
      <c r="G198">
        <f aca="true" t="shared" si="39" ref="G198:G223">0.5*(E198+E197)</f>
        <v>1.2287138620999998</v>
      </c>
      <c r="H198" s="3">
        <f aca="true" t="shared" si="40" ref="H198:H223">E198-E197</f>
        <v>0.0063722758000002155</v>
      </c>
      <c r="I198">
        <f aca="true" t="shared" si="41" ref="I198:I223">0.5*(F198+F197)</f>
        <v>-0.0453325</v>
      </c>
      <c r="J198">
        <f t="shared" si="35"/>
        <v>-0.00028887119270350973</v>
      </c>
      <c r="K198">
        <f t="shared" si="36"/>
        <v>-0.0003549400388361628</v>
      </c>
      <c r="L198">
        <f>I198*(G198-results!$B$22)^2*H198</f>
        <v>-8.301846604896793E-05</v>
      </c>
      <c r="P198" s="3"/>
    </row>
    <row r="199" spans="2:16" ht="12.75">
      <c r="B199">
        <v>48.749123</v>
      </c>
      <c r="C199">
        <v>-0.03359</v>
      </c>
      <c r="E199" s="3">
        <f t="shared" si="37"/>
        <v>1.2382277242</v>
      </c>
      <c r="F199" s="4">
        <f t="shared" si="38"/>
        <v>-0.03359</v>
      </c>
      <c r="G199">
        <f t="shared" si="39"/>
        <v>1.2350638621</v>
      </c>
      <c r="H199" s="3">
        <f t="shared" si="40"/>
        <v>0.00632772419999994</v>
      </c>
      <c r="I199">
        <f t="shared" si="41"/>
        <v>-0.037442500000000004</v>
      </c>
      <c r="J199">
        <f t="shared" si="35"/>
        <v>-0.00023692581335849777</v>
      </c>
      <c r="K199">
        <f t="shared" si="36"/>
        <v>-0.00029261851007773</v>
      </c>
      <c r="L199">
        <f>I199*(G199-results!$B$22)^2*H199</f>
        <v>-6.97125405883224E-05</v>
      </c>
      <c r="P199" s="3"/>
    </row>
    <row r="200" spans="2:16" ht="12.75">
      <c r="B200">
        <v>49</v>
      </c>
      <c r="C200">
        <v>-0.026685</v>
      </c>
      <c r="E200" s="3">
        <f t="shared" si="37"/>
        <v>1.2446</v>
      </c>
      <c r="F200" s="4">
        <f t="shared" si="38"/>
        <v>-0.026685</v>
      </c>
      <c r="G200">
        <f t="shared" si="39"/>
        <v>1.2414138621</v>
      </c>
      <c r="H200" s="3">
        <f t="shared" si="40"/>
        <v>0.0063722757999999935</v>
      </c>
      <c r="I200">
        <f t="shared" si="41"/>
        <v>-0.0301375</v>
      </c>
      <c r="J200">
        <f t="shared" si="35"/>
        <v>-0.0001920444619224998</v>
      </c>
      <c r="K200">
        <f t="shared" si="36"/>
        <v>-0.00023840665717012686</v>
      </c>
      <c r="L200">
        <f>I200*(G200-results!$B$22)^2*H200</f>
        <v>-5.783747675798714E-05</v>
      </c>
      <c r="P200" s="3"/>
    </row>
    <row r="201" spans="2:16" ht="12.75">
      <c r="B201">
        <v>49.249123</v>
      </c>
      <c r="C201">
        <v>-0.020935</v>
      </c>
      <c r="E201" s="3">
        <f t="shared" si="37"/>
        <v>1.2509277241999999</v>
      </c>
      <c r="F201" s="4">
        <f t="shared" si="38"/>
        <v>-0.020935</v>
      </c>
      <c r="G201">
        <f t="shared" si="39"/>
        <v>1.2477638620999998</v>
      </c>
      <c r="H201" s="3">
        <f t="shared" si="40"/>
        <v>0.00632772419999994</v>
      </c>
      <c r="I201">
        <f t="shared" si="41"/>
        <v>-0.023809999999999998</v>
      </c>
      <c r="J201">
        <f t="shared" si="35"/>
        <v>-0.00015066311320199855</v>
      </c>
      <c r="K201">
        <f t="shared" si="36"/>
        <v>-0.0001879919880049352</v>
      </c>
      <c r="L201">
        <f>I201*(G201-results!$B$22)^2*H201</f>
        <v>-4.6430911186378385E-05</v>
      </c>
      <c r="P201" s="3"/>
    </row>
    <row r="202" spans="2:16" ht="12.75">
      <c r="B202">
        <v>49.5</v>
      </c>
      <c r="C202">
        <v>-0.016165</v>
      </c>
      <c r="E202" s="3">
        <f t="shared" si="37"/>
        <v>1.2572999999999999</v>
      </c>
      <c r="F202" s="4">
        <f t="shared" si="38"/>
        <v>-0.016165</v>
      </c>
      <c r="G202">
        <f t="shared" si="39"/>
        <v>1.2541138620999999</v>
      </c>
      <c r="H202" s="3">
        <f t="shared" si="40"/>
        <v>0.0063722757999999935</v>
      </c>
      <c r="I202">
        <f t="shared" si="41"/>
        <v>-0.018549999999999997</v>
      </c>
      <c r="J202">
        <f aca="true" t="shared" si="42" ref="J202:J223">I202*H202</f>
        <v>-0.00011820571608999986</v>
      </c>
      <c r="K202">
        <f aca="true" t="shared" si="43" ref="K202:K223">I202*G202*H202</f>
        <v>-0.00014824342712792583</v>
      </c>
      <c r="L202">
        <f>I202*(G202-results!$B$22)^2*H202</f>
        <v>-3.726643178076511E-05</v>
      </c>
      <c r="P202" s="3"/>
    </row>
    <row r="203" spans="2:16" ht="12.75">
      <c r="B203">
        <v>49.749123</v>
      </c>
      <c r="C203">
        <v>-0.0123</v>
      </c>
      <c r="E203" s="3">
        <f t="shared" si="37"/>
        <v>1.2636277241999998</v>
      </c>
      <c r="F203" s="4">
        <f t="shared" si="38"/>
        <v>-0.0123</v>
      </c>
      <c r="G203">
        <f t="shared" si="39"/>
        <v>1.2604638621</v>
      </c>
      <c r="H203" s="3">
        <f t="shared" si="40"/>
        <v>0.00632772419999994</v>
      </c>
      <c r="I203">
        <f t="shared" si="41"/>
        <v>-0.014232499999999999</v>
      </c>
      <c r="J203">
        <f t="shared" si="42"/>
        <v>-9.005933467649913E-05</v>
      </c>
      <c r="K203">
        <f t="shared" si="43"/>
        <v>-0.00011351653680449655</v>
      </c>
      <c r="L203">
        <f>I203*(G203-results!$B$22)^2*H203</f>
        <v>-2.9038623925239502E-05</v>
      </c>
      <c r="P203" s="3"/>
    </row>
    <row r="204" spans="2:16" ht="12.75">
      <c r="B204">
        <v>50</v>
      </c>
      <c r="C204">
        <v>-0.00909</v>
      </c>
      <c r="E204" s="3">
        <f t="shared" si="37"/>
        <v>1.27</v>
      </c>
      <c r="F204" s="4">
        <f t="shared" si="38"/>
        <v>-0.00909</v>
      </c>
      <c r="G204">
        <f t="shared" si="39"/>
        <v>1.2668138620999998</v>
      </c>
      <c r="H204" s="3">
        <f t="shared" si="40"/>
        <v>0.0063722758000002155</v>
      </c>
      <c r="I204">
        <f t="shared" si="41"/>
        <v>-0.010695</v>
      </c>
      <c r="J204">
        <f t="shared" si="42"/>
        <v>-6.815148968100231E-05</v>
      </c>
      <c r="K204">
        <f t="shared" si="43"/>
        <v>-8.633525185065881E-05</v>
      </c>
      <c r="L204">
        <f>I204*(G204-results!$B$22)^2*H204</f>
        <v>-2.2468909144712962E-05</v>
      </c>
      <c r="P204" s="3"/>
    </row>
    <row r="205" spans="2:16" ht="12.75">
      <c r="B205">
        <v>50.249123</v>
      </c>
      <c r="C205">
        <v>-0.00639</v>
      </c>
      <c r="E205" s="3">
        <f t="shared" si="37"/>
        <v>1.2763277242</v>
      </c>
      <c r="F205" s="4">
        <f t="shared" si="38"/>
        <v>-0.00639</v>
      </c>
      <c r="G205">
        <f t="shared" si="39"/>
        <v>1.2731638621</v>
      </c>
      <c r="H205" s="3">
        <f t="shared" si="40"/>
        <v>0.00632772419999994</v>
      </c>
      <c r="I205">
        <f t="shared" si="41"/>
        <v>-0.00774</v>
      </c>
      <c r="J205">
        <f t="shared" si="42"/>
        <v>-4.897658530799954E-05</v>
      </c>
      <c r="K205">
        <f t="shared" si="43"/>
        <v>-6.235521850320282E-05</v>
      </c>
      <c r="L205">
        <f>I205*(G205-results!$B$22)^2*H205</f>
        <v>-1.650624305137617E-05</v>
      </c>
      <c r="P205" s="3"/>
    </row>
    <row r="206" spans="2:16" ht="12.75">
      <c r="B206">
        <v>50.5</v>
      </c>
      <c r="C206">
        <v>-0.004055</v>
      </c>
      <c r="E206" s="3">
        <f t="shared" si="37"/>
        <v>1.2827</v>
      </c>
      <c r="F206" s="4">
        <f t="shared" si="38"/>
        <v>-0.004055</v>
      </c>
      <c r="G206">
        <f t="shared" si="39"/>
        <v>1.2795138621</v>
      </c>
      <c r="H206" s="3">
        <f t="shared" si="40"/>
        <v>0.0063722757999999935</v>
      </c>
      <c r="I206">
        <f t="shared" si="41"/>
        <v>-0.0052225</v>
      </c>
      <c r="J206">
        <f t="shared" si="42"/>
        <v>-3.327921036549997E-05</v>
      </c>
      <c r="K206">
        <f t="shared" si="43"/>
        <v>-4.258121098239921E-05</v>
      </c>
      <c r="L206">
        <f>I206*(G206-results!$B$22)^2*H206</f>
        <v>-1.14625678073569E-05</v>
      </c>
      <c r="P206" s="3"/>
    </row>
    <row r="207" spans="2:16" ht="12.75">
      <c r="B207">
        <v>50.749123</v>
      </c>
      <c r="C207">
        <v>-0.002035</v>
      </c>
      <c r="E207" s="3">
        <f t="shared" si="37"/>
        <v>1.2890277242</v>
      </c>
      <c r="F207" s="4">
        <f t="shared" si="38"/>
        <v>-0.002035</v>
      </c>
      <c r="G207">
        <f t="shared" si="39"/>
        <v>1.2858638620999998</v>
      </c>
      <c r="H207" s="3">
        <f t="shared" si="40"/>
        <v>0.00632772419999994</v>
      </c>
      <c r="I207">
        <f t="shared" si="41"/>
        <v>-0.003045</v>
      </c>
      <c r="J207">
        <f t="shared" si="42"/>
        <v>-1.9267920188999817E-05</v>
      </c>
      <c r="K207">
        <f t="shared" si="43"/>
        <v>-2.4775922268861865E-05</v>
      </c>
      <c r="L207">
        <f>I207*(G207-results!$B$22)^2*H207</f>
        <v>-6.780960662932914E-06</v>
      </c>
      <c r="P207" s="3"/>
    </row>
    <row r="208" spans="2:16" ht="12.75">
      <c r="B208">
        <v>51</v>
      </c>
      <c r="C208">
        <v>-0.000845</v>
      </c>
      <c r="E208" s="3">
        <f t="shared" si="37"/>
        <v>1.2953999999999999</v>
      </c>
      <c r="F208" s="4">
        <f t="shared" si="38"/>
        <v>-0.000845</v>
      </c>
      <c r="G208">
        <f t="shared" si="39"/>
        <v>1.2922138620999999</v>
      </c>
      <c r="H208" s="3">
        <f t="shared" si="40"/>
        <v>0.0063722757999999935</v>
      </c>
      <c r="I208">
        <f t="shared" si="41"/>
        <v>-0.0014399999999999999</v>
      </c>
      <c r="J208">
        <f t="shared" si="42"/>
        <v>-9.17607715199999E-06</v>
      </c>
      <c r="K208">
        <f t="shared" si="43"/>
        <v>-1.1857454095513475E-05</v>
      </c>
      <c r="L208">
        <f>I208*(G208-results!$B$22)^2*H208</f>
        <v>-3.2988411218249195E-06</v>
      </c>
      <c r="P208" s="3"/>
    </row>
    <row r="209" spans="2:16" ht="12.75">
      <c r="B209">
        <v>51.249123</v>
      </c>
      <c r="C209">
        <v>-0.00049</v>
      </c>
      <c r="E209" s="3">
        <f t="shared" si="37"/>
        <v>1.3017277241999998</v>
      </c>
      <c r="F209" s="4">
        <f t="shared" si="38"/>
        <v>-0.00049</v>
      </c>
      <c r="G209">
        <f t="shared" si="39"/>
        <v>1.2985638621</v>
      </c>
      <c r="H209" s="3">
        <f t="shared" si="40"/>
        <v>0.00632772419999994</v>
      </c>
      <c r="I209">
        <f t="shared" si="41"/>
        <v>-0.0006675</v>
      </c>
      <c r="J209">
        <f t="shared" si="42"/>
        <v>-4.22375590349996E-06</v>
      </c>
      <c r="K209">
        <f t="shared" si="43"/>
        <v>-5.4848167786165825E-06</v>
      </c>
      <c r="L209">
        <f>I209*(G209-results!$B$22)^2*H209</f>
        <v>-1.5507924728296809E-06</v>
      </c>
      <c r="P209" s="3"/>
    </row>
    <row r="210" spans="2:16" ht="12.75">
      <c r="B210">
        <v>51.5</v>
      </c>
      <c r="C210">
        <v>-0.000355</v>
      </c>
      <c r="E210" s="3">
        <f t="shared" si="37"/>
        <v>1.3081</v>
      </c>
      <c r="F210" s="4">
        <f t="shared" si="38"/>
        <v>-0.000355</v>
      </c>
      <c r="G210">
        <f t="shared" si="39"/>
        <v>1.3049138620999998</v>
      </c>
      <c r="H210" s="3">
        <f t="shared" si="40"/>
        <v>0.0063722758000002155</v>
      </c>
      <c r="I210">
        <f t="shared" si="41"/>
        <v>-0.0004225</v>
      </c>
      <c r="J210">
        <f t="shared" si="42"/>
        <v>-2.6922865255000914E-06</v>
      </c>
      <c r="K210">
        <f t="shared" si="43"/>
        <v>-3.513202007870114E-06</v>
      </c>
      <c r="L210">
        <f>I210*(G210-results!$B$22)^2*H210</f>
        <v>-1.0093255880650037E-06</v>
      </c>
      <c r="P210" s="3"/>
    </row>
    <row r="211" spans="2:16" ht="12.75">
      <c r="B211">
        <v>51.749123</v>
      </c>
      <c r="C211">
        <v>-0.000275</v>
      </c>
      <c r="E211" s="3">
        <f t="shared" si="37"/>
        <v>1.3144277242</v>
      </c>
      <c r="F211" s="4">
        <f t="shared" si="38"/>
        <v>-0.000275</v>
      </c>
      <c r="G211">
        <f t="shared" si="39"/>
        <v>1.3112638621000001</v>
      </c>
      <c r="H211" s="3">
        <f t="shared" si="40"/>
        <v>0.00632772419999994</v>
      </c>
      <c r="I211">
        <f t="shared" si="41"/>
        <v>-0.000315</v>
      </c>
      <c r="J211">
        <f t="shared" si="42"/>
        <v>-1.993233122999981E-06</v>
      </c>
      <c r="K211">
        <f t="shared" si="43"/>
        <v>-2.6136545629305997E-06</v>
      </c>
      <c r="L211">
        <f>I211*(G211-results!$B$22)^2*H211</f>
        <v>-7.628335880706954E-07</v>
      </c>
      <c r="P211" s="3"/>
    </row>
    <row r="212" spans="2:16" ht="12.75">
      <c r="B212">
        <v>52</v>
      </c>
      <c r="C212">
        <v>-0.000205</v>
      </c>
      <c r="E212" s="3">
        <f t="shared" si="37"/>
        <v>1.3208</v>
      </c>
      <c r="F212" s="4">
        <f t="shared" si="38"/>
        <v>-0.000205</v>
      </c>
      <c r="G212">
        <f t="shared" si="39"/>
        <v>1.3176138621</v>
      </c>
      <c r="H212" s="3">
        <f t="shared" si="40"/>
        <v>0.0063722757999999935</v>
      </c>
      <c r="I212">
        <f t="shared" si="41"/>
        <v>-0.00024</v>
      </c>
      <c r="J212">
        <f t="shared" si="42"/>
        <v>-1.5293461919999985E-06</v>
      </c>
      <c r="K212">
        <f t="shared" si="43"/>
        <v>-2.015087742529046E-06</v>
      </c>
      <c r="L212">
        <f>I212*(G212-results!$B$22)^2*H212</f>
        <v>-5.973759083510578E-07</v>
      </c>
      <c r="P212" s="3"/>
    </row>
    <row r="213" spans="2:16" ht="12.75">
      <c r="B213">
        <v>52.249123</v>
      </c>
      <c r="C213">
        <v>-0.00014</v>
      </c>
      <c r="E213" s="3">
        <f t="shared" si="37"/>
        <v>1.3271277242</v>
      </c>
      <c r="F213" s="4">
        <f t="shared" si="38"/>
        <v>-0.00014</v>
      </c>
      <c r="G213">
        <f t="shared" si="39"/>
        <v>1.3239638620999998</v>
      </c>
      <c r="H213" s="3">
        <f t="shared" si="40"/>
        <v>0.00632772419999994</v>
      </c>
      <c r="I213">
        <f t="shared" si="41"/>
        <v>-0.0001725</v>
      </c>
      <c r="J213">
        <f t="shared" si="42"/>
        <v>-1.0915324244999895E-06</v>
      </c>
      <c r="K213">
        <f t="shared" si="43"/>
        <v>-1.4451494843483826E-06</v>
      </c>
      <c r="L213">
        <f>I213*(G213-results!$B$22)^2*H213</f>
        <v>-4.3506991840963234E-07</v>
      </c>
      <c r="P213" s="3"/>
    </row>
    <row r="214" spans="2:16" ht="12.75">
      <c r="B214">
        <v>52.5</v>
      </c>
      <c r="C214">
        <v>-0.000105</v>
      </c>
      <c r="E214" s="3">
        <f t="shared" si="37"/>
        <v>1.3335</v>
      </c>
      <c r="F214" s="4">
        <f t="shared" si="38"/>
        <v>-0.000105</v>
      </c>
      <c r="G214">
        <f t="shared" si="39"/>
        <v>1.3303138621</v>
      </c>
      <c r="H214" s="3">
        <f t="shared" si="40"/>
        <v>0.0063722757999999935</v>
      </c>
      <c r="I214">
        <f t="shared" si="41"/>
        <v>-0.0001225</v>
      </c>
      <c r="J214">
        <f t="shared" si="42"/>
        <v>-7.806037854999992E-07</v>
      </c>
      <c r="K214">
        <f t="shared" si="43"/>
        <v>-1.0384480366583837E-06</v>
      </c>
      <c r="L214">
        <f>I214*(G214-results!$B$22)^2*H214</f>
        <v>-3.1742834981290143E-07</v>
      </c>
      <c r="P214" s="3"/>
    </row>
    <row r="215" spans="2:16" ht="12.75">
      <c r="B215">
        <v>52.749123</v>
      </c>
      <c r="C215">
        <v>-7.5E-05</v>
      </c>
      <c r="E215" s="3">
        <f t="shared" si="37"/>
        <v>1.3398277241999998</v>
      </c>
      <c r="F215" s="4">
        <f t="shared" si="38"/>
        <v>-7.5E-05</v>
      </c>
      <c r="G215">
        <f t="shared" si="39"/>
        <v>1.3366638621</v>
      </c>
      <c r="H215" s="3">
        <f t="shared" si="40"/>
        <v>0.00632772419999994</v>
      </c>
      <c r="I215">
        <f t="shared" si="41"/>
        <v>-8.999999999999999E-05</v>
      </c>
      <c r="J215">
        <f t="shared" si="42"/>
        <v>-5.694951779999946E-07</v>
      </c>
      <c r="K215">
        <f t="shared" si="43"/>
        <v>-7.612236240727997E-07</v>
      </c>
      <c r="L215">
        <f>I215*(G215-results!$B$22)^2*H215</f>
        <v>-2.3621725583878192E-07</v>
      </c>
      <c r="P215" s="3"/>
    </row>
    <row r="216" spans="2:16" ht="12.75">
      <c r="B216">
        <v>53</v>
      </c>
      <c r="C216">
        <v>-4.5E-05</v>
      </c>
      <c r="E216" s="3">
        <f t="shared" si="37"/>
        <v>1.3461999999999998</v>
      </c>
      <c r="F216" s="4">
        <f t="shared" si="38"/>
        <v>-4.5E-05</v>
      </c>
      <c r="G216">
        <f t="shared" si="39"/>
        <v>1.3430138620999998</v>
      </c>
      <c r="H216" s="3">
        <f t="shared" si="40"/>
        <v>0.0063722757999999935</v>
      </c>
      <c r="I216">
        <f t="shared" si="41"/>
        <v>-5.9999999999999995E-05</v>
      </c>
      <c r="J216">
        <f t="shared" si="42"/>
        <v>-3.8233654799999957E-07</v>
      </c>
      <c r="K216">
        <f t="shared" si="43"/>
        <v>-5.134832839514614E-07</v>
      </c>
      <c r="L216">
        <f>I216*(G216-results!$B$22)^2*H216</f>
        <v>-1.6172957726077244E-07</v>
      </c>
      <c r="P216" s="3"/>
    </row>
    <row r="217" spans="2:16" ht="12.75">
      <c r="B217">
        <v>53.249123</v>
      </c>
      <c r="C217">
        <v>-2.5E-05</v>
      </c>
      <c r="E217" s="3">
        <f t="shared" si="37"/>
        <v>1.3525277241999998</v>
      </c>
      <c r="F217" s="4">
        <f t="shared" si="38"/>
        <v>-2.5E-05</v>
      </c>
      <c r="G217">
        <f t="shared" si="39"/>
        <v>1.3493638620999997</v>
      </c>
      <c r="H217" s="3">
        <f t="shared" si="40"/>
        <v>0.00632772419999994</v>
      </c>
      <c r="I217">
        <f t="shared" si="41"/>
        <v>-3.5000000000000004E-05</v>
      </c>
      <c r="J217">
        <f t="shared" si="42"/>
        <v>-2.2147034699999793E-07</v>
      </c>
      <c r="K217">
        <f t="shared" si="43"/>
        <v>-2.9884408276854426E-07</v>
      </c>
      <c r="L217">
        <f>I217*(G217-results!$B$22)^2*H217</f>
        <v>-9.552091831438699E-08</v>
      </c>
      <c r="P217" s="3"/>
    </row>
    <row r="218" spans="2:16" ht="12.75">
      <c r="B218">
        <v>53.5</v>
      </c>
      <c r="C218">
        <v>-5E-06</v>
      </c>
      <c r="E218" s="3">
        <f t="shared" si="37"/>
        <v>1.3589</v>
      </c>
      <c r="F218" s="4">
        <f t="shared" si="38"/>
        <v>-5E-06</v>
      </c>
      <c r="G218">
        <f t="shared" si="39"/>
        <v>1.3557138621</v>
      </c>
      <c r="H218" s="3">
        <f t="shared" si="40"/>
        <v>0.0063722758000002155</v>
      </c>
      <c r="I218">
        <f t="shared" si="41"/>
        <v>-1.5E-05</v>
      </c>
      <c r="J218">
        <f t="shared" si="42"/>
        <v>-9.558413700000324E-08</v>
      </c>
      <c r="K218">
        <f t="shared" si="43"/>
        <v>-1.2958473952776988E-07</v>
      </c>
      <c r="L218">
        <f>I218*(G218-results!$B$22)^2*H218</f>
        <v>-4.20268446331908E-08</v>
      </c>
      <c r="P218" s="3"/>
    </row>
    <row r="219" spans="2:16" ht="12.75">
      <c r="B219">
        <v>53.749123</v>
      </c>
      <c r="C219">
        <v>5E-06</v>
      </c>
      <c r="E219" s="3">
        <f t="shared" si="37"/>
        <v>1.3652277242</v>
      </c>
      <c r="F219" s="4">
        <f t="shared" si="38"/>
        <v>5E-06</v>
      </c>
      <c r="G219">
        <f t="shared" si="39"/>
        <v>1.3620638620999999</v>
      </c>
      <c r="H219" s="3">
        <f t="shared" si="40"/>
        <v>0.00632772419999994</v>
      </c>
      <c r="I219">
        <f t="shared" si="41"/>
        <v>0</v>
      </c>
      <c r="J219">
        <f t="shared" si="42"/>
        <v>0</v>
      </c>
      <c r="K219">
        <f t="shared" si="43"/>
        <v>0</v>
      </c>
      <c r="L219">
        <f>I219*(G219-results!$B$22)^2*H219</f>
        <v>0</v>
      </c>
      <c r="P219" s="3"/>
    </row>
    <row r="220" spans="2:16" ht="12.75">
      <c r="B220">
        <v>54</v>
      </c>
      <c r="C220">
        <v>2E-05</v>
      </c>
      <c r="E220" s="3">
        <f t="shared" si="37"/>
        <v>1.3716</v>
      </c>
      <c r="F220" s="4">
        <f t="shared" si="38"/>
        <v>2E-05</v>
      </c>
      <c r="G220">
        <f t="shared" si="39"/>
        <v>1.3684138621</v>
      </c>
      <c r="H220" s="3">
        <f t="shared" si="40"/>
        <v>0.0063722757999999935</v>
      </c>
      <c r="I220">
        <f t="shared" si="41"/>
        <v>1.25E-05</v>
      </c>
      <c r="J220">
        <f t="shared" si="42"/>
        <v>7.965344749999992E-08</v>
      </c>
      <c r="K220">
        <f t="shared" si="43"/>
        <v>1.0899888172305448E-07</v>
      </c>
      <c r="L220">
        <f>I220*(G220-results!$B$22)^2*H220</f>
        <v>3.637677373508249E-08</v>
      </c>
      <c r="P220" s="3"/>
    </row>
    <row r="221" spans="2:16" ht="12.75">
      <c r="B221">
        <v>54.249123</v>
      </c>
      <c r="C221">
        <v>2.5E-05</v>
      </c>
      <c r="E221" s="3">
        <f t="shared" si="37"/>
        <v>1.3779277241999999</v>
      </c>
      <c r="F221" s="4">
        <f t="shared" si="38"/>
        <v>2.5E-05</v>
      </c>
      <c r="G221">
        <f t="shared" si="39"/>
        <v>1.3747638621</v>
      </c>
      <c r="H221" s="3">
        <f t="shared" si="40"/>
        <v>0.00632772419999994</v>
      </c>
      <c r="I221">
        <f t="shared" si="41"/>
        <v>2.25E-05</v>
      </c>
      <c r="J221">
        <f t="shared" si="42"/>
        <v>1.4237379449999865E-07</v>
      </c>
      <c r="K221">
        <f t="shared" si="43"/>
        <v>1.957303475886499E-07</v>
      </c>
      <c r="L221">
        <f>I221*(G221-results!$B$22)^2*H221</f>
        <v>6.624806678853067E-08</v>
      </c>
      <c r="P221" s="3"/>
    </row>
    <row r="222" spans="2:16" ht="12.75">
      <c r="B222">
        <v>54.5</v>
      </c>
      <c r="C222">
        <v>4E-05</v>
      </c>
      <c r="E222" s="3">
        <f t="shared" si="37"/>
        <v>1.3842999999999999</v>
      </c>
      <c r="F222" s="4">
        <f t="shared" si="38"/>
        <v>4E-05</v>
      </c>
      <c r="G222">
        <f t="shared" si="39"/>
        <v>1.3811138620999999</v>
      </c>
      <c r="H222" s="3">
        <f t="shared" si="40"/>
        <v>0.0063722757999999935</v>
      </c>
      <c r="I222">
        <f t="shared" si="41"/>
        <v>3.2500000000000004E-05</v>
      </c>
      <c r="J222">
        <f t="shared" si="42"/>
        <v>2.070989634999998E-07</v>
      </c>
      <c r="K222">
        <f t="shared" si="43"/>
        <v>2.8602724931639164E-07</v>
      </c>
      <c r="L222">
        <f>I222*(G222-results!$B$22)^2*H222</f>
        <v>9.816786603416454E-08</v>
      </c>
      <c r="P222" s="3"/>
    </row>
    <row r="223" spans="2:16" ht="12.75">
      <c r="B223">
        <v>54.749123</v>
      </c>
      <c r="C223">
        <v>4.5E-05</v>
      </c>
      <c r="E223" s="3">
        <f t="shared" si="37"/>
        <v>1.3906277241999998</v>
      </c>
      <c r="F223" s="4">
        <f t="shared" si="38"/>
        <v>4.5E-05</v>
      </c>
      <c r="G223">
        <f t="shared" si="39"/>
        <v>1.3874638620999997</v>
      </c>
      <c r="H223" s="3">
        <f t="shared" si="40"/>
        <v>0.00632772419999994</v>
      </c>
      <c r="I223">
        <f t="shared" si="41"/>
        <v>4.25E-05</v>
      </c>
      <c r="J223">
        <f t="shared" si="42"/>
        <v>2.689282784999975E-07</v>
      </c>
      <c r="K223">
        <f t="shared" si="43"/>
        <v>3.731282679155108E-07</v>
      </c>
      <c r="L223">
        <f>I223*(G223-results!$B$22)^2*H223</f>
        <v>1.2983813896464816E-07</v>
      </c>
      <c r="P223" s="3"/>
    </row>
    <row r="224" spans="2:3" ht="12.75">
      <c r="B224">
        <v>180</v>
      </c>
      <c r="C224">
        <v>7.5E-05</v>
      </c>
    </row>
    <row r="225" spans="2:3" ht="12.75">
      <c r="B225">
        <v>180.556137</v>
      </c>
      <c r="C225">
        <v>7.5E-05</v>
      </c>
    </row>
    <row r="226" spans="2:3" ht="12.75">
      <c r="B226">
        <v>180</v>
      </c>
      <c r="C226">
        <v>7.5E-05</v>
      </c>
    </row>
    <row r="227" spans="2:3" ht="12.75">
      <c r="B227">
        <v>54.749123</v>
      </c>
      <c r="C227">
        <v>4.5E-05</v>
      </c>
    </row>
    <row r="228" spans="2:3" ht="12.75">
      <c r="B228">
        <v>54</v>
      </c>
      <c r="C228">
        <v>2.5E-05</v>
      </c>
    </row>
    <row r="229" spans="2:3" ht="12.75">
      <c r="B229">
        <v>53.249123</v>
      </c>
      <c r="C229">
        <v>-2.5E-05</v>
      </c>
    </row>
    <row r="230" spans="2:3" ht="12.75">
      <c r="B230">
        <v>52.5</v>
      </c>
      <c r="C230">
        <v>-0.000105</v>
      </c>
    </row>
    <row r="231" spans="2:3" ht="12.75">
      <c r="B231">
        <v>51.749123</v>
      </c>
      <c r="C231">
        <v>-0.000275</v>
      </c>
    </row>
    <row r="232" spans="2:3" ht="12.75">
      <c r="B232">
        <v>51</v>
      </c>
      <c r="C232">
        <v>-0.00092</v>
      </c>
    </row>
    <row r="233" spans="2:3" ht="12.75">
      <c r="B233">
        <v>50.249123</v>
      </c>
      <c r="C233">
        <v>-0.006725</v>
      </c>
    </row>
    <row r="234" spans="2:3" ht="12.75">
      <c r="B234">
        <v>49.5</v>
      </c>
      <c r="C234">
        <v>-0.01676</v>
      </c>
    </row>
    <row r="235" spans="2:3" ht="12.75">
      <c r="B235">
        <v>48.749123</v>
      </c>
      <c r="C235">
        <v>-0.034485</v>
      </c>
    </row>
    <row r="236" spans="2:3" ht="12.75">
      <c r="B236">
        <v>48</v>
      </c>
      <c r="C236">
        <v>-0.057775</v>
      </c>
    </row>
    <row r="237" spans="2:3" ht="12.75">
      <c r="B237">
        <v>47.249123</v>
      </c>
      <c r="C237">
        <v>-0.071225</v>
      </c>
    </row>
    <row r="238" spans="2:3" ht="12.75">
      <c r="B238">
        <v>46.5</v>
      </c>
      <c r="C238">
        <v>-0.075055</v>
      </c>
    </row>
    <row r="239" spans="2:3" ht="12.75">
      <c r="B239">
        <v>45.749123</v>
      </c>
      <c r="C239">
        <v>-0.077595</v>
      </c>
    </row>
    <row r="240" spans="2:3" ht="12.75">
      <c r="B240">
        <v>45</v>
      </c>
      <c r="C240">
        <v>-0.081275</v>
      </c>
    </row>
    <row r="241" spans="2:3" ht="12.75">
      <c r="B241">
        <v>44.249123</v>
      </c>
      <c r="C241">
        <v>-0.08512</v>
      </c>
    </row>
    <row r="242" spans="2:3" ht="12.75">
      <c r="B242">
        <v>43.5</v>
      </c>
      <c r="C242">
        <v>-0.08821</v>
      </c>
    </row>
    <row r="243" spans="2:3" ht="12.75">
      <c r="B243">
        <v>42.749123</v>
      </c>
      <c r="C243">
        <v>-0.0906</v>
      </c>
    </row>
    <row r="244" spans="2:3" ht="12.75">
      <c r="B244">
        <v>42</v>
      </c>
      <c r="C244">
        <v>-0.092405</v>
      </c>
    </row>
    <row r="245" spans="2:3" ht="12.75">
      <c r="B245">
        <v>41.249123</v>
      </c>
      <c r="C245">
        <v>-0.093925</v>
      </c>
    </row>
    <row r="246" spans="2:3" ht="12.75">
      <c r="B246">
        <v>40.5</v>
      </c>
      <c r="C246">
        <v>-0.095325</v>
      </c>
    </row>
    <row r="247" spans="2:3" ht="12.75">
      <c r="B247">
        <v>39.749123</v>
      </c>
      <c r="C247">
        <v>-0.09659</v>
      </c>
    </row>
    <row r="248" spans="2:3" ht="12.75">
      <c r="B248">
        <v>39</v>
      </c>
      <c r="C248">
        <v>-0.097605</v>
      </c>
    </row>
    <row r="249" spans="2:3" ht="12.75">
      <c r="B249">
        <v>38.249123</v>
      </c>
      <c r="C249">
        <v>-0.09839</v>
      </c>
    </row>
    <row r="250" spans="2:3" ht="12.75">
      <c r="B250">
        <v>37.5</v>
      </c>
      <c r="C250">
        <v>-0.098975</v>
      </c>
    </row>
    <row r="251" spans="2:3" ht="12.75">
      <c r="B251">
        <v>36.749123</v>
      </c>
      <c r="C251">
        <v>-0.099485</v>
      </c>
    </row>
    <row r="252" spans="2:3" ht="12.75">
      <c r="B252">
        <v>36</v>
      </c>
      <c r="C252">
        <v>-0.099945</v>
      </c>
    </row>
    <row r="253" spans="2:3" ht="12.75">
      <c r="B253">
        <v>35.249123</v>
      </c>
      <c r="C253">
        <v>-0.10036</v>
      </c>
    </row>
    <row r="254" spans="2:3" ht="12.75">
      <c r="B254">
        <v>34.5</v>
      </c>
      <c r="C254">
        <v>-0.100675</v>
      </c>
    </row>
    <row r="255" spans="2:3" ht="12.75">
      <c r="B255">
        <v>33.749123</v>
      </c>
      <c r="C255">
        <v>-0.100895</v>
      </c>
    </row>
    <row r="256" spans="2:3" ht="12.75">
      <c r="B256">
        <v>33</v>
      </c>
      <c r="C256">
        <v>-0.101035</v>
      </c>
    </row>
    <row r="257" spans="2:3" ht="12.75">
      <c r="B257">
        <v>32.249123</v>
      </c>
      <c r="C257">
        <v>-0.101125</v>
      </c>
    </row>
    <row r="258" spans="2:3" ht="12.75">
      <c r="B258">
        <v>31.5</v>
      </c>
      <c r="C258">
        <v>-0.101195</v>
      </c>
    </row>
    <row r="259" spans="2:3" ht="12.75">
      <c r="B259">
        <v>30.749123</v>
      </c>
      <c r="C259">
        <v>-0.101225</v>
      </c>
    </row>
    <row r="260" spans="2:3" ht="12.75">
      <c r="B260">
        <v>30</v>
      </c>
      <c r="C260">
        <v>-0.10121</v>
      </c>
    </row>
    <row r="261" spans="2:3" ht="12.75">
      <c r="B261">
        <v>29.249123</v>
      </c>
      <c r="C261">
        <v>-0.101105</v>
      </c>
    </row>
    <row r="262" spans="2:3" ht="12.75">
      <c r="B262">
        <v>28.5</v>
      </c>
      <c r="C262">
        <v>-0.10077</v>
      </c>
    </row>
    <row r="263" spans="2:3" ht="12.75">
      <c r="B263">
        <v>27.749123</v>
      </c>
      <c r="C263">
        <v>-0.099245</v>
      </c>
    </row>
    <row r="264" spans="2:3" ht="12.75">
      <c r="B264">
        <v>27</v>
      </c>
      <c r="C264">
        <v>-0.09767</v>
      </c>
    </row>
    <row r="265" spans="2:3" ht="12.75">
      <c r="B265">
        <v>26.249123</v>
      </c>
      <c r="C265">
        <v>-0.097555</v>
      </c>
    </row>
    <row r="266" spans="2:3" ht="12.75">
      <c r="B266">
        <v>25.5</v>
      </c>
      <c r="C266">
        <v>-0.097585</v>
      </c>
    </row>
    <row r="267" spans="2:3" ht="12.75">
      <c r="B267">
        <v>24.749123</v>
      </c>
      <c r="C267">
        <v>-0.097615</v>
      </c>
    </row>
    <row r="268" spans="2:3" ht="12.75">
      <c r="B268">
        <v>24</v>
      </c>
      <c r="C268">
        <v>-0.097655</v>
      </c>
    </row>
    <row r="269" spans="2:3" ht="12.75">
      <c r="B269">
        <v>23.249123</v>
      </c>
      <c r="C269">
        <v>-0.097655</v>
      </c>
    </row>
    <row r="270" spans="2:3" ht="12.75">
      <c r="B270">
        <v>22.5</v>
      </c>
      <c r="C270">
        <v>-0.09765</v>
      </c>
    </row>
    <row r="271" spans="2:3" ht="12.75">
      <c r="B271">
        <v>21.749123</v>
      </c>
      <c r="C271">
        <v>-0.09764</v>
      </c>
    </row>
    <row r="272" spans="2:3" ht="12.75">
      <c r="B272">
        <v>21</v>
      </c>
      <c r="C272">
        <v>-0.09762</v>
      </c>
    </row>
    <row r="273" spans="2:3" ht="12.75">
      <c r="B273">
        <v>20.249123</v>
      </c>
      <c r="C273">
        <v>-0.097545</v>
      </c>
    </row>
    <row r="274" spans="2:3" ht="12.75">
      <c r="B274">
        <v>19.5</v>
      </c>
      <c r="C274">
        <v>-0.097375</v>
      </c>
    </row>
    <row r="275" spans="2:3" ht="12.75">
      <c r="B275">
        <v>18.749123</v>
      </c>
      <c r="C275">
        <v>-0.09716</v>
      </c>
    </row>
    <row r="276" spans="2:3" ht="12.75">
      <c r="B276">
        <v>18</v>
      </c>
      <c r="C276">
        <v>-0.09692</v>
      </c>
    </row>
    <row r="277" spans="2:3" ht="12.75">
      <c r="B277">
        <v>17.249123</v>
      </c>
      <c r="C277">
        <v>-0.096635</v>
      </c>
    </row>
    <row r="278" spans="2:3" ht="12.75">
      <c r="B278">
        <v>16.5</v>
      </c>
      <c r="C278">
        <v>-0.096285</v>
      </c>
    </row>
    <row r="279" spans="2:3" ht="12.75">
      <c r="B279">
        <v>15.749123</v>
      </c>
      <c r="C279">
        <v>-0.09579</v>
      </c>
    </row>
    <row r="280" spans="2:3" ht="12.75">
      <c r="B280">
        <v>15</v>
      </c>
      <c r="C280">
        <v>-0.095175</v>
      </c>
    </row>
    <row r="281" spans="2:3" ht="12.75">
      <c r="B281">
        <v>14.249123</v>
      </c>
      <c r="C281">
        <v>-0.09441</v>
      </c>
    </row>
    <row r="282" spans="2:3" ht="12.75">
      <c r="B282">
        <v>13.5</v>
      </c>
      <c r="C282">
        <v>-0.09361</v>
      </c>
    </row>
    <row r="283" spans="2:3" ht="12.75">
      <c r="B283">
        <v>12.749123</v>
      </c>
      <c r="C283">
        <v>-0.09278</v>
      </c>
    </row>
    <row r="284" spans="2:3" ht="12.75">
      <c r="B284">
        <v>12</v>
      </c>
      <c r="C284">
        <v>-0.091675</v>
      </c>
    </row>
    <row r="285" spans="2:3" ht="12.75">
      <c r="B285">
        <v>11.249123</v>
      </c>
      <c r="C285">
        <v>-0.090035</v>
      </c>
    </row>
    <row r="286" spans="2:3" ht="12.75">
      <c r="B286">
        <v>10.5</v>
      </c>
      <c r="C286">
        <v>-0.08746</v>
      </c>
    </row>
    <row r="287" spans="2:3" ht="12.75">
      <c r="B287">
        <v>9.749123</v>
      </c>
      <c r="C287">
        <v>-0.083815</v>
      </c>
    </row>
    <row r="288" spans="2:3" ht="12.75">
      <c r="B288">
        <v>9</v>
      </c>
      <c r="C288">
        <v>-0.08049</v>
      </c>
    </row>
    <row r="289" spans="2:3" ht="12.75">
      <c r="B289">
        <v>8.249123</v>
      </c>
      <c r="C289">
        <v>-0.07833</v>
      </c>
    </row>
    <row r="290" spans="2:3" ht="12.75">
      <c r="B290">
        <v>7.5</v>
      </c>
      <c r="C290">
        <v>-0.073445</v>
      </c>
    </row>
    <row r="291" spans="2:3" ht="12.75">
      <c r="B291">
        <v>6.749123</v>
      </c>
      <c r="C291">
        <v>-0.057685</v>
      </c>
    </row>
    <row r="292" spans="2:3" ht="12.75">
      <c r="B292">
        <v>6</v>
      </c>
      <c r="C292">
        <v>-0.03309</v>
      </c>
    </row>
    <row r="293" spans="2:3" ht="12.75">
      <c r="B293">
        <v>5.249123</v>
      </c>
      <c r="C293">
        <v>-0.015295</v>
      </c>
    </row>
    <row r="294" spans="2:3" ht="12.75">
      <c r="B294">
        <v>4.5</v>
      </c>
      <c r="C294">
        <v>-0.005305</v>
      </c>
    </row>
    <row r="295" spans="2:3" ht="12.75">
      <c r="B295">
        <v>3.749123</v>
      </c>
      <c r="C295">
        <v>-0.000605</v>
      </c>
    </row>
    <row r="296" spans="2:3" ht="12.75">
      <c r="B296">
        <v>3</v>
      </c>
      <c r="C296">
        <v>-0.000255</v>
      </c>
    </row>
    <row r="297" spans="2:3" ht="12.75">
      <c r="B297">
        <v>2.249123</v>
      </c>
      <c r="C297">
        <v>-9.5E-05</v>
      </c>
    </row>
    <row r="298" spans="2:3" ht="12.75">
      <c r="B298">
        <v>1.5</v>
      </c>
      <c r="C298">
        <v>-2.5E-05</v>
      </c>
    </row>
    <row r="299" spans="2:3" ht="12.75">
      <c r="B299">
        <v>0.749123</v>
      </c>
      <c r="C299">
        <v>2E-05</v>
      </c>
    </row>
    <row r="300" spans="2:3" ht="12.75">
      <c r="B300">
        <v>0</v>
      </c>
      <c r="C300">
        <v>4.5E-05</v>
      </c>
    </row>
    <row r="301" spans="2:3" ht="12.75">
      <c r="B301">
        <v>0</v>
      </c>
      <c r="C301">
        <v>5E-05</v>
      </c>
    </row>
    <row r="303" spans="1:3" ht="12.75">
      <c r="A303" t="s">
        <v>3</v>
      </c>
      <c r="B303" t="s">
        <v>4</v>
      </c>
      <c r="C303" t="s">
        <v>5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B2" sqref="B2"/>
    </sheetView>
  </sheetViews>
  <sheetFormatPr defaultColWidth="9.140625" defaultRowHeight="12.75"/>
  <cols>
    <col min="1" max="4" width="8.8515625" style="0" customWidth="1"/>
    <col min="5" max="5" width="12.28125" style="0" bestFit="1" customWidth="1"/>
    <col min="6" max="16384" width="8.8515625" style="0" customWidth="1"/>
  </cols>
  <sheetData>
    <row r="1" spans="1:7" ht="12.75">
      <c r="A1" t="s">
        <v>61</v>
      </c>
      <c r="B1" t="s">
        <v>62</v>
      </c>
      <c r="C1">
        <v>2</v>
      </c>
      <c r="D1" t="s">
        <v>63</v>
      </c>
      <c r="E1" t="s">
        <v>53</v>
      </c>
      <c r="F1" t="s">
        <v>54</v>
      </c>
      <c r="G1" t="s">
        <v>55</v>
      </c>
    </row>
    <row r="2" spans="1:2" ht="12.75">
      <c r="A2" t="s">
        <v>56</v>
      </c>
      <c r="B2">
        <v>-0.245</v>
      </c>
    </row>
    <row r="3" spans="1:3" ht="12.75">
      <c r="A3" t="s">
        <v>56</v>
      </c>
      <c r="B3" t="s">
        <v>64</v>
      </c>
      <c r="C3">
        <v>0.021</v>
      </c>
    </row>
    <row r="4" spans="1:6" ht="12.75">
      <c r="A4" t="s">
        <v>57</v>
      </c>
      <c r="B4" t="s">
        <v>58</v>
      </c>
      <c r="C4" t="s">
        <v>59</v>
      </c>
      <c r="D4" t="s">
        <v>65</v>
      </c>
      <c r="E4" t="s">
        <v>60</v>
      </c>
      <c r="F4" t="s">
        <v>65</v>
      </c>
    </row>
    <row r="5" spans="2:6" ht="12.75">
      <c r="B5">
        <v>1</v>
      </c>
      <c r="C5">
        <v>0.011</v>
      </c>
      <c r="D5">
        <v>0.027</v>
      </c>
      <c r="E5">
        <v>0.003</v>
      </c>
      <c r="F5">
        <v>0.004</v>
      </c>
    </row>
    <row r="6" spans="2:6" ht="12.75">
      <c r="B6">
        <v>2</v>
      </c>
      <c r="C6">
        <v>10000.013</v>
      </c>
      <c r="D6">
        <v>0.062</v>
      </c>
      <c r="E6">
        <v>-0.281</v>
      </c>
      <c r="F6">
        <v>0.666</v>
      </c>
    </row>
    <row r="7" spans="2:6" ht="12.75">
      <c r="B7">
        <v>3</v>
      </c>
      <c r="C7">
        <v>-0.049</v>
      </c>
      <c r="D7">
        <v>0.001</v>
      </c>
      <c r="E7">
        <v>-0.073</v>
      </c>
      <c r="F7">
        <v>0.001</v>
      </c>
    </row>
    <row r="8" spans="2:6" ht="12.75">
      <c r="B8">
        <v>4</v>
      </c>
      <c r="C8">
        <v>0.234</v>
      </c>
      <c r="D8">
        <v>0</v>
      </c>
      <c r="E8">
        <v>-0.021</v>
      </c>
      <c r="F8">
        <v>0.001</v>
      </c>
    </row>
    <row r="9" spans="2:6" ht="12.75">
      <c r="B9">
        <v>5</v>
      </c>
      <c r="C9">
        <v>0.046</v>
      </c>
      <c r="D9">
        <v>0</v>
      </c>
      <c r="E9">
        <v>-0.786</v>
      </c>
      <c r="F9">
        <v>0.001</v>
      </c>
    </row>
    <row r="10" spans="2:6" ht="12.75">
      <c r="B10">
        <v>6</v>
      </c>
      <c r="C10">
        <v>-0.156</v>
      </c>
      <c r="D10">
        <v>0.001</v>
      </c>
      <c r="E10">
        <v>-0.17</v>
      </c>
      <c r="F10">
        <v>0</v>
      </c>
    </row>
    <row r="11" spans="2:6" ht="12.75">
      <c r="B11">
        <v>9</v>
      </c>
      <c r="C11">
        <v>-0.034</v>
      </c>
      <c r="D11">
        <v>0</v>
      </c>
      <c r="E11">
        <v>0.038</v>
      </c>
      <c r="F11">
        <v>0.001</v>
      </c>
    </row>
    <row r="12" spans="2:6" ht="12.75">
      <c r="B12">
        <v>10</v>
      </c>
      <c r="C12">
        <v>-0.052</v>
      </c>
      <c r="D12">
        <v>0</v>
      </c>
      <c r="E12">
        <v>0.001</v>
      </c>
      <c r="F12">
        <v>0</v>
      </c>
    </row>
    <row r="13" spans="2:6" ht="12.75">
      <c r="B13">
        <v>12</v>
      </c>
      <c r="C13">
        <v>0</v>
      </c>
      <c r="D13">
        <v>0</v>
      </c>
      <c r="E13">
        <v>-0.001</v>
      </c>
      <c r="F13">
        <v>0</v>
      </c>
    </row>
    <row r="15" spans="1:3" ht="12.75">
      <c r="A15" t="s">
        <v>66</v>
      </c>
      <c r="B15" t="s">
        <v>67</v>
      </c>
      <c r="C15" t="s">
        <v>68</v>
      </c>
    </row>
    <row r="16" spans="1:2" ht="12.75">
      <c r="A16" t="s">
        <v>69</v>
      </c>
      <c r="B16" t="s">
        <v>70</v>
      </c>
    </row>
    <row r="17" spans="1:2" ht="12.75">
      <c r="A17" t="s">
        <v>71</v>
      </c>
      <c r="B17" t="s">
        <v>70</v>
      </c>
    </row>
    <row r="18" spans="1:2" ht="12.75">
      <c r="A18" t="s">
        <v>72</v>
      </c>
      <c r="B18" t="s">
        <v>70</v>
      </c>
    </row>
    <row r="19" spans="1:2" ht="12.75">
      <c r="A19" t="s">
        <v>73</v>
      </c>
      <c r="B19" t="s">
        <v>70</v>
      </c>
    </row>
    <row r="20" spans="1:2" ht="12.75">
      <c r="A20" t="s">
        <v>74</v>
      </c>
      <c r="B20" t="s">
        <v>70</v>
      </c>
    </row>
    <row r="21" spans="1:3" ht="12.75">
      <c r="A21" t="s">
        <v>75</v>
      </c>
      <c r="B21" t="s">
        <v>76</v>
      </c>
      <c r="C21" t="s">
        <v>77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Fermilab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Hank Glass</dc:creator>
  <cp:keywords/>
  <dc:description/>
  <cp:lastModifiedBy>Winctrtest</cp:lastModifiedBy>
  <cp:lastPrinted>1998-12-11T20:18:18Z</cp:lastPrinted>
  <dcterms:created xsi:type="dcterms:W3CDTF">1998-12-09T19:55:49Z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