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8955" activeTab="0"/>
  </bookViews>
  <sheets>
    <sheet name="FY2007 Reports" sheetId="1" r:id="rId1"/>
  </sheets>
  <externalReferences>
    <externalReference r:id="rId4"/>
  </externalReferences>
  <definedNames>
    <definedName name="_xlnm.Print_Area" localSheetId="0">'FY2007 Reports'!$C$2:$P$106</definedName>
    <definedName name="_xlnm.Print_Titles" localSheetId="0">'FY2007 Reports'!$2:$3</definedName>
  </definedNames>
  <calcPr fullCalcOnLoad="1"/>
</workbook>
</file>

<file path=xl/sharedStrings.xml><?xml version="1.0" encoding="utf-8"?>
<sst xmlns="http://schemas.openxmlformats.org/spreadsheetml/2006/main" count="358" uniqueCount="196">
  <si>
    <t>PROJECT</t>
  </si>
  <si>
    <t>TECH.</t>
  </si>
  <si>
    <t>NUMBER</t>
  </si>
  <si>
    <t>COMM.</t>
  </si>
  <si>
    <t>TITLE</t>
  </si>
  <si>
    <t>TOTAL</t>
  </si>
  <si>
    <t>ANN. FUNDS</t>
  </si>
  <si>
    <t>CAP. FUNDS</t>
  </si>
  <si>
    <t>O&amp;M FUNDS</t>
  </si>
  <si>
    <t>SEC. 7 FUNDS</t>
  </si>
  <si>
    <t>OTHER FUNDS</t>
  </si>
  <si>
    <t>COMMENTS</t>
  </si>
  <si>
    <t>Up to $10K</t>
  </si>
  <si>
    <t>OR</t>
  </si>
  <si>
    <t>N</t>
  </si>
  <si>
    <t xml:space="preserve">  RZ-RECR</t>
  </si>
  <si>
    <t>BC</t>
  </si>
  <si>
    <t>Highline Net O&amp;M</t>
  </si>
  <si>
    <t>126b</t>
  </si>
  <si>
    <t>CDOW assistance</t>
  </si>
  <si>
    <t>White sucker removal</t>
  </si>
  <si>
    <t xml:space="preserve">  PONDS</t>
  </si>
  <si>
    <t xml:space="preserve">  Growout pond leases, etc.</t>
  </si>
  <si>
    <t>121a</t>
  </si>
  <si>
    <t>BOR AGREEMENT</t>
  </si>
  <si>
    <t>FY 2007</t>
  </si>
  <si>
    <t>Program cost reduced from $86.9K. USGS $56K; CWCB/SEO $2K</t>
  </si>
  <si>
    <t>07-AA-40-2625</t>
  </si>
  <si>
    <t>Increased by $6,500 for GIS work.</t>
  </si>
  <si>
    <t>CAP</t>
  </si>
  <si>
    <t>WAC</t>
  </si>
  <si>
    <t>Reduced from $45K estimate based on 12/12/06 bill from BOR-Loveland.  Pre-paid estimated $49,510 FY 08 cost because funds were available at EOY.</t>
  </si>
  <si>
    <t>04-AA-40-2169</t>
  </si>
  <si>
    <t>11/21/06: Revised SOW from USGS req. total of $155K for FY 07; $132.5 from RP and $22.5K from USGS (previous total was $135.5K with $128.2 from RP), 7/7/05: PD's office realized they mis-calculated budget when they included only $67.8K; total of $135.5K needed.  Assume $7.3K available from USGS, and remaining $60.4K added in for FY 07.</t>
  </si>
  <si>
    <t xml:space="preserve"> 07-AA-40-2667</t>
  </si>
  <si>
    <t xml:space="preserve">  Duchesne River riffle eval.</t>
  </si>
  <si>
    <t>FY 06 annual report says '07 budget $19K; RIP share $11.4K.</t>
  </si>
  <si>
    <t xml:space="preserve"> 07-AA-40-2626</t>
  </si>
  <si>
    <t>Program guidance contemplated one scope of work for both Redlands and GVP fish passage operation for $58.7K.  Redlands SOW submitted for $46.1K; GVP for $39.2K.</t>
  </si>
  <si>
    <t xml:space="preserve">07-AA-40-2649 </t>
  </si>
  <si>
    <t>Reduced operation in FY 07.</t>
  </si>
  <si>
    <t>Program guidance contemplated $85K O&amp;M, but SOW $79K for FY 07.  REDUCE TO 40K, NO PASSAGE OPERATION IN FY 07 (ACTUALLY, ACCORDING TO BOB NORMAN, THERE IS NO BOR/GVP O&amp;M ON THE PASSAGE EVEN WHEN IT IS OPERATED.  THEY ONLY O&amp;M THE SCREEN).</t>
  </si>
  <si>
    <t>Program guidance contemplated $93.6K O&amp;M, but SOW shows $85K for FY 07.  2/15/07:  Pat checked GVIC annual work plan submitted to BOR from GVIC; total cost $65.6, so reduced from $80K.</t>
  </si>
  <si>
    <t>07-AA-40-2646</t>
  </si>
  <si>
    <t>Salvage native fish from canals in case screens not fully operated (spent in early FY 07, per Chuck McAda).</t>
  </si>
  <si>
    <t>Program guidance contemplated $15K O&amp;M, but SOW shows $96.5K for FY 07. (Does include gage maint., also, however.)  Muth 8/24/06: $96.5 in FY 07 contains some capital costs.  2/15/07: Per Burdick, subtract $14.5K of the $16.5K for gage O&amp;M.  FY 07 O&amp;M $82.4K; capital $14.5K (per 9/13/06 letter), so reduced O&amp;M to $82.4K + 2K for gage = $84.4K.  (Reduced from $96.5K)</t>
  </si>
  <si>
    <t>ONG, NR$</t>
  </si>
  <si>
    <t>07-AA-40-2664</t>
  </si>
  <si>
    <t>CAP, NR$</t>
  </si>
  <si>
    <t>05-FG-40-2329 (UDWR), 05-FC-40-2391 (LFL)</t>
  </si>
  <si>
    <t>Razorback emigration from the Stirrup floodplain</t>
  </si>
  <si>
    <t>06-FC-40-2505</t>
  </si>
  <si>
    <t xml:space="preserve">05-FG-40-2355                    FWS: 07-AA-40-2654 </t>
  </si>
  <si>
    <t>Increased to continue expansion into South Beach.  (No new SOW yet, but should just be the amt in the SOW +$4200)  Pat has new SOW, but hasn't had time to review yet; $113.6K</t>
  </si>
  <si>
    <t>07-AA-40-2647</t>
  </si>
  <si>
    <t>05-FG-40-2326</t>
  </si>
  <si>
    <t>FY 07 cost was previously unknown and not included in Program guidance. Includes synthesis report.  Funds went to 123, 109 reduced from $41.7K to $10K just for synth rpt.</t>
  </si>
  <si>
    <t>07-AA-40-2602</t>
  </si>
  <si>
    <t>07-AA-40-2648 (FWS)  05-FC-40-2318 (LFL)</t>
  </si>
  <si>
    <t>SOW requests $64K.  2/15/07: $10.5K added for SMB otolith analysis added.</t>
  </si>
  <si>
    <t>07-FG-40-2600 (FWS)   05-FG-40-2325 (UDWR)</t>
  </si>
  <si>
    <t>123a&amp;b</t>
  </si>
  <si>
    <t>Increased from $232.3 to do more work, then increased from $242.3 to do still more.</t>
  </si>
  <si>
    <t>05-FG-40-2316</t>
  </si>
  <si>
    <t>Added $22.07K due to math error (originally $193,915).</t>
  </si>
  <si>
    <t>07-AA-40-2651</t>
  </si>
  <si>
    <t xml:space="preserve">Removal will continue into FY 07, and synthesis report included, so total cost increased from Program Guidance $76K.  FY 07: Increased from 4 to 7 passes, budget increased from $95.1K.  </t>
  </si>
  <si>
    <t>05-FC-40-2319</t>
  </si>
  <si>
    <t>2/15/07: $10.5K added for SMB otolith analysis.</t>
  </si>
  <si>
    <t>06-FG-40-2503</t>
  </si>
  <si>
    <t>06-FG-40-2504</t>
  </si>
  <si>
    <t>Added in FY 07 as part of other work, no $ needed.</t>
  </si>
  <si>
    <t xml:space="preserve">07-AA-40-2599 </t>
  </si>
  <si>
    <t>Funds will be needed to fix leak problems at hatchery, but apparently not until FY 08.</t>
  </si>
  <si>
    <t>SOW requests $483.3K. FWS has committed to funding 100% of Ouray O&amp;M.</t>
  </si>
  <si>
    <t>05-FG-40-2324</t>
  </si>
  <si>
    <t>Need funds to repair outlet structures (flood damage), est. at $31.2K.  Only ~$80K needed for hatchery for total of $111 instead of $224.1K.  Final totals in late August, but that's too late, so if they need more, we'll tx in FY 08.  Actually only needed $92,048.29 (including the repair), so will reduce '08 request by $19,152.</t>
  </si>
  <si>
    <t>SOW requests $77.2K, but CDOW has funds available from BOR FY 05 and 06 obligations that are still unbilled.</t>
  </si>
  <si>
    <t>$5K for O&amp;M at DeBeque and Peters ponds is needed every year.</t>
  </si>
  <si>
    <t xml:space="preserve">  Fencing Horsethief ponds</t>
  </si>
  <si>
    <t>Added 10/06.  THIS CAME OUT OF $ BOR CARRIED OVER FROM FY 07.  3/19: Fence &amp; labor $12-$13K, per Terry Stroh (so I reduced this from $27K and added $14K to 29e)</t>
  </si>
  <si>
    <t>06-CR-40-8133</t>
  </si>
  <si>
    <t>05-FC-40-2315</t>
  </si>
  <si>
    <t xml:space="preserve">07-AA-40-2682 </t>
  </si>
  <si>
    <t>05-FG-40-2350</t>
  </si>
  <si>
    <t>Survey for larval RBS in Gu &amp; Co R's</t>
  </si>
  <si>
    <t>121b</t>
  </si>
  <si>
    <t>Gunnison R. electrofishing survey</t>
  </si>
  <si>
    <t xml:space="preserve">3/15: Currently ~$21K in '07 (with $0 and no write-up in '08), but the SOW needs to be revised to add survey work at tributary entrances for spawning razorback in the spring and at river mile 32.5 in the summer for spawning C. pikeminnow. </t>
  </si>
  <si>
    <t>06-FG-40-2506 (UDWR),                 07-AA-40-2601(FWS)   06-FC-40-2507 (LFL)</t>
  </si>
  <si>
    <t>3/22: Includes est. of survival rates of stocked RBS (since data collected under this project).</t>
  </si>
  <si>
    <t>06-FG-40-2515</t>
  </si>
  <si>
    <t>07-AA-40-2665</t>
  </si>
  <si>
    <t>SOW requests $20.8K, but some of this may be for FY 08 work.</t>
  </si>
  <si>
    <t>05-FG-40-2322</t>
  </si>
  <si>
    <t>Leave funds in, but BC to discuss whether this work begins in 07 or 08 as part of population estimate workshop summary review.</t>
  </si>
  <si>
    <t>05-FC-40-2428 (LFL)   06-CR-40-8133 (SWCA)</t>
  </si>
  <si>
    <t>SOW requested only $29.5K ($60K had been anticipated).</t>
  </si>
  <si>
    <t>Standardize electrofishing boats</t>
  </si>
  <si>
    <t>S7 funds provided in FY 06</t>
  </si>
  <si>
    <t xml:space="preserve">Obligated 07 costs in FY 06. There will be '08 &amp; '09 costs.  </t>
  </si>
  <si>
    <t>07-AA-40-2666</t>
  </si>
  <si>
    <t>Reduced from est. of $50 K 3/06. 11/06: added $12K for $ that couldn't be spent in FY 06 and was de-obligated.  An additional $7.5K from SJRIP still needed (never obligated in FY 06).  5/17: SJRIP will contribute $30K in FY 07 to make up for FY 06.  Speas 6/21: UCRIP needs to cover the 11% overhead, so breakdown is $30K SJRIP, 30,388 UCRIP.</t>
  </si>
  <si>
    <t xml:space="preserve">07-AA-40-2652 </t>
  </si>
  <si>
    <t>See #12.</t>
  </si>
  <si>
    <t xml:space="preserve">07-AA-40-2650 </t>
  </si>
  <si>
    <t>05-FG-40-2321</t>
  </si>
  <si>
    <t xml:space="preserve">07-AA-40-2598 </t>
  </si>
  <si>
    <r>
      <t xml:space="preserve">Hopefully this number will be reduced (perhaps by half), but we won't know until after we make decisions about tags.  Speas: 7/18: Should be about $90K of FY 06 $ left, which BOR can carry over and purchase in Oct., so probably won't need FY 07 $ for PIT tags.  2/25/07: PD ofc. put in $100K for PIT tags for use in FY 08 to reduce 08 costs.  4/2: Dave thinks they can only spend $42K for PIT tags, $10K for readers, and maybe another $15K for add'l PIT tags, if needed, for a total of $67K (have a ceiling). </t>
    </r>
    <r>
      <rPr>
        <sz val="8"/>
        <color indexed="17"/>
        <rFont val="Arial"/>
        <family val="2"/>
      </rPr>
      <t>5/17: $42K in PIT tags, $8,250 in readers, leaving $49,750 for something else.  7/24: Dave will order $50K more in PIT tags; should reduce FY 08 cost to $0.</t>
    </r>
  </si>
  <si>
    <t>WAC/BC</t>
  </si>
  <si>
    <t>BC/WAC</t>
  </si>
  <si>
    <t>MC/BC</t>
  </si>
  <si>
    <t>I&amp;E</t>
  </si>
  <si>
    <t>I&amp;E, WAC</t>
  </si>
  <si>
    <t>MC</t>
  </si>
  <si>
    <t>COORD.</t>
  </si>
  <si>
    <t>SERVICE (DIRECT FUNDING)</t>
  </si>
  <si>
    <t>OVER  HEAD</t>
  </si>
  <si>
    <t>FWS+OH</t>
  </si>
  <si>
    <t>Chart</t>
  </si>
  <si>
    <t>Czapla</t>
  </si>
  <si>
    <t>Felker</t>
  </si>
  <si>
    <t>Kantola</t>
  </si>
  <si>
    <t>Smith/Mohrman</t>
  </si>
  <si>
    <t>Colorado additional in-kind funds.</t>
  </si>
  <si>
    <t>LEAD AGENCY, PRINIPLE INVESTIGATOR, COMMENTS</t>
  </si>
  <si>
    <t>FWS, George Smith.</t>
  </si>
  <si>
    <t>FWS, George Smith</t>
  </si>
  <si>
    <t xml:space="preserve">CWCB, Randy Seaholm, Michelle Garrison. </t>
  </si>
  <si>
    <t>CWCB, Ray Alvarado, Michelle Garrison.</t>
  </si>
  <si>
    <t>BR, Brent Uilenberg, Bob Norman.</t>
  </si>
  <si>
    <t xml:space="preserve">FWS, George Smith. </t>
  </si>
  <si>
    <t>FWS, George Smith; CRWCD, Dan Birch.</t>
  </si>
  <si>
    <t>BR, Brent Uilenberg/Terry Gomoll</t>
  </si>
  <si>
    <t>BR, Brent Uilenberg/Terry Gomoll.</t>
  </si>
  <si>
    <t>CUWCD, Terry Hickman</t>
  </si>
  <si>
    <t>USGS, Paul Vonguerard. FWS, George Smith.</t>
  </si>
  <si>
    <t>FWS, McAda, Burdick</t>
  </si>
  <si>
    <t>BR, Brent Uilenberg, Bob Norman; GVWUA</t>
  </si>
  <si>
    <t>FWS, Chuck McAda, Bob Burdick.</t>
  </si>
  <si>
    <t>FWS, Pat Nelson.</t>
  </si>
  <si>
    <t>FWS, Dan Alonso, Pat Nelson.</t>
  </si>
  <si>
    <r>
      <t>UDWR, Trina Hedrick;</t>
    </r>
    <r>
      <rPr>
        <sz val="8"/>
        <color indexed="8"/>
        <rFont val="Arial"/>
        <family val="2"/>
      </rPr>
      <t xml:space="preserve"> LFL </t>
    </r>
    <r>
      <rPr>
        <sz val="8"/>
        <rFont val="Arial"/>
        <family val="2"/>
      </rPr>
      <t>Kevin Bestgen.</t>
    </r>
  </si>
  <si>
    <t>LFL, John Hawkins</t>
  </si>
  <si>
    <t>CDOP, Chris Foreman.</t>
  </si>
  <si>
    <t>CDOW, Lori Martin</t>
  </si>
  <si>
    <t>FWS, Sam Finney.</t>
  </si>
  <si>
    <t>UDWR, Trina Hedrick</t>
  </si>
  <si>
    <t>LFL, Hawkins.</t>
  </si>
  <si>
    <t>FWS, Burdick, McAda</t>
  </si>
  <si>
    <t>LFL, Bestgen, Hawkins.</t>
  </si>
  <si>
    <t>CDOW, Pat Martinez, CSU, Brett Johnson.</t>
  </si>
  <si>
    <t>FWS, Chuck McAda</t>
  </si>
  <si>
    <t>FWS, Mike Montagne</t>
  </si>
  <si>
    <t>CDOW, Dave Schnoor, Tom Nesler</t>
  </si>
  <si>
    <t>FWS, Tom Czapla, Chuck McAda; BOR, Dave Speas.</t>
  </si>
  <si>
    <t>LFL, Kevin Bestgen, Darrel Snyder.</t>
  </si>
  <si>
    <t>FWS, Chuck McAda.</t>
  </si>
  <si>
    <t>LFL, Kevin Bestgen. FWS, Dave Irving.</t>
  </si>
  <si>
    <t>LFL, Kevin Bestgen; UDWR, Paul Badame, Patrick Goddard; CDOW, Tom Nesler</t>
  </si>
  <si>
    <t>UDWR, Patrick Goddard.</t>
  </si>
  <si>
    <t>FWS, Tom Czapla. SWCA, Valdez. LFL, Bestgen.</t>
  </si>
  <si>
    <t>CDOW, Pat Martinez, Larry Kolz (contract)</t>
  </si>
  <si>
    <t>LFL, Kevin Bestgen, Darrel Snyder</t>
  </si>
  <si>
    <t>FWS, Debbie Felker.</t>
  </si>
  <si>
    <t>BR, Justyn Hock.</t>
  </si>
  <si>
    <t>UDWR, Trina Hedrick.</t>
  </si>
  <si>
    <t>BR, Dave Speas.</t>
  </si>
  <si>
    <t>CDOW, Tom Nesler. CWCB, Randy Seaholm.</t>
  </si>
  <si>
    <t>WSEO, John Shields.</t>
  </si>
  <si>
    <t>BR, Bob Norman.</t>
  </si>
  <si>
    <t>FWS, Bob Muth, Tom Czapla. Rich Valdez.</t>
  </si>
  <si>
    <t>FWS. George Smith. Up to $10K.</t>
  </si>
  <si>
    <t>BR, Brent Uilenberg, Bob Norman.  No report needed unless work was done on GVWM in FY 07.</t>
  </si>
  <si>
    <t>FWS, Finney</t>
  </si>
  <si>
    <t xml:space="preserve">Was nna fish mgmt.  But discontinued in '07; reduced from $31.5K.  Now just observation of riffle habitat to evaluate Duchesne baseflow recs.  </t>
  </si>
  <si>
    <t>BR, Brent Uilenberg, Bob Norman; GVIC.</t>
  </si>
  <si>
    <t>BR, Brent Uilenberg</t>
  </si>
  <si>
    <t>BR, Brent Uilenberg, Bob Norman, Redlands.</t>
  </si>
  <si>
    <t>FWS, Pat Nelson; BOR, Brent Uilenberg, Bob Norman. No report required if no work done in FY 07.</t>
  </si>
  <si>
    <t>FWS, Mark Fuller</t>
  </si>
  <si>
    <t>LFL, Bestgen. FWS, Irving</t>
  </si>
  <si>
    <t xml:space="preserve">UDWR, Paul Badame, Trina Hedrick, Leisa Monroe, FWS, Mark Fuller, </t>
  </si>
  <si>
    <t>UDWR, Trina Hedrick, FWS, Mark Fuller.</t>
  </si>
  <si>
    <t>UDWR, Quent Bradwisch</t>
  </si>
  <si>
    <t>FWS, Angela Kantola.</t>
  </si>
  <si>
    <t>UDWR, Krissy Wilson, Trina Hedrick.</t>
  </si>
  <si>
    <t>FWS, Doug Osmundson, Bob Burdick, Chuck McAda.</t>
  </si>
  <si>
    <t>FWS, Bob Burdick, Chuck McAda</t>
  </si>
  <si>
    <t>FWS, Chuck McAda, Bob Burdick</t>
  </si>
  <si>
    <t>UDWR, Paul Badame, Patrick Goddard.</t>
  </si>
  <si>
    <t>UDWR, Patrick Goddard, LFL, Kevin Bestgen</t>
  </si>
  <si>
    <t>FWS, Debbie Felker</t>
  </si>
  <si>
    <t>BR, Kara Lamb, CDOW, Randy Seaholm</t>
  </si>
  <si>
    <t>Cap. $ in blue</t>
  </si>
  <si>
    <t>Colorado in-kind funds.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</si>
</sst>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s>
  <fonts count="14">
    <font>
      <sz val="10"/>
      <name val="Arial"/>
      <family val="0"/>
    </font>
    <font>
      <b/>
      <sz val="8"/>
      <name val="Arial"/>
      <family val="2"/>
    </font>
    <font>
      <sz val="8"/>
      <name val="Arial"/>
      <family val="2"/>
    </font>
    <font>
      <sz val="8"/>
      <color indexed="10"/>
      <name val="Arial"/>
      <family val="2"/>
    </font>
    <font>
      <sz val="8"/>
      <color indexed="8"/>
      <name val="Arial"/>
      <family val="2"/>
    </font>
    <font>
      <u val="double"/>
      <sz val="8"/>
      <name val="Arial"/>
      <family val="2"/>
    </font>
    <font>
      <i/>
      <sz val="8"/>
      <name val="Arial"/>
      <family val="2"/>
    </font>
    <font>
      <sz val="8"/>
      <color indexed="17"/>
      <name val="Arial"/>
      <family val="2"/>
    </font>
    <font>
      <b/>
      <sz val="8"/>
      <color indexed="8"/>
      <name val="Arial"/>
      <family val="2"/>
    </font>
    <font>
      <u val="single"/>
      <sz val="10"/>
      <color indexed="36"/>
      <name val="Arial"/>
      <family val="0"/>
    </font>
    <font>
      <u val="single"/>
      <sz val="10"/>
      <color indexed="12"/>
      <name val="Arial"/>
      <family val="0"/>
    </font>
    <font>
      <b/>
      <u val="single"/>
      <sz val="8"/>
      <name val="Arial"/>
      <family val="2"/>
    </font>
    <font>
      <u val="double"/>
      <sz val="8"/>
      <color indexed="8"/>
      <name val="Arial"/>
      <family val="2"/>
    </font>
    <font>
      <sz val="9"/>
      <color indexed="8"/>
      <name val="Arial"/>
      <family val="2"/>
    </font>
  </fonts>
  <fills count="8">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45"/>
        <bgColor indexed="64"/>
      </patternFill>
    </fill>
    <fill>
      <patternFill patternType="solid">
        <fgColor indexed="55"/>
        <bgColor indexed="64"/>
      </patternFill>
    </fill>
    <fill>
      <patternFill patternType="solid">
        <fgColor indexed="23"/>
        <bgColor indexed="64"/>
      </patternFill>
    </fill>
    <fill>
      <patternFill patternType="solid">
        <fgColor indexed="44"/>
        <bgColor indexed="64"/>
      </patternFill>
    </fill>
  </fills>
  <borders count="13">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91">
    <xf numFmtId="0" fontId="0" fillId="0" borderId="0" xfId="0" applyAlignment="1">
      <alignment/>
    </xf>
    <xf numFmtId="0" fontId="1" fillId="2" borderId="0" xfId="0" applyFont="1" applyFill="1" applyAlignment="1" applyProtection="1">
      <alignment horizontal="center"/>
      <protection locked="0"/>
    </xf>
    <xf numFmtId="0" fontId="1" fillId="2" borderId="0" xfId="0" applyFont="1" applyFill="1" applyAlignment="1" applyProtection="1">
      <alignment horizontal="center" wrapText="1"/>
      <protection locked="0"/>
    </xf>
    <xf numFmtId="3" fontId="1" fillId="2" borderId="0" xfId="0" applyNumberFormat="1" applyFont="1" applyFill="1" applyAlignment="1">
      <alignment horizontal="center"/>
    </xf>
    <xf numFmtId="3" fontId="1" fillId="2" borderId="1" xfId="0" applyNumberFormat="1" applyFont="1" applyFill="1" applyBorder="1" applyAlignment="1">
      <alignment horizontal="center"/>
    </xf>
    <xf numFmtId="0" fontId="1" fillId="0" borderId="2" xfId="0" applyFont="1" applyBorder="1" applyAlignment="1" applyProtection="1">
      <alignment horizontal="left"/>
      <protection locked="0"/>
    </xf>
    <xf numFmtId="0" fontId="1" fillId="0" borderId="3" xfId="0" applyFont="1" applyBorder="1" applyAlignment="1" applyProtection="1">
      <alignment horizontal="left"/>
      <protection locked="0"/>
    </xf>
    <xf numFmtId="0" fontId="0" fillId="0" borderId="3" xfId="0" applyBorder="1" applyAlignment="1">
      <alignment horizontal="left"/>
    </xf>
    <xf numFmtId="0" fontId="0" fillId="0" borderId="4" xfId="0" applyBorder="1" applyAlignment="1">
      <alignment horizontal="left"/>
    </xf>
    <xf numFmtId="3" fontId="2" fillId="0" borderId="5" xfId="0" applyNumberFormat="1" applyFont="1" applyBorder="1" applyAlignment="1">
      <alignment/>
    </xf>
    <xf numFmtId="0" fontId="2" fillId="0" borderId="5" xfId="0" applyFont="1" applyBorder="1" applyAlignment="1">
      <alignment wrapText="1"/>
    </xf>
    <xf numFmtId="0" fontId="2" fillId="0" borderId="5" xfId="0" applyFont="1" applyBorder="1" applyAlignment="1" applyProtection="1">
      <alignment horizontal="left" wrapText="1"/>
      <protection locked="0"/>
    </xf>
    <xf numFmtId="164" fontId="2" fillId="0" borderId="5" xfId="0" applyNumberFormat="1" applyFont="1" applyFill="1" applyBorder="1" applyAlignment="1">
      <alignment/>
    </xf>
    <xf numFmtId="164" fontId="2" fillId="0" borderId="5" xfId="0" applyNumberFormat="1" applyFont="1" applyBorder="1" applyAlignment="1">
      <alignment/>
    </xf>
    <xf numFmtId="0" fontId="2" fillId="0" borderId="5" xfId="0" applyFont="1" applyFill="1" applyBorder="1" applyAlignment="1" applyProtection="1">
      <alignment horizontal="left" wrapText="1"/>
      <protection locked="0"/>
    </xf>
    <xf numFmtId="0" fontId="4" fillId="0" borderId="5" xfId="0" applyFont="1" applyBorder="1" applyAlignment="1">
      <alignment wrapText="1"/>
    </xf>
    <xf numFmtId="164" fontId="2" fillId="0" borderId="6" xfId="0" applyNumberFormat="1" applyFont="1" applyFill="1" applyBorder="1" applyAlignment="1">
      <alignment/>
    </xf>
    <xf numFmtId="0" fontId="2" fillId="0" borderId="6" xfId="0" applyFont="1" applyBorder="1" applyAlignment="1">
      <alignment wrapText="1"/>
    </xf>
    <xf numFmtId="0" fontId="2" fillId="3" borderId="5" xfId="0" applyFont="1" applyFill="1" applyBorder="1" applyAlignment="1" applyProtection="1">
      <alignment horizontal="left" wrapText="1"/>
      <protection locked="0"/>
    </xf>
    <xf numFmtId="164" fontId="2" fillId="3" borderId="4" xfId="0" applyNumberFormat="1" applyFont="1" applyFill="1" applyBorder="1" applyAlignment="1">
      <alignment/>
    </xf>
    <xf numFmtId="164" fontId="5" fillId="3" borderId="5" xfId="0" applyNumberFormat="1" applyFont="1" applyFill="1" applyBorder="1" applyAlignment="1">
      <alignment/>
    </xf>
    <xf numFmtId="164" fontId="2" fillId="3" borderId="5" xfId="0" applyNumberFormat="1" applyFont="1" applyFill="1" applyBorder="1" applyAlignment="1">
      <alignment/>
    </xf>
    <xf numFmtId="0" fontId="1" fillId="3" borderId="5" xfId="0" applyFont="1" applyFill="1" applyBorder="1" applyAlignment="1" applyProtection="1">
      <alignment horizontal="left" wrapText="1"/>
      <protection locked="0"/>
    </xf>
    <xf numFmtId="0" fontId="2" fillId="2" borderId="5" xfId="0" applyFont="1" applyFill="1" applyBorder="1" applyAlignment="1" applyProtection="1">
      <alignment horizontal="left" wrapText="1"/>
      <protection locked="0"/>
    </xf>
    <xf numFmtId="164" fontId="5" fillId="2" borderId="5" xfId="0" applyNumberFormat="1" applyFont="1" applyFill="1" applyBorder="1" applyAlignment="1">
      <alignment/>
    </xf>
    <xf numFmtId="164" fontId="2" fillId="2" borderId="5" xfId="0" applyNumberFormat="1" applyFont="1" applyFill="1" applyBorder="1" applyAlignment="1">
      <alignment/>
    </xf>
    <xf numFmtId="0" fontId="5" fillId="2" borderId="5" xfId="0" applyFont="1" applyFill="1" applyBorder="1" applyAlignment="1">
      <alignment wrapText="1"/>
    </xf>
    <xf numFmtId="164" fontId="5" fillId="0" borderId="5" xfId="0" applyNumberFormat="1" applyFont="1" applyFill="1" applyBorder="1" applyAlignment="1">
      <alignment/>
    </xf>
    <xf numFmtId="164" fontId="2" fillId="4" borderId="5" xfId="0" applyNumberFormat="1" applyFont="1" applyFill="1" applyBorder="1" applyAlignment="1">
      <alignment/>
    </xf>
    <xf numFmtId="0" fontId="4" fillId="0" borderId="5" xfId="0" applyFont="1" applyFill="1" applyBorder="1" applyAlignment="1">
      <alignment wrapText="1"/>
    </xf>
    <xf numFmtId="0" fontId="2" fillId="0" borderId="5" xfId="0" applyFont="1" applyFill="1" applyBorder="1" applyAlignment="1">
      <alignment wrapText="1"/>
    </xf>
    <xf numFmtId="164" fontId="5" fillId="0" borderId="5" xfId="0" applyNumberFormat="1" applyFont="1" applyBorder="1" applyAlignment="1">
      <alignment/>
    </xf>
    <xf numFmtId="0" fontId="2" fillId="2" borderId="5" xfId="0" applyFont="1" applyFill="1" applyBorder="1" applyAlignment="1">
      <alignment wrapText="1"/>
    </xf>
    <xf numFmtId="164" fontId="2" fillId="3" borderId="0" xfId="0" applyNumberFormat="1" applyFont="1" applyFill="1" applyAlignment="1">
      <alignment/>
    </xf>
    <xf numFmtId="0" fontId="4" fillId="3" borderId="5" xfId="0" applyFont="1" applyFill="1" applyBorder="1" applyAlignment="1">
      <alignment wrapText="1"/>
    </xf>
    <xf numFmtId="0" fontId="2" fillId="3" borderId="5" xfId="0" applyFont="1" applyFill="1" applyBorder="1" applyAlignment="1">
      <alignment wrapText="1"/>
    </xf>
    <xf numFmtId="0" fontId="1" fillId="0" borderId="2" xfId="0" applyFont="1" applyFill="1" applyBorder="1" applyAlignment="1" applyProtection="1">
      <alignment horizontal="left"/>
      <protection locked="0"/>
    </xf>
    <xf numFmtId="0" fontId="1" fillId="0" borderId="3" xfId="0" applyFont="1" applyFill="1" applyBorder="1" applyAlignment="1" applyProtection="1">
      <alignment horizontal="left"/>
      <protection locked="0"/>
    </xf>
    <xf numFmtId="0" fontId="0" fillId="0" borderId="3" xfId="0" applyFill="1" applyBorder="1" applyAlignment="1">
      <alignment horizontal="left"/>
    </xf>
    <xf numFmtId="0" fontId="0" fillId="0" borderId="4" xfId="0" applyFill="1" applyBorder="1" applyAlignment="1">
      <alignment horizontal="left"/>
    </xf>
    <xf numFmtId="0" fontId="2" fillId="3" borderId="3" xfId="0" applyFont="1" applyFill="1" applyBorder="1" applyAlignment="1" applyProtection="1">
      <alignment horizontal="left"/>
      <protection locked="0"/>
    </xf>
    <xf numFmtId="164" fontId="2" fillId="0" borderId="2" xfId="0" applyNumberFormat="1" applyFont="1" applyFill="1" applyBorder="1" applyAlignment="1">
      <alignment/>
    </xf>
    <xf numFmtId="0" fontId="1" fillId="0" borderId="5" xfId="0" applyFont="1" applyFill="1" applyBorder="1" applyAlignment="1">
      <alignment wrapText="1"/>
    </xf>
    <xf numFmtId="0" fontId="2" fillId="0" borderId="5" xfId="0" applyFont="1" applyBorder="1" applyAlignment="1">
      <alignment/>
    </xf>
    <xf numFmtId="0" fontId="2" fillId="5" borderId="5" xfId="0" applyFont="1" applyFill="1" applyBorder="1" applyAlignment="1" applyProtection="1">
      <alignment horizontal="left" wrapText="1"/>
      <protection locked="0"/>
    </xf>
    <xf numFmtId="164" fontId="2" fillId="6" borderId="5" xfId="0" applyNumberFormat="1" applyFont="1" applyFill="1" applyBorder="1" applyAlignment="1">
      <alignment/>
    </xf>
    <xf numFmtId="0" fontId="2" fillId="6" borderId="5" xfId="0" applyFont="1" applyFill="1" applyBorder="1" applyAlignment="1">
      <alignment wrapText="1"/>
    </xf>
    <xf numFmtId="9" fontId="4" fillId="0" borderId="5" xfId="0" applyNumberFormat="1" applyFont="1" applyBorder="1" applyAlignment="1">
      <alignment horizontal="left" wrapText="1"/>
    </xf>
    <xf numFmtId="3" fontId="2" fillId="0" borderId="0" xfId="0" applyNumberFormat="1" applyFont="1" applyAlignment="1">
      <alignment/>
    </xf>
    <xf numFmtId="9" fontId="2" fillId="0" borderId="5" xfId="0" applyNumberFormat="1" applyFont="1" applyBorder="1" applyAlignment="1">
      <alignment horizontal="left" wrapText="1"/>
    </xf>
    <xf numFmtId="0" fontId="2" fillId="0" borderId="2" xfId="0" applyFont="1" applyFill="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0" xfId="0" applyFont="1" applyAlignment="1">
      <alignment wrapText="1"/>
    </xf>
    <xf numFmtId="164" fontId="2" fillId="0" borderId="0" xfId="0" applyNumberFormat="1" applyFont="1" applyAlignment="1">
      <alignment/>
    </xf>
    <xf numFmtId="164" fontId="5" fillId="4" borderId="5" xfId="0" applyNumberFormat="1" applyFont="1" applyFill="1" applyBorder="1" applyAlignment="1">
      <alignment/>
    </xf>
    <xf numFmtId="164" fontId="2" fillId="0" borderId="6" xfId="0" applyNumberFormat="1" applyFont="1" applyBorder="1" applyAlignment="1">
      <alignment/>
    </xf>
    <xf numFmtId="0" fontId="2" fillId="2" borderId="0" xfId="0" applyFont="1" applyFill="1" applyAlignment="1">
      <alignment/>
    </xf>
    <xf numFmtId="0" fontId="1" fillId="2" borderId="7"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1" fillId="2" borderId="9" xfId="0" applyFont="1" applyFill="1" applyBorder="1" applyAlignment="1" applyProtection="1">
      <alignment horizontal="center"/>
      <protection locked="0"/>
    </xf>
    <xf numFmtId="0" fontId="2" fillId="0" borderId="0" xfId="0" applyFont="1" applyAlignment="1">
      <alignment/>
    </xf>
    <xf numFmtId="0" fontId="2" fillId="0" borderId="5" xfId="0" applyFont="1" applyBorder="1" applyAlignment="1">
      <alignment vertical="top"/>
    </xf>
    <xf numFmtId="0" fontId="2" fillId="0" borderId="2" xfId="0" applyFont="1" applyBorder="1" applyAlignment="1" applyProtection="1">
      <alignment horizontal="left" wrapText="1"/>
      <protection locked="0"/>
    </xf>
    <xf numFmtId="0" fontId="2" fillId="0" borderId="4" xfId="0" applyFont="1" applyBorder="1" applyAlignment="1" applyProtection="1">
      <alignment horizontal="left" wrapText="1"/>
      <protection locked="0"/>
    </xf>
    <xf numFmtId="0" fontId="2" fillId="0" borderId="5" xfId="0" applyFont="1" applyBorder="1" applyAlignment="1" applyProtection="1">
      <alignment horizontal="left" vertical="top" wrapText="1"/>
      <protection locked="0"/>
    </xf>
    <xf numFmtId="164" fontId="2" fillId="0" borderId="5" xfId="0" applyNumberFormat="1" applyFont="1" applyBorder="1" applyAlignment="1">
      <alignment/>
    </xf>
    <xf numFmtId="0" fontId="2" fillId="3" borderId="2" xfId="0" applyFont="1" applyFill="1" applyBorder="1" applyAlignment="1" applyProtection="1">
      <alignment horizontal="left" wrapText="1"/>
      <protection locked="0"/>
    </xf>
    <xf numFmtId="0" fontId="2" fillId="3" borderId="5" xfId="0" applyFont="1" applyFill="1" applyBorder="1" applyAlignment="1" applyProtection="1">
      <alignment horizontal="left" vertical="top" wrapText="1"/>
      <protection locked="0"/>
    </xf>
    <xf numFmtId="0" fontId="5" fillId="0" borderId="5" xfId="0" applyFont="1" applyBorder="1" applyAlignment="1">
      <alignment wrapText="1"/>
    </xf>
    <xf numFmtId="0" fontId="5" fillId="0" borderId="0" xfId="0" applyFont="1" applyAlignment="1">
      <alignment/>
    </xf>
    <xf numFmtId="0" fontId="5" fillId="3" borderId="0" xfId="0" applyFont="1" applyFill="1" applyAlignment="1">
      <alignment/>
    </xf>
    <xf numFmtId="0" fontId="2" fillId="3" borderId="4" xfId="0" applyFont="1" applyFill="1" applyBorder="1" applyAlignment="1" applyProtection="1">
      <alignment horizontal="left" wrapText="1"/>
      <protection locked="0"/>
    </xf>
    <xf numFmtId="0" fontId="1" fillId="3" borderId="2" xfId="0" applyFont="1" applyFill="1" applyBorder="1" applyAlignment="1" applyProtection="1">
      <alignment horizontal="left" wrapText="1"/>
      <protection locked="0"/>
    </xf>
    <xf numFmtId="0" fontId="1" fillId="3" borderId="5"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wrapText="1"/>
      <protection locked="0"/>
    </xf>
    <xf numFmtId="0" fontId="2" fillId="0" borderId="5"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wrapText="1" indent="1"/>
      <protection locked="0"/>
    </xf>
    <xf numFmtId="164" fontId="2" fillId="0" borderId="0" xfId="0" applyNumberFormat="1" applyFont="1" applyBorder="1" applyAlignment="1">
      <alignment/>
    </xf>
    <xf numFmtId="0" fontId="2" fillId="3" borderId="0" xfId="0" applyFont="1" applyFill="1" applyAlignment="1">
      <alignment/>
    </xf>
    <xf numFmtId="0" fontId="2" fillId="0" borderId="0" xfId="0" applyFont="1" applyFill="1" applyAlignment="1">
      <alignment/>
    </xf>
    <xf numFmtId="0" fontId="2" fillId="0" borderId="0" xfId="0" applyFont="1" applyAlignment="1">
      <alignment/>
    </xf>
    <xf numFmtId="164" fontId="2" fillId="0" borderId="2" xfId="0" applyNumberFormat="1" applyFont="1" applyBorder="1" applyAlignment="1">
      <alignment/>
    </xf>
    <xf numFmtId="164" fontId="2" fillId="0" borderId="4" xfId="0" applyNumberFormat="1" applyFont="1" applyFill="1" applyBorder="1" applyAlignment="1">
      <alignment/>
    </xf>
    <xf numFmtId="0" fontId="2" fillId="0" borderId="5" xfId="0" applyFont="1" applyFill="1" applyBorder="1" applyAlignment="1">
      <alignment vertical="top"/>
    </xf>
    <xf numFmtId="164" fontId="2" fillId="0" borderId="9" xfId="0" applyNumberFormat="1" applyFont="1" applyFill="1" applyBorder="1" applyAlignment="1">
      <alignment/>
    </xf>
    <xf numFmtId="3" fontId="2" fillId="0" borderId="5" xfId="17" applyFont="1" applyBorder="1" applyAlignment="1">
      <alignment vertical="top" wrapText="1"/>
    </xf>
    <xf numFmtId="3" fontId="2" fillId="0" borderId="5" xfId="17" applyFont="1" applyBorder="1" applyAlignment="1">
      <alignment vertical="top"/>
    </xf>
    <xf numFmtId="0" fontId="3" fillId="3" borderId="5" xfId="0" applyFont="1" applyFill="1" applyBorder="1" applyAlignment="1">
      <alignment wrapText="1"/>
    </xf>
    <xf numFmtId="0" fontId="2" fillId="0" borderId="2" xfId="0" applyFont="1" applyFill="1" applyBorder="1" applyAlignment="1" applyProtection="1">
      <alignment horizontal="left" wrapText="1"/>
      <protection locked="0"/>
    </xf>
    <xf numFmtId="0" fontId="2" fillId="0" borderId="4" xfId="0" applyFont="1" applyFill="1" applyBorder="1" applyAlignment="1" applyProtection="1">
      <alignment horizontal="left" wrapText="1"/>
      <protection locked="0"/>
    </xf>
    <xf numFmtId="0" fontId="2" fillId="0" borderId="9" xfId="0" applyFont="1" applyFill="1" applyBorder="1" applyAlignment="1">
      <alignment wrapText="1"/>
    </xf>
    <xf numFmtId="0" fontId="2" fillId="0" borderId="5" xfId="0" applyFont="1" applyBorder="1" applyAlignment="1" applyProtection="1">
      <alignment horizontal="left" wrapText="1" indent="1"/>
      <protection locked="0"/>
    </xf>
    <xf numFmtId="0" fontId="2" fillId="0" borderId="3" xfId="0" applyFont="1" applyFill="1" applyBorder="1" applyAlignment="1" applyProtection="1">
      <alignment horizontal="left"/>
      <protection locked="0"/>
    </xf>
    <xf numFmtId="0" fontId="5" fillId="0" borderId="0" xfId="0" applyFont="1" applyFill="1" applyAlignment="1">
      <alignment/>
    </xf>
    <xf numFmtId="0" fontId="5" fillId="0" borderId="5" xfId="0" applyFont="1" applyFill="1" applyBorder="1" applyAlignment="1">
      <alignment/>
    </xf>
    <xf numFmtId="0" fontId="2" fillId="0" borderId="4" xfId="0" applyFont="1" applyBorder="1" applyAlignment="1">
      <alignment/>
    </xf>
    <xf numFmtId="0" fontId="2" fillId="0" borderId="5" xfId="0" applyFont="1" applyFill="1" applyBorder="1" applyAlignment="1" applyProtection="1">
      <alignment horizontal="left" vertical="top"/>
      <protection locked="0"/>
    </xf>
    <xf numFmtId="164" fontId="3" fillId="0" borderId="5" xfId="0" applyNumberFormat="1" applyFont="1" applyFill="1" applyBorder="1" applyAlignment="1">
      <alignment/>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0" borderId="5" xfId="0" applyFont="1" applyFill="1" applyBorder="1" applyAlignment="1" applyProtection="1">
      <alignment/>
      <protection locked="0"/>
    </xf>
    <xf numFmtId="0" fontId="2" fillId="0" borderId="5" xfId="0" applyFont="1" applyBorder="1" applyAlignment="1" applyProtection="1">
      <alignment/>
      <protection locked="0"/>
    </xf>
    <xf numFmtId="0" fontId="2" fillId="0" borderId="5" xfId="0" applyFont="1" applyBorder="1" applyAlignment="1" applyProtection="1">
      <alignment wrapText="1"/>
      <protection locked="0"/>
    </xf>
    <xf numFmtId="0" fontId="2" fillId="0" borderId="0" xfId="0" applyFont="1" applyAlignment="1" applyProtection="1">
      <alignment wrapText="1"/>
      <protection locked="0"/>
    </xf>
    <xf numFmtId="0" fontId="2" fillId="0" borderId="5" xfId="0" applyFont="1" applyBorder="1" applyAlignment="1" applyProtection="1">
      <alignment horizontal="left"/>
      <protection locked="0"/>
    </xf>
    <xf numFmtId="0" fontId="2" fillId="0" borderId="5" xfId="0" applyFont="1" applyFill="1" applyBorder="1" applyAlignment="1" applyProtection="1">
      <alignment horizontal="left"/>
      <protection locked="0"/>
    </xf>
    <xf numFmtId="0" fontId="5" fillId="0" borderId="5" xfId="0" applyFont="1" applyFill="1" applyBorder="1" applyAlignment="1" applyProtection="1">
      <alignment horizontal="left"/>
      <protection locked="0"/>
    </xf>
    <xf numFmtId="0" fontId="2" fillId="3" borderId="5" xfId="0" applyFont="1" applyFill="1" applyBorder="1" applyAlignment="1" applyProtection="1">
      <alignment horizontal="left"/>
      <protection locked="0"/>
    </xf>
    <xf numFmtId="0" fontId="1" fillId="0" borderId="5" xfId="0" applyFont="1" applyFill="1" applyBorder="1" applyAlignment="1" applyProtection="1">
      <alignment horizontal="left"/>
      <protection locked="0"/>
    </xf>
    <xf numFmtId="10" fontId="2" fillId="0" borderId="5" xfId="0" applyNumberFormat="1" applyFont="1" applyFill="1" applyBorder="1" applyAlignment="1" applyProtection="1">
      <alignment/>
      <protection locked="0"/>
    </xf>
    <xf numFmtId="0" fontId="2" fillId="0" borderId="5" xfId="0" applyFont="1" applyFill="1" applyBorder="1" applyAlignment="1">
      <alignment/>
    </xf>
    <xf numFmtId="0" fontId="11" fillId="0" borderId="5" xfId="0" applyFont="1" applyFill="1" applyBorder="1" applyAlignment="1">
      <alignment wrapText="1"/>
    </xf>
    <xf numFmtId="0" fontId="2" fillId="0" borderId="5" xfId="0" applyFont="1" applyFill="1" applyBorder="1" applyAlignment="1" applyProtection="1">
      <alignment wrapText="1"/>
      <protection locked="0"/>
    </xf>
    <xf numFmtId="164" fontId="2" fillId="7" borderId="5" xfId="0" applyNumberFormat="1" applyFont="1" applyFill="1" applyBorder="1" applyAlignment="1">
      <alignment/>
    </xf>
    <xf numFmtId="164" fontId="2" fillId="0" borderId="5" xfId="0" applyNumberFormat="1" applyFont="1" applyFill="1" applyBorder="1" applyAlignment="1">
      <alignment/>
    </xf>
    <xf numFmtId="0" fontId="2" fillId="0" borderId="10" xfId="0" applyFont="1" applyFill="1" applyBorder="1" applyAlignment="1" applyProtection="1">
      <alignment horizontal="left"/>
      <protection locked="0"/>
    </xf>
    <xf numFmtId="0" fontId="2" fillId="0" borderId="6" xfId="0" applyFont="1" applyFill="1" applyBorder="1" applyAlignment="1" applyProtection="1">
      <alignment horizontal="left" vertical="top"/>
      <protection locked="0"/>
    </xf>
    <xf numFmtId="0" fontId="2" fillId="0" borderId="11" xfId="0" applyFont="1" applyFill="1" applyBorder="1" applyAlignment="1" applyProtection="1">
      <alignment horizontal="left"/>
      <protection locked="0"/>
    </xf>
    <xf numFmtId="0" fontId="2" fillId="0" borderId="6" xfId="0" applyFont="1" applyFill="1" applyBorder="1" applyAlignment="1" applyProtection="1">
      <alignment horizontal="left" wrapText="1"/>
      <protection locked="0"/>
    </xf>
    <xf numFmtId="0" fontId="2" fillId="0" borderId="6" xfId="0" applyFont="1" applyFill="1" applyBorder="1" applyAlignment="1" applyProtection="1">
      <alignment horizontal="left"/>
      <protection locked="0"/>
    </xf>
    <xf numFmtId="0" fontId="2" fillId="0" borderId="6" xfId="0" applyFont="1" applyFill="1" applyBorder="1" applyAlignment="1">
      <alignment wrapText="1"/>
    </xf>
    <xf numFmtId="0" fontId="2" fillId="0" borderId="9" xfId="0" applyFont="1" applyBorder="1" applyAlignment="1">
      <alignment/>
    </xf>
    <xf numFmtId="0" fontId="2" fillId="0" borderId="9" xfId="0" applyFont="1" applyBorder="1" applyAlignment="1" applyProtection="1">
      <alignment/>
      <protection locked="0"/>
    </xf>
    <xf numFmtId="0" fontId="1" fillId="0" borderId="5" xfId="0" applyFont="1" applyFill="1" applyBorder="1" applyAlignment="1" applyProtection="1">
      <alignment horizontal="right" wrapText="1"/>
      <protection locked="0"/>
    </xf>
    <xf numFmtId="0" fontId="0" fillId="0" borderId="5" xfId="0" applyFill="1" applyBorder="1" applyAlignment="1">
      <alignment/>
    </xf>
    <xf numFmtId="0" fontId="1" fillId="0" borderId="5" xfId="0" applyFont="1" applyFill="1" applyBorder="1" applyAlignment="1" applyProtection="1">
      <alignment wrapText="1"/>
      <protection locked="0"/>
    </xf>
    <xf numFmtId="3" fontId="2" fillId="0" borderId="5" xfId="0" applyNumberFormat="1" applyFont="1" applyFill="1" applyBorder="1" applyAlignment="1">
      <alignment/>
    </xf>
    <xf numFmtId="0" fontId="1" fillId="0" borderId="5" xfId="0" applyFont="1" applyFill="1" applyBorder="1" applyAlignment="1" applyProtection="1">
      <alignment horizontal="right"/>
      <protection locked="0"/>
    </xf>
    <xf numFmtId="0" fontId="0" fillId="0" borderId="5" xfId="0" applyFill="1" applyBorder="1" applyAlignment="1">
      <alignment/>
    </xf>
    <xf numFmtId="10" fontId="2" fillId="0" borderId="5" xfId="0" applyNumberFormat="1" applyFont="1" applyFill="1" applyBorder="1" applyAlignment="1">
      <alignment/>
    </xf>
    <xf numFmtId="164" fontId="0" fillId="0" borderId="5" xfId="0" applyNumberFormat="1" applyFill="1" applyBorder="1" applyAlignment="1">
      <alignment/>
    </xf>
    <xf numFmtId="3" fontId="2" fillId="0" borderId="5" xfId="0" applyNumberFormat="1" applyFont="1" applyFill="1" applyBorder="1" applyAlignment="1">
      <alignment horizontal="center"/>
    </xf>
    <xf numFmtId="164" fontId="2" fillId="0" borderId="5" xfId="0" applyNumberFormat="1" applyFont="1" applyFill="1" applyBorder="1" applyAlignment="1">
      <alignment horizontal="left" wrapText="1"/>
    </xf>
    <xf numFmtId="0" fontId="2" fillId="0" borderId="5" xfId="0" applyFont="1" applyFill="1" applyBorder="1" applyAlignment="1">
      <alignment horizontal="left" wrapText="1"/>
    </xf>
    <xf numFmtId="0" fontId="11" fillId="0" borderId="5" xfId="0" applyFont="1" applyFill="1" applyBorder="1" applyAlignment="1" applyProtection="1">
      <alignment horizontal="left"/>
      <protection locked="0"/>
    </xf>
    <xf numFmtId="164" fontId="1" fillId="0" borderId="5" xfId="0" applyNumberFormat="1" applyFont="1" applyFill="1" applyBorder="1" applyAlignment="1" applyProtection="1">
      <alignment horizontal="left"/>
      <protection locked="0"/>
    </xf>
    <xf numFmtId="3" fontId="1" fillId="0" borderId="5" xfId="0" applyNumberFormat="1" applyFont="1" applyFill="1" applyBorder="1" applyAlignment="1">
      <alignment horizontal="center"/>
    </xf>
    <xf numFmtId="0" fontId="0" fillId="0" borderId="5" xfId="0" applyFill="1" applyBorder="1" applyAlignment="1">
      <alignment horizontal="center"/>
    </xf>
    <xf numFmtId="3" fontId="0" fillId="0" borderId="5" xfId="0" applyNumberFormat="1" applyFill="1" applyBorder="1" applyAlignment="1">
      <alignment horizontal="center"/>
    </xf>
    <xf numFmtId="3" fontId="1" fillId="0" borderId="5" xfId="0" applyNumberFormat="1" applyFont="1" applyFill="1" applyBorder="1" applyAlignment="1">
      <alignment horizontal="right"/>
    </xf>
    <xf numFmtId="3" fontId="1" fillId="0" borderId="5" xfId="0" applyNumberFormat="1" applyFont="1" applyFill="1" applyBorder="1" applyAlignment="1">
      <alignment horizontal="center"/>
    </xf>
    <xf numFmtId="3" fontId="2" fillId="0" borderId="5" xfId="0" applyNumberFormat="1" applyFont="1" applyFill="1" applyBorder="1" applyAlignment="1">
      <alignment wrapText="1"/>
    </xf>
    <xf numFmtId="3" fontId="2" fillId="0" borderId="5" xfId="0" applyNumberFormat="1" applyFont="1" applyFill="1" applyBorder="1" applyAlignment="1" quotePrefix="1">
      <alignment horizontal="center" wrapText="1"/>
    </xf>
    <xf numFmtId="164" fontId="2" fillId="0" borderId="5" xfId="0" applyNumberFormat="1" applyFont="1" applyFill="1" applyBorder="1" applyAlignment="1">
      <alignment horizontal="right"/>
    </xf>
    <xf numFmtId="164" fontId="2" fillId="0" borderId="5" xfId="0" applyNumberFormat="1" applyFont="1" applyFill="1" applyBorder="1" applyAlignment="1">
      <alignment wrapText="1"/>
    </xf>
    <xf numFmtId="0" fontId="6" fillId="0" borderId="5" xfId="0" applyFont="1" applyFill="1" applyBorder="1" applyAlignment="1" applyProtection="1">
      <alignment horizontal="left"/>
      <protection locked="0"/>
    </xf>
    <xf numFmtId="3" fontId="1" fillId="0" borderId="5" xfId="0" applyNumberFormat="1" applyFont="1" applyFill="1" applyBorder="1" applyAlignment="1">
      <alignment horizontal="left" wrapText="1"/>
    </xf>
    <xf numFmtId="0" fontId="2" fillId="0" borderId="5" xfId="0" applyFont="1" applyFill="1" applyBorder="1" applyAlignment="1">
      <alignment wrapText="1"/>
    </xf>
    <xf numFmtId="0" fontId="0" fillId="0" borderId="5" xfId="0" applyFill="1" applyBorder="1" applyAlignment="1">
      <alignment wrapText="1"/>
    </xf>
    <xf numFmtId="0" fontId="11" fillId="0" borderId="5" xfId="0" applyFont="1" applyFill="1" applyBorder="1" applyAlignment="1" applyProtection="1">
      <alignment/>
      <protection locked="0"/>
    </xf>
    <xf numFmtId="3" fontId="11" fillId="0" borderId="5" xfId="0" applyNumberFormat="1" applyFont="1" applyFill="1" applyBorder="1" applyAlignment="1">
      <alignment horizontal="center"/>
    </xf>
    <xf numFmtId="3" fontId="11" fillId="0" borderId="5" xfId="0" applyNumberFormat="1" applyFont="1" applyFill="1" applyBorder="1" applyAlignment="1">
      <alignment horizontal="center" wrapText="1"/>
    </xf>
    <xf numFmtId="10" fontId="2" fillId="0" borderId="5" xfId="0" applyNumberFormat="1" applyFont="1" applyFill="1" applyBorder="1" applyAlignment="1">
      <alignment horizontal="left"/>
    </xf>
    <xf numFmtId="164" fontId="2" fillId="0" borderId="5" xfId="0" applyNumberFormat="1" applyFont="1" applyFill="1" applyBorder="1" applyAlignment="1" applyProtection="1">
      <alignment/>
      <protection/>
    </xf>
    <xf numFmtId="10" fontId="2" fillId="0" borderId="5" xfId="0" applyNumberFormat="1" applyFont="1" applyFill="1" applyBorder="1" applyAlignment="1">
      <alignment horizontal="left" wrapText="1"/>
    </xf>
    <xf numFmtId="0" fontId="0" fillId="0" borderId="5" xfId="0" applyBorder="1" applyAlignment="1">
      <alignment/>
    </xf>
    <xf numFmtId="0" fontId="2" fillId="0" borderId="4" xfId="0" applyFont="1" applyFill="1" applyBorder="1" applyAlignment="1">
      <alignment/>
    </xf>
    <xf numFmtId="164" fontId="0" fillId="0" borderId="5" xfId="0" applyNumberFormat="1" applyBorder="1" applyAlignment="1">
      <alignment/>
    </xf>
    <xf numFmtId="0" fontId="2" fillId="0" borderId="5" xfId="0" applyFont="1" applyFill="1" applyBorder="1" applyAlignment="1">
      <alignment/>
    </xf>
    <xf numFmtId="164" fontId="2" fillId="0" borderId="5" xfId="0" applyNumberFormat="1" applyFont="1" applyFill="1" applyBorder="1" applyAlignment="1">
      <alignment/>
    </xf>
    <xf numFmtId="164" fontId="2" fillId="0" borderId="5" xfId="0" applyNumberFormat="1" applyFont="1" applyFill="1" applyBorder="1" applyAlignment="1">
      <alignment/>
    </xf>
    <xf numFmtId="0" fontId="2" fillId="0" borderId="5" xfId="0" applyFont="1" applyBorder="1" applyAlignment="1">
      <alignment/>
    </xf>
    <xf numFmtId="0" fontId="2" fillId="0" borderId="5" xfId="0" applyFont="1" applyFill="1" applyBorder="1" applyAlignment="1">
      <alignment horizontal="left"/>
    </xf>
    <xf numFmtId="0" fontId="2" fillId="0" borderId="5" xfId="0" applyFont="1" applyFill="1" applyBorder="1" applyAlignment="1">
      <alignment/>
    </xf>
    <xf numFmtId="0" fontId="2" fillId="2" borderId="7" xfId="0" applyFont="1" applyFill="1" applyBorder="1" applyAlignment="1">
      <alignment/>
    </xf>
    <xf numFmtId="0" fontId="2" fillId="2" borderId="0" xfId="0" applyFont="1" applyFill="1" applyAlignment="1" applyProtection="1">
      <alignment/>
      <protection locked="0"/>
    </xf>
    <xf numFmtId="0" fontId="2" fillId="2" borderId="8" xfId="0" applyFont="1" applyFill="1" applyBorder="1" applyAlignment="1" applyProtection="1">
      <alignment/>
      <protection locked="0"/>
    </xf>
    <xf numFmtId="0" fontId="2" fillId="2" borderId="0" xfId="0" applyFont="1" applyFill="1" applyBorder="1" applyAlignment="1" applyProtection="1">
      <alignment wrapText="1"/>
      <protection locked="0"/>
    </xf>
    <xf numFmtId="3" fontId="2" fillId="2" borderId="0" xfId="0" applyNumberFormat="1" applyFont="1" applyFill="1" applyBorder="1" applyAlignment="1">
      <alignment/>
    </xf>
    <xf numFmtId="0" fontId="0" fillId="2" borderId="7" xfId="0" applyFill="1" applyBorder="1" applyAlignment="1">
      <alignment/>
    </xf>
    <xf numFmtId="0" fontId="1" fillId="2" borderId="12" xfId="0" applyFont="1" applyFill="1" applyBorder="1" applyAlignment="1">
      <alignment horizontal="center"/>
    </xf>
    <xf numFmtId="3" fontId="1" fillId="2" borderId="7" xfId="0" applyNumberFormat="1" applyFont="1" applyFill="1" applyBorder="1" applyAlignment="1">
      <alignment horizontal="center"/>
    </xf>
    <xf numFmtId="3" fontId="1" fillId="2" borderId="12" xfId="0" applyNumberFormat="1" applyFont="1" applyFill="1" applyBorder="1" applyAlignment="1">
      <alignment horizontal="center"/>
    </xf>
    <xf numFmtId="0" fontId="1" fillId="2" borderId="7" xfId="0" applyFont="1" applyFill="1" applyBorder="1" applyAlignment="1">
      <alignment horizontal="center" wrapText="1"/>
    </xf>
    <xf numFmtId="0" fontId="1" fillId="2" borderId="12" xfId="0" applyFont="1" applyFill="1" applyBorder="1" applyAlignment="1">
      <alignment horizontal="center" wrapText="1"/>
    </xf>
    <xf numFmtId="0" fontId="2" fillId="2" borderId="7" xfId="0" applyFont="1" applyFill="1" applyBorder="1" applyAlignment="1">
      <alignment wrapText="1"/>
    </xf>
    <xf numFmtId="0" fontId="1" fillId="2" borderId="12" xfId="0" applyFont="1" applyFill="1" applyBorder="1" applyAlignment="1">
      <alignment horizontal="center" wrapText="1"/>
    </xf>
    <xf numFmtId="0" fontId="0" fillId="2" borderId="8" xfId="0" applyFill="1" applyBorder="1" applyAlignment="1">
      <alignment/>
    </xf>
    <xf numFmtId="0" fontId="8" fillId="2" borderId="8" xfId="0" applyFont="1" applyFill="1" applyBorder="1" applyAlignment="1">
      <alignment horizontal="center" wrapText="1"/>
    </xf>
    <xf numFmtId="0" fontId="8" fillId="2" borderId="9" xfId="0" applyFont="1" applyFill="1" applyBorder="1" applyAlignment="1">
      <alignment horizontal="center" wrapText="1"/>
    </xf>
    <xf numFmtId="3" fontId="2" fillId="7" borderId="7" xfId="0" applyNumberFormat="1" applyFont="1" applyFill="1" applyBorder="1" applyAlignment="1">
      <alignment/>
    </xf>
    <xf numFmtId="3" fontId="1" fillId="2" borderId="5" xfId="0" applyNumberFormat="1" applyFont="1" applyFill="1" applyBorder="1" applyAlignment="1">
      <alignment horizontal="center" wrapText="1"/>
    </xf>
    <xf numFmtId="0" fontId="2" fillId="0" borderId="5" xfId="0" applyFont="1" applyBorder="1" applyAlignment="1">
      <alignment horizontal="center" wrapText="1"/>
    </xf>
    <xf numFmtId="0" fontId="12" fillId="3" borderId="5" xfId="0" applyFont="1" applyFill="1" applyBorder="1" applyAlignment="1">
      <alignment/>
    </xf>
    <xf numFmtId="0" fontId="4" fillId="3" borderId="5" xfId="0" applyFont="1" applyFill="1" applyBorder="1" applyAlignment="1">
      <alignment/>
    </xf>
    <xf numFmtId="0" fontId="13" fillId="0" borderId="5" xfId="0" applyFont="1" applyBorder="1" applyAlignment="1">
      <alignment wrapText="1"/>
    </xf>
    <xf numFmtId="0" fontId="13" fillId="0" borderId="5" xfId="0" applyFont="1" applyFill="1" applyBorder="1" applyAlignment="1">
      <alignment wrapText="1"/>
    </xf>
    <xf numFmtId="0" fontId="4" fillId="0" borderId="5" xfId="0" applyFont="1" applyBorder="1" applyAlignment="1">
      <alignment/>
    </xf>
    <xf numFmtId="3" fontId="2" fillId="0" borderId="5" xfId="0" applyNumberFormat="1" applyFont="1" applyBorder="1" applyAlignment="1">
      <alignment wrapText="1"/>
    </xf>
    <xf numFmtId="3" fontId="1" fillId="0" borderId="5" xfId="0" applyNumberFormat="1" applyFont="1" applyBorder="1" applyAlignment="1">
      <alignment horizontal="left" wrapText="1"/>
    </xf>
    <xf numFmtId="3" fontId="11" fillId="0" borderId="5" xfId="0" applyNumberFormat="1" applyFont="1" applyBorder="1" applyAlignment="1">
      <alignment horizontal="center"/>
    </xf>
  </cellXfs>
  <cellStyles count="9">
    <cellStyle name="Normal" xfId="0"/>
    <cellStyle name="Comma" xfId="15"/>
    <cellStyle name="Comma [0]" xfId="16"/>
    <cellStyle name="Comma0"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TK\Sprdshts\FY06-07FinalBudget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ual&amp;O&amp;M Pie"/>
      <sheetName val="Capital Pie"/>
      <sheetName val="All Funds Pie"/>
      <sheetName val="Fund Source Pie"/>
      <sheetName val="FY2006Sum"/>
      <sheetName val="2006Target"/>
      <sheetName val="2006Source"/>
      <sheetName val="2006Cap&amp;PwrTargets"/>
      <sheetName val="2006FWSTargets"/>
      <sheetName val="FY2007Sum"/>
      <sheetName val="2007Target"/>
      <sheetName val="2007Source"/>
      <sheetName val="2007Cap&amp;PwrTargets"/>
      <sheetName val="2007FWSTargets"/>
      <sheetName val="FY2008Sum"/>
      <sheetName val="FY2009Sum"/>
    </sheetNames>
    <sheetDataSet>
      <sheetData sheetId="4">
        <row r="3">
          <cell r="B3" t="str">
            <v> I. Instream Flow Identification and Protection</v>
          </cell>
        </row>
        <row r="4">
          <cell r="A4" t="str">
            <v>O&amp;M, STA</v>
          </cell>
          <cell r="B4" t="str">
            <v>8, 8a</v>
          </cell>
          <cell r="C4" t="str">
            <v>O</v>
          </cell>
          <cell r="D4" t="str">
            <v>WAC</v>
          </cell>
          <cell r="E4" t="str">
            <v>Recovery Program Gage O&amp;M (budget includes #8a)</v>
          </cell>
        </row>
        <row r="5">
          <cell r="A5" t="str">
            <v>NR$</v>
          </cell>
          <cell r="B5">
            <v>9</v>
          </cell>
          <cell r="C5" t="str">
            <v>O</v>
          </cell>
          <cell r="D5" t="str">
            <v>WAC</v>
          </cell>
          <cell r="E5" t="str">
            <v>Water Right Acq. Consultant</v>
          </cell>
        </row>
        <row r="6">
          <cell r="A6" t="str">
            <v>GOV, ONG, PGM</v>
          </cell>
          <cell r="B6">
            <v>19</v>
          </cell>
          <cell r="D6" t="str">
            <v>WAC/BC</v>
          </cell>
          <cell r="E6" t="str">
            <v>Hydrology Support</v>
          </cell>
        </row>
        <row r="8">
          <cell r="A8" t="str">
            <v>NR$</v>
          </cell>
          <cell r="B8">
            <v>70</v>
          </cell>
          <cell r="C8" t="str">
            <v>O</v>
          </cell>
          <cell r="D8" t="str">
            <v>WAC</v>
          </cell>
          <cell r="E8" t="str">
            <v>Colorado Instream Flow Protection</v>
          </cell>
        </row>
        <row r="9">
          <cell r="A9" t="str">
            <v>NR$</v>
          </cell>
          <cell r="B9">
            <v>71</v>
          </cell>
          <cell r="C9" t="str">
            <v>O</v>
          </cell>
          <cell r="D9" t="str">
            <v>WAC</v>
          </cell>
          <cell r="E9" t="str">
            <v>Colo. R. Decision Support Sys.</v>
          </cell>
        </row>
        <row r="10">
          <cell r="B10" t="str">
            <v>C-11</v>
          </cell>
          <cell r="C10" t="str">
            <v>O</v>
          </cell>
          <cell r="D10" t="str">
            <v>WAC</v>
          </cell>
          <cell r="E10" t="str">
            <v>Grand Valley Water Management</v>
          </cell>
        </row>
        <row r="11">
          <cell r="A11" t="str">
            <v>NR$</v>
          </cell>
          <cell r="B11">
            <v>86</v>
          </cell>
          <cell r="C11" t="str">
            <v>O</v>
          </cell>
          <cell r="D11" t="str">
            <v>BC/WAC</v>
          </cell>
          <cell r="E11" t="str">
            <v>Geomorphology Peer Review</v>
          </cell>
        </row>
        <row r="12">
          <cell r="A12" t="str">
            <v>CAP</v>
          </cell>
          <cell r="B12" t="str">
            <v>C-9</v>
          </cell>
          <cell r="C12" t="str">
            <v>O</v>
          </cell>
          <cell r="D12" t="str">
            <v>WAC/BC</v>
          </cell>
          <cell r="E12" t="str">
            <v>Elkhead enlargement</v>
          </cell>
        </row>
        <row r="16">
          <cell r="A16" t="str">
            <v>O&amp;M</v>
          </cell>
          <cell r="B16">
            <v>135</v>
          </cell>
          <cell r="C16" t="str">
            <v>O</v>
          </cell>
          <cell r="D16" t="str">
            <v>WAC</v>
          </cell>
          <cell r="E16" t="str">
            <v>O&amp;M for Ruedi Reservoir 10,825 af </v>
          </cell>
        </row>
        <row r="18">
          <cell r="A18" t="str">
            <v>CRD</v>
          </cell>
          <cell r="B18" t="str">
            <v>C-32</v>
          </cell>
          <cell r="C18" t="str">
            <v>O</v>
          </cell>
          <cell r="D18" t="str">
            <v>WAC</v>
          </cell>
          <cell r="E18" t="str">
            <v>Ruedi Reservoir 10,825 af (capital cost)</v>
          </cell>
        </row>
        <row r="20">
          <cell r="B20" t="str">
            <v>FR</v>
          </cell>
          <cell r="E20" t="str">
            <v>Evaluate Flow Recs.</v>
          </cell>
        </row>
        <row r="21">
          <cell r="B21" t="str">
            <v>FR-Sed. Mon</v>
          </cell>
          <cell r="C21" t="str">
            <v>OR</v>
          </cell>
          <cell r="D21" t="str">
            <v>WAC/BC</v>
          </cell>
          <cell r="E21" t="str">
            <v>USGS sediment monitoring</v>
          </cell>
        </row>
        <row r="22">
          <cell r="B22" t="str">
            <v>FR-Du Sed. Mon</v>
          </cell>
          <cell r="C22" t="str">
            <v>OR</v>
          </cell>
          <cell r="D22" t="str">
            <v>WAC/BC</v>
          </cell>
          <cell r="E22" t="str">
            <v>USGS sediment monitoring Duchesne</v>
          </cell>
        </row>
        <row r="23">
          <cell r="B23" t="str">
            <v>II. Habitat Restoration</v>
          </cell>
        </row>
        <row r="24">
          <cell r="A24" t="str">
            <v>O&amp;M, ONG</v>
          </cell>
          <cell r="B24" t="str">
            <v>C4b-Red</v>
          </cell>
          <cell r="C24" t="str">
            <v>O</v>
          </cell>
          <cell r="D24" t="str">
            <v>BC</v>
          </cell>
          <cell r="E24" t="str">
            <v>Redlands Selective Fish Passage Oper. (FWS)</v>
          </cell>
        </row>
        <row r="25">
          <cell r="B25" t="str">
            <v>C4b-GVP</v>
          </cell>
          <cell r="C25" t="str">
            <v>OR</v>
          </cell>
          <cell r="D25" t="str">
            <v>BC</v>
          </cell>
          <cell r="E25" t="str">
            <v>GVP Selective Fish Passage Oper. (FWS)</v>
          </cell>
        </row>
        <row r="27">
          <cell r="A27" t="str">
            <v>CAP</v>
          </cell>
          <cell r="B27" t="str">
            <v>C-5</v>
          </cell>
          <cell r="C27" t="str">
            <v>O</v>
          </cell>
          <cell r="D27" t="str">
            <v>MC/BC</v>
          </cell>
          <cell r="E27" t="str">
            <v>Price-Stubb Fish Passage</v>
          </cell>
        </row>
        <row r="28">
          <cell r="A28" t="str">
            <v>O&amp;M, ONG</v>
          </cell>
          <cell r="B28" t="str">
            <v>C-23</v>
          </cell>
          <cell r="C28" t="str">
            <v>O</v>
          </cell>
          <cell r="D28" t="str">
            <v>MC/BC</v>
          </cell>
          <cell r="E28" t="str">
            <v>Grand Valley Project fish screen &amp; passage O&amp;M</v>
          </cell>
        </row>
        <row r="29">
          <cell r="A29" t="str">
            <v>CAP</v>
          </cell>
          <cell r="B29" t="str">
            <v>C-28</v>
          </cell>
          <cell r="D29" t="str">
            <v>MC/BC</v>
          </cell>
          <cell r="E29" t="str">
            <v>Tusher Wash diversion screen</v>
          </cell>
        </row>
        <row r="30">
          <cell r="A30" t="str">
            <v>O&amp;M, ONG</v>
          </cell>
          <cell r="B30" t="str">
            <v>C-29</v>
          </cell>
          <cell r="C30" t="str">
            <v>O</v>
          </cell>
          <cell r="D30" t="str">
            <v>MC/BC</v>
          </cell>
          <cell r="E30" t="str">
            <v>GVIC fish screen &amp; passage O&amp;M</v>
          </cell>
        </row>
        <row r="31">
          <cell r="A31" t="str">
            <v>ONG, GOV</v>
          </cell>
          <cell r="B31" t="str">
            <v>C-29a</v>
          </cell>
          <cell r="C31" t="str">
            <v>O</v>
          </cell>
          <cell r="D31" t="str">
            <v>BC</v>
          </cell>
          <cell r="E31" t="str">
            <v>Retrieve native fish from GVP &amp; GVIC canals</v>
          </cell>
        </row>
        <row r="32">
          <cell r="A32" t="str">
            <v>O&amp;M, ONG</v>
          </cell>
          <cell r="B32" t="str">
            <v>116/C-33</v>
          </cell>
          <cell r="C32" t="str">
            <v>O</v>
          </cell>
          <cell r="D32" t="str">
            <v>MC/BC</v>
          </cell>
          <cell r="E32" t="str">
            <v>Redlands screen, passage &amp; gage O&amp;M</v>
          </cell>
        </row>
        <row r="33">
          <cell r="B33" t="str">
            <v>C-6</v>
          </cell>
          <cell r="E33" t="str">
            <v>Floodplain Restoration Program</v>
          </cell>
        </row>
        <row r="34">
          <cell r="B34" t="str">
            <v>  HYD</v>
          </cell>
          <cell r="C34" t="str">
            <v>O</v>
          </cell>
          <cell r="D34" t="str">
            <v>BC</v>
          </cell>
          <cell r="E34" t="str">
            <v>  Hydrology/geomorphology</v>
          </cell>
        </row>
        <row r="35">
          <cell r="A35" t="str">
            <v>GOV, $SH</v>
          </cell>
          <cell r="B35" t="str">
            <v>  EASEMENT</v>
          </cell>
          <cell r="C35" t="str">
            <v>O</v>
          </cell>
          <cell r="D35" t="str">
            <v>BC</v>
          </cell>
          <cell r="E35" t="str">
            <v>  Easement &amp; weeds mgmt.</v>
          </cell>
        </row>
        <row r="36">
          <cell r="B36" t="str">
            <v>  CONST.</v>
          </cell>
          <cell r="C36" t="str">
            <v>O</v>
          </cell>
          <cell r="D36" t="str">
            <v>BC</v>
          </cell>
          <cell r="E36" t="str">
            <v>  Construction</v>
          </cell>
        </row>
        <row r="37">
          <cell r="A37" t="str">
            <v>ONG, CESU</v>
          </cell>
          <cell r="B37" t="str">
            <v>  RZ-ENTR</v>
          </cell>
          <cell r="C37" t="str">
            <v>P</v>
          </cell>
          <cell r="D37" t="str">
            <v>BC</v>
          </cell>
          <cell r="E37" t="str">
            <v>Evaluate floodplain drift model for larval razorback</v>
          </cell>
        </row>
        <row r="38">
          <cell r="A38" t="str">
            <v>CESU</v>
          </cell>
          <cell r="B38">
            <v>146</v>
          </cell>
          <cell r="C38" t="str">
            <v>N</v>
          </cell>
          <cell r="D38" t="str">
            <v>BC</v>
          </cell>
          <cell r="E38" t="str">
            <v>Eval. Pikeminnow entrainment in Yampa diversion structures</v>
          </cell>
        </row>
        <row r="39">
          <cell r="B39" t="str">
            <v>III. Reduce Nonnative Fish and Sportfish Impacts</v>
          </cell>
        </row>
        <row r="40">
          <cell r="A40" t="str">
            <v>NR$</v>
          </cell>
          <cell r="B40" t="str">
            <v>C-20</v>
          </cell>
          <cell r="C40" t="str">
            <v>O</v>
          </cell>
          <cell r="D40" t="str">
            <v>BC</v>
          </cell>
        </row>
        <row r="41">
          <cell r="A41" t="str">
            <v>ONG, NNA, $SH</v>
          </cell>
          <cell r="B41" t="str">
            <v>98a</v>
          </cell>
          <cell r="C41" t="str">
            <v>OR</v>
          </cell>
          <cell r="D41" t="str">
            <v>BC</v>
          </cell>
          <cell r="E41" t="str">
            <v>Middle Yampa pike translocation</v>
          </cell>
        </row>
        <row r="42">
          <cell r="A42" t="str">
            <v>ONG, NNA</v>
          </cell>
          <cell r="B42" t="str">
            <v>98b</v>
          </cell>
          <cell r="C42" t="str">
            <v>OR</v>
          </cell>
          <cell r="D42" t="str">
            <v>BC</v>
          </cell>
          <cell r="E42" t="str">
            <v>Upper Yampa pike translocation</v>
          </cell>
        </row>
        <row r="44">
          <cell r="A44" t="str">
            <v>ONG, NNA</v>
          </cell>
          <cell r="B44">
            <v>109</v>
          </cell>
          <cell r="C44" t="str">
            <v>OR</v>
          </cell>
          <cell r="D44" t="str">
            <v>BC</v>
          </cell>
          <cell r="E44" t="str">
            <v>Middle Green northern pike management</v>
          </cell>
        </row>
        <row r="45">
          <cell r="A45" t="str">
            <v>ONG, NNA</v>
          </cell>
          <cell r="B45">
            <v>110</v>
          </cell>
          <cell r="D45" t="str">
            <v>BC</v>
          </cell>
          <cell r="E45" t="str">
            <v>Lower Yampa bass and catfish management</v>
          </cell>
        </row>
        <row r="46">
          <cell r="A46" t="str">
            <v>ONG, CESU</v>
          </cell>
          <cell r="B46" t="str">
            <v>FR-115</v>
          </cell>
          <cell r="C46" t="str">
            <v>OR</v>
          </cell>
          <cell r="D46" t="str">
            <v>BC</v>
          </cell>
          <cell r="E46" t="str">
            <v>Effects of Flaming Gorge releases on Lodore/Whirlpool Canyon fish comm.</v>
          </cell>
        </row>
        <row r="48">
          <cell r="A48" t="str">
            <v>ONG, NNA</v>
          </cell>
          <cell r="C48" t="str">
            <v>OR</v>
          </cell>
          <cell r="D48" t="str">
            <v>BC</v>
          </cell>
          <cell r="E48" t="str">
            <v>Green River bass management</v>
          </cell>
        </row>
        <row r="49">
          <cell r="A49" t="str">
            <v>ONG, NNA</v>
          </cell>
          <cell r="B49">
            <v>124</v>
          </cell>
          <cell r="D49" t="str">
            <v>BC</v>
          </cell>
        </row>
        <row r="50">
          <cell r="A50" t="str">
            <v>ONG, NNA, CESU</v>
          </cell>
          <cell r="B50">
            <v>125</v>
          </cell>
          <cell r="C50" t="str">
            <v>OR</v>
          </cell>
          <cell r="D50" t="str">
            <v>BC</v>
          </cell>
          <cell r="E50" t="str">
            <v>Middle Yampa River smallmouth bass and pike translocation</v>
          </cell>
        </row>
        <row r="51">
          <cell r="A51" t="str">
            <v>ONG, NNA</v>
          </cell>
          <cell r="B51">
            <v>126</v>
          </cell>
          <cell r="C51" t="str">
            <v>OR</v>
          </cell>
          <cell r="D51" t="str">
            <v>BC</v>
          </cell>
          <cell r="E51" t="str">
            <v>Colorado River smallmouth bass removal</v>
          </cell>
        </row>
        <row r="52">
          <cell r="A52" t="str">
            <v>ONG, NNA, CESU</v>
          </cell>
          <cell r="B52">
            <v>140</v>
          </cell>
          <cell r="C52" t="str">
            <v>OR</v>
          </cell>
          <cell r="D52" t="str">
            <v>BC</v>
          </cell>
          <cell r="E52" t="str">
            <v>Yampa fish response to nna mgmt</v>
          </cell>
        </row>
        <row r="54">
          <cell r="A54" t="str">
            <v>ONG, NNA, NR$</v>
          </cell>
          <cell r="B54">
            <v>144</v>
          </cell>
          <cell r="C54" t="str">
            <v>OR</v>
          </cell>
          <cell r="D54" t="str">
            <v>BC</v>
          </cell>
          <cell r="E54" t="str">
            <v>Green R. fish response to nna mgmt</v>
          </cell>
        </row>
        <row r="55">
          <cell r="A55" t="str">
            <v>ONG, NNA, $SH</v>
          </cell>
          <cell r="B55" t="str">
            <v>C-18-19</v>
          </cell>
          <cell r="C55" t="str">
            <v>OR</v>
          </cell>
          <cell r="D55" t="str">
            <v>BC</v>
          </cell>
          <cell r="E55" t="str">
            <v>Nonnative fish isotope work</v>
          </cell>
        </row>
        <row r="56">
          <cell r="B56" t="str">
            <v>IV.  Propagation &amp; Genetics Management</v>
          </cell>
        </row>
        <row r="57">
          <cell r="B57" t="str">
            <v>29</v>
          </cell>
          <cell r="E57" t="str">
            <v>O&amp;M Propagation Facilities</v>
          </cell>
        </row>
        <row r="58">
          <cell r="A58" t="str">
            <v>O&amp;M</v>
          </cell>
          <cell r="B58" t="str">
            <v>29a</v>
          </cell>
          <cell r="C58" t="str">
            <v>OR</v>
          </cell>
          <cell r="D58" t="str">
            <v>BC</v>
          </cell>
          <cell r="E58" t="str">
            <v>  Grand Valley</v>
          </cell>
        </row>
        <row r="59">
          <cell r="A59" t="str">
            <v>O&amp;M, $SH</v>
          </cell>
          <cell r="B59" t="str">
            <v>29b</v>
          </cell>
          <cell r="C59" t="str">
            <v>OR</v>
          </cell>
          <cell r="D59" t="str">
            <v>BC</v>
          </cell>
          <cell r="E59" t="str">
            <v>  Ouray</v>
          </cell>
        </row>
        <row r="60">
          <cell r="A60" t="str">
            <v>O&amp;M</v>
          </cell>
          <cell r="C60" t="str">
            <v>OR</v>
          </cell>
          <cell r="D60" t="str">
            <v>BC</v>
          </cell>
          <cell r="E60" t="str">
            <v>  Ouray well-field development/repair</v>
          </cell>
        </row>
        <row r="61">
          <cell r="A61" t="str">
            <v>O&amp;M</v>
          </cell>
          <cell r="B61" t="str">
            <v>29c</v>
          </cell>
          <cell r="C61" t="str">
            <v>OR</v>
          </cell>
          <cell r="D61" t="str">
            <v>BC</v>
          </cell>
          <cell r="E61" t="str">
            <v>  Wahweap</v>
          </cell>
        </row>
        <row r="62">
          <cell r="A62" t="str">
            <v>O&amp;M</v>
          </cell>
          <cell r="B62" t="str">
            <v>29d</v>
          </cell>
          <cell r="C62" t="str">
            <v>OR</v>
          </cell>
          <cell r="D62" t="str">
            <v>BC</v>
          </cell>
          <cell r="E62" t="str">
            <v>  Mumma native species hatchery</v>
          </cell>
        </row>
        <row r="64">
          <cell r="B64" t="str">
            <v>C-7</v>
          </cell>
          <cell r="E64" t="str">
            <v>Propagation Facilities &amp; Equipment</v>
          </cell>
        </row>
        <row r="65">
          <cell r="C65" t="str">
            <v>O</v>
          </cell>
        </row>
        <row r="66">
          <cell r="A66" t="str">
            <v>ONG, COMP</v>
          </cell>
          <cell r="B66" t="str">
            <v>  TAGS</v>
          </cell>
          <cell r="C66" t="str">
            <v>O</v>
          </cell>
          <cell r="D66" t="str">
            <v>BC</v>
          </cell>
          <cell r="E66" t="str">
            <v>  PIT tags</v>
          </cell>
        </row>
        <row r="68">
          <cell r="B68" t="str">
            <v>V. Research, Monitoring &amp; Data Management</v>
          </cell>
        </row>
        <row r="69">
          <cell r="A69" t="str">
            <v>ONG, CESU</v>
          </cell>
          <cell r="B69" t="str">
            <v>15</v>
          </cell>
          <cell r="C69" t="str">
            <v>O</v>
          </cell>
          <cell r="D69" t="str">
            <v>BC</v>
          </cell>
          <cell r="E69" t="str">
            <v>Larval Fish Lab Identification</v>
          </cell>
        </row>
        <row r="70">
          <cell r="A70" t="str">
            <v>ONG, GOV, NR$</v>
          </cell>
          <cell r="B70" t="str">
            <v>16</v>
          </cell>
          <cell r="C70" t="str">
            <v>OR</v>
          </cell>
          <cell r="D70" t="str">
            <v>BC</v>
          </cell>
          <cell r="E70" t="str">
            <v>Database Management</v>
          </cell>
        </row>
        <row r="71">
          <cell r="A71" t="str">
            <v>ONG, CESU</v>
          </cell>
          <cell r="B71" t="str">
            <v>22f</v>
          </cell>
          <cell r="C71" t="str">
            <v>OR</v>
          </cell>
          <cell r="D71" t="str">
            <v>BC</v>
          </cell>
          <cell r="E71" t="str">
            <v>Yampa &amp; middle Green CPM &amp; RBS larval survey</v>
          </cell>
        </row>
        <row r="72">
          <cell r="A72" t="str">
            <v>ONG, POP</v>
          </cell>
          <cell r="C72" t="str">
            <v>O</v>
          </cell>
          <cell r="D72" t="str">
            <v>BC</v>
          </cell>
        </row>
        <row r="74">
          <cell r="A74" t="str">
            <v>ONG, POP</v>
          </cell>
          <cell r="B74">
            <v>128</v>
          </cell>
          <cell r="C74" t="str">
            <v>O</v>
          </cell>
          <cell r="D74" t="str">
            <v>BC</v>
          </cell>
          <cell r="E74" t="str">
            <v>Green R. CPM est.</v>
          </cell>
        </row>
        <row r="75">
          <cell r="A75" t="str">
            <v>ONG, POP</v>
          </cell>
          <cell r="B75">
            <v>129</v>
          </cell>
          <cell r="C75" t="str">
            <v>O</v>
          </cell>
          <cell r="D75" t="str">
            <v>BC</v>
          </cell>
          <cell r="E75" t="str">
            <v>HBC pop est in Deso/Grey</v>
          </cell>
        </row>
        <row r="77">
          <cell r="A77" t="str">
            <v>ONG, POP</v>
          </cell>
          <cell r="B77">
            <v>131</v>
          </cell>
          <cell r="C77" t="str">
            <v>O</v>
          </cell>
          <cell r="D77" t="str">
            <v>BC</v>
          </cell>
          <cell r="E77" t="str">
            <v>HBC in Black Rocks</v>
          </cell>
        </row>
        <row r="78">
          <cell r="A78" t="str">
            <v>ONG, POP</v>
          </cell>
          <cell r="B78">
            <v>132</v>
          </cell>
          <cell r="C78" t="str">
            <v>O</v>
          </cell>
          <cell r="D78" t="str">
            <v>BC</v>
          </cell>
          <cell r="E78" t="str">
            <v>HBC in Westwater</v>
          </cell>
        </row>
        <row r="80">
          <cell r="A80" t="str">
            <v>ONG, POP</v>
          </cell>
          <cell r="B80">
            <v>138</v>
          </cell>
          <cell r="C80" t="str">
            <v>OR</v>
          </cell>
          <cell r="D80" t="str">
            <v>BC</v>
          </cell>
          <cell r="E80" t="str">
            <v>Green R. YOY CPM monitoring</v>
          </cell>
        </row>
        <row r="81">
          <cell r="A81" t="str">
            <v>ONG</v>
          </cell>
          <cell r="C81" t="str">
            <v>N</v>
          </cell>
          <cell r="D81" t="str">
            <v>BC</v>
          </cell>
          <cell r="E81" t="str">
            <v>Pop est data integration (research framework)</v>
          </cell>
        </row>
        <row r="82">
          <cell r="A82" t="str">
            <v>NR$</v>
          </cell>
        </row>
        <row r="83">
          <cell r="B83">
            <v>149</v>
          </cell>
          <cell r="C83" t="str">
            <v>N</v>
          </cell>
          <cell r="D83" t="str">
            <v>BC</v>
          </cell>
          <cell r="E83" t="str">
            <v>Cyprinid computer key</v>
          </cell>
        </row>
        <row r="84">
          <cell r="B84" t="str">
            <v>VI. Information, Education &amp; Public Involvement</v>
          </cell>
        </row>
        <row r="85">
          <cell r="A85" t="str">
            <v>ONG, PGM, GOV, $SH, FWS competes</v>
          </cell>
          <cell r="B85">
            <v>12</v>
          </cell>
          <cell r="C85" t="str">
            <v>O</v>
          </cell>
          <cell r="D85" t="str">
            <v>I&amp;E</v>
          </cell>
          <cell r="E85" t="str">
            <v>General Information and Education</v>
          </cell>
        </row>
        <row r="86">
          <cell r="A86" t="str">
            <v>CAP</v>
          </cell>
          <cell r="B86" t="str">
            <v>  12B</v>
          </cell>
          <cell r="C86" t="str">
            <v>O</v>
          </cell>
          <cell r="D86" t="str">
            <v>I&amp;E</v>
          </cell>
          <cell r="E86" t="str">
            <v>  Grand Valley projects</v>
          </cell>
        </row>
        <row r="87">
          <cell r="A87" t="str">
            <v>ONG, GOV, PGM, $SH</v>
          </cell>
          <cell r="B87" t="str">
            <v>  12C</v>
          </cell>
          <cell r="C87" t="str">
            <v>P</v>
          </cell>
          <cell r="D87" t="str">
            <v>I&amp;E, WAC</v>
          </cell>
          <cell r="E87" t="str">
            <v>  Coord. Resv. Operations</v>
          </cell>
        </row>
        <row r="88">
          <cell r="A88" t="str">
            <v>ONG, PGM, FWS competes</v>
          </cell>
          <cell r="B88" t="str">
            <v>  12H</v>
          </cell>
          <cell r="C88" t="str">
            <v>O</v>
          </cell>
          <cell r="D88" t="str">
            <v>I&amp;E</v>
          </cell>
          <cell r="E88" t="str">
            <v>  Interpretive signs and exhibits</v>
          </cell>
        </row>
        <row r="92">
          <cell r="A92" t="str">
            <v>ONG, PGM, GOV, FWS competes</v>
          </cell>
          <cell r="B92" t="str">
            <v>  12L</v>
          </cell>
          <cell r="C92" t="str">
            <v>OR</v>
          </cell>
          <cell r="D92" t="str">
            <v>I&amp;E</v>
          </cell>
          <cell r="E92" t="str">
            <v>  Nonnative fish control public involvement</v>
          </cell>
        </row>
        <row r="93">
          <cell r="B93" t="str">
            <v>VII.  Program Management</v>
          </cell>
        </row>
        <row r="94">
          <cell r="A94" t="str">
            <v>ONG, PGM, GOV, $SH</v>
          </cell>
          <cell r="B94" t="str">
            <v>1</v>
          </cell>
          <cell r="C94" t="str">
            <v>O</v>
          </cell>
          <cell r="D94" t="str">
            <v>MC</v>
          </cell>
          <cell r="E94" t="str">
            <v>Utah Program Management</v>
          </cell>
        </row>
        <row r="95">
          <cell r="A95" t="str">
            <v>ONG, PGM, GOV</v>
          </cell>
          <cell r="B95" t="str">
            <v>2</v>
          </cell>
          <cell r="C95" t="str">
            <v>O</v>
          </cell>
          <cell r="D95" t="str">
            <v>MC</v>
          </cell>
          <cell r="E95" t="str">
            <v>Reclamation Program Management</v>
          </cell>
        </row>
        <row r="96">
          <cell r="A96" t="str">
            <v>ONG, PGM, GOV, $SH</v>
          </cell>
          <cell r="B96" t="str">
            <v>3</v>
          </cell>
          <cell r="C96" t="str">
            <v>O</v>
          </cell>
          <cell r="D96" t="str">
            <v>MC</v>
          </cell>
          <cell r="E96" t="str">
            <v>Service Program Management</v>
          </cell>
        </row>
        <row r="97">
          <cell r="A97" t="str">
            <v>ONG, NR$</v>
          </cell>
          <cell r="B97" t="str">
            <v>4</v>
          </cell>
          <cell r="C97" t="str">
            <v>O</v>
          </cell>
          <cell r="D97" t="str">
            <v>MC</v>
          </cell>
          <cell r="E97" t="str">
            <v>Colorado Program Management</v>
          </cell>
        </row>
        <row r="98">
          <cell r="A98" t="str">
            <v>ONG, NR$</v>
          </cell>
          <cell r="B98" t="str">
            <v>5</v>
          </cell>
          <cell r="C98" t="str">
            <v>O</v>
          </cell>
          <cell r="D98" t="str">
            <v>MC</v>
          </cell>
          <cell r="E98" t="str">
            <v>Wyoming Program Management</v>
          </cell>
        </row>
        <row r="99">
          <cell r="A99" t="str">
            <v>CAP</v>
          </cell>
          <cell r="B99" t="str">
            <v>C-21</v>
          </cell>
          <cell r="C99" t="str">
            <v>O</v>
          </cell>
          <cell r="D99" t="str">
            <v>MC</v>
          </cell>
          <cell r="E99" t="str">
            <v>Capital Projects Coordination</v>
          </cell>
        </row>
        <row r="100">
          <cell r="A100" t="str">
            <v>NR$</v>
          </cell>
          <cell r="B100">
            <v>142</v>
          </cell>
          <cell r="E100" t="str">
            <v>Recovery Goals tech. asst.</v>
          </cell>
        </row>
      </sheetData>
      <sheetData sheetId="10">
        <row r="4">
          <cell r="K4">
            <v>78245</v>
          </cell>
        </row>
        <row r="6">
          <cell r="E6">
            <v>189810</v>
          </cell>
        </row>
        <row r="7">
          <cell r="K7">
            <v>15000</v>
          </cell>
        </row>
        <row r="8">
          <cell r="K8">
            <v>150000</v>
          </cell>
        </row>
        <row r="15">
          <cell r="K15">
            <v>79710</v>
          </cell>
        </row>
        <row r="22">
          <cell r="E22">
            <v>51171</v>
          </cell>
        </row>
        <row r="23">
          <cell r="E23">
            <v>12867.12</v>
          </cell>
        </row>
        <row r="26">
          <cell r="J26">
            <v>40000</v>
          </cell>
        </row>
        <row r="28">
          <cell r="K28">
            <v>65600</v>
          </cell>
        </row>
        <row r="29">
          <cell r="E29">
            <v>28130.73</v>
          </cell>
        </row>
        <row r="30">
          <cell r="K30">
            <v>84400</v>
          </cell>
        </row>
        <row r="35">
          <cell r="K35">
            <v>15000</v>
          </cell>
        </row>
        <row r="36">
          <cell r="K36">
            <v>18143</v>
          </cell>
        </row>
        <row r="37">
          <cell r="K37">
            <v>14000</v>
          </cell>
        </row>
        <row r="40">
          <cell r="K40">
            <v>114121.94</v>
          </cell>
        </row>
        <row r="41">
          <cell r="K41">
            <v>183841.53</v>
          </cell>
        </row>
        <row r="42">
          <cell r="K42">
            <v>10000</v>
          </cell>
        </row>
        <row r="43">
          <cell r="E43">
            <v>142137.72</v>
          </cell>
        </row>
        <row r="44">
          <cell r="K44">
            <v>84096.11</v>
          </cell>
        </row>
        <row r="45">
          <cell r="K45">
            <v>331220.02</v>
          </cell>
        </row>
        <row r="46">
          <cell r="K46">
            <v>215980</v>
          </cell>
        </row>
        <row r="47">
          <cell r="K47">
            <v>163185.54</v>
          </cell>
        </row>
        <row r="48">
          <cell r="K48">
            <v>43900</v>
          </cell>
        </row>
        <row r="49">
          <cell r="K49">
            <v>45120</v>
          </cell>
        </row>
        <row r="51">
          <cell r="K51">
            <v>33200</v>
          </cell>
        </row>
        <row r="52">
          <cell r="K52">
            <v>42800</v>
          </cell>
        </row>
        <row r="56">
          <cell r="K56">
            <v>486052.39</v>
          </cell>
        </row>
        <row r="57">
          <cell r="K57">
            <v>479430</v>
          </cell>
        </row>
        <row r="58">
          <cell r="K58">
            <v>5000</v>
          </cell>
        </row>
        <row r="59">
          <cell r="K59">
            <v>111200</v>
          </cell>
        </row>
        <row r="60">
          <cell r="G60">
            <v>70800</v>
          </cell>
        </row>
        <row r="63">
          <cell r="K63">
            <v>5000</v>
          </cell>
        </row>
        <row r="64">
          <cell r="K64">
            <v>13000</v>
          </cell>
        </row>
        <row r="65">
          <cell r="K65">
            <v>100250</v>
          </cell>
        </row>
        <row r="67">
          <cell r="K67">
            <v>51200</v>
          </cell>
        </row>
        <row r="68">
          <cell r="K68">
            <v>39900</v>
          </cell>
        </row>
        <row r="69">
          <cell r="K69">
            <v>108959.03</v>
          </cell>
        </row>
        <row r="70">
          <cell r="K70">
            <v>79400</v>
          </cell>
        </row>
        <row r="71">
          <cell r="K71">
            <v>35786</v>
          </cell>
        </row>
        <row r="72">
          <cell r="K72">
            <v>383894.78</v>
          </cell>
        </row>
        <row r="73">
          <cell r="K73">
            <v>105400</v>
          </cell>
        </row>
        <row r="75">
          <cell r="K75">
            <v>44289</v>
          </cell>
        </row>
        <row r="76">
          <cell r="K76">
            <v>44300</v>
          </cell>
        </row>
        <row r="78">
          <cell r="K78">
            <v>58072</v>
          </cell>
        </row>
        <row r="79">
          <cell r="K79">
            <v>29500</v>
          </cell>
        </row>
        <row r="83">
          <cell r="K83">
            <v>31388.33</v>
          </cell>
        </row>
        <row r="86">
          <cell r="K86">
            <v>22200</v>
          </cell>
        </row>
        <row r="90">
          <cell r="K90">
            <v>5550</v>
          </cell>
        </row>
        <row r="92">
          <cell r="K92">
            <v>154000</v>
          </cell>
        </row>
        <row r="93">
          <cell r="K93">
            <v>174100</v>
          </cell>
        </row>
        <row r="94">
          <cell r="K94">
            <v>1142836.66</v>
          </cell>
        </row>
        <row r="95">
          <cell r="K95">
            <v>110000</v>
          </cell>
        </row>
        <row r="96">
          <cell r="K96">
            <v>15300</v>
          </cell>
        </row>
      </sheetData>
      <sheetData sheetId="11">
        <row r="19">
          <cell r="E19">
            <v>107600</v>
          </cell>
          <cell r="K19">
            <v>22500</v>
          </cell>
        </row>
        <row r="20">
          <cell r="E20">
            <v>2882.67</v>
          </cell>
        </row>
        <row r="21">
          <cell r="E21">
            <v>16200</v>
          </cell>
        </row>
        <row r="34">
          <cell r="E34">
            <v>55500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GB255"/>
  <sheetViews>
    <sheetView tabSelected="1" zoomScale="125" zoomScaleNormal="125" workbookViewId="0" topLeftCell="A1">
      <pane xSplit="8" ySplit="3" topLeftCell="I4" activePane="bottomRight" state="frozen"/>
      <selection pane="topLeft" activeCell="A1" sqref="A1"/>
      <selection pane="topRight" activeCell="J1" sqref="J1"/>
      <selection pane="bottomLeft" activeCell="A3" sqref="A3"/>
      <selection pane="bottomRight" activeCell="I4" sqref="I4"/>
    </sheetView>
  </sheetViews>
  <sheetFormatPr defaultColWidth="9.140625" defaultRowHeight="12.75"/>
  <cols>
    <col min="1" max="1" width="15.28125" style="60" hidden="1" customWidth="1"/>
    <col min="2" max="2" width="15.28125" style="43" customWidth="1"/>
    <col min="3" max="3" width="9.8515625" style="98" customWidth="1"/>
    <col min="4" max="4" width="3.28125" style="98" hidden="1" customWidth="1"/>
    <col min="5" max="5" width="9.00390625" style="99" hidden="1" customWidth="1"/>
    <col min="6" max="6" width="8.57421875" style="101" customWidth="1"/>
    <col min="7" max="7" width="11.421875" style="99" customWidth="1"/>
    <col min="8" max="8" width="26.00390625" style="103" customWidth="1"/>
    <col min="9" max="9" width="10.28125" style="48" customWidth="1"/>
    <col min="10" max="11" width="9.8515625" style="48" hidden="1" customWidth="1"/>
    <col min="12" max="12" width="9.421875" style="48" hidden="1" customWidth="1"/>
    <col min="13" max="13" width="10.7109375" style="48" hidden="1" customWidth="1"/>
    <col min="14" max="14" width="11.140625" style="48" hidden="1" customWidth="1"/>
    <col min="15" max="15" width="45.28125" style="9" customWidth="1"/>
    <col min="16" max="16" width="47.57421875" style="52" customWidth="1"/>
    <col min="17" max="17" width="10.140625" style="0" bestFit="1" customWidth="1"/>
    <col min="19" max="19" width="10.140625" style="0" bestFit="1" customWidth="1"/>
    <col min="20" max="21" width="9.140625" style="60" customWidth="1"/>
    <col min="22" max="22" width="2.28125" style="60" customWidth="1"/>
    <col min="23" max="23" width="9.140625" style="60" hidden="1" customWidth="1"/>
    <col min="24" max="16384" width="9.140625" style="60" customWidth="1"/>
  </cols>
  <sheetData>
    <row r="1" spans="2:19" s="56" customFormat="1" ht="12.75">
      <c r="B1" s="164"/>
      <c r="C1" s="165"/>
      <c r="D1" s="165"/>
      <c r="E1" s="165"/>
      <c r="F1" s="166"/>
      <c r="G1" s="166"/>
      <c r="H1" s="167"/>
      <c r="I1" s="180" t="s">
        <v>194</v>
      </c>
      <c r="J1" s="168"/>
      <c r="K1" s="168"/>
      <c r="L1" s="168"/>
      <c r="M1" s="168"/>
      <c r="N1" s="168"/>
      <c r="O1" s="181" t="s">
        <v>125</v>
      </c>
      <c r="P1" s="175"/>
      <c r="Q1" s="169"/>
      <c r="R1" s="177"/>
      <c r="S1" s="169"/>
    </row>
    <row r="2" spans="2:19" s="56" customFormat="1" ht="11.25">
      <c r="B2" s="57" t="s">
        <v>24</v>
      </c>
      <c r="C2" s="58" t="s">
        <v>0</v>
      </c>
      <c r="D2" s="1"/>
      <c r="E2" s="1" t="s">
        <v>1</v>
      </c>
      <c r="F2" s="58" t="s">
        <v>1</v>
      </c>
      <c r="G2" s="58"/>
      <c r="H2" s="2" t="s">
        <v>0</v>
      </c>
      <c r="I2" s="171" t="s">
        <v>25</v>
      </c>
      <c r="J2" s="3" t="s">
        <v>25</v>
      </c>
      <c r="K2" s="3" t="s">
        <v>25</v>
      </c>
      <c r="L2" s="3" t="s">
        <v>25</v>
      </c>
      <c r="M2" s="3" t="s">
        <v>25</v>
      </c>
      <c r="N2" s="3" t="s">
        <v>25</v>
      </c>
      <c r="O2" s="182"/>
      <c r="P2" s="171" t="s">
        <v>25</v>
      </c>
      <c r="Q2" s="173" t="s">
        <v>116</v>
      </c>
      <c r="R2" s="178" t="s">
        <v>117</v>
      </c>
      <c r="S2" s="164"/>
    </row>
    <row r="3" spans="2:19" s="56" customFormat="1" ht="11.25">
      <c r="B3" s="59" t="s">
        <v>2</v>
      </c>
      <c r="C3" s="59" t="s">
        <v>2</v>
      </c>
      <c r="D3" s="1"/>
      <c r="E3" s="1" t="s">
        <v>3</v>
      </c>
      <c r="F3" s="59" t="s">
        <v>3</v>
      </c>
      <c r="G3" s="59" t="s">
        <v>115</v>
      </c>
      <c r="H3" s="2" t="s">
        <v>4</v>
      </c>
      <c r="I3" s="172" t="s">
        <v>5</v>
      </c>
      <c r="J3" s="4" t="s">
        <v>6</v>
      </c>
      <c r="K3" s="3" t="s">
        <v>7</v>
      </c>
      <c r="L3" s="3" t="s">
        <v>8</v>
      </c>
      <c r="M3" s="3" t="s">
        <v>9</v>
      </c>
      <c r="N3" s="3" t="s">
        <v>10</v>
      </c>
      <c r="O3" s="32"/>
      <c r="P3" s="176" t="s">
        <v>11</v>
      </c>
      <c r="Q3" s="174"/>
      <c r="R3" s="179"/>
      <c r="S3" s="170" t="s">
        <v>118</v>
      </c>
    </row>
    <row r="4" spans="2:19" ht="12.75">
      <c r="B4" s="61"/>
      <c r="C4" s="5" t="str">
        <f>'[1]FY2006Sum'!B3</f>
        <v> I. Instream Flow Identification and Protection</v>
      </c>
      <c r="D4" s="6"/>
      <c r="E4" s="7"/>
      <c r="F4" s="7"/>
      <c r="G4" s="7"/>
      <c r="H4" s="8"/>
      <c r="I4" s="9"/>
      <c r="J4" s="9"/>
      <c r="K4" s="9"/>
      <c r="L4" s="9"/>
      <c r="M4" s="9"/>
      <c r="N4" s="9"/>
      <c r="P4" s="10"/>
      <c r="Q4" s="157"/>
      <c r="R4" s="157"/>
      <c r="S4" s="157"/>
    </row>
    <row r="5" spans="1:19" ht="22.5">
      <c r="A5" s="62" t="str">
        <f>'[1]FY2006Sum'!A4</f>
        <v>O&amp;M, STA</v>
      </c>
      <c r="B5" s="75"/>
      <c r="C5" s="63" t="str">
        <f>'[1]FY2006Sum'!B4</f>
        <v>8, 8a</v>
      </c>
      <c r="D5" s="11" t="str">
        <f>'[1]FY2006Sum'!C4</f>
        <v>O</v>
      </c>
      <c r="E5" s="11" t="str">
        <f>'[1]FY2006Sum'!D4</f>
        <v>WAC</v>
      </c>
      <c r="F5" s="104" t="s">
        <v>30</v>
      </c>
      <c r="G5" s="11" t="s">
        <v>123</v>
      </c>
      <c r="H5" s="11" t="str">
        <f>'[1]FY2006Sum'!E4</f>
        <v>Recovery Program Gage O&amp;M (budget includes #8a)</v>
      </c>
      <c r="I5" s="12">
        <f aca="true" t="shared" si="0" ref="I5:I10">J5+K5+L5+M5+N5</f>
        <v>136245</v>
      </c>
      <c r="J5" s="13"/>
      <c r="K5" s="13"/>
      <c r="L5" s="13">
        <f>'[1]2007Target'!K4</f>
        <v>78245</v>
      </c>
      <c r="M5" s="13"/>
      <c r="N5" s="13">
        <v>58000</v>
      </c>
      <c r="O5" s="29" t="s">
        <v>126</v>
      </c>
      <c r="P5" s="10" t="s">
        <v>26</v>
      </c>
      <c r="Q5" s="114"/>
      <c r="R5" s="114"/>
      <c r="S5" s="114"/>
    </row>
    <row r="6" spans="1:19" ht="11.25">
      <c r="A6" s="62" t="str">
        <f>'[1]FY2006Sum'!A5</f>
        <v>NR$</v>
      </c>
      <c r="B6" s="64"/>
      <c r="C6" s="63">
        <f>'[1]FY2006Sum'!B5</f>
        <v>9</v>
      </c>
      <c r="D6" s="11" t="str">
        <f>'[1]FY2006Sum'!C5</f>
        <v>O</v>
      </c>
      <c r="E6" s="11" t="str">
        <f>'[1]FY2006Sum'!D5</f>
        <v>WAC</v>
      </c>
      <c r="F6" s="104" t="s">
        <v>30</v>
      </c>
      <c r="G6" s="11" t="s">
        <v>123</v>
      </c>
      <c r="H6" s="11" t="str">
        <f>'[1]FY2006Sum'!E5</f>
        <v>Water Right Acq. Consultant</v>
      </c>
      <c r="I6" s="12">
        <f t="shared" si="0"/>
        <v>10000</v>
      </c>
      <c r="J6" s="13"/>
      <c r="K6" s="13"/>
      <c r="L6" s="13"/>
      <c r="M6" s="13">
        <v>10000</v>
      </c>
      <c r="N6" s="13"/>
      <c r="O6" s="30" t="s">
        <v>172</v>
      </c>
      <c r="P6" s="10" t="s">
        <v>12</v>
      </c>
      <c r="Q6" s="114">
        <v>10000</v>
      </c>
      <c r="R6" s="114">
        <v>0</v>
      </c>
      <c r="S6" s="114">
        <f>SUM(Q6:R6)</f>
        <v>10000</v>
      </c>
    </row>
    <row r="7" spans="1:19" ht="11.25">
      <c r="A7" s="62" t="str">
        <f>'[1]FY2006Sum'!A6</f>
        <v>GOV, ONG, PGM</v>
      </c>
      <c r="B7" s="64" t="s">
        <v>27</v>
      </c>
      <c r="C7" s="63">
        <f>'[1]FY2006Sum'!B6</f>
        <v>19</v>
      </c>
      <c r="D7" s="11" t="s">
        <v>13</v>
      </c>
      <c r="E7" s="11" t="str">
        <f>'[1]FY2006Sum'!D6</f>
        <v>WAC/BC</v>
      </c>
      <c r="F7" s="11" t="s">
        <v>109</v>
      </c>
      <c r="G7" s="11" t="s">
        <v>123</v>
      </c>
      <c r="H7" s="11" t="str">
        <f>'[1]FY2006Sum'!E6</f>
        <v>Hydrology Support</v>
      </c>
      <c r="I7" s="12">
        <f t="shared" si="0"/>
        <v>189810</v>
      </c>
      <c r="J7" s="13">
        <f>'[1]2007Target'!E6</f>
        <v>189810</v>
      </c>
      <c r="K7" s="13"/>
      <c r="L7" s="13"/>
      <c r="M7" s="13"/>
      <c r="N7" s="13"/>
      <c r="O7" s="163" t="s">
        <v>127</v>
      </c>
      <c r="P7" s="15" t="s">
        <v>28</v>
      </c>
      <c r="Q7" s="160">
        <v>171000</v>
      </c>
      <c r="R7" s="114">
        <f>(Q7)*(0.11)</f>
        <v>18810</v>
      </c>
      <c r="S7" s="114">
        <f>SUM(Q7:R7)</f>
        <v>189810</v>
      </c>
    </row>
    <row r="8" spans="1:19" ht="11.25">
      <c r="A8" s="62" t="str">
        <f>'[1]FY2006Sum'!A8</f>
        <v>NR$</v>
      </c>
      <c r="B8" s="64"/>
      <c r="C8" s="63">
        <f>'[1]FY2006Sum'!B8</f>
        <v>70</v>
      </c>
      <c r="D8" s="11" t="str">
        <f>'[1]FY2006Sum'!C8</f>
        <v>O</v>
      </c>
      <c r="E8" s="11" t="str">
        <f>'[1]FY2006Sum'!D8</f>
        <v>WAC</v>
      </c>
      <c r="F8" s="104" t="s">
        <v>30</v>
      </c>
      <c r="G8" s="11" t="s">
        <v>123</v>
      </c>
      <c r="H8" s="11" t="str">
        <f>'[1]FY2006Sum'!E8</f>
        <v>Colorado Instream Flow Protection</v>
      </c>
      <c r="I8" s="12">
        <f t="shared" si="0"/>
        <v>15000</v>
      </c>
      <c r="J8" s="13"/>
      <c r="K8" s="13"/>
      <c r="L8" s="13"/>
      <c r="M8" s="13"/>
      <c r="N8" s="65">
        <f>'[1]2007Target'!K7</f>
        <v>15000</v>
      </c>
      <c r="O8" s="10" t="s">
        <v>128</v>
      </c>
      <c r="P8" s="10" t="s">
        <v>124</v>
      </c>
      <c r="Q8" s="114"/>
      <c r="R8" s="114"/>
      <c r="S8" s="114"/>
    </row>
    <row r="9" spans="1:19" ht="11.25">
      <c r="A9" s="62" t="str">
        <f>'[1]FY2006Sum'!A9</f>
        <v>NR$</v>
      </c>
      <c r="B9" s="64"/>
      <c r="C9" s="63">
        <f>'[1]FY2006Sum'!B9</f>
        <v>71</v>
      </c>
      <c r="D9" s="11" t="str">
        <f>'[1]FY2006Sum'!C9</f>
        <v>O</v>
      </c>
      <c r="E9" s="11" t="str">
        <f>'[1]FY2006Sum'!D9</f>
        <v>WAC</v>
      </c>
      <c r="F9" s="104" t="s">
        <v>30</v>
      </c>
      <c r="G9" s="11" t="s">
        <v>123</v>
      </c>
      <c r="H9" s="11" t="str">
        <f>'[1]FY2006Sum'!E9</f>
        <v>Colo. R. Decision Support Sys.</v>
      </c>
      <c r="I9" s="12">
        <f t="shared" si="0"/>
        <v>150000</v>
      </c>
      <c r="J9" s="13"/>
      <c r="K9" s="13"/>
      <c r="L9" s="13"/>
      <c r="M9" s="13"/>
      <c r="N9" s="65">
        <f>'[1]2007Target'!K8</f>
        <v>150000</v>
      </c>
      <c r="O9" s="10" t="s">
        <v>129</v>
      </c>
      <c r="P9" s="10" t="s">
        <v>124</v>
      </c>
      <c r="Q9" s="114"/>
      <c r="R9" s="114"/>
      <c r="S9" s="114"/>
    </row>
    <row r="10" spans="1:19" ht="22.5">
      <c r="A10" s="62" t="s">
        <v>29</v>
      </c>
      <c r="B10" s="64"/>
      <c r="C10" s="63" t="str">
        <f>'[1]FY2006Sum'!B10</f>
        <v>C-11</v>
      </c>
      <c r="D10" s="11" t="str">
        <f>'[1]FY2006Sum'!C10</f>
        <v>O</v>
      </c>
      <c r="E10" s="11" t="str">
        <f>'[1]FY2006Sum'!D10</f>
        <v>WAC</v>
      </c>
      <c r="F10" s="105" t="s">
        <v>30</v>
      </c>
      <c r="G10" s="11" t="s">
        <v>123</v>
      </c>
      <c r="H10" s="11" t="str">
        <f>'[1]FY2006Sum'!E10</f>
        <v>Grand Valley Water Management</v>
      </c>
      <c r="I10" s="13">
        <f t="shared" si="0"/>
        <v>0</v>
      </c>
      <c r="J10" s="13"/>
      <c r="K10" s="13"/>
      <c r="L10" s="13"/>
      <c r="M10" s="13"/>
      <c r="N10" s="13"/>
      <c r="O10" s="10" t="s">
        <v>173</v>
      </c>
      <c r="P10" s="10"/>
      <c r="Q10" s="114"/>
      <c r="R10" s="114"/>
      <c r="S10" s="114"/>
    </row>
    <row r="11" spans="1:19" ht="11.25">
      <c r="A11" s="62" t="str">
        <f>'[1]FY2006Sum'!A11</f>
        <v>NR$</v>
      </c>
      <c r="B11" s="64"/>
      <c r="C11" s="63">
        <f>'[1]FY2006Sum'!B11</f>
        <v>86</v>
      </c>
      <c r="D11" s="11" t="str">
        <f>'[1]FY2006Sum'!C11</f>
        <v>O</v>
      </c>
      <c r="E11" s="11" t="str">
        <f>'[1]FY2006Sum'!D11</f>
        <v>BC/WAC</v>
      </c>
      <c r="F11" s="104" t="s">
        <v>110</v>
      </c>
      <c r="G11" s="11" t="s">
        <v>123</v>
      </c>
      <c r="H11" s="11" t="str">
        <f>'[1]FY2006Sum'!E11</f>
        <v>Geomorphology Peer Review</v>
      </c>
      <c r="I11" s="12">
        <f aca="true" t="shared" si="1" ref="I11:I18">J11+K11+L11+M11+N11</f>
        <v>10000</v>
      </c>
      <c r="J11" s="13"/>
      <c r="K11" s="13"/>
      <c r="L11" s="13"/>
      <c r="M11" s="13">
        <v>10000</v>
      </c>
      <c r="N11" s="13"/>
      <c r="O11" s="10" t="s">
        <v>131</v>
      </c>
      <c r="P11" s="10" t="s">
        <v>12</v>
      </c>
      <c r="Q11" s="114">
        <v>10000</v>
      </c>
      <c r="R11" s="114">
        <v>0</v>
      </c>
      <c r="S11" s="114">
        <f>SUM(Q11:R11)</f>
        <v>10000</v>
      </c>
    </row>
    <row r="12" spans="1:19" ht="11.25">
      <c r="A12" s="62" t="str">
        <f>'[1]FY2006Sum'!A12</f>
        <v>CAP</v>
      </c>
      <c r="B12" s="64"/>
      <c r="C12" s="63" t="str">
        <f>'[1]FY2006Sum'!B12</f>
        <v>C-9</v>
      </c>
      <c r="D12" s="11" t="str">
        <f>'[1]FY2006Sum'!C12</f>
        <v>O</v>
      </c>
      <c r="E12" s="11" t="str">
        <f>'[1]FY2006Sum'!D12</f>
        <v>WAC/BC</v>
      </c>
      <c r="F12" s="105" t="s">
        <v>109</v>
      </c>
      <c r="G12" s="11" t="s">
        <v>123</v>
      </c>
      <c r="H12" s="11" t="str">
        <f>'[1]FY2006Sum'!E12</f>
        <v>Elkhead enlargement</v>
      </c>
      <c r="I12" s="12">
        <f t="shared" si="1"/>
        <v>0</v>
      </c>
      <c r="J12" s="13"/>
      <c r="K12" s="13"/>
      <c r="L12" s="13"/>
      <c r="M12" s="13"/>
      <c r="N12" s="13"/>
      <c r="O12" s="10" t="s">
        <v>132</v>
      </c>
      <c r="P12" s="10"/>
      <c r="Q12" s="114"/>
      <c r="R12" s="114"/>
      <c r="S12" s="114"/>
    </row>
    <row r="13" spans="1:19" s="70" customFormat="1" ht="33.75">
      <c r="A13" s="66" t="str">
        <f>'[1]FY2006Sum'!A16</f>
        <v>O&amp;M</v>
      </c>
      <c r="B13" s="75"/>
      <c r="C13" s="71">
        <f>'[1]FY2006Sum'!B16</f>
        <v>135</v>
      </c>
      <c r="D13" s="18" t="str">
        <f>'[1]FY2006Sum'!C16</f>
        <v>O</v>
      </c>
      <c r="E13" s="18" t="str">
        <f>'[1]FY2006Sum'!D16</f>
        <v>WAC</v>
      </c>
      <c r="F13" s="105" t="s">
        <v>30</v>
      </c>
      <c r="G13" s="11" t="s">
        <v>123</v>
      </c>
      <c r="H13" s="18" t="str">
        <f>'[1]FY2006Sum'!E16</f>
        <v>O&amp;M for Ruedi Reservoir 10,825 af </v>
      </c>
      <c r="I13" s="12">
        <f t="shared" si="1"/>
        <v>79710</v>
      </c>
      <c r="J13" s="21"/>
      <c r="K13" s="20"/>
      <c r="L13" s="12">
        <f>'[1]2007Target'!K15</f>
        <v>79710</v>
      </c>
      <c r="M13" s="20"/>
      <c r="N13" s="20"/>
      <c r="O13" s="10" t="s">
        <v>133</v>
      </c>
      <c r="P13" s="10" t="s">
        <v>31</v>
      </c>
      <c r="Q13" s="114"/>
      <c r="R13" s="114"/>
      <c r="S13" s="158"/>
    </row>
    <row r="14" spans="1:19" s="70" customFormat="1" ht="22.5">
      <c r="A14" s="66" t="str">
        <f>'[1]FY2006Sum'!A18</f>
        <v>CRD</v>
      </c>
      <c r="B14" s="67"/>
      <c r="C14" s="71" t="str">
        <f>'[1]FY2006Sum'!B18</f>
        <v>C-32</v>
      </c>
      <c r="D14" s="18" t="str">
        <f>'[1]FY2006Sum'!C18</f>
        <v>O</v>
      </c>
      <c r="E14" s="18" t="str">
        <f>'[1]FY2006Sum'!D18</f>
        <v>WAC</v>
      </c>
      <c r="F14" s="105" t="s">
        <v>30</v>
      </c>
      <c r="G14" s="11" t="s">
        <v>123</v>
      </c>
      <c r="H14" s="18" t="str">
        <f>'[1]FY2006Sum'!E18</f>
        <v>Ruedi Reservoir 10,825 af (capital cost)</v>
      </c>
      <c r="I14" s="12">
        <f t="shared" si="1"/>
        <v>735000</v>
      </c>
      <c r="J14" s="21"/>
      <c r="K14" s="20"/>
      <c r="L14" s="20"/>
      <c r="M14" s="20"/>
      <c r="N14" s="21">
        <v>735000</v>
      </c>
      <c r="O14" s="10" t="s">
        <v>134</v>
      </c>
      <c r="P14" s="68"/>
      <c r="Q14" s="114"/>
      <c r="R14" s="114"/>
      <c r="S14" s="114"/>
    </row>
    <row r="15" spans="1:19" s="70" customFormat="1" ht="11.25">
      <c r="A15" s="72"/>
      <c r="B15" s="73"/>
      <c r="C15" s="74" t="str">
        <f>'[1]FY2006Sum'!B20</f>
        <v>FR</v>
      </c>
      <c r="D15" s="23"/>
      <c r="E15" s="23"/>
      <c r="G15" s="23"/>
      <c r="H15" s="22" t="str">
        <f>'[1]FY2006Sum'!E20</f>
        <v>Evaluate Flow Recs.</v>
      </c>
      <c r="I15" s="24"/>
      <c r="J15" s="25"/>
      <c r="K15" s="24"/>
      <c r="L15" s="24"/>
      <c r="M15" s="24"/>
      <c r="N15" s="24"/>
      <c r="O15" s="32"/>
      <c r="P15" s="26"/>
      <c r="Q15" s="114"/>
      <c r="R15" s="114"/>
      <c r="S15" s="114"/>
    </row>
    <row r="16" spans="1:16" s="70" customFormat="1" ht="67.5">
      <c r="A16" s="66"/>
      <c r="B16" s="75" t="s">
        <v>32</v>
      </c>
      <c r="C16" s="71" t="str">
        <f>'[1]FY2006Sum'!B21</f>
        <v>FR-Sed. Mon</v>
      </c>
      <c r="D16" s="18" t="str">
        <f>'[1]FY2006Sum'!C21</f>
        <v>OR</v>
      </c>
      <c r="E16" s="18" t="str">
        <f>'[1]FY2006Sum'!D21</f>
        <v>WAC/BC</v>
      </c>
      <c r="F16" s="11" t="s">
        <v>109</v>
      </c>
      <c r="G16" s="11" t="s">
        <v>123</v>
      </c>
      <c r="H16" s="76" t="str">
        <f>'[1]FY2006Sum'!E21</f>
        <v>USGS sediment monitoring</v>
      </c>
      <c r="I16" s="12">
        <f t="shared" si="1"/>
        <v>155000</v>
      </c>
      <c r="J16" s="77">
        <f>'[1]2007Source'!E19+24900</f>
        <v>132500</v>
      </c>
      <c r="K16" s="20"/>
      <c r="L16" s="20"/>
      <c r="M16" s="20"/>
      <c r="N16" s="77">
        <f>'[1]2007Source'!K19</f>
        <v>22500</v>
      </c>
      <c r="O16" s="29" t="s">
        <v>136</v>
      </c>
      <c r="P16" s="15" t="s">
        <v>33</v>
      </c>
    </row>
    <row r="17" spans="1:19" s="78" customFormat="1" ht="33.75">
      <c r="A17" s="62" t="str">
        <f>'[1]FY2006Sum'!A49</f>
        <v>ONG, NNA</v>
      </c>
      <c r="B17" s="64" t="s">
        <v>34</v>
      </c>
      <c r="C17" s="63">
        <f>'[1]FY2006Sum'!B49</f>
        <v>124</v>
      </c>
      <c r="D17" s="11" t="str">
        <f>'[1]FY2006Sum'!C48</f>
        <v>OR</v>
      </c>
      <c r="E17" s="11" t="str">
        <f>'[1]FY2006Sum'!D49</f>
        <v>BC</v>
      </c>
      <c r="F17" s="105" t="s">
        <v>16</v>
      </c>
      <c r="G17" s="11" t="s">
        <v>119</v>
      </c>
      <c r="H17" s="14" t="s">
        <v>35</v>
      </c>
      <c r="I17" s="21">
        <f>J17+K17+L17+M17+N17</f>
        <v>2882.67</v>
      </c>
      <c r="J17" s="13">
        <f>'[1]2007Source'!E20</f>
        <v>2882.67</v>
      </c>
      <c r="K17" s="21"/>
      <c r="L17" s="21"/>
      <c r="M17" s="21"/>
      <c r="N17" s="21"/>
      <c r="O17" s="78" t="s">
        <v>174</v>
      </c>
      <c r="P17" s="35" t="s">
        <v>175</v>
      </c>
      <c r="Q17" s="114">
        <v>2597</v>
      </c>
      <c r="R17" s="114">
        <f>(Q17)*(0.11)</f>
        <v>285.67</v>
      </c>
      <c r="S17" s="114">
        <f>SUM(Q17:R17)</f>
        <v>2882.67</v>
      </c>
    </row>
    <row r="18" spans="1:19" s="70" customFormat="1" ht="22.5">
      <c r="A18" s="66"/>
      <c r="B18" s="75"/>
      <c r="C18" s="71" t="str">
        <f>'[1]FY2006Sum'!B22</f>
        <v>FR-Du Sed. Mon</v>
      </c>
      <c r="D18" s="18" t="str">
        <f>'[1]FY2006Sum'!C22</f>
        <v>OR</v>
      </c>
      <c r="E18" s="18" t="str">
        <f>'[1]FY2006Sum'!D22</f>
        <v>WAC/BC</v>
      </c>
      <c r="F18" s="105" t="s">
        <v>16</v>
      </c>
      <c r="G18" s="11" t="s">
        <v>123</v>
      </c>
      <c r="H18" s="76" t="str">
        <f>'[1]FY2006Sum'!E22</f>
        <v>USGS sediment monitoring Duchesne</v>
      </c>
      <c r="I18" s="12">
        <f t="shared" si="1"/>
        <v>27000</v>
      </c>
      <c r="J18" s="13">
        <f>'[1]2007Source'!E21</f>
        <v>16200</v>
      </c>
      <c r="K18" s="20"/>
      <c r="L18" s="20"/>
      <c r="M18" s="20"/>
      <c r="N18" s="21">
        <v>10800</v>
      </c>
      <c r="O18" s="183" t="s">
        <v>135</v>
      </c>
      <c r="P18" s="15" t="s">
        <v>36</v>
      </c>
      <c r="Q18" s="124"/>
      <c r="R18" s="124"/>
      <c r="S18" s="124"/>
    </row>
    <row r="19" spans="2:19" ht="12.75">
      <c r="B19" s="83"/>
      <c r="C19" s="5" t="str">
        <f>'[1]FY2006Sum'!B23</f>
        <v>II. Habitat Restoration</v>
      </c>
      <c r="D19" s="6"/>
      <c r="E19" s="7"/>
      <c r="F19" s="7"/>
      <c r="G19" s="7"/>
      <c r="H19" s="8"/>
      <c r="I19" s="12"/>
      <c r="J19" s="13"/>
      <c r="K19" s="13"/>
      <c r="L19" s="13"/>
      <c r="M19" s="13"/>
      <c r="N19" s="13"/>
      <c r="O19" s="184"/>
      <c r="P19" s="10"/>
      <c r="Q19" s="114"/>
      <c r="R19" s="114"/>
      <c r="S19" s="114"/>
    </row>
    <row r="20" spans="1:19" s="79" customFormat="1" ht="33.75">
      <c r="A20" s="62" t="str">
        <f>'[1]FY2006Sum'!A24</f>
        <v>O&amp;M, ONG</v>
      </c>
      <c r="B20" s="75" t="s">
        <v>37</v>
      </c>
      <c r="C20" s="63" t="str">
        <f>'[1]FY2006Sum'!B24</f>
        <v>C4b-Red</v>
      </c>
      <c r="D20" s="11" t="str">
        <f>'[1]FY2006Sum'!C24</f>
        <v>O</v>
      </c>
      <c r="E20" s="11" t="str">
        <f>'[1]FY2006Sum'!D24</f>
        <v>BC</v>
      </c>
      <c r="F20" s="104" t="s">
        <v>111</v>
      </c>
      <c r="G20" s="11" t="s">
        <v>120</v>
      </c>
      <c r="H20" s="11" t="str">
        <f>'[1]FY2006Sum'!E24</f>
        <v>Redlands Selective Fish Passage Oper. (FWS)</v>
      </c>
      <c r="I20" s="12">
        <f aca="true" t="shared" si="2" ref="I20:I33">J20+K20+L20+M20+N20</f>
        <v>51171</v>
      </c>
      <c r="J20" s="12"/>
      <c r="K20" s="12"/>
      <c r="L20" s="13">
        <f>'[1]2007Target'!E22</f>
        <v>51171</v>
      </c>
      <c r="M20" s="12"/>
      <c r="N20" s="12"/>
      <c r="O20" s="10" t="s">
        <v>137</v>
      </c>
      <c r="P20" s="29" t="s">
        <v>38</v>
      </c>
      <c r="Q20" s="12">
        <v>46100</v>
      </c>
      <c r="R20" s="114">
        <f>(Q20)*(0.11)</f>
        <v>5071</v>
      </c>
      <c r="S20" s="114">
        <f>SUM(Q20:R20)</f>
        <v>51171</v>
      </c>
    </row>
    <row r="21" spans="1:19" s="79" customFormat="1" ht="22.5">
      <c r="A21" s="62"/>
      <c r="B21" s="163" t="s">
        <v>39</v>
      </c>
      <c r="C21" s="63" t="str">
        <f>'[1]FY2006Sum'!B25</f>
        <v>C4b-GVP</v>
      </c>
      <c r="D21" s="11" t="str">
        <f>'[1]FY2006Sum'!C25</f>
        <v>OR</v>
      </c>
      <c r="E21" s="11" t="str">
        <f>'[1]FY2006Sum'!D25</f>
        <v>BC</v>
      </c>
      <c r="F21" s="104" t="s">
        <v>111</v>
      </c>
      <c r="G21" s="11" t="s">
        <v>120</v>
      </c>
      <c r="H21" s="11" t="str">
        <f>'[1]FY2006Sum'!E25</f>
        <v>GVP Selective Fish Passage Oper. (FWS)</v>
      </c>
      <c r="I21" s="12">
        <f t="shared" si="2"/>
        <v>12867.12</v>
      </c>
      <c r="J21" s="12"/>
      <c r="K21" s="12"/>
      <c r="L21" s="13">
        <f>'[1]2007Target'!E23</f>
        <v>12867.12</v>
      </c>
      <c r="M21" s="12"/>
      <c r="N21" s="12"/>
      <c r="O21" s="10" t="s">
        <v>137</v>
      </c>
      <c r="P21" s="30" t="s">
        <v>40</v>
      </c>
      <c r="Q21" s="159">
        <v>11592</v>
      </c>
      <c r="R21" s="114">
        <f>(Q21)*(0.11)</f>
        <v>1275.1200000000001</v>
      </c>
      <c r="S21" s="114">
        <f>SUM(Q21:R21)</f>
        <v>12867.12</v>
      </c>
    </row>
    <row r="22" spans="1:19" ht="11.25">
      <c r="A22" s="62" t="str">
        <f>'[1]FY2006Sum'!A27</f>
        <v>CAP</v>
      </c>
      <c r="B22" s="75"/>
      <c r="C22" s="63" t="str">
        <f>'[1]FY2006Sum'!B27</f>
        <v>C-5</v>
      </c>
      <c r="D22" s="11" t="str">
        <f>'[1]FY2006Sum'!C27</f>
        <v>O</v>
      </c>
      <c r="E22" s="11" t="str">
        <f>'[1]FY2006Sum'!D27</f>
        <v>MC/BC</v>
      </c>
      <c r="F22" s="104" t="s">
        <v>16</v>
      </c>
      <c r="G22" s="11" t="s">
        <v>120</v>
      </c>
      <c r="H22" s="11" t="str">
        <f>'[1]FY2006Sum'!E27</f>
        <v>Price-Stubb Fish Passage</v>
      </c>
      <c r="I22" s="113">
        <v>2750000</v>
      </c>
      <c r="J22" s="13"/>
      <c r="K22" s="13">
        <v>2400000</v>
      </c>
      <c r="L22" s="13"/>
      <c r="M22" s="13"/>
      <c r="N22" s="13"/>
      <c r="O22" s="60" t="s">
        <v>177</v>
      </c>
      <c r="P22" s="10"/>
      <c r="Q22" s="114"/>
      <c r="R22" s="114"/>
      <c r="S22" s="114"/>
    </row>
    <row r="23" spans="1:19" ht="56.25">
      <c r="A23" s="62" t="str">
        <f>'[1]FY2006Sum'!A28</f>
        <v>O&amp;M, ONG</v>
      </c>
      <c r="B23" s="75"/>
      <c r="C23" s="63" t="str">
        <f>'[1]FY2006Sum'!B28</f>
        <v>C-23</v>
      </c>
      <c r="D23" s="11" t="str">
        <f>'[1]FY2006Sum'!C28</f>
        <v>O</v>
      </c>
      <c r="E23" s="11" t="str">
        <f>'[1]FY2006Sum'!D28</f>
        <v>MC/BC</v>
      </c>
      <c r="F23" s="104" t="s">
        <v>111</v>
      </c>
      <c r="G23" s="11" t="s">
        <v>120</v>
      </c>
      <c r="H23" s="11" t="str">
        <f>'[1]FY2006Sum'!E28</f>
        <v>Grand Valley Project fish screen &amp; passage O&amp;M</v>
      </c>
      <c r="I23" s="12">
        <v>40000</v>
      </c>
      <c r="J23" s="13"/>
      <c r="K23" s="13">
        <v>225000</v>
      </c>
      <c r="L23" s="13">
        <f>'[1]2007Target'!J26</f>
        <v>40000</v>
      </c>
      <c r="M23" s="13"/>
      <c r="N23" s="13"/>
      <c r="O23" s="10" t="s">
        <v>138</v>
      </c>
      <c r="P23" s="29" t="s">
        <v>41</v>
      </c>
      <c r="Q23" s="114"/>
      <c r="R23" s="114"/>
      <c r="S23" s="114"/>
    </row>
    <row r="24" spans="1:19" ht="11.25">
      <c r="A24" s="62" t="str">
        <f>'[1]FY2006Sum'!A29</f>
        <v>CAP</v>
      </c>
      <c r="B24" s="75"/>
      <c r="C24" s="63" t="str">
        <f>'[1]FY2006Sum'!B29</f>
        <v>C-28</v>
      </c>
      <c r="D24" s="11">
        <f>'[1]FY2006Sum'!C29</f>
        <v>0</v>
      </c>
      <c r="E24" s="11" t="str">
        <f>'[1]FY2006Sum'!D29</f>
        <v>MC/BC</v>
      </c>
      <c r="F24" s="104" t="s">
        <v>111</v>
      </c>
      <c r="G24" s="11" t="s">
        <v>120</v>
      </c>
      <c r="H24" s="11" t="str">
        <f>'[1]FY2006Sum'!E29</f>
        <v>Tusher Wash diversion screen</v>
      </c>
      <c r="I24" s="13">
        <v>0</v>
      </c>
      <c r="J24" s="12"/>
      <c r="K24" s="12">
        <v>200000</v>
      </c>
      <c r="L24" s="12"/>
      <c r="M24" s="12"/>
      <c r="N24" s="12"/>
      <c r="O24" s="10" t="s">
        <v>130</v>
      </c>
      <c r="P24" s="30"/>
      <c r="Q24" s="114"/>
      <c r="R24" s="114"/>
      <c r="S24" s="114"/>
    </row>
    <row r="25" spans="1:19" s="69" customFormat="1" ht="45">
      <c r="A25" s="62" t="str">
        <f>'[1]FY2006Sum'!A30</f>
        <v>O&amp;M, ONG</v>
      </c>
      <c r="B25" s="75"/>
      <c r="C25" s="63" t="str">
        <f>'[1]FY2006Sum'!B30</f>
        <v>C-29</v>
      </c>
      <c r="D25" s="11" t="str">
        <f>'[1]FY2006Sum'!C30</f>
        <v>O</v>
      </c>
      <c r="E25" s="11" t="str">
        <f>'[1]FY2006Sum'!D30</f>
        <v>MC/BC</v>
      </c>
      <c r="F25" s="107" t="s">
        <v>16</v>
      </c>
      <c r="G25" s="11" t="s">
        <v>120</v>
      </c>
      <c r="H25" s="11" t="str">
        <f>'[1]FY2006Sum'!E30</f>
        <v>GVIC fish screen &amp; passage O&amp;M</v>
      </c>
      <c r="I25" s="12">
        <f t="shared" si="2"/>
        <v>65600</v>
      </c>
      <c r="J25" s="31"/>
      <c r="K25" s="31"/>
      <c r="L25" s="13">
        <f>'[1]2007Target'!K28</f>
        <v>65600</v>
      </c>
      <c r="M25" s="31"/>
      <c r="N25" s="31"/>
      <c r="O25" s="10" t="s">
        <v>176</v>
      </c>
      <c r="P25" s="29" t="s">
        <v>42</v>
      </c>
      <c r="Q25" s="114"/>
      <c r="R25" s="114"/>
      <c r="S25" s="114"/>
    </row>
    <row r="26" spans="1:19" s="69" customFormat="1" ht="22.5">
      <c r="A26" s="62" t="str">
        <f>'[1]FY2006Sum'!A31</f>
        <v>ONG, GOV</v>
      </c>
      <c r="B26" s="162" t="s">
        <v>43</v>
      </c>
      <c r="C26" s="63" t="str">
        <f>'[1]FY2006Sum'!B31</f>
        <v>C-29a</v>
      </c>
      <c r="D26" s="11" t="str">
        <f>'[1]FY2006Sum'!C31</f>
        <v>O</v>
      </c>
      <c r="E26" s="11" t="str">
        <f>'[1]FY2006Sum'!D31</f>
        <v>BC</v>
      </c>
      <c r="F26" s="107" t="s">
        <v>16</v>
      </c>
      <c r="G26" s="11" t="s">
        <v>120</v>
      </c>
      <c r="H26" s="11" t="str">
        <f>'[1]FY2006Sum'!E31</f>
        <v>Retrieve native fish from GVP &amp; GVIC canals</v>
      </c>
      <c r="I26" s="12">
        <f t="shared" si="2"/>
        <v>28130.73</v>
      </c>
      <c r="J26" s="31"/>
      <c r="K26" s="31"/>
      <c r="L26" s="13">
        <f>'[1]2007Target'!E29</f>
        <v>28130.73</v>
      </c>
      <c r="M26" s="31"/>
      <c r="N26" s="31"/>
      <c r="O26" s="10" t="s">
        <v>139</v>
      </c>
      <c r="P26" s="30" t="s">
        <v>44</v>
      </c>
      <c r="Q26" s="159">
        <v>25343</v>
      </c>
      <c r="R26" s="114">
        <f>(Q26)*(0.11)</f>
        <v>2787.73</v>
      </c>
      <c r="S26" s="114">
        <f>SUM(Q26:R26)</f>
        <v>28130.73</v>
      </c>
    </row>
    <row r="27" spans="1:19" ht="78.75">
      <c r="A27" s="62" t="str">
        <f>'[1]FY2006Sum'!A32</f>
        <v>O&amp;M, ONG</v>
      </c>
      <c r="B27" s="75"/>
      <c r="C27" s="63" t="str">
        <f>'[1]FY2006Sum'!B32</f>
        <v>116/C-33</v>
      </c>
      <c r="D27" s="11" t="str">
        <f>'[1]FY2006Sum'!C32</f>
        <v>O</v>
      </c>
      <c r="E27" s="11" t="str">
        <f>'[1]FY2006Sum'!D32</f>
        <v>MC/BC</v>
      </c>
      <c r="F27" s="107" t="s">
        <v>16</v>
      </c>
      <c r="G27" s="11" t="s">
        <v>120</v>
      </c>
      <c r="H27" s="11" t="str">
        <f>'[1]FY2006Sum'!E32</f>
        <v>Redlands screen, passage &amp; gage O&amp;M</v>
      </c>
      <c r="I27" s="13">
        <v>84400</v>
      </c>
      <c r="J27" s="13"/>
      <c r="K27" s="13">
        <v>20000</v>
      </c>
      <c r="L27" s="13">
        <f>'[1]2007Target'!K30</f>
        <v>84400</v>
      </c>
      <c r="M27" s="13"/>
      <c r="N27" s="13"/>
      <c r="O27" s="10" t="s">
        <v>178</v>
      </c>
      <c r="P27" s="29" t="s">
        <v>45</v>
      </c>
      <c r="Q27" s="114"/>
      <c r="R27" s="114"/>
      <c r="S27" s="114"/>
    </row>
    <row r="28" spans="1:19" ht="11.25">
      <c r="A28" s="62"/>
      <c r="B28" s="64"/>
      <c r="C28" s="63" t="str">
        <f>'[1]FY2006Sum'!B33</f>
        <v>C-6</v>
      </c>
      <c r="D28" s="23"/>
      <c r="E28" s="23"/>
      <c r="F28" s="107"/>
      <c r="G28" s="23"/>
      <c r="H28" s="11" t="str">
        <f>'[1]FY2006Sum'!E33</f>
        <v>Floodplain Restoration Program</v>
      </c>
      <c r="I28" s="25"/>
      <c r="J28" s="25"/>
      <c r="K28" s="25"/>
      <c r="L28" s="25"/>
      <c r="M28" s="25"/>
      <c r="N28" s="25"/>
      <c r="O28" s="32"/>
      <c r="P28" s="32"/>
      <c r="Q28" s="114"/>
      <c r="R28" s="114"/>
      <c r="S28" s="114"/>
    </row>
    <row r="29" spans="1:16" s="78" customFormat="1" ht="11.25">
      <c r="A29" s="66" t="s">
        <v>46</v>
      </c>
      <c r="B29" s="67"/>
      <c r="C29" s="71" t="str">
        <f>'[1]FY2006Sum'!B34</f>
        <v>  HYD</v>
      </c>
      <c r="D29" s="11" t="str">
        <f>'[1]FY2006Sum'!C34</f>
        <v>O</v>
      </c>
      <c r="E29" s="18" t="str">
        <f>'[1]FY2006Sum'!D34</f>
        <v>BC</v>
      </c>
      <c r="F29" s="105" t="s">
        <v>16</v>
      </c>
      <c r="G29" s="18" t="s">
        <v>119</v>
      </c>
      <c r="H29" s="18" t="str">
        <f>'[1]FY2006Sum'!E34</f>
        <v>  Hydrology/geomorphology</v>
      </c>
      <c r="I29" s="13">
        <f t="shared" si="2"/>
        <v>0</v>
      </c>
      <c r="J29" s="21"/>
      <c r="K29" s="21">
        <v>0</v>
      </c>
      <c r="L29" s="21"/>
      <c r="M29" s="21"/>
      <c r="N29" s="21"/>
      <c r="O29" s="35" t="s">
        <v>140</v>
      </c>
      <c r="P29" s="35"/>
    </row>
    <row r="30" spans="1:19" s="78" customFormat="1" ht="11.25">
      <c r="A30" s="66" t="str">
        <f>'[1]FY2006Sum'!A35</f>
        <v>GOV, $SH</v>
      </c>
      <c r="B30" s="75" t="s">
        <v>47</v>
      </c>
      <c r="C30" s="71" t="str">
        <f>'[1]FY2006Sum'!B35</f>
        <v>  EASEMENT</v>
      </c>
      <c r="D30" s="11" t="str">
        <f>'[1]FY2006Sum'!C35</f>
        <v>O</v>
      </c>
      <c r="E30" s="18" t="str">
        <f>'[1]FY2006Sum'!D35</f>
        <v>BC</v>
      </c>
      <c r="F30" s="105" t="s">
        <v>16</v>
      </c>
      <c r="G30" s="18" t="s">
        <v>119</v>
      </c>
      <c r="H30" s="18" t="str">
        <f>'[1]FY2006Sum'!E35</f>
        <v>  Easement &amp; weeds mgmt.</v>
      </c>
      <c r="I30" s="13">
        <f t="shared" si="2"/>
        <v>67500</v>
      </c>
      <c r="J30" s="33"/>
      <c r="K30" s="21"/>
      <c r="L30" s="13">
        <f>'[1]2007Source'!E34</f>
        <v>55500</v>
      </c>
      <c r="M30" s="21"/>
      <c r="N30" s="12">
        <v>12000</v>
      </c>
      <c r="O30" s="30" t="s">
        <v>141</v>
      </c>
      <c r="P30" s="34"/>
      <c r="Q30" s="159">
        <v>62000</v>
      </c>
      <c r="R30" s="114">
        <f>50000*0.11</f>
        <v>5500</v>
      </c>
      <c r="S30" s="114">
        <f>SUM(Q30:R30)</f>
        <v>67500</v>
      </c>
    </row>
    <row r="31" spans="1:19" s="78" customFormat="1" ht="22.5">
      <c r="A31" s="66" t="s">
        <v>48</v>
      </c>
      <c r="B31" s="67"/>
      <c r="C31" s="71" t="str">
        <f>'[1]FY2006Sum'!B36</f>
        <v>  CONST.</v>
      </c>
      <c r="D31" s="11" t="str">
        <f>'[1]FY2006Sum'!C36</f>
        <v>O</v>
      </c>
      <c r="E31" s="18" t="str">
        <f>'[1]FY2006Sum'!D36</f>
        <v>BC</v>
      </c>
      <c r="F31" s="104" t="s">
        <v>16</v>
      </c>
      <c r="G31" s="18" t="s">
        <v>119</v>
      </c>
      <c r="H31" s="18" t="str">
        <f>'[1]FY2006Sum'!E36</f>
        <v>  Construction</v>
      </c>
      <c r="I31" s="13">
        <f t="shared" si="2"/>
        <v>0</v>
      </c>
      <c r="J31" s="21"/>
      <c r="K31" s="21">
        <v>0</v>
      </c>
      <c r="L31" s="21"/>
      <c r="M31" s="21"/>
      <c r="N31" s="21"/>
      <c r="O31" s="35" t="s">
        <v>179</v>
      </c>
      <c r="P31" s="35"/>
      <c r="Q31" s="114"/>
      <c r="R31" s="114"/>
      <c r="S31" s="114"/>
    </row>
    <row r="32" spans="1:19" s="78" customFormat="1" ht="33.75">
      <c r="A32" s="66" t="str">
        <f>'[1]FY2006Sum'!A37</f>
        <v>ONG, CESU</v>
      </c>
      <c r="B32" s="75" t="s">
        <v>49</v>
      </c>
      <c r="C32" s="71" t="str">
        <f>'[1]FY2006Sum'!B37</f>
        <v>  RZ-ENTR</v>
      </c>
      <c r="D32" s="11" t="str">
        <f>'[1]FY2006Sum'!C37</f>
        <v>P</v>
      </c>
      <c r="E32" s="18" t="str">
        <f>'[1]FY2006Sum'!D37</f>
        <v>BC</v>
      </c>
      <c r="F32" s="107" t="s">
        <v>16</v>
      </c>
      <c r="G32" s="18" t="s">
        <v>119</v>
      </c>
      <c r="H32" s="18" t="str">
        <f>'[1]FY2006Sum'!E37</f>
        <v>Evaluate floodplain drift model for larval razorback</v>
      </c>
      <c r="I32" s="13">
        <f t="shared" si="2"/>
        <v>15000</v>
      </c>
      <c r="J32" s="55">
        <f>'[1]2007Target'!K35</f>
        <v>15000</v>
      </c>
      <c r="K32" s="21"/>
      <c r="L32" s="21"/>
      <c r="M32" s="21"/>
      <c r="N32" s="21"/>
      <c r="O32" s="35" t="s">
        <v>142</v>
      </c>
      <c r="P32" s="35"/>
      <c r="Q32" s="114"/>
      <c r="R32" s="114"/>
      <c r="S32" s="114"/>
    </row>
    <row r="33" spans="1:19" s="78" customFormat="1" ht="22.5">
      <c r="A33" s="66"/>
      <c r="B33" s="75"/>
      <c r="C33" s="71" t="s">
        <v>15</v>
      </c>
      <c r="D33" s="11"/>
      <c r="E33" s="18"/>
      <c r="F33" s="104" t="s">
        <v>16</v>
      </c>
      <c r="G33" s="18" t="s">
        <v>119</v>
      </c>
      <c r="H33" s="18" t="s">
        <v>50</v>
      </c>
      <c r="I33" s="81">
        <f t="shared" si="2"/>
        <v>18143</v>
      </c>
      <c r="J33" s="55">
        <f>'[1]2007Target'!K36</f>
        <v>18143</v>
      </c>
      <c r="K33" s="19"/>
      <c r="L33" s="21"/>
      <c r="M33" s="21"/>
      <c r="N33" s="21"/>
      <c r="O33" s="35" t="s">
        <v>166</v>
      </c>
      <c r="P33" s="35"/>
      <c r="Q33" s="114"/>
      <c r="R33" s="114"/>
      <c r="S33" s="114"/>
    </row>
    <row r="34" spans="1:19" s="79" customFormat="1" ht="22.5">
      <c r="A34" s="62" t="str">
        <f>'[1]FY2006Sum'!A38</f>
        <v>CESU</v>
      </c>
      <c r="B34" s="64" t="s">
        <v>51</v>
      </c>
      <c r="C34" s="63">
        <f>'[1]FY2006Sum'!B38</f>
        <v>146</v>
      </c>
      <c r="D34" s="11" t="str">
        <f>'[1]FY2006Sum'!C38</f>
        <v>N</v>
      </c>
      <c r="E34" s="11" t="str">
        <f>'[1]FY2006Sum'!D38</f>
        <v>BC</v>
      </c>
      <c r="F34" s="104" t="s">
        <v>16</v>
      </c>
      <c r="G34" s="18" t="s">
        <v>119</v>
      </c>
      <c r="H34" s="14" t="str">
        <f>'[1]FY2006Sum'!E38</f>
        <v>Eval. Pikeminnow entrainment in Yampa diversion structures</v>
      </c>
      <c r="I34" s="81">
        <f>J34+K34+L34+M34+N34</f>
        <v>14000</v>
      </c>
      <c r="J34" s="55">
        <f>'[1]2007Target'!K37</f>
        <v>14000</v>
      </c>
      <c r="K34" s="82"/>
      <c r="L34" s="12"/>
      <c r="M34" s="12"/>
      <c r="N34" s="12"/>
      <c r="O34" s="110" t="s">
        <v>143</v>
      </c>
      <c r="P34" s="30"/>
      <c r="Q34" s="114"/>
      <c r="R34" s="114"/>
      <c r="S34" s="114"/>
    </row>
    <row r="35" spans="2:19" s="79" customFormat="1" ht="12.75">
      <c r="B35" s="83"/>
      <c r="C35" s="36" t="str">
        <f>'[1]FY2006Sum'!B39</f>
        <v>III. Reduce Nonnative Fish and Sportfish Impacts</v>
      </c>
      <c r="D35" s="37"/>
      <c r="E35" s="38"/>
      <c r="F35" s="38"/>
      <c r="G35" s="38"/>
      <c r="H35" s="39"/>
      <c r="I35" s="12"/>
      <c r="J35" s="84"/>
      <c r="K35" s="12"/>
      <c r="L35" s="12"/>
      <c r="M35" s="12"/>
      <c r="N35" s="12"/>
      <c r="P35" s="30"/>
      <c r="Q35" s="114"/>
      <c r="R35" s="114"/>
      <c r="S35" s="114"/>
    </row>
    <row r="36" spans="1:19" ht="11.25">
      <c r="A36" s="62" t="str">
        <f>'[1]FY2006Sum'!A40</f>
        <v>NR$</v>
      </c>
      <c r="B36" s="64"/>
      <c r="C36" s="63" t="str">
        <f>'[1]FY2006Sum'!B40</f>
        <v>C-20</v>
      </c>
      <c r="D36" s="40" t="str">
        <f>'[1]FY2006Sum'!C40</f>
        <v>O</v>
      </c>
      <c r="E36" s="11" t="str">
        <f>'[1]FY2006Sum'!D40</f>
        <v>BC</v>
      </c>
      <c r="F36" s="105" t="s">
        <v>16</v>
      </c>
      <c r="G36" s="18" t="s">
        <v>119</v>
      </c>
      <c r="H36" s="11" t="s">
        <v>17</v>
      </c>
      <c r="I36" s="13">
        <f aca="true" t="shared" si="3" ref="I36:I46">J36+K36+L36+M36+N36</f>
        <v>8000</v>
      </c>
      <c r="J36" s="13"/>
      <c r="K36" s="13"/>
      <c r="L36" s="13"/>
      <c r="M36" s="13"/>
      <c r="N36" s="12">
        <v>8000</v>
      </c>
      <c r="O36" s="30" t="s">
        <v>144</v>
      </c>
      <c r="P36" s="10"/>
      <c r="Q36" s="114"/>
      <c r="R36" s="114"/>
      <c r="S36" s="114"/>
    </row>
    <row r="37" spans="1:19" ht="33.75">
      <c r="A37" s="62" t="str">
        <f>'[1]FY2006Sum'!A41</f>
        <v>ONG, NNA, $SH</v>
      </c>
      <c r="B37" s="85" t="s">
        <v>52</v>
      </c>
      <c r="C37" s="63" t="str">
        <f>'[1]FY2006Sum'!B41</f>
        <v>98a</v>
      </c>
      <c r="D37" s="11" t="str">
        <f>'[1]FY2006Sum'!C41</f>
        <v>OR</v>
      </c>
      <c r="E37" s="11" t="str">
        <f>'[1]FY2006Sum'!D41</f>
        <v>BC</v>
      </c>
      <c r="F37" s="107" t="s">
        <v>16</v>
      </c>
      <c r="G37" s="18" t="s">
        <v>119</v>
      </c>
      <c r="H37" s="14" t="str">
        <f>'[1]FY2006Sum'!E41</f>
        <v>Middle Yampa pike translocation</v>
      </c>
      <c r="I37" s="13">
        <f t="shared" si="3"/>
        <v>114121.94</v>
      </c>
      <c r="J37" s="13">
        <f>'[1]2007Target'!K40</f>
        <v>114121.94</v>
      </c>
      <c r="K37" s="13"/>
      <c r="L37" s="13"/>
      <c r="M37" s="13"/>
      <c r="N37" s="13"/>
      <c r="O37" s="10" t="s">
        <v>145</v>
      </c>
      <c r="P37" s="34" t="s">
        <v>53</v>
      </c>
      <c r="Q37" s="114">
        <v>4254</v>
      </c>
      <c r="R37" s="114">
        <f>(Q37)*(0.11)</f>
        <v>467.94</v>
      </c>
      <c r="S37" s="114">
        <f>SUM(Q37:R37)</f>
        <v>4721.94</v>
      </c>
    </row>
    <row r="38" spans="1:19" s="78" customFormat="1" ht="11.25">
      <c r="A38" s="66" t="str">
        <f>'[1]FY2006Sum'!A42</f>
        <v>ONG, NNA</v>
      </c>
      <c r="B38" s="86" t="s">
        <v>54</v>
      </c>
      <c r="C38" s="71" t="str">
        <f>'[1]FY2006Sum'!B42</f>
        <v>98b</v>
      </c>
      <c r="D38" s="40" t="str">
        <f>'[1]FY2006Sum'!C42</f>
        <v>OR</v>
      </c>
      <c r="E38" s="18" t="str">
        <f>'[1]FY2006Sum'!D42</f>
        <v>BC</v>
      </c>
      <c r="F38" s="105" t="s">
        <v>16</v>
      </c>
      <c r="G38" s="18" t="s">
        <v>119</v>
      </c>
      <c r="H38" s="14" t="str">
        <f>'[1]FY2006Sum'!E42</f>
        <v>Upper Yampa pike translocation</v>
      </c>
      <c r="I38" s="21">
        <f t="shared" si="3"/>
        <v>183841.53</v>
      </c>
      <c r="J38" s="13">
        <f>'[1]2007Target'!K41</f>
        <v>183841.53</v>
      </c>
      <c r="K38" s="21"/>
      <c r="L38" s="21"/>
      <c r="M38" s="21"/>
      <c r="N38" s="21"/>
      <c r="O38" s="30" t="s">
        <v>146</v>
      </c>
      <c r="P38" s="34"/>
      <c r="Q38" s="159">
        <v>165623</v>
      </c>
      <c r="R38" s="114">
        <f>(Q38)*(0.11)</f>
        <v>18218.53</v>
      </c>
      <c r="S38" s="114">
        <f>SUM(Q38:R38)</f>
        <v>183841.53</v>
      </c>
    </row>
    <row r="39" spans="1:19" s="78" customFormat="1" ht="33.75">
      <c r="A39" s="66" t="str">
        <f>'[1]FY2006Sum'!A44</f>
        <v>ONG, NNA</v>
      </c>
      <c r="B39" s="75" t="s">
        <v>55</v>
      </c>
      <c r="C39" s="71">
        <f>'[1]FY2006Sum'!B44</f>
        <v>109</v>
      </c>
      <c r="D39" s="40" t="str">
        <f>'[1]FY2006Sum'!C44</f>
        <v>OR</v>
      </c>
      <c r="E39" s="18" t="str">
        <f>'[1]FY2006Sum'!D44</f>
        <v>BC</v>
      </c>
      <c r="F39" s="105" t="s">
        <v>16</v>
      </c>
      <c r="G39" s="18" t="s">
        <v>119</v>
      </c>
      <c r="H39" s="18" t="str">
        <f>'[1]FY2006Sum'!E44</f>
        <v>Middle Green northern pike management</v>
      </c>
      <c r="I39" s="21">
        <f t="shared" si="3"/>
        <v>10000</v>
      </c>
      <c r="J39" s="13">
        <f>'[1]2007Target'!K42</f>
        <v>10000</v>
      </c>
      <c r="K39" s="21"/>
      <c r="L39" s="21"/>
      <c r="M39" s="21"/>
      <c r="N39" s="21"/>
      <c r="O39" s="29" t="s">
        <v>147</v>
      </c>
      <c r="P39" s="35" t="s">
        <v>56</v>
      </c>
      <c r="Q39" s="114"/>
      <c r="R39" s="114"/>
      <c r="S39" s="114"/>
    </row>
    <row r="40" spans="1:19" s="78" customFormat="1" ht="22.5">
      <c r="A40" s="66" t="str">
        <f>'[1]FY2006Sum'!A45</f>
        <v>ONG, NNA</v>
      </c>
      <c r="B40" s="86" t="s">
        <v>57</v>
      </c>
      <c r="C40" s="71">
        <f>'[1]FY2006Sum'!B45</f>
        <v>110</v>
      </c>
      <c r="D40" s="40"/>
      <c r="E40" s="18" t="str">
        <f>'[1]FY2006Sum'!D45</f>
        <v>BC</v>
      </c>
      <c r="F40" s="105" t="s">
        <v>16</v>
      </c>
      <c r="G40" s="18" t="s">
        <v>119</v>
      </c>
      <c r="H40" s="18" t="str">
        <f>'[1]FY2006Sum'!E45</f>
        <v>Lower Yampa bass and catfish management</v>
      </c>
      <c r="I40" s="21">
        <f t="shared" si="3"/>
        <v>142137.72</v>
      </c>
      <c r="J40" s="13">
        <f>'[1]2007Target'!E43</f>
        <v>142137.72</v>
      </c>
      <c r="K40" s="21"/>
      <c r="L40" s="21"/>
      <c r="M40" s="21"/>
      <c r="N40" s="21"/>
      <c r="O40" s="29" t="s">
        <v>180</v>
      </c>
      <c r="P40" s="87"/>
      <c r="Q40" s="12">
        <v>128052</v>
      </c>
      <c r="R40" s="114">
        <f>(Q40)*(0.11)</f>
        <v>14085.72</v>
      </c>
      <c r="S40" s="114">
        <f>SUM(Q40:R40)</f>
        <v>142137.72</v>
      </c>
    </row>
    <row r="41" spans="1:19" s="79" customFormat="1" ht="33.75">
      <c r="A41" s="88" t="str">
        <f>'[1]FY2006Sum'!A46</f>
        <v>ONG, CESU</v>
      </c>
      <c r="B41" s="85" t="s">
        <v>58</v>
      </c>
      <c r="C41" s="89" t="str">
        <f>'[1]FY2006Sum'!B46</f>
        <v>FR-115</v>
      </c>
      <c r="D41" s="14" t="str">
        <f>'[1]FY2006Sum'!C46</f>
        <v>OR</v>
      </c>
      <c r="E41" s="14" t="str">
        <f>'[1]FY2006Sum'!D46</f>
        <v>BC</v>
      </c>
      <c r="F41" s="105" t="s">
        <v>16</v>
      </c>
      <c r="G41" s="18" t="s">
        <v>119</v>
      </c>
      <c r="H41" s="14" t="str">
        <f>'[1]FY2006Sum'!E46</f>
        <v>Effects of Flaming Gorge releases on Lodore/Whirlpool Canyon fish comm.</v>
      </c>
      <c r="I41" s="12">
        <f>J41+K41+L41+M41+N41</f>
        <v>84096.11</v>
      </c>
      <c r="J41" s="13">
        <f>'[1]2007Target'!K44</f>
        <v>84096.11</v>
      </c>
      <c r="K41" s="12"/>
      <c r="L41" s="12"/>
      <c r="M41" s="12"/>
      <c r="N41" s="41"/>
      <c r="O41" s="185" t="s">
        <v>181</v>
      </c>
      <c r="P41" s="29" t="s">
        <v>59</v>
      </c>
      <c r="Q41" s="114">
        <v>19601</v>
      </c>
      <c r="R41" s="114">
        <f>(Q41)*(0.11)</f>
        <v>2156.11</v>
      </c>
      <c r="S41" s="114">
        <f>SUM(Q41:R41)</f>
        <v>21757.11</v>
      </c>
    </row>
    <row r="42" spans="1:19" s="79" customFormat="1" ht="33.75">
      <c r="A42" s="62" t="str">
        <f>'[1]FY2006Sum'!A48</f>
        <v>ONG, NNA</v>
      </c>
      <c r="B42" s="85" t="s">
        <v>60</v>
      </c>
      <c r="C42" s="63" t="s">
        <v>61</v>
      </c>
      <c r="D42" s="11" t="str">
        <f>'[1]FY2006Sum'!C48</f>
        <v>OR</v>
      </c>
      <c r="E42" s="11" t="str">
        <f>'[1]FY2006Sum'!D48</f>
        <v>BC</v>
      </c>
      <c r="F42" s="105" t="s">
        <v>16</v>
      </c>
      <c r="G42" s="18" t="s">
        <v>119</v>
      </c>
      <c r="H42" s="11" t="str">
        <f>'[1]FY2006Sum'!E48</f>
        <v>Green River bass management</v>
      </c>
      <c r="I42" s="12">
        <f t="shared" si="3"/>
        <v>331220.02</v>
      </c>
      <c r="J42" s="13">
        <f>'[1]2007Target'!K45</f>
        <v>331220.02</v>
      </c>
      <c r="K42" s="12"/>
      <c r="L42" s="12"/>
      <c r="M42" s="12"/>
      <c r="N42" s="41"/>
      <c r="O42" s="30" t="s">
        <v>182</v>
      </c>
      <c r="P42" s="34" t="s">
        <v>62</v>
      </c>
      <c r="Q42" s="114">
        <v>109982</v>
      </c>
      <c r="R42" s="114">
        <f>(Q42)*(0.11)</f>
        <v>12098.02</v>
      </c>
      <c r="S42" s="114">
        <f>SUM(Q42:R42)</f>
        <v>122080.02</v>
      </c>
    </row>
    <row r="43" spans="1:19" s="79" customFormat="1" ht="22.5">
      <c r="A43" s="62" t="str">
        <f>'[1]FY2006Sum'!A50</f>
        <v>ONG, NNA, CESU</v>
      </c>
      <c r="B43" s="86" t="s">
        <v>63</v>
      </c>
      <c r="C43" s="63">
        <f>'[1]FY2006Sum'!B50</f>
        <v>125</v>
      </c>
      <c r="D43" s="11" t="str">
        <f>'[1]FY2006Sum'!C50</f>
        <v>OR</v>
      </c>
      <c r="E43" s="11" t="str">
        <f>'[1]FY2006Sum'!D50</f>
        <v>BC</v>
      </c>
      <c r="F43" s="105" t="s">
        <v>16</v>
      </c>
      <c r="G43" s="18" t="s">
        <v>119</v>
      </c>
      <c r="H43" s="14" t="str">
        <f>'[1]FY2006Sum'!E50</f>
        <v>Middle Yampa River smallmouth bass and pike translocation</v>
      </c>
      <c r="I43" s="12">
        <f t="shared" si="3"/>
        <v>215980</v>
      </c>
      <c r="J43" s="12">
        <f>'[1]2007Target'!K46</f>
        <v>215980</v>
      </c>
      <c r="K43" s="12"/>
      <c r="L43" s="12"/>
      <c r="M43" s="12"/>
      <c r="N43" s="41"/>
      <c r="O43" s="186" t="s">
        <v>148</v>
      </c>
      <c r="P43" s="90" t="s">
        <v>64</v>
      </c>
      <c r="Q43" s="114"/>
      <c r="R43" s="114"/>
      <c r="S43" s="114"/>
    </row>
    <row r="44" spans="1:19" s="79" customFormat="1" ht="33.75">
      <c r="A44" s="62" t="str">
        <f>'[1]FY2006Sum'!A51</f>
        <v>ONG, NNA</v>
      </c>
      <c r="B44" s="86" t="s">
        <v>65</v>
      </c>
      <c r="C44" s="63">
        <f>'[1]FY2006Sum'!B51</f>
        <v>126</v>
      </c>
      <c r="D44" s="11" t="str">
        <f>'[1]FY2006Sum'!C51</f>
        <v>OR</v>
      </c>
      <c r="E44" s="11" t="str">
        <f>'[1]FY2006Sum'!D51</f>
        <v>BC</v>
      </c>
      <c r="F44" s="105" t="s">
        <v>16</v>
      </c>
      <c r="G44" s="18" t="s">
        <v>119</v>
      </c>
      <c r="H44" s="11" t="str">
        <f>'[1]FY2006Sum'!E51</f>
        <v>Colorado River smallmouth bass removal</v>
      </c>
      <c r="I44" s="12">
        <f t="shared" si="3"/>
        <v>163185.54</v>
      </c>
      <c r="J44" s="13">
        <f>'[1]2007Target'!K47</f>
        <v>163185.54</v>
      </c>
      <c r="K44" s="12"/>
      <c r="L44" s="12"/>
      <c r="M44" s="12"/>
      <c r="N44" s="41"/>
      <c r="O44" s="30" t="s">
        <v>149</v>
      </c>
      <c r="P44" s="29" t="s">
        <v>66</v>
      </c>
      <c r="Q44" s="159">
        <v>147014</v>
      </c>
      <c r="R44" s="114">
        <f>(Q44)*(0.11)</f>
        <v>16171.54</v>
      </c>
      <c r="S44" s="114">
        <f>SUM(Q44:R44)</f>
        <v>163185.54</v>
      </c>
    </row>
    <row r="45" spans="1:19" s="79" customFormat="1" ht="11.25">
      <c r="A45" s="62"/>
      <c r="B45" s="75"/>
      <c r="C45" s="63" t="s">
        <v>18</v>
      </c>
      <c r="D45" s="11"/>
      <c r="E45" s="11"/>
      <c r="F45" s="105" t="s">
        <v>16</v>
      </c>
      <c r="G45" s="18" t="s">
        <v>119</v>
      </c>
      <c r="H45" s="91" t="s">
        <v>19</v>
      </c>
      <c r="I45" s="12">
        <f t="shared" si="3"/>
        <v>43900</v>
      </c>
      <c r="J45" s="13">
        <f>'[1]2007Target'!K48</f>
        <v>43900</v>
      </c>
      <c r="K45" s="12"/>
      <c r="L45" s="12"/>
      <c r="M45" s="12"/>
      <c r="N45" s="41"/>
      <c r="O45" s="79" t="s">
        <v>145</v>
      </c>
      <c r="P45" s="29"/>
      <c r="Q45" s="159"/>
      <c r="R45" s="114"/>
      <c r="S45" s="114"/>
    </row>
    <row r="46" spans="1:19" s="79" customFormat="1" ht="11.25">
      <c r="A46" s="62" t="str">
        <f>'[1]FY2006Sum'!A52</f>
        <v>ONG, NNA, CESU</v>
      </c>
      <c r="B46" s="75" t="s">
        <v>67</v>
      </c>
      <c r="C46" s="63">
        <f>'[1]FY2006Sum'!B52</f>
        <v>140</v>
      </c>
      <c r="D46" s="11" t="str">
        <f>'[1]FY2006Sum'!C52</f>
        <v>OR</v>
      </c>
      <c r="E46" s="11" t="str">
        <f>'[1]FY2006Sum'!D52</f>
        <v>BC</v>
      </c>
      <c r="F46" s="105" t="s">
        <v>16</v>
      </c>
      <c r="G46" s="18" t="s">
        <v>119</v>
      </c>
      <c r="H46" s="11" t="str">
        <f>'[1]FY2006Sum'!E52</f>
        <v>Yampa fish response to nna mgmt</v>
      </c>
      <c r="I46" s="12">
        <f t="shared" si="3"/>
        <v>45120</v>
      </c>
      <c r="J46" s="13">
        <f>'[1]2007Target'!K49</f>
        <v>45120</v>
      </c>
      <c r="K46" s="12"/>
      <c r="L46" s="12"/>
      <c r="M46" s="12"/>
      <c r="N46" s="41"/>
      <c r="O46" s="187" t="s">
        <v>150</v>
      </c>
      <c r="P46" s="30" t="s">
        <v>68</v>
      </c>
      <c r="Q46" s="114"/>
      <c r="R46" s="114"/>
      <c r="S46" s="114"/>
    </row>
    <row r="47" spans="1:19" s="79" customFormat="1" ht="22.5">
      <c r="A47" s="62" t="str">
        <f>'[1]FY2006Sum'!A54</f>
        <v>ONG, NNA, NR$</v>
      </c>
      <c r="B47" s="75" t="s">
        <v>69</v>
      </c>
      <c r="C47" s="63">
        <f>'[1]FY2006Sum'!B54</f>
        <v>144</v>
      </c>
      <c r="D47" s="11" t="str">
        <f>'[1]FY2006Sum'!C54</f>
        <v>OR</v>
      </c>
      <c r="E47" s="11" t="str">
        <f>'[1]FY2006Sum'!D54</f>
        <v>BC</v>
      </c>
      <c r="F47" s="104" t="s">
        <v>16</v>
      </c>
      <c r="G47" s="18" t="s">
        <v>119</v>
      </c>
      <c r="H47" s="11" t="str">
        <f>'[1]FY2006Sum'!E54</f>
        <v>Green R. fish response to nna mgmt</v>
      </c>
      <c r="I47" s="12">
        <f>J47+K47+L47+M47+N47</f>
        <v>33200</v>
      </c>
      <c r="J47" s="13">
        <f>'[1]2007Target'!K51</f>
        <v>33200</v>
      </c>
      <c r="K47" s="12"/>
      <c r="L47" s="12"/>
      <c r="M47" s="12"/>
      <c r="N47" s="41"/>
      <c r="O47" s="29" t="s">
        <v>147</v>
      </c>
      <c r="P47" s="42"/>
      <c r="Q47" s="114"/>
      <c r="R47" s="114"/>
      <c r="S47" s="114"/>
    </row>
    <row r="48" spans="1:19" s="79" customFormat="1" ht="11.25">
      <c r="A48" s="62" t="str">
        <f>'[1]FY2006Sum'!A55</f>
        <v>ONG, NNA, $SH</v>
      </c>
      <c r="B48" s="86" t="s">
        <v>70</v>
      </c>
      <c r="C48" s="63" t="str">
        <f>'[1]FY2006Sum'!B55</f>
        <v>C-18-19</v>
      </c>
      <c r="D48" s="11" t="str">
        <f>'[1]FY2006Sum'!C55</f>
        <v>OR</v>
      </c>
      <c r="E48" s="11" t="str">
        <f>'[1]FY2006Sum'!D55</f>
        <v>BC</v>
      </c>
      <c r="F48" s="104" t="s">
        <v>16</v>
      </c>
      <c r="G48" s="18" t="s">
        <v>119</v>
      </c>
      <c r="H48" s="11" t="str">
        <f>'[1]FY2006Sum'!E55</f>
        <v>Nonnative fish isotope work</v>
      </c>
      <c r="I48" s="12">
        <f>J48+K48+L48+M48+N48</f>
        <v>42800</v>
      </c>
      <c r="J48" s="13">
        <f>'[1]2007Target'!K52</f>
        <v>42800</v>
      </c>
      <c r="K48" s="12"/>
      <c r="L48" s="12"/>
      <c r="M48" s="12"/>
      <c r="N48" s="41"/>
      <c r="O48" s="9" t="s">
        <v>151</v>
      </c>
      <c r="P48" s="30"/>
      <c r="Q48" s="114"/>
      <c r="R48" s="114"/>
      <c r="S48" s="114"/>
    </row>
    <row r="49" spans="1:19" s="79" customFormat="1" ht="11.25">
      <c r="A49" s="62"/>
      <c r="B49" s="64"/>
      <c r="C49" s="89">
        <v>150</v>
      </c>
      <c r="D49" s="11" t="s">
        <v>14</v>
      </c>
      <c r="E49" s="11" t="str">
        <f>'[1]FY2006Sum'!D55</f>
        <v>BC</v>
      </c>
      <c r="F49" s="104" t="s">
        <v>16</v>
      </c>
      <c r="G49" s="18" t="s">
        <v>119</v>
      </c>
      <c r="H49" s="11" t="s">
        <v>20</v>
      </c>
      <c r="I49" s="12">
        <f>J49+K49+L49+M49+N49</f>
        <v>0</v>
      </c>
      <c r="J49" s="12">
        <v>0</v>
      </c>
      <c r="K49" s="12"/>
      <c r="L49" s="12"/>
      <c r="M49" s="12"/>
      <c r="N49" s="41"/>
      <c r="O49" s="29" t="s">
        <v>183</v>
      </c>
      <c r="P49" s="30" t="s">
        <v>71</v>
      </c>
      <c r="Q49" s="114"/>
      <c r="R49" s="114"/>
      <c r="S49" s="114"/>
    </row>
    <row r="50" spans="2:19" ht="12.75">
      <c r="B50" s="61"/>
      <c r="C50" s="5" t="str">
        <f>'[1]FY2006Sum'!B56</f>
        <v>IV.  Propagation &amp; Genetics Management</v>
      </c>
      <c r="D50" s="6"/>
      <c r="E50" s="7"/>
      <c r="F50" s="7"/>
      <c r="G50" s="7"/>
      <c r="H50" s="8"/>
      <c r="I50" s="13"/>
      <c r="J50" s="13"/>
      <c r="K50" s="13"/>
      <c r="L50" s="13"/>
      <c r="M50" s="13"/>
      <c r="N50" s="13"/>
      <c r="P50" s="43"/>
      <c r="Q50" s="114"/>
      <c r="R50" s="114"/>
      <c r="S50" s="114"/>
    </row>
    <row r="51" spans="1:19" ht="11.25">
      <c r="A51" s="62"/>
      <c r="B51" s="64"/>
      <c r="C51" s="63" t="str">
        <f>'[1]FY2006Sum'!B57</f>
        <v>29</v>
      </c>
      <c r="D51" s="11"/>
      <c r="E51" s="44"/>
      <c r="F51" s="104" t="s">
        <v>16</v>
      </c>
      <c r="G51" s="44"/>
      <c r="H51" s="11" t="str">
        <f>'[1]FY2006Sum'!E57</f>
        <v>O&amp;M Propagation Facilities</v>
      </c>
      <c r="I51" s="45"/>
      <c r="J51" s="45"/>
      <c r="K51" s="45"/>
      <c r="L51" s="45"/>
      <c r="M51" s="45"/>
      <c r="N51" s="45"/>
      <c r="O51" s="60"/>
      <c r="P51" s="46"/>
      <c r="Q51" s="114"/>
      <c r="R51" s="114"/>
      <c r="S51" s="114"/>
    </row>
    <row r="52" spans="1:19" ht="22.5">
      <c r="A52" s="62" t="str">
        <f>'[1]FY2006Sum'!A58</f>
        <v>O&amp;M</v>
      </c>
      <c r="B52" s="80" t="s">
        <v>72</v>
      </c>
      <c r="C52" s="63" t="str">
        <f>'[1]FY2006Sum'!B58</f>
        <v>29a</v>
      </c>
      <c r="D52" s="11" t="str">
        <f>'[1]FY2006Sum'!C58</f>
        <v>OR</v>
      </c>
      <c r="E52" s="11" t="str">
        <f>'[1]FY2006Sum'!D58</f>
        <v>BC</v>
      </c>
      <c r="F52" s="104" t="s">
        <v>16</v>
      </c>
      <c r="G52" s="11" t="s">
        <v>120</v>
      </c>
      <c r="H52" s="14" t="str">
        <f>'[1]FY2006Sum'!E58</f>
        <v>  Grand Valley</v>
      </c>
      <c r="I52" s="12">
        <f>J52+K52+L52+M52+N52</f>
        <v>486052.39</v>
      </c>
      <c r="J52" s="13"/>
      <c r="K52" s="13"/>
      <c r="L52" s="12">
        <f>'[1]2007Target'!K56</f>
        <v>486052.39</v>
      </c>
      <c r="M52" s="13"/>
      <c r="N52" s="13"/>
      <c r="O52" s="43" t="s">
        <v>152</v>
      </c>
      <c r="P52" s="49" t="s">
        <v>73</v>
      </c>
      <c r="Q52" s="12">
        <v>401849</v>
      </c>
      <c r="R52" s="114">
        <f>(Q52)*(0.11)</f>
        <v>44203.39</v>
      </c>
      <c r="S52" s="114">
        <f>SUM(Q52:R52)</f>
        <v>446052.39</v>
      </c>
    </row>
    <row r="53" spans="1:19" ht="22.5">
      <c r="A53" s="62" t="str">
        <f>'[1]FY2006Sum'!A59</f>
        <v>O&amp;M, $SH</v>
      </c>
      <c r="B53" s="64"/>
      <c r="C53" s="63" t="str">
        <f>'[1]FY2006Sum'!B59</f>
        <v>29b</v>
      </c>
      <c r="D53" s="11" t="str">
        <f>'[1]FY2006Sum'!C59</f>
        <v>OR</v>
      </c>
      <c r="E53" s="11" t="str">
        <f>'[1]FY2006Sum'!D59</f>
        <v>BC</v>
      </c>
      <c r="F53" s="105" t="s">
        <v>16</v>
      </c>
      <c r="G53" s="11" t="s">
        <v>120</v>
      </c>
      <c r="H53" s="11" t="str">
        <f>'[1]FY2006Sum'!E59</f>
        <v>  Ouray</v>
      </c>
      <c r="I53" s="12">
        <f>J53+K53+L53+M53+N53</f>
        <v>479430</v>
      </c>
      <c r="J53" s="13"/>
      <c r="K53" s="13"/>
      <c r="L53" s="12">
        <f>'[1]2007Target'!K57</f>
        <v>479430</v>
      </c>
      <c r="M53" s="13"/>
      <c r="N53" s="13"/>
      <c r="O53" s="43" t="s">
        <v>153</v>
      </c>
      <c r="P53" s="47" t="s">
        <v>74</v>
      </c>
      <c r="Q53" s="12">
        <v>479430</v>
      </c>
      <c r="R53" s="114"/>
      <c r="S53" s="114">
        <f>SUM(Q53:R53)</f>
        <v>479430</v>
      </c>
    </row>
    <row r="54" spans="1:19" ht="22.5">
      <c r="A54" s="62" t="str">
        <f>'[1]FY2006Sum'!A60</f>
        <v>O&amp;M</v>
      </c>
      <c r="B54" s="75"/>
      <c r="C54" s="63"/>
      <c r="D54" s="11" t="str">
        <f>'[1]FY2006Sum'!C60</f>
        <v>OR</v>
      </c>
      <c r="E54" s="11" t="str">
        <f>'[1]FY2006Sum'!D60</f>
        <v>BC</v>
      </c>
      <c r="F54" s="104" t="s">
        <v>16</v>
      </c>
      <c r="G54" s="11" t="s">
        <v>120</v>
      </c>
      <c r="H54" s="11" t="str">
        <f>'[1]FY2006Sum'!E60</f>
        <v>  Ouray well-field development/repair</v>
      </c>
      <c r="I54" s="12">
        <f>J54+K54+L54+M54+N54</f>
        <v>5000</v>
      </c>
      <c r="J54" s="13"/>
      <c r="L54" s="12">
        <f>'[1]2007Target'!K58</f>
        <v>5000</v>
      </c>
      <c r="M54" s="13"/>
      <c r="N54" s="13"/>
      <c r="O54" s="43" t="s">
        <v>153</v>
      </c>
      <c r="P54" s="49"/>
      <c r="Q54" s="158"/>
      <c r="R54" s="114"/>
      <c r="S54" s="114"/>
    </row>
    <row r="55" spans="1:19" ht="67.5">
      <c r="A55" s="62" t="str">
        <f>'[1]FY2006Sum'!A61</f>
        <v>O&amp;M</v>
      </c>
      <c r="B55" s="75" t="s">
        <v>75</v>
      </c>
      <c r="C55" s="63" t="str">
        <f>'[1]FY2006Sum'!B61</f>
        <v>29c</v>
      </c>
      <c r="D55" s="11" t="str">
        <f>'[1]FY2006Sum'!C61</f>
        <v>OR</v>
      </c>
      <c r="E55" s="11" t="str">
        <f>'[1]FY2006Sum'!D61</f>
        <v>BC</v>
      </c>
      <c r="F55" s="104" t="s">
        <v>16</v>
      </c>
      <c r="G55" s="11" t="s">
        <v>120</v>
      </c>
      <c r="H55" s="11" t="str">
        <f>'[1]FY2006Sum'!E61</f>
        <v>  Wahweap</v>
      </c>
      <c r="I55" s="12">
        <f>J55+K55+L55+M55+N55</f>
        <v>111200</v>
      </c>
      <c r="J55" s="13"/>
      <c r="K55" s="13"/>
      <c r="L55" s="12">
        <f>'[1]2007Target'!K59</f>
        <v>111200</v>
      </c>
      <c r="M55" s="13"/>
      <c r="N55" s="13"/>
      <c r="O55" s="49" t="s">
        <v>184</v>
      </c>
      <c r="P55" s="49" t="s">
        <v>76</v>
      </c>
      <c r="Q55" s="114"/>
      <c r="R55" s="114"/>
      <c r="S55" s="114"/>
    </row>
    <row r="56" spans="1:19" ht="22.5">
      <c r="A56" s="62" t="str">
        <f>'[1]FY2006Sum'!A62</f>
        <v>O&amp;M</v>
      </c>
      <c r="B56" s="64" t="s">
        <v>75</v>
      </c>
      <c r="C56" s="63" t="str">
        <f>'[1]FY2006Sum'!B62</f>
        <v>29d</v>
      </c>
      <c r="D56" s="11" t="str">
        <f>'[1]FY2006Sum'!C62</f>
        <v>OR</v>
      </c>
      <c r="E56" s="11" t="str">
        <f>'[1]FY2006Sum'!D62</f>
        <v>BC</v>
      </c>
      <c r="F56" s="101" t="s">
        <v>16</v>
      </c>
      <c r="G56" s="11" t="s">
        <v>120</v>
      </c>
      <c r="H56" s="11" t="str">
        <f>'[1]FY2006Sum'!E62</f>
        <v>  Mumma native species hatchery</v>
      </c>
      <c r="I56" s="12">
        <f>J56+K56+L56+M56+N56</f>
        <v>70800</v>
      </c>
      <c r="J56" s="13"/>
      <c r="K56" s="13"/>
      <c r="L56" s="13">
        <f>'[1]2007Target'!G60</f>
        <v>70800</v>
      </c>
      <c r="M56" s="13"/>
      <c r="N56" s="13"/>
      <c r="O56" s="49" t="s">
        <v>154</v>
      </c>
      <c r="P56" s="47" t="s">
        <v>77</v>
      </c>
      <c r="Q56" s="114"/>
      <c r="R56" s="114"/>
      <c r="S56" s="114"/>
    </row>
    <row r="57" spans="1:19" ht="11.25">
      <c r="A57" s="62">
        <f>'[1]FY2006Sum'!A64</f>
        <v>0</v>
      </c>
      <c r="B57" s="64"/>
      <c r="C57" s="63" t="str">
        <f>'[1]FY2006Sum'!B64</f>
        <v>C-7</v>
      </c>
      <c r="D57" s="11"/>
      <c r="E57" s="44"/>
      <c r="F57" s="104" t="s">
        <v>16</v>
      </c>
      <c r="G57" s="44"/>
      <c r="H57" s="11" t="str">
        <f>'[1]FY2006Sum'!E64</f>
        <v>Propagation Facilities &amp; Equipment</v>
      </c>
      <c r="I57" s="45"/>
      <c r="J57" s="45"/>
      <c r="K57" s="45"/>
      <c r="L57" s="45"/>
      <c r="M57" s="45"/>
      <c r="N57" s="45"/>
      <c r="O57" s="60"/>
      <c r="P57" s="10"/>
      <c r="Q57" s="114"/>
      <c r="R57" s="114"/>
      <c r="S57" s="114"/>
    </row>
    <row r="58" spans="1:19" ht="11.25">
      <c r="A58" s="50"/>
      <c r="B58" s="96"/>
      <c r="C58" s="92" t="s">
        <v>21</v>
      </c>
      <c r="D58" s="11" t="str">
        <f>'[1]FY2006Sum'!C65</f>
        <v>O</v>
      </c>
      <c r="E58" s="51" t="s">
        <v>16</v>
      </c>
      <c r="F58" s="104" t="s">
        <v>16</v>
      </c>
      <c r="G58" s="11" t="s">
        <v>120</v>
      </c>
      <c r="H58" s="11" t="s">
        <v>22</v>
      </c>
      <c r="I58" s="12">
        <f>J58+K58+L58+M58+N58</f>
        <v>5000</v>
      </c>
      <c r="J58" s="12"/>
      <c r="K58" s="12"/>
      <c r="L58" s="13">
        <f>'[1]2007Target'!K63</f>
        <v>5000</v>
      </c>
      <c r="M58" s="12"/>
      <c r="N58" s="12"/>
      <c r="O58" s="9" t="s">
        <v>155</v>
      </c>
      <c r="P58" s="29" t="s">
        <v>78</v>
      </c>
      <c r="Q58" s="159"/>
      <c r="R58" s="114"/>
      <c r="S58" s="114"/>
    </row>
    <row r="59" spans="1:19" ht="33.75">
      <c r="A59" s="50"/>
      <c r="B59" s="96"/>
      <c r="C59" s="92" t="s">
        <v>21</v>
      </c>
      <c r="D59" s="11" t="s">
        <v>14</v>
      </c>
      <c r="E59" s="51"/>
      <c r="F59" s="104" t="s">
        <v>16</v>
      </c>
      <c r="G59" s="11" t="s">
        <v>120</v>
      </c>
      <c r="H59" s="11" t="s">
        <v>79</v>
      </c>
      <c r="I59" s="12">
        <f>J59+K59+L59+M59+N59</f>
        <v>13000</v>
      </c>
      <c r="J59" s="12"/>
      <c r="K59" s="12"/>
      <c r="L59" s="13">
        <f>'[1]2007Target'!K64</f>
        <v>13000</v>
      </c>
      <c r="M59" s="12"/>
      <c r="N59" s="12"/>
      <c r="O59" s="43" t="s">
        <v>152</v>
      </c>
      <c r="P59" s="29" t="s">
        <v>80</v>
      </c>
      <c r="Q59" s="159"/>
      <c r="R59" s="114"/>
      <c r="S59" s="114"/>
    </row>
    <row r="60" spans="1:19" ht="123.75">
      <c r="A60" s="62" t="str">
        <f>'[1]FY2006Sum'!A66</f>
        <v>ONG, COMP</v>
      </c>
      <c r="B60" s="75" t="s">
        <v>81</v>
      </c>
      <c r="C60" s="63" t="str">
        <f>'[1]FY2006Sum'!B66</f>
        <v>  TAGS</v>
      </c>
      <c r="D60" s="11" t="str">
        <f>'[1]FY2006Sum'!C66</f>
        <v>O</v>
      </c>
      <c r="E60" s="11" t="str">
        <f>'[1]FY2006Sum'!D66</f>
        <v>BC</v>
      </c>
      <c r="F60" s="104" t="s">
        <v>16</v>
      </c>
      <c r="G60" s="11" t="s">
        <v>120</v>
      </c>
      <c r="H60" s="11" t="str">
        <f>'[1]FY2006Sum'!E66</f>
        <v>  PIT tags</v>
      </c>
      <c r="I60" s="12">
        <f>J60+K60+L60+M60+N60</f>
        <v>100250</v>
      </c>
      <c r="J60" s="13"/>
      <c r="L60" s="13">
        <f>'[1]2007Target'!K65</f>
        <v>100250</v>
      </c>
      <c r="M60" s="13"/>
      <c r="N60" s="13"/>
      <c r="O60" s="10" t="s">
        <v>167</v>
      </c>
      <c r="P60" s="10" t="s">
        <v>108</v>
      </c>
      <c r="Q60" s="114"/>
      <c r="R60" s="114"/>
      <c r="S60" s="114"/>
    </row>
    <row r="61" spans="2:19" ht="12.75">
      <c r="B61" s="61"/>
      <c r="C61" s="5" t="str">
        <f>'[1]FY2006Sum'!B68</f>
        <v>V. Research, Monitoring &amp; Data Management</v>
      </c>
      <c r="D61" s="6"/>
      <c r="E61" s="7"/>
      <c r="F61" s="7"/>
      <c r="G61" s="7"/>
      <c r="H61" s="8"/>
      <c r="I61" s="13"/>
      <c r="J61" s="13"/>
      <c r="K61" s="13"/>
      <c r="L61" s="13"/>
      <c r="M61" s="13"/>
      <c r="N61" s="13"/>
      <c r="O61" s="60"/>
      <c r="P61" s="10"/>
      <c r="Q61" s="114"/>
      <c r="R61" s="114"/>
      <c r="S61" s="114"/>
    </row>
    <row r="62" spans="1:19" ht="11.25">
      <c r="A62" s="62" t="str">
        <f>'[1]FY2006Sum'!A69</f>
        <v>ONG, CESU</v>
      </c>
      <c r="B62" s="75" t="s">
        <v>82</v>
      </c>
      <c r="C62" s="63" t="str">
        <f>'[1]FY2006Sum'!B69</f>
        <v>15</v>
      </c>
      <c r="D62" s="11" t="str">
        <f>'[1]FY2006Sum'!C69</f>
        <v>O</v>
      </c>
      <c r="E62" s="11" t="str">
        <f>'[1]FY2006Sum'!D69</f>
        <v>BC</v>
      </c>
      <c r="F62" s="104" t="s">
        <v>16</v>
      </c>
      <c r="G62" s="11" t="s">
        <v>120</v>
      </c>
      <c r="H62" s="11" t="str">
        <f>'[1]FY2006Sum'!E69</f>
        <v>Larval Fish Lab Identification</v>
      </c>
      <c r="I62" s="12">
        <f aca="true" t="shared" si="4" ref="I62:I71">J62+K62+L62+M62+N62</f>
        <v>51200</v>
      </c>
      <c r="J62" s="53"/>
      <c r="K62" s="13"/>
      <c r="L62" s="13">
        <f>'[1]2007Target'!K67</f>
        <v>51200</v>
      </c>
      <c r="M62" s="13"/>
      <c r="N62" s="13"/>
      <c r="O62" s="30" t="s">
        <v>156</v>
      </c>
      <c r="P62" s="30"/>
      <c r="Q62" s="114"/>
      <c r="R62" s="114"/>
      <c r="S62" s="114"/>
    </row>
    <row r="63" spans="1:19" ht="11.25">
      <c r="A63" s="62" t="str">
        <f>'[1]FY2006Sum'!A70</f>
        <v>ONG, GOV, NR$</v>
      </c>
      <c r="B63" s="64"/>
      <c r="C63" s="63" t="str">
        <f>'[1]FY2006Sum'!B70</f>
        <v>16</v>
      </c>
      <c r="D63" s="11" t="str">
        <f>'[1]FY2006Sum'!C70</f>
        <v>OR</v>
      </c>
      <c r="E63" s="11" t="str">
        <f>'[1]FY2006Sum'!D70</f>
        <v>BC</v>
      </c>
      <c r="F63" s="104" t="s">
        <v>16</v>
      </c>
      <c r="G63" s="11" t="s">
        <v>120</v>
      </c>
      <c r="H63" s="11" t="str">
        <f>'[1]FY2006Sum'!E70</f>
        <v>Database Management</v>
      </c>
      <c r="I63" s="12">
        <f t="shared" si="4"/>
        <v>39900</v>
      </c>
      <c r="J63" s="13"/>
      <c r="K63" s="13"/>
      <c r="L63" s="13">
        <f>'[1]2007Target'!K68</f>
        <v>39900</v>
      </c>
      <c r="M63" s="13"/>
      <c r="N63" s="13"/>
      <c r="O63" s="10" t="s">
        <v>157</v>
      </c>
      <c r="P63" s="10"/>
      <c r="Q63" s="159">
        <v>39900</v>
      </c>
      <c r="R63" s="114">
        <v>0</v>
      </c>
      <c r="S63" s="114">
        <f>Q63+R63</f>
        <v>39900</v>
      </c>
    </row>
    <row r="64" spans="1:19" ht="22.5">
      <c r="A64" s="62" t="str">
        <f>'[1]FY2006Sum'!A71</f>
        <v>ONG, CESU</v>
      </c>
      <c r="B64" s="75" t="s">
        <v>83</v>
      </c>
      <c r="C64" s="63" t="str">
        <f>'[1]FY2006Sum'!B71</f>
        <v>22f</v>
      </c>
      <c r="D64" s="11" t="str">
        <f>'[1]FY2006Sum'!C71</f>
        <v>OR</v>
      </c>
      <c r="E64" s="11" t="str">
        <f>'[1]FY2006Sum'!D71</f>
        <v>BC</v>
      </c>
      <c r="F64" s="105" t="s">
        <v>16</v>
      </c>
      <c r="G64" s="11" t="s">
        <v>120</v>
      </c>
      <c r="H64" s="11" t="str">
        <f>'[1]FY2006Sum'!E71</f>
        <v>Yampa &amp; middle Green CPM &amp; RBS larval survey</v>
      </c>
      <c r="I64" s="12">
        <f t="shared" si="4"/>
        <v>108959.03</v>
      </c>
      <c r="J64" s="13"/>
      <c r="K64" s="13"/>
      <c r="L64" s="13">
        <f>'[1]2007Target'!K69</f>
        <v>108959.03</v>
      </c>
      <c r="M64" s="13"/>
      <c r="N64" s="13"/>
      <c r="O64" s="29" t="s">
        <v>158</v>
      </c>
      <c r="P64" s="10"/>
      <c r="Q64" s="114">
        <v>34173</v>
      </c>
      <c r="R64" s="114">
        <f>(Q64)*(0.11)</f>
        <v>3759.03</v>
      </c>
      <c r="S64" s="114">
        <f>SUM(Q64:R64)</f>
        <v>37932.03</v>
      </c>
    </row>
    <row r="65" spans="1:19" ht="22.5">
      <c r="A65" s="62" t="str">
        <f>'[1]FY2006Sum'!A72</f>
        <v>ONG, POP</v>
      </c>
      <c r="B65" s="86" t="s">
        <v>84</v>
      </c>
      <c r="C65" s="63" t="s">
        <v>23</v>
      </c>
      <c r="D65" s="11" t="str">
        <f>'[1]FY2006Sum'!C72</f>
        <v>O</v>
      </c>
      <c r="E65" s="11" t="str">
        <f>'[1]FY2006Sum'!D72</f>
        <v>BC</v>
      </c>
      <c r="F65" s="105" t="s">
        <v>16</v>
      </c>
      <c r="G65" s="11" t="s">
        <v>120</v>
      </c>
      <c r="H65" s="14" t="s">
        <v>85</v>
      </c>
      <c r="I65" s="12">
        <f t="shared" si="4"/>
        <v>79400</v>
      </c>
      <c r="J65" s="13"/>
      <c r="K65" s="13"/>
      <c r="L65" s="13">
        <f>'[1]2007Target'!K70</f>
        <v>79400</v>
      </c>
      <c r="M65" s="13"/>
      <c r="N65" s="13"/>
      <c r="O65" s="30" t="s">
        <v>187</v>
      </c>
      <c r="P65" s="10"/>
      <c r="Q65" s="114">
        <v>57400</v>
      </c>
      <c r="R65" s="114">
        <v>0</v>
      </c>
      <c r="S65" s="114">
        <f>Q65+R65</f>
        <v>57400</v>
      </c>
    </row>
    <row r="66" spans="1:19" ht="45">
      <c r="A66" s="62"/>
      <c r="B66" s="64"/>
      <c r="C66" s="63" t="s">
        <v>86</v>
      </c>
      <c r="D66" s="11"/>
      <c r="E66" s="11"/>
      <c r="F66" s="105" t="s">
        <v>16</v>
      </c>
      <c r="G66" s="11" t="s">
        <v>120</v>
      </c>
      <c r="H66" s="14" t="s">
        <v>87</v>
      </c>
      <c r="I66" s="12">
        <f t="shared" si="4"/>
        <v>35786</v>
      </c>
      <c r="J66" s="13"/>
      <c r="K66" s="13"/>
      <c r="L66" s="13">
        <f>'[1]2007Target'!K71</f>
        <v>35786</v>
      </c>
      <c r="M66" s="13"/>
      <c r="N66" s="13"/>
      <c r="O66" s="30" t="s">
        <v>188</v>
      </c>
      <c r="P66" s="10" t="s">
        <v>88</v>
      </c>
      <c r="Q66" s="114">
        <v>35786</v>
      </c>
      <c r="R66" s="114"/>
      <c r="S66" s="114">
        <f>Q66+R66</f>
        <v>35786</v>
      </c>
    </row>
    <row r="67" spans="1:19" ht="56.25">
      <c r="A67" s="62" t="str">
        <f>'[1]FY2006Sum'!A74</f>
        <v>ONG, POP</v>
      </c>
      <c r="B67" s="85" t="s">
        <v>89</v>
      </c>
      <c r="C67" s="63">
        <f>'[1]FY2006Sum'!B74</f>
        <v>128</v>
      </c>
      <c r="D67" s="11" t="str">
        <f>'[1]FY2006Sum'!C74</f>
        <v>O</v>
      </c>
      <c r="E67" s="11" t="str">
        <f>'[1]FY2006Sum'!D74</f>
        <v>BC</v>
      </c>
      <c r="F67" s="105" t="s">
        <v>16</v>
      </c>
      <c r="G67" s="11" t="s">
        <v>120</v>
      </c>
      <c r="H67" s="11" t="str">
        <f>'[1]FY2006Sum'!E74</f>
        <v>Green R. CPM est.</v>
      </c>
      <c r="I67" s="12">
        <f t="shared" si="4"/>
        <v>383894.78</v>
      </c>
      <c r="J67" s="12"/>
      <c r="K67" s="12"/>
      <c r="L67" s="13">
        <f>'[1]2007Target'!K72</f>
        <v>383894.78</v>
      </c>
      <c r="M67" s="12"/>
      <c r="N67" s="12"/>
      <c r="O67" s="188" t="s">
        <v>159</v>
      </c>
      <c r="P67" s="10" t="s">
        <v>90</v>
      </c>
      <c r="Q67" s="160">
        <v>120398</v>
      </c>
      <c r="R67" s="114">
        <f>(Q67)*(0.11)</f>
        <v>13243.78</v>
      </c>
      <c r="S67" s="114">
        <f>SUM(Q67:R67)</f>
        <v>133641.78</v>
      </c>
    </row>
    <row r="68" spans="1:19" ht="11.25">
      <c r="A68" s="62" t="str">
        <f>'[1]FY2006Sum'!A75</f>
        <v>ONG, POP</v>
      </c>
      <c r="B68" s="86" t="s">
        <v>91</v>
      </c>
      <c r="C68" s="63">
        <f>'[1]FY2006Sum'!B75</f>
        <v>129</v>
      </c>
      <c r="D68" s="11" t="str">
        <f>'[1]FY2006Sum'!C75</f>
        <v>O</v>
      </c>
      <c r="E68" s="11" t="str">
        <f>'[1]FY2006Sum'!D75</f>
        <v>BC</v>
      </c>
      <c r="F68" s="105" t="s">
        <v>16</v>
      </c>
      <c r="G68" s="11" t="s">
        <v>120</v>
      </c>
      <c r="H68" s="11" t="str">
        <f>'[1]FY2006Sum'!E75</f>
        <v>HBC pop est in Deso/Grey</v>
      </c>
      <c r="I68" s="13">
        <f t="shared" si="4"/>
        <v>105400</v>
      </c>
      <c r="J68" s="13"/>
      <c r="K68" s="13"/>
      <c r="L68" s="13">
        <f>'[1]2007Target'!K73</f>
        <v>105400</v>
      </c>
      <c r="M68" s="13"/>
      <c r="N68" s="13"/>
      <c r="O68" s="10" t="s">
        <v>160</v>
      </c>
      <c r="P68" s="10"/>
      <c r="Q68" s="114"/>
      <c r="R68" s="114"/>
      <c r="S68" s="114"/>
    </row>
    <row r="69" spans="1:19" s="79" customFormat="1" ht="11.25">
      <c r="A69" s="62" t="str">
        <f>'[1]FY2006Sum'!A77</f>
        <v>ONG, POP</v>
      </c>
      <c r="B69" s="75" t="s">
        <v>92</v>
      </c>
      <c r="C69" s="63">
        <f>'[1]FY2006Sum'!B77</f>
        <v>131</v>
      </c>
      <c r="D69" s="11" t="str">
        <f>'[1]FY2006Sum'!C77</f>
        <v>O</v>
      </c>
      <c r="E69" s="11" t="str">
        <f>'[1]FY2006Sum'!D77</f>
        <v>BC</v>
      </c>
      <c r="F69" s="105" t="s">
        <v>16</v>
      </c>
      <c r="G69" s="11" t="s">
        <v>120</v>
      </c>
      <c r="H69" s="11" t="str">
        <f>'[1]FY2006Sum'!E77</f>
        <v>HBC in Black Rocks</v>
      </c>
      <c r="I69" s="12">
        <f t="shared" si="4"/>
        <v>44289</v>
      </c>
      <c r="J69" s="12"/>
      <c r="K69" s="12"/>
      <c r="L69" s="13">
        <f>'[1]2007Target'!K75</f>
        <v>44289</v>
      </c>
      <c r="M69" s="12"/>
      <c r="N69" s="41"/>
      <c r="O69" s="30" t="s">
        <v>189</v>
      </c>
      <c r="P69" s="15" t="s">
        <v>93</v>
      </c>
      <c r="Q69" s="114">
        <v>39900</v>
      </c>
      <c r="R69" s="114">
        <f>(Q69)*(0.11)</f>
        <v>4389</v>
      </c>
      <c r="S69" s="114">
        <f>SUM(Q69:R69)</f>
        <v>44289</v>
      </c>
    </row>
    <row r="70" spans="1:19" s="79" customFormat="1" ht="22.5">
      <c r="A70" s="62" t="str">
        <f>'[1]FY2006Sum'!A78</f>
        <v>ONG, POP</v>
      </c>
      <c r="B70" s="86" t="s">
        <v>94</v>
      </c>
      <c r="C70" s="63">
        <f>'[1]FY2006Sum'!B78</f>
        <v>132</v>
      </c>
      <c r="D70" s="11" t="str">
        <f>'[1]FY2006Sum'!C78</f>
        <v>O</v>
      </c>
      <c r="E70" s="11" t="str">
        <f>'[1]FY2006Sum'!D78</f>
        <v>BC</v>
      </c>
      <c r="F70" s="105" t="s">
        <v>16</v>
      </c>
      <c r="G70" s="11" t="s">
        <v>120</v>
      </c>
      <c r="H70" s="11" t="str">
        <f>'[1]FY2006Sum'!E78</f>
        <v>HBC in Westwater</v>
      </c>
      <c r="I70" s="12">
        <f t="shared" si="4"/>
        <v>44300</v>
      </c>
      <c r="J70" s="12"/>
      <c r="K70" s="12"/>
      <c r="L70" s="13">
        <f>'[1]2007Target'!K76</f>
        <v>44300</v>
      </c>
      <c r="M70" s="12"/>
      <c r="N70" s="12"/>
      <c r="O70" s="10" t="s">
        <v>190</v>
      </c>
      <c r="P70" s="10" t="s">
        <v>95</v>
      </c>
      <c r="Q70" s="114"/>
      <c r="R70" s="114"/>
      <c r="S70" s="114"/>
    </row>
    <row r="71" spans="1:19" s="79" customFormat="1" ht="11.25">
      <c r="A71" s="62" t="str">
        <f>'[1]FY2006Sum'!A80</f>
        <v>ONG, POP</v>
      </c>
      <c r="B71" s="64"/>
      <c r="C71" s="63">
        <f>'[1]FY2006Sum'!B80</f>
        <v>138</v>
      </c>
      <c r="D71" s="11" t="str">
        <f>'[1]FY2006Sum'!C80</f>
        <v>OR</v>
      </c>
      <c r="E71" s="11" t="str">
        <f>'[1]FY2006Sum'!D80</f>
        <v>BC</v>
      </c>
      <c r="F71" s="105" t="s">
        <v>16</v>
      </c>
      <c r="G71" s="11" t="s">
        <v>120</v>
      </c>
      <c r="H71" s="11" t="str">
        <f>'[1]FY2006Sum'!E80</f>
        <v>Green R. YOY CPM monitoring</v>
      </c>
      <c r="I71" s="12">
        <f t="shared" si="4"/>
        <v>58072</v>
      </c>
      <c r="J71" s="12"/>
      <c r="K71" s="12"/>
      <c r="L71" s="12">
        <f>'[1]2007Target'!K78</f>
        <v>58072</v>
      </c>
      <c r="M71" s="12"/>
      <c r="N71" s="12"/>
      <c r="O71" s="126" t="s">
        <v>191</v>
      </c>
      <c r="P71" s="15"/>
      <c r="Q71" s="114"/>
      <c r="R71" s="114"/>
      <c r="S71" s="114"/>
    </row>
    <row r="72" spans="1:19" s="79" customFormat="1" ht="33.75">
      <c r="A72" s="62" t="str">
        <f>'[1]FY2006Sum'!A81</f>
        <v>ONG</v>
      </c>
      <c r="B72" s="75" t="s">
        <v>96</v>
      </c>
      <c r="C72" s="63">
        <v>145</v>
      </c>
      <c r="D72" s="11" t="str">
        <f>'[1]FY2006Sum'!C81</f>
        <v>N</v>
      </c>
      <c r="E72" s="11" t="str">
        <f>'[1]FY2006Sum'!D81</f>
        <v>BC</v>
      </c>
      <c r="F72" s="105" t="s">
        <v>16</v>
      </c>
      <c r="G72" s="11" t="s">
        <v>120</v>
      </c>
      <c r="H72" s="11" t="str">
        <f>'[1]FY2006Sum'!E81</f>
        <v>Pop est data integration (research framework)</v>
      </c>
      <c r="I72" s="12">
        <f>J72+K72+L72+M72+N72</f>
        <v>29500</v>
      </c>
      <c r="J72" s="12"/>
      <c r="K72" s="12"/>
      <c r="L72" s="13">
        <f>'[1]2007Target'!K79</f>
        <v>29500</v>
      </c>
      <c r="M72" s="12"/>
      <c r="N72" s="12"/>
      <c r="O72" s="30" t="s">
        <v>161</v>
      </c>
      <c r="P72" s="29" t="s">
        <v>97</v>
      </c>
      <c r="Q72" s="114"/>
      <c r="R72" s="114"/>
      <c r="S72" s="114"/>
    </row>
    <row r="73" spans="1:19" s="79" customFormat="1" ht="11.25">
      <c r="A73" s="62" t="str">
        <f>'[1]FY2006Sum'!A82</f>
        <v>NR$</v>
      </c>
      <c r="B73" s="64"/>
      <c r="C73" s="63">
        <v>147</v>
      </c>
      <c r="D73" s="11" t="s">
        <v>14</v>
      </c>
      <c r="E73" s="11" t="s">
        <v>16</v>
      </c>
      <c r="F73" s="105" t="s">
        <v>16</v>
      </c>
      <c r="G73" s="11" t="s">
        <v>120</v>
      </c>
      <c r="H73" s="11" t="s">
        <v>98</v>
      </c>
      <c r="I73" s="12"/>
      <c r="J73" s="12"/>
      <c r="K73" s="12"/>
      <c r="L73" s="12"/>
      <c r="M73" s="12"/>
      <c r="N73" s="12"/>
      <c r="O73" s="9" t="s">
        <v>162</v>
      </c>
      <c r="P73" s="29" t="s">
        <v>99</v>
      </c>
      <c r="Q73" s="159"/>
      <c r="R73" s="114"/>
      <c r="S73" s="114"/>
    </row>
    <row r="74" spans="1:19" s="93" customFormat="1" ht="11.25">
      <c r="A74" s="62">
        <f>'[1]FY2006Sum'!A83</f>
        <v>0</v>
      </c>
      <c r="B74" s="64"/>
      <c r="C74" s="63">
        <f>'[1]FY2006Sum'!B83</f>
        <v>149</v>
      </c>
      <c r="D74" s="11" t="str">
        <f>'[1]FY2006Sum'!C83</f>
        <v>N</v>
      </c>
      <c r="E74" s="11" t="str">
        <f>'[1]FY2006Sum'!D83</f>
        <v>BC</v>
      </c>
      <c r="F74" s="105" t="s">
        <v>16</v>
      </c>
      <c r="G74" s="11" t="s">
        <v>120</v>
      </c>
      <c r="H74" s="14" t="str">
        <f>'[1]FY2006Sum'!E83</f>
        <v>Cyprinid computer key</v>
      </c>
      <c r="I74" s="12">
        <f>J74+K74+L74+M74+N74</f>
        <v>0</v>
      </c>
      <c r="J74" s="27"/>
      <c r="K74" s="27"/>
      <c r="L74" s="54"/>
      <c r="M74" s="27"/>
      <c r="N74" s="27"/>
      <c r="O74" s="10" t="s">
        <v>163</v>
      </c>
      <c r="P74" s="94" t="s">
        <v>100</v>
      </c>
      <c r="Q74" s="114"/>
      <c r="R74" s="114"/>
      <c r="S74" s="114"/>
    </row>
    <row r="75" spans="2:19" ht="12.75">
      <c r="B75" s="61"/>
      <c r="C75" s="5" t="str">
        <f>'[1]FY2006Sum'!B84</f>
        <v>VI. Information, Education &amp; Public Involvement</v>
      </c>
      <c r="D75" s="6"/>
      <c r="E75" s="7"/>
      <c r="F75" s="7"/>
      <c r="G75" s="7"/>
      <c r="H75" s="8"/>
      <c r="I75" s="13"/>
      <c r="J75" s="13"/>
      <c r="K75" s="13"/>
      <c r="L75" s="13"/>
      <c r="M75" s="13"/>
      <c r="N75" s="13"/>
      <c r="O75" s="60"/>
      <c r="P75" s="10"/>
      <c r="Q75" s="124"/>
      <c r="R75" s="124"/>
      <c r="S75" s="124"/>
    </row>
    <row r="76" spans="1:19" ht="67.5">
      <c r="A76" s="62" t="str">
        <f>'[1]FY2006Sum'!A85</f>
        <v>ONG, PGM, GOV, $SH, FWS competes</v>
      </c>
      <c r="B76" s="75" t="s">
        <v>101</v>
      </c>
      <c r="C76" s="63">
        <f>'[1]FY2006Sum'!B85</f>
        <v>12</v>
      </c>
      <c r="D76" s="11" t="str">
        <f>'[1]FY2006Sum'!C85</f>
        <v>O</v>
      </c>
      <c r="E76" s="11" t="str">
        <f>'[1]FY2006Sum'!D85</f>
        <v>I&amp;E</v>
      </c>
      <c r="F76" s="104" t="s">
        <v>112</v>
      </c>
      <c r="G76" s="11" t="s">
        <v>121</v>
      </c>
      <c r="H76" s="11" t="str">
        <f>'[1]FY2006Sum'!E85</f>
        <v>General Information and Education</v>
      </c>
      <c r="I76" s="13">
        <f>J76+K76+L76+M76+N76</f>
        <v>61388.33</v>
      </c>
      <c r="J76" s="13">
        <f>'[1]2007Target'!K83</f>
        <v>31388.33</v>
      </c>
      <c r="K76" s="13"/>
      <c r="L76" s="13"/>
      <c r="M76" s="13"/>
      <c r="N76" s="13">
        <v>30000</v>
      </c>
      <c r="O76" s="10" t="s">
        <v>164</v>
      </c>
      <c r="P76" s="10" t="s">
        <v>102</v>
      </c>
      <c r="Q76" s="114">
        <v>24403</v>
      </c>
      <c r="R76" s="114">
        <f>(Q76)*(0.11)</f>
        <v>2684.33</v>
      </c>
      <c r="S76" s="114">
        <f>SUM(Q76:R76)+3301</f>
        <v>30388.33</v>
      </c>
    </row>
    <row r="77" spans="1:184" ht="11.25">
      <c r="A77" s="62" t="str">
        <f>'[1]FY2006Sum'!A86</f>
        <v>CAP</v>
      </c>
      <c r="B77" s="64"/>
      <c r="C77" s="63" t="str">
        <f>'[1]FY2006Sum'!B86</f>
        <v>  12B</v>
      </c>
      <c r="D77" s="11" t="str">
        <f>'[1]FY2006Sum'!C86</f>
        <v>O</v>
      </c>
      <c r="E77" s="11" t="str">
        <f>'[1]FY2006Sum'!D86</f>
        <v>I&amp;E</v>
      </c>
      <c r="F77" s="104" t="s">
        <v>112</v>
      </c>
      <c r="G77" s="11" t="s">
        <v>121</v>
      </c>
      <c r="H77" s="11" t="str">
        <f>'[1]FY2006Sum'!E86</f>
        <v>  Grand Valley projects</v>
      </c>
      <c r="I77" s="13">
        <f>J77+K77+L77+M77+N77</f>
        <v>32000</v>
      </c>
      <c r="J77" s="13"/>
      <c r="K77" s="13">
        <v>32000</v>
      </c>
      <c r="L77" s="13"/>
      <c r="M77" s="13"/>
      <c r="N77" s="13"/>
      <c r="O77" s="10" t="s">
        <v>165</v>
      </c>
      <c r="P77" s="10"/>
      <c r="Q77" s="114"/>
      <c r="R77" s="114"/>
      <c r="S77" s="114"/>
      <c r="GB77" s="43"/>
    </row>
    <row r="78" spans="1:19" s="78" customFormat="1" ht="22.5">
      <c r="A78" s="66" t="str">
        <f>'[1]FY2006Sum'!A87</f>
        <v>ONG, GOV, PGM, $SH</v>
      </c>
      <c r="B78" s="67"/>
      <c r="C78" s="71" t="str">
        <f>'[1]FY2006Sum'!B87</f>
        <v>  12C</v>
      </c>
      <c r="D78" s="18" t="str">
        <f>'[1]FY2006Sum'!C87</f>
        <v>P</v>
      </c>
      <c r="E78" s="18" t="str">
        <f>'[1]FY2006Sum'!D87</f>
        <v>I&amp;E, WAC</v>
      </c>
      <c r="F78" s="104" t="s">
        <v>113</v>
      </c>
      <c r="G78" s="11" t="s">
        <v>123</v>
      </c>
      <c r="H78" s="18" t="str">
        <f>'[1]FY2006Sum'!E87</f>
        <v>  Coord. Resv. Operations</v>
      </c>
      <c r="I78" s="21">
        <f>J78+K78+L78+M78+N78</f>
        <v>12000</v>
      </c>
      <c r="J78" s="21"/>
      <c r="K78" s="21"/>
      <c r="L78" s="12">
        <v>0</v>
      </c>
      <c r="M78" s="21"/>
      <c r="N78" s="21">
        <v>12000</v>
      </c>
      <c r="O78" s="78" t="s">
        <v>193</v>
      </c>
      <c r="P78" s="35" t="s">
        <v>195</v>
      </c>
      <c r="Q78" s="160"/>
      <c r="R78" s="160"/>
      <c r="S78" s="160"/>
    </row>
    <row r="79" spans="1:19" ht="22.5">
      <c r="A79" s="62" t="str">
        <f>'[1]FY2006Sum'!A88</f>
        <v>ONG, PGM, FWS competes</v>
      </c>
      <c r="B79" s="161" t="s">
        <v>103</v>
      </c>
      <c r="C79" s="63" t="str">
        <f>'[1]FY2006Sum'!B88</f>
        <v>  12H</v>
      </c>
      <c r="D79" s="11" t="str">
        <f>'[1]FY2006Sum'!C88</f>
        <v>O</v>
      </c>
      <c r="E79" s="11" t="str">
        <f>'[1]FY2006Sum'!D88</f>
        <v>I&amp;E</v>
      </c>
      <c r="F79" s="104" t="s">
        <v>112</v>
      </c>
      <c r="G79" s="11" t="s">
        <v>121</v>
      </c>
      <c r="H79" s="11" t="str">
        <f>'[1]FY2006Sum'!E88</f>
        <v>  Interpretive signs and exhibits</v>
      </c>
      <c r="I79" s="13">
        <f>J79+K79+L79+M79+N79</f>
        <v>22200</v>
      </c>
      <c r="J79" s="13">
        <f>'[1]2007Target'!K86</f>
        <v>22200</v>
      </c>
      <c r="K79" s="13"/>
      <c r="L79" s="13"/>
      <c r="M79" s="13"/>
      <c r="N79" s="13"/>
      <c r="O79" s="30" t="s">
        <v>164</v>
      </c>
      <c r="P79" s="10" t="s">
        <v>104</v>
      </c>
      <c r="Q79" s="114">
        <v>20000</v>
      </c>
      <c r="R79" s="114">
        <f>(Q79)*(0.11)</f>
        <v>2200</v>
      </c>
      <c r="S79" s="114">
        <f>SUM(Q79:R79)</f>
        <v>22200</v>
      </c>
    </row>
    <row r="80" spans="1:19" ht="22.5">
      <c r="A80" s="62" t="str">
        <f>'[1]FY2006Sum'!A92</f>
        <v>ONG, PGM, GOV, FWS competes</v>
      </c>
      <c r="B80" s="161" t="s">
        <v>105</v>
      </c>
      <c r="C80" s="63" t="str">
        <f>'[1]FY2006Sum'!B92</f>
        <v>  12L</v>
      </c>
      <c r="D80" s="11" t="str">
        <f>'[1]FY2006Sum'!C92</f>
        <v>OR</v>
      </c>
      <c r="E80" s="11" t="str">
        <f>'[1]FY2006Sum'!D92</f>
        <v>I&amp;E</v>
      </c>
      <c r="F80" s="104" t="s">
        <v>112</v>
      </c>
      <c r="G80" s="11" t="s">
        <v>121</v>
      </c>
      <c r="H80" s="11" t="str">
        <f>'[1]FY2006Sum'!E92</f>
        <v>  Nonnative fish control public involvement</v>
      </c>
      <c r="I80" s="13">
        <f>J80+K80+L80+M80+N80</f>
        <v>5550</v>
      </c>
      <c r="J80" s="13">
        <f>'[1]2007Target'!K90</f>
        <v>5550</v>
      </c>
      <c r="K80" s="13"/>
      <c r="L80" s="13"/>
      <c r="M80" s="13"/>
      <c r="N80" s="13"/>
      <c r="O80" s="10" t="s">
        <v>192</v>
      </c>
      <c r="P80" s="10"/>
      <c r="Q80" s="159">
        <v>5000</v>
      </c>
      <c r="R80" s="114">
        <f>(Q80)*(0.11)</f>
        <v>550</v>
      </c>
      <c r="S80" s="114">
        <f>SUM(Q80:R80)</f>
        <v>5550</v>
      </c>
    </row>
    <row r="81" spans="2:19" ht="12.75">
      <c r="B81" s="61"/>
      <c r="C81" s="5" t="str">
        <f>'[1]FY2006Sum'!B93</f>
        <v>VII.  Program Management</v>
      </c>
      <c r="D81" s="6"/>
      <c r="E81" s="7"/>
      <c r="F81" s="7"/>
      <c r="G81" s="7"/>
      <c r="H81" s="8"/>
      <c r="I81" s="13"/>
      <c r="J81" s="13"/>
      <c r="K81" s="13"/>
      <c r="L81" s="13"/>
      <c r="M81" s="13"/>
      <c r="N81" s="13"/>
      <c r="O81" s="60"/>
      <c r="P81" s="10"/>
      <c r="Q81" s="124"/>
      <c r="R81" s="124"/>
      <c r="S81" s="124"/>
    </row>
    <row r="82" spans="1:19" ht="22.5">
      <c r="A82" s="62" t="str">
        <f>'[1]FY2006Sum'!A94</f>
        <v>ONG, PGM, GOV, $SH</v>
      </c>
      <c r="B82" s="75" t="s">
        <v>106</v>
      </c>
      <c r="C82" s="63" t="str">
        <f>'[1]FY2006Sum'!B94</f>
        <v>1</v>
      </c>
      <c r="D82" s="11" t="str">
        <f>'[1]FY2006Sum'!C94</f>
        <v>O</v>
      </c>
      <c r="E82" s="11" t="str">
        <f>'[1]FY2006Sum'!D94</f>
        <v>MC</v>
      </c>
      <c r="F82" s="104" t="s">
        <v>114</v>
      </c>
      <c r="G82" s="11" t="s">
        <v>122</v>
      </c>
      <c r="H82" s="11" t="str">
        <f>'[1]FY2006Sum'!E94</f>
        <v>Utah Program Management</v>
      </c>
      <c r="I82" s="13">
        <f aca="true" t="shared" si="5" ref="I82:I88">J82+K82+L82+M82+N82</f>
        <v>154000</v>
      </c>
      <c r="J82" s="13">
        <f>'[1]2007Target'!K92</f>
        <v>154000</v>
      </c>
      <c r="K82" s="13"/>
      <c r="L82" s="13"/>
      <c r="M82" s="13"/>
      <c r="N82" s="13"/>
      <c r="O82" s="10" t="s">
        <v>186</v>
      </c>
      <c r="P82" s="10"/>
      <c r="Q82" s="114"/>
      <c r="R82" s="114"/>
      <c r="S82" s="114"/>
    </row>
    <row r="83" spans="1:19" ht="11.25">
      <c r="A83" s="62" t="str">
        <f>'[1]FY2006Sum'!A95</f>
        <v>ONG, PGM, GOV</v>
      </c>
      <c r="B83" s="75"/>
      <c r="C83" s="63" t="str">
        <f>'[1]FY2006Sum'!B95</f>
        <v>2</v>
      </c>
      <c r="D83" s="11" t="str">
        <f>'[1]FY2006Sum'!C95</f>
        <v>O</v>
      </c>
      <c r="E83" s="11" t="str">
        <f>'[1]FY2006Sum'!D95</f>
        <v>MC</v>
      </c>
      <c r="F83" s="104" t="s">
        <v>114</v>
      </c>
      <c r="G83" s="11" t="s">
        <v>122</v>
      </c>
      <c r="H83" s="11" t="str">
        <f>'[1]FY2006Sum'!E95</f>
        <v>Reclamation Program Management</v>
      </c>
      <c r="I83" s="13">
        <f t="shared" si="5"/>
        <v>174100</v>
      </c>
      <c r="J83" s="13">
        <f>'[1]2007Target'!K93</f>
        <v>174100</v>
      </c>
      <c r="K83" s="13"/>
      <c r="L83" s="13"/>
      <c r="M83" s="13"/>
      <c r="N83" s="13"/>
      <c r="O83" s="10" t="s">
        <v>167</v>
      </c>
      <c r="P83" s="10"/>
      <c r="Q83" s="114"/>
      <c r="R83" s="114"/>
      <c r="S83" s="114"/>
    </row>
    <row r="84" spans="1:19" ht="22.5">
      <c r="A84" s="62" t="str">
        <f>'[1]FY2006Sum'!A96</f>
        <v>ONG, PGM, GOV, $SH</v>
      </c>
      <c r="B84" s="95" t="s">
        <v>107</v>
      </c>
      <c r="C84" s="63" t="str">
        <f>'[1]FY2006Sum'!B96</f>
        <v>3</v>
      </c>
      <c r="D84" s="11" t="str">
        <f>'[1]FY2006Sum'!C96</f>
        <v>O</v>
      </c>
      <c r="E84" s="11" t="str">
        <f>'[1]FY2006Sum'!D96</f>
        <v>MC</v>
      </c>
      <c r="F84" s="104" t="s">
        <v>114</v>
      </c>
      <c r="G84" s="11" t="s">
        <v>122</v>
      </c>
      <c r="H84" s="11" t="str">
        <f>'[1]FY2006Sum'!E96</f>
        <v>Service Program Management</v>
      </c>
      <c r="I84" s="13">
        <f t="shared" si="5"/>
        <v>1142836.66</v>
      </c>
      <c r="J84" s="28">
        <f>'[1]2007Target'!K94</f>
        <v>1142836.66</v>
      </c>
      <c r="K84" s="13"/>
      <c r="L84" s="13"/>
      <c r="M84" s="13"/>
      <c r="N84" s="13"/>
      <c r="O84" s="10" t="s">
        <v>185</v>
      </c>
      <c r="P84" s="10"/>
      <c r="Q84" s="12">
        <v>1083106</v>
      </c>
      <c r="R84" s="114">
        <f>543006*0.11</f>
        <v>59730.66</v>
      </c>
      <c r="S84" s="114">
        <f>Q84+R84</f>
        <v>1142836.66</v>
      </c>
    </row>
    <row r="85" spans="1:19" ht="11.25">
      <c r="A85" s="62" t="str">
        <f>'[1]FY2006Sum'!A97</f>
        <v>ONG, NR$</v>
      </c>
      <c r="B85" s="64"/>
      <c r="C85" s="63" t="str">
        <f>'[1]FY2006Sum'!B97</f>
        <v>4</v>
      </c>
      <c r="D85" s="11" t="str">
        <f>'[1]FY2006Sum'!C97</f>
        <v>O</v>
      </c>
      <c r="E85" s="11" t="str">
        <f>'[1]FY2006Sum'!D97</f>
        <v>MC</v>
      </c>
      <c r="F85" s="104" t="s">
        <v>114</v>
      </c>
      <c r="G85" s="11" t="s">
        <v>122</v>
      </c>
      <c r="H85" s="11" t="str">
        <f>'[1]FY2006Sum'!E97</f>
        <v>Colorado Program Management</v>
      </c>
      <c r="I85" s="13">
        <f t="shared" si="5"/>
        <v>110000</v>
      </c>
      <c r="J85" s="13">
        <f>'[1]2007Target'!K95</f>
        <v>110000</v>
      </c>
      <c r="K85" s="13"/>
      <c r="L85" s="13"/>
      <c r="M85" s="13"/>
      <c r="N85" s="13"/>
      <c r="O85" s="10" t="s">
        <v>168</v>
      </c>
      <c r="P85" s="10"/>
      <c r="Q85" s="114"/>
      <c r="R85" s="114"/>
      <c r="S85" s="114"/>
    </row>
    <row r="86" spans="1:19" ht="11.25">
      <c r="A86" s="62" t="str">
        <f>'[1]FY2006Sum'!A98</f>
        <v>ONG, NR$</v>
      </c>
      <c r="B86" s="64"/>
      <c r="C86" s="63" t="str">
        <f>'[1]FY2006Sum'!B98</f>
        <v>5</v>
      </c>
      <c r="D86" s="11" t="str">
        <f>'[1]FY2006Sum'!C98</f>
        <v>O</v>
      </c>
      <c r="E86" s="11" t="str">
        <f>'[1]FY2006Sum'!D98</f>
        <v>MC</v>
      </c>
      <c r="F86" s="104" t="s">
        <v>114</v>
      </c>
      <c r="G86" s="11" t="s">
        <v>122</v>
      </c>
      <c r="H86" s="11" t="str">
        <f>'[1]FY2006Sum'!E98</f>
        <v>Wyoming Program Management</v>
      </c>
      <c r="I86" s="13">
        <f t="shared" si="5"/>
        <v>15300</v>
      </c>
      <c r="J86" s="13">
        <f>'[1]2007Target'!K96</f>
        <v>15300</v>
      </c>
      <c r="K86" s="13"/>
      <c r="L86" s="13"/>
      <c r="M86" s="13"/>
      <c r="N86" s="13"/>
      <c r="O86" s="30" t="s">
        <v>169</v>
      </c>
      <c r="P86" s="10"/>
      <c r="Q86" s="114"/>
      <c r="R86" s="114"/>
      <c r="S86" s="114"/>
    </row>
    <row r="87" spans="1:19" ht="11.25">
      <c r="A87" s="62" t="str">
        <f>'[1]FY2006Sum'!A99</f>
        <v>CAP</v>
      </c>
      <c r="B87" s="64"/>
      <c r="C87" s="63" t="str">
        <f>'[1]FY2006Sum'!B99</f>
        <v>C-21</v>
      </c>
      <c r="D87" s="11" t="str">
        <f>'[1]FY2006Sum'!C99</f>
        <v>O</v>
      </c>
      <c r="E87" s="11" t="str">
        <f>'[1]FY2006Sum'!D99</f>
        <v>MC</v>
      </c>
      <c r="F87" s="104" t="s">
        <v>114</v>
      </c>
      <c r="G87" s="11" t="s">
        <v>122</v>
      </c>
      <c r="H87" s="11" t="str">
        <f>'[1]FY2006Sum'!E99</f>
        <v>Capital Projects Coordination</v>
      </c>
      <c r="I87" s="113">
        <f t="shared" si="5"/>
        <v>400000</v>
      </c>
      <c r="J87" s="13"/>
      <c r="K87" s="12">
        <v>400000</v>
      </c>
      <c r="L87" s="13"/>
      <c r="M87" s="13"/>
      <c r="N87" s="13"/>
      <c r="O87" s="10" t="s">
        <v>170</v>
      </c>
      <c r="P87" s="10"/>
      <c r="Q87" s="114"/>
      <c r="R87" s="114"/>
      <c r="S87" s="114"/>
    </row>
    <row r="88" spans="1:19" ht="11.25">
      <c r="A88" s="62" t="str">
        <f>'[1]FY2006Sum'!A100</f>
        <v>NR$</v>
      </c>
      <c r="B88" s="64"/>
      <c r="C88" s="63">
        <f>'[1]FY2006Sum'!B100</f>
        <v>142</v>
      </c>
      <c r="D88" s="11">
        <f>'[1]FY2006Sum'!C100</f>
        <v>0</v>
      </c>
      <c r="E88" s="11">
        <f>'[1]FY2006Sum'!D100</f>
        <v>0</v>
      </c>
      <c r="F88" s="104" t="s">
        <v>114</v>
      </c>
      <c r="G88" s="11" t="s">
        <v>122</v>
      </c>
      <c r="H88" s="14" t="str">
        <f>'[1]FY2006Sum'!E100</f>
        <v>Recovery Goals tech. asst.</v>
      </c>
      <c r="I88" s="13">
        <f t="shared" si="5"/>
        <v>45500</v>
      </c>
      <c r="J88" s="55"/>
      <c r="K88" s="16"/>
      <c r="L88" s="55"/>
      <c r="M88" s="55">
        <v>45500</v>
      </c>
      <c r="O88" s="10" t="s">
        <v>171</v>
      </c>
      <c r="P88" s="17"/>
      <c r="Q88" s="159">
        <v>45500</v>
      </c>
      <c r="R88" s="114">
        <v>0</v>
      </c>
      <c r="S88" s="114">
        <f>Q88+R88</f>
        <v>45500</v>
      </c>
    </row>
    <row r="89" spans="1:19" s="79" customFormat="1" ht="11.25">
      <c r="A89" s="115"/>
      <c r="B89" s="116"/>
      <c r="C89" s="117"/>
      <c r="D89" s="118"/>
      <c r="E89" s="118"/>
      <c r="F89" s="119"/>
      <c r="G89" s="118"/>
      <c r="H89" s="118"/>
      <c r="I89" s="16"/>
      <c r="J89" s="16"/>
      <c r="K89" s="16"/>
      <c r="L89" s="16"/>
      <c r="M89" s="16"/>
      <c r="N89" s="16"/>
      <c r="O89" s="9"/>
      <c r="P89" s="120"/>
      <c r="Q89" s="114"/>
      <c r="R89" s="114"/>
      <c r="S89" s="114"/>
    </row>
    <row r="90" spans="2:20" s="110" customFormat="1" ht="12.75">
      <c r="B90" s="83"/>
      <c r="C90" s="100"/>
      <c r="D90" s="100"/>
      <c r="E90" s="108"/>
      <c r="F90" s="108"/>
      <c r="G90" s="108"/>
      <c r="H90" s="123"/>
      <c r="I90" s="12"/>
      <c r="J90" s="12"/>
      <c r="K90" s="12"/>
      <c r="L90" s="12"/>
      <c r="M90" s="12"/>
      <c r="N90" s="12"/>
      <c r="O90" s="9"/>
      <c r="P90" s="30"/>
      <c r="Q90" s="124"/>
      <c r="R90" s="124"/>
      <c r="S90" s="124"/>
      <c r="T90" s="156"/>
    </row>
    <row r="91" spans="2:20" s="110" customFormat="1" ht="12.75">
      <c r="B91" s="83"/>
      <c r="C91" s="108"/>
      <c r="D91" s="108"/>
      <c r="E91" s="108"/>
      <c r="F91" s="30"/>
      <c r="G91" s="108"/>
      <c r="H91" s="125"/>
      <c r="I91" s="126"/>
      <c r="J91" s="126"/>
      <c r="K91" s="126"/>
      <c r="L91" s="126"/>
      <c r="M91" s="126"/>
      <c r="N91" s="126"/>
      <c r="O91" s="9"/>
      <c r="P91" s="30"/>
      <c r="Q91" s="124"/>
      <c r="R91" s="124"/>
      <c r="S91" s="124"/>
      <c r="T91" s="156"/>
    </row>
    <row r="92" spans="2:20" s="110" customFormat="1" ht="12.75">
      <c r="B92" s="83"/>
      <c r="C92" s="108"/>
      <c r="D92" s="108"/>
      <c r="E92" s="108"/>
      <c r="F92" s="100"/>
      <c r="G92" s="108"/>
      <c r="H92" s="127"/>
      <c r="I92" s="128"/>
      <c r="J92" s="12"/>
      <c r="K92" s="126"/>
      <c r="L92" s="126"/>
      <c r="M92" s="129"/>
      <c r="N92" s="126"/>
      <c r="O92" s="189"/>
      <c r="P92" s="30"/>
      <c r="Q92" s="124"/>
      <c r="R92" s="130"/>
      <c r="S92" s="124"/>
      <c r="T92" s="156"/>
    </row>
    <row r="93" spans="2:20" s="110" customFormat="1" ht="12.75">
      <c r="B93" s="83"/>
      <c r="C93" s="108"/>
      <c r="D93" s="108"/>
      <c r="E93" s="108"/>
      <c r="F93" s="109"/>
      <c r="G93" s="108"/>
      <c r="H93" s="108"/>
      <c r="I93" s="108"/>
      <c r="J93" s="108"/>
      <c r="K93" s="126"/>
      <c r="L93" s="126"/>
      <c r="M93" s="126"/>
      <c r="N93" s="126"/>
      <c r="O93" s="9"/>
      <c r="P93" s="30"/>
      <c r="Q93" s="124"/>
      <c r="R93" s="124"/>
      <c r="S93" s="124"/>
      <c r="T93" s="156"/>
    </row>
    <row r="94" spans="2:20" s="110" customFormat="1" ht="12.75">
      <c r="B94" s="83"/>
      <c r="C94" s="108"/>
      <c r="D94" s="108"/>
      <c r="E94" s="108"/>
      <c r="F94" s="109"/>
      <c r="G94" s="108"/>
      <c r="H94" s="108"/>
      <c r="I94" s="108"/>
      <c r="J94" s="131"/>
      <c r="K94" s="131"/>
      <c r="L94" s="126"/>
      <c r="M94" s="126"/>
      <c r="N94" s="126"/>
      <c r="O94" s="9"/>
      <c r="P94" s="30"/>
      <c r="Q94" s="124"/>
      <c r="R94" s="124"/>
      <c r="S94" s="124"/>
      <c r="T94" s="156"/>
    </row>
    <row r="95" spans="2:20" s="110" customFormat="1" ht="12.75">
      <c r="B95" s="83"/>
      <c r="C95" s="108"/>
      <c r="D95" s="108"/>
      <c r="E95" s="108"/>
      <c r="F95" s="109"/>
      <c r="G95" s="108"/>
      <c r="H95" s="127"/>
      <c r="I95" s="127"/>
      <c r="J95" s="12"/>
      <c r="K95" s="12"/>
      <c r="L95" s="12"/>
      <c r="O95" s="190"/>
      <c r="P95" s="132"/>
      <c r="Q95" s="124"/>
      <c r="R95" s="124"/>
      <c r="S95" s="124"/>
      <c r="T95" s="156"/>
    </row>
    <row r="96" spans="2:20" s="110" customFormat="1" ht="12.75">
      <c r="B96" s="83"/>
      <c r="C96" s="108"/>
      <c r="D96" s="108"/>
      <c r="E96" s="108"/>
      <c r="F96" s="109"/>
      <c r="G96" s="108"/>
      <c r="H96" s="108"/>
      <c r="I96" s="108"/>
      <c r="J96" s="108"/>
      <c r="K96" s="126"/>
      <c r="L96" s="126"/>
      <c r="M96" s="126"/>
      <c r="N96" s="126"/>
      <c r="O96" s="13"/>
      <c r="P96" s="133"/>
      <c r="Q96" s="124"/>
      <c r="R96" s="124"/>
      <c r="S96" s="124"/>
      <c r="T96" s="156"/>
    </row>
    <row r="97" spans="2:20" s="110" customFormat="1" ht="12.75">
      <c r="B97" s="83"/>
      <c r="C97" s="108"/>
      <c r="D97" s="134"/>
      <c r="E97" s="108"/>
      <c r="F97" s="109"/>
      <c r="G97" s="108"/>
      <c r="H97" s="108"/>
      <c r="I97" s="135"/>
      <c r="J97" s="136"/>
      <c r="K97" s="137"/>
      <c r="L97" s="136"/>
      <c r="M97" s="137"/>
      <c r="N97" s="138"/>
      <c r="O97" s="13"/>
      <c r="P97" s="30"/>
      <c r="Q97" s="124"/>
      <c r="R97" s="124"/>
      <c r="S97" s="124"/>
      <c r="T97" s="156"/>
    </row>
    <row r="98" spans="2:20" s="110" customFormat="1" ht="12.75">
      <c r="B98" s="83"/>
      <c r="C98" s="108"/>
      <c r="D98" s="105"/>
      <c r="E98" s="105"/>
      <c r="F98" s="109"/>
      <c r="G98" s="105"/>
      <c r="H98" s="108"/>
      <c r="I98" s="108"/>
      <c r="J98" s="139"/>
      <c r="K98" s="12"/>
      <c r="L98" s="140"/>
      <c r="M98" s="12"/>
      <c r="N98" s="141"/>
      <c r="O98" s="13"/>
      <c r="P98" s="30"/>
      <c r="Q98" s="124"/>
      <c r="R98" s="124"/>
      <c r="S98" s="124"/>
      <c r="T98" s="156"/>
    </row>
    <row r="99" spans="2:20" s="110" customFormat="1" ht="12.75">
      <c r="B99" s="83"/>
      <c r="C99" s="108"/>
      <c r="D99" s="105"/>
      <c r="E99" s="105"/>
      <c r="F99" s="109"/>
      <c r="G99" s="105"/>
      <c r="H99" s="108"/>
      <c r="I99" s="135"/>
      <c r="J99" s="139"/>
      <c r="K99" s="12"/>
      <c r="L99" s="142"/>
      <c r="M99" s="97"/>
      <c r="N99" s="141"/>
      <c r="O99" s="13"/>
      <c r="P99" s="30"/>
      <c r="Q99" s="124"/>
      <c r="R99" s="124"/>
      <c r="S99" s="124"/>
      <c r="T99" s="156"/>
    </row>
    <row r="100" spans="2:20" s="110" customFormat="1" ht="12.75">
      <c r="B100" s="83"/>
      <c r="C100" s="108"/>
      <c r="D100" s="106"/>
      <c r="E100" s="105"/>
      <c r="F100" s="109"/>
      <c r="G100" s="105"/>
      <c r="H100" s="108"/>
      <c r="I100" s="108"/>
      <c r="J100" s="139"/>
      <c r="K100" s="143"/>
      <c r="L100" s="140"/>
      <c r="M100" s="12"/>
      <c r="N100" s="141"/>
      <c r="O100" s="13"/>
      <c r="P100" s="144"/>
      <c r="Q100" s="124"/>
      <c r="R100" s="124"/>
      <c r="S100" s="124"/>
      <c r="T100" s="156"/>
    </row>
    <row r="101" spans="3:20" s="110" customFormat="1" ht="12.75">
      <c r="C101" s="108"/>
      <c r="D101" s="105"/>
      <c r="E101" s="105"/>
      <c r="F101" s="100"/>
      <c r="G101" s="105"/>
      <c r="H101" s="108"/>
      <c r="I101" s="135"/>
      <c r="J101" s="139"/>
      <c r="K101" s="143"/>
      <c r="L101" s="140"/>
      <c r="M101" s="12"/>
      <c r="N101" s="141"/>
      <c r="O101" s="13"/>
      <c r="P101" s="30"/>
      <c r="Q101" s="124"/>
      <c r="R101" s="124"/>
      <c r="S101" s="124"/>
      <c r="T101" s="156"/>
    </row>
    <row r="102" spans="3:20" s="110" customFormat="1" ht="12.75">
      <c r="C102" s="108"/>
      <c r="D102" s="106"/>
      <c r="E102" s="105"/>
      <c r="F102" s="100"/>
      <c r="G102" s="105"/>
      <c r="H102" s="108"/>
      <c r="I102" s="108"/>
      <c r="J102" s="139"/>
      <c r="K102" s="143"/>
      <c r="L102" s="142"/>
      <c r="M102" s="97"/>
      <c r="N102" s="141"/>
      <c r="O102" s="13"/>
      <c r="P102" s="30"/>
      <c r="Q102" s="124"/>
      <c r="R102" s="124"/>
      <c r="S102" s="124"/>
      <c r="T102" s="156"/>
    </row>
    <row r="103" spans="3:20" s="110" customFormat="1" ht="12.75">
      <c r="C103" s="105"/>
      <c r="F103" s="100"/>
      <c r="H103" s="108"/>
      <c r="I103" s="108"/>
      <c r="J103" s="139"/>
      <c r="K103" s="143"/>
      <c r="L103" s="140"/>
      <c r="M103" s="12"/>
      <c r="N103" s="141"/>
      <c r="O103" s="9"/>
      <c r="P103" s="30"/>
      <c r="Q103" s="124"/>
      <c r="R103" s="124"/>
      <c r="S103" s="124"/>
      <c r="T103" s="156"/>
    </row>
    <row r="104" spans="3:20" s="110" customFormat="1" ht="12.75">
      <c r="C104" s="145"/>
      <c r="D104" s="145"/>
      <c r="E104" s="108"/>
      <c r="F104" s="100"/>
      <c r="G104" s="108"/>
      <c r="H104" s="108"/>
      <c r="I104" s="108"/>
      <c r="J104" s="139"/>
      <c r="K104" s="143"/>
      <c r="L104" s="140"/>
      <c r="M104" s="12"/>
      <c r="N104" s="141"/>
      <c r="O104" s="9"/>
      <c r="P104" s="30"/>
      <c r="Q104" s="124"/>
      <c r="R104" s="124"/>
      <c r="S104" s="124"/>
      <c r="T104" s="156"/>
    </row>
    <row r="105" spans="3:20" s="110" customFormat="1" ht="12.75">
      <c r="C105" s="105"/>
      <c r="D105" s="105"/>
      <c r="E105" s="108"/>
      <c r="F105" s="100"/>
      <c r="G105" s="108"/>
      <c r="H105" s="108"/>
      <c r="I105" s="108"/>
      <c r="J105" s="139"/>
      <c r="K105" s="143"/>
      <c r="L105" s="139"/>
      <c r="M105" s="12"/>
      <c r="N105" s="146"/>
      <c r="O105" s="13"/>
      <c r="P105" s="30"/>
      <c r="Q105" s="130"/>
      <c r="R105" s="130"/>
      <c r="S105" s="130"/>
      <c r="T105" s="156"/>
    </row>
    <row r="106" spans="3:20" s="110" customFormat="1" ht="12.75">
      <c r="C106" s="147"/>
      <c r="D106" s="147"/>
      <c r="E106" s="148"/>
      <c r="F106" s="148"/>
      <c r="G106" s="148"/>
      <c r="H106" s="148"/>
      <c r="I106" s="148"/>
      <c r="J106" s="126"/>
      <c r="K106" s="126"/>
      <c r="L106" s="126"/>
      <c r="M106" s="126"/>
      <c r="N106" s="126"/>
      <c r="O106" s="13"/>
      <c r="P106" s="30"/>
      <c r="Q106" s="124"/>
      <c r="R106" s="124"/>
      <c r="S106" s="124"/>
      <c r="T106" s="156"/>
    </row>
    <row r="107" spans="3:20" s="110" customFormat="1" ht="12.75">
      <c r="C107" s="100"/>
      <c r="D107" s="100"/>
      <c r="E107" s="100"/>
      <c r="F107" s="100"/>
      <c r="G107" s="100"/>
      <c r="H107" s="149"/>
      <c r="I107" s="150"/>
      <c r="J107" s="150"/>
      <c r="K107" s="151"/>
      <c r="L107" s="150"/>
      <c r="M107" s="150"/>
      <c r="N107" s="150"/>
      <c r="O107" s="13"/>
      <c r="P107" s="111"/>
      <c r="Q107" s="124"/>
      <c r="R107" s="124"/>
      <c r="S107" s="124"/>
      <c r="T107" s="156"/>
    </row>
    <row r="108" spans="3:20" s="110" customFormat="1" ht="12.75">
      <c r="C108" s="100"/>
      <c r="D108" s="100"/>
      <c r="E108" s="100"/>
      <c r="F108" s="100"/>
      <c r="G108" s="100"/>
      <c r="H108" s="112"/>
      <c r="I108" s="12"/>
      <c r="J108" s="12"/>
      <c r="K108" s="12"/>
      <c r="L108" s="12"/>
      <c r="M108" s="12"/>
      <c r="N108" s="12"/>
      <c r="O108" s="13"/>
      <c r="P108" s="152"/>
      <c r="Q108" s="124"/>
      <c r="R108" s="124"/>
      <c r="S108" s="124"/>
      <c r="T108" s="156"/>
    </row>
    <row r="109" spans="3:20" s="110" customFormat="1" ht="12.75">
      <c r="C109" s="100"/>
      <c r="D109" s="100"/>
      <c r="E109" s="100"/>
      <c r="F109" s="100"/>
      <c r="G109" s="100"/>
      <c r="H109" s="112"/>
      <c r="I109" s="12"/>
      <c r="J109" s="12"/>
      <c r="K109" s="12"/>
      <c r="L109" s="12"/>
      <c r="M109" s="12"/>
      <c r="N109" s="12"/>
      <c r="O109" s="13"/>
      <c r="P109" s="152"/>
      <c r="Q109" s="124"/>
      <c r="R109" s="124"/>
      <c r="S109" s="124"/>
      <c r="T109" s="156"/>
    </row>
    <row r="110" spans="3:20" s="110" customFormat="1" ht="12.75">
      <c r="C110" s="100"/>
      <c r="D110" s="100"/>
      <c r="E110" s="100"/>
      <c r="F110" s="100"/>
      <c r="G110" s="100"/>
      <c r="H110" s="112"/>
      <c r="I110" s="12"/>
      <c r="J110" s="12"/>
      <c r="K110" s="12"/>
      <c r="L110" s="12"/>
      <c r="M110" s="12"/>
      <c r="N110" s="12"/>
      <c r="O110" s="13"/>
      <c r="P110" s="152"/>
      <c r="Q110" s="124"/>
      <c r="R110" s="124"/>
      <c r="S110" s="124"/>
      <c r="T110" s="156"/>
    </row>
    <row r="111" spans="3:20" s="110" customFormat="1" ht="12.75">
      <c r="C111" s="100"/>
      <c r="D111" s="100"/>
      <c r="E111" s="100"/>
      <c r="F111" s="100"/>
      <c r="G111" s="100"/>
      <c r="H111" s="112"/>
      <c r="I111" s="12"/>
      <c r="J111" s="12"/>
      <c r="K111" s="12"/>
      <c r="L111" s="12"/>
      <c r="M111" s="12"/>
      <c r="N111" s="12"/>
      <c r="O111" s="13"/>
      <c r="P111" s="152"/>
      <c r="Q111" s="124"/>
      <c r="R111" s="124"/>
      <c r="S111" s="124"/>
      <c r="T111" s="156"/>
    </row>
    <row r="112" spans="3:20" s="110" customFormat="1" ht="12.75">
      <c r="C112" s="100"/>
      <c r="D112" s="100"/>
      <c r="E112" s="100"/>
      <c r="F112" s="100"/>
      <c r="G112" s="100"/>
      <c r="H112" s="112"/>
      <c r="I112" s="12"/>
      <c r="J112" s="12"/>
      <c r="K112" s="12"/>
      <c r="L112" s="12"/>
      <c r="M112" s="12"/>
      <c r="N112" s="12"/>
      <c r="O112" s="13"/>
      <c r="P112" s="152"/>
      <c r="Q112" s="124"/>
      <c r="R112" s="124"/>
      <c r="S112" s="124"/>
      <c r="T112" s="156"/>
    </row>
    <row r="113" spans="3:20" s="110" customFormat="1" ht="12.75">
      <c r="C113" s="100"/>
      <c r="D113" s="100"/>
      <c r="E113" s="100"/>
      <c r="F113" s="100"/>
      <c r="G113" s="100"/>
      <c r="H113" s="112"/>
      <c r="I113" s="12"/>
      <c r="J113" s="12"/>
      <c r="K113" s="12"/>
      <c r="L113" s="12"/>
      <c r="M113" s="12"/>
      <c r="N113" s="12"/>
      <c r="O113" s="13"/>
      <c r="P113" s="152"/>
      <c r="Q113" s="124"/>
      <c r="R113" s="124"/>
      <c r="S113" s="124"/>
      <c r="T113" s="156"/>
    </row>
    <row r="114" spans="3:20" s="110" customFormat="1" ht="12.75">
      <c r="C114" s="100"/>
      <c r="D114" s="100"/>
      <c r="E114" s="100"/>
      <c r="F114" s="100"/>
      <c r="G114" s="100"/>
      <c r="H114" s="112"/>
      <c r="I114" s="12"/>
      <c r="J114" s="12"/>
      <c r="K114" s="12"/>
      <c r="L114" s="12"/>
      <c r="M114" s="12"/>
      <c r="N114" s="12"/>
      <c r="O114" s="13"/>
      <c r="P114" s="152"/>
      <c r="Q114" s="124"/>
      <c r="R114" s="124"/>
      <c r="S114" s="124"/>
      <c r="T114" s="156"/>
    </row>
    <row r="115" spans="3:20" s="110" customFormat="1" ht="12.75">
      <c r="C115" s="100"/>
      <c r="D115" s="100"/>
      <c r="E115" s="100"/>
      <c r="F115" s="100"/>
      <c r="G115" s="100"/>
      <c r="H115" s="112"/>
      <c r="I115" s="12"/>
      <c r="J115" s="12"/>
      <c r="K115" s="12"/>
      <c r="L115" s="12"/>
      <c r="M115" s="12"/>
      <c r="N115" s="12"/>
      <c r="O115" s="13"/>
      <c r="P115" s="152"/>
      <c r="Q115" s="124"/>
      <c r="R115" s="124"/>
      <c r="S115" s="124"/>
      <c r="T115" s="156"/>
    </row>
    <row r="116" spans="3:20" s="110" customFormat="1" ht="12.75">
      <c r="C116" s="100"/>
      <c r="D116" s="100"/>
      <c r="E116" s="100"/>
      <c r="F116" s="100"/>
      <c r="G116" s="100"/>
      <c r="H116" s="112"/>
      <c r="I116" s="153"/>
      <c r="J116" s="153"/>
      <c r="K116" s="153"/>
      <c r="L116" s="153"/>
      <c r="M116" s="153"/>
      <c r="N116" s="153"/>
      <c r="O116" s="13"/>
      <c r="P116" s="154"/>
      <c r="Q116" s="124"/>
      <c r="R116" s="124"/>
      <c r="S116" s="124"/>
      <c r="T116" s="156"/>
    </row>
    <row r="117" spans="3:20" s="110" customFormat="1" ht="12.75">
      <c r="C117" s="100"/>
      <c r="D117" s="100"/>
      <c r="E117" s="100"/>
      <c r="F117" s="100"/>
      <c r="G117" s="100"/>
      <c r="H117" s="112"/>
      <c r="I117" s="126"/>
      <c r="J117" s="126"/>
      <c r="K117" s="126"/>
      <c r="L117" s="126"/>
      <c r="M117" s="126"/>
      <c r="N117" s="126"/>
      <c r="O117" s="13"/>
      <c r="P117" s="30"/>
      <c r="Q117" s="124"/>
      <c r="R117" s="124"/>
      <c r="S117" s="124"/>
      <c r="T117" s="156"/>
    </row>
    <row r="118" spans="3:20" s="110" customFormat="1" ht="12.75">
      <c r="C118" s="100"/>
      <c r="D118" s="100"/>
      <c r="E118" s="100"/>
      <c r="F118" s="100"/>
      <c r="G118" s="100"/>
      <c r="H118" s="112"/>
      <c r="I118" s="126"/>
      <c r="J118" s="126"/>
      <c r="K118" s="126"/>
      <c r="L118" s="126"/>
      <c r="M118" s="126"/>
      <c r="N118" s="126"/>
      <c r="O118" s="13"/>
      <c r="P118" s="30"/>
      <c r="Q118" s="124"/>
      <c r="R118" s="124"/>
      <c r="S118" s="124"/>
      <c r="T118" s="156"/>
    </row>
    <row r="119" spans="3:20" s="110" customFormat="1" ht="12.75">
      <c r="C119" s="100"/>
      <c r="D119" s="100"/>
      <c r="E119" s="100"/>
      <c r="F119" s="100"/>
      <c r="G119" s="100"/>
      <c r="H119" s="112"/>
      <c r="I119" s="12"/>
      <c r="J119" s="12"/>
      <c r="K119" s="12"/>
      <c r="L119" s="12"/>
      <c r="M119" s="12"/>
      <c r="N119" s="12"/>
      <c r="O119" s="13"/>
      <c r="P119" s="30"/>
      <c r="Q119" s="124"/>
      <c r="R119" s="124"/>
      <c r="S119" s="124"/>
      <c r="T119" s="156"/>
    </row>
    <row r="120" spans="3:20" s="110" customFormat="1" ht="12.75">
      <c r="C120" s="100"/>
      <c r="D120" s="100"/>
      <c r="E120" s="100"/>
      <c r="F120" s="100"/>
      <c r="G120" s="100"/>
      <c r="H120" s="112"/>
      <c r="I120" s="12"/>
      <c r="J120" s="12"/>
      <c r="K120" s="12"/>
      <c r="L120" s="12"/>
      <c r="M120" s="12"/>
      <c r="N120" s="12"/>
      <c r="O120" s="13"/>
      <c r="P120" s="30"/>
      <c r="Q120" s="124"/>
      <c r="R120" s="124"/>
      <c r="S120" s="124"/>
      <c r="T120" s="156"/>
    </row>
    <row r="121" spans="3:20" s="110" customFormat="1" ht="12.75">
      <c r="C121" s="100"/>
      <c r="D121" s="100"/>
      <c r="E121" s="100"/>
      <c r="F121" s="100"/>
      <c r="G121" s="100"/>
      <c r="H121" s="112"/>
      <c r="I121" s="12"/>
      <c r="J121" s="12"/>
      <c r="K121" s="12"/>
      <c r="L121" s="12"/>
      <c r="M121" s="12"/>
      <c r="N121" s="12"/>
      <c r="O121" s="13"/>
      <c r="P121" s="30"/>
      <c r="Q121" s="124"/>
      <c r="R121" s="124"/>
      <c r="S121" s="124"/>
      <c r="T121" s="156"/>
    </row>
    <row r="122" spans="3:20" s="110" customFormat="1" ht="12.75">
      <c r="C122" s="100"/>
      <c r="D122" s="100"/>
      <c r="E122" s="100"/>
      <c r="F122" s="100"/>
      <c r="G122" s="100"/>
      <c r="H122" s="112"/>
      <c r="I122" s="12"/>
      <c r="J122" s="12"/>
      <c r="K122" s="12"/>
      <c r="L122" s="12"/>
      <c r="M122" s="12"/>
      <c r="N122" s="12"/>
      <c r="O122" s="13"/>
      <c r="P122" s="30"/>
      <c r="Q122" s="124"/>
      <c r="R122" s="124"/>
      <c r="S122" s="124"/>
      <c r="T122" s="156"/>
    </row>
    <row r="123" spans="3:19" s="110" customFormat="1" ht="12.75">
      <c r="C123" s="100"/>
      <c r="D123" s="100"/>
      <c r="E123" s="100"/>
      <c r="F123" s="100"/>
      <c r="G123" s="100"/>
      <c r="H123" s="112"/>
      <c r="I123" s="12"/>
      <c r="J123" s="12"/>
      <c r="K123" s="12"/>
      <c r="L123" s="12"/>
      <c r="M123" s="12"/>
      <c r="N123" s="12"/>
      <c r="O123" s="13"/>
      <c r="P123" s="30"/>
      <c r="Q123" s="124"/>
      <c r="R123" s="124"/>
      <c r="S123" s="124"/>
    </row>
    <row r="124" spans="3:19" s="110" customFormat="1" ht="12.75">
      <c r="C124" s="100"/>
      <c r="D124" s="100"/>
      <c r="E124" s="100"/>
      <c r="F124" s="100"/>
      <c r="G124" s="100"/>
      <c r="H124" s="112"/>
      <c r="I124" s="12"/>
      <c r="J124" s="12"/>
      <c r="K124" s="12"/>
      <c r="L124" s="12"/>
      <c r="M124" s="12"/>
      <c r="N124" s="12"/>
      <c r="O124" s="13"/>
      <c r="P124" s="30"/>
      <c r="Q124" s="124"/>
      <c r="R124" s="124"/>
      <c r="S124" s="124"/>
    </row>
    <row r="125" spans="3:19" s="110" customFormat="1" ht="12.75">
      <c r="C125" s="100"/>
      <c r="D125" s="100"/>
      <c r="E125" s="100"/>
      <c r="F125" s="100"/>
      <c r="G125" s="100"/>
      <c r="H125" s="112"/>
      <c r="I125" s="12"/>
      <c r="J125" s="12"/>
      <c r="K125" s="12"/>
      <c r="L125" s="12"/>
      <c r="M125" s="12"/>
      <c r="N125" s="12"/>
      <c r="O125" s="13"/>
      <c r="P125" s="30"/>
      <c r="Q125" s="124"/>
      <c r="R125" s="124"/>
      <c r="S125" s="124"/>
    </row>
    <row r="126" spans="3:19" s="110" customFormat="1" ht="12.75">
      <c r="C126" s="100"/>
      <c r="D126" s="100"/>
      <c r="E126" s="100"/>
      <c r="F126" s="100"/>
      <c r="G126" s="100"/>
      <c r="H126" s="112"/>
      <c r="I126" s="12"/>
      <c r="J126" s="12"/>
      <c r="K126" s="12"/>
      <c r="L126" s="12"/>
      <c r="M126" s="12"/>
      <c r="N126" s="12"/>
      <c r="O126" s="13"/>
      <c r="P126" s="30"/>
      <c r="Q126" s="124"/>
      <c r="R126" s="124"/>
      <c r="S126" s="124"/>
    </row>
    <row r="127" spans="3:19" s="43" customFormat="1" ht="12.75">
      <c r="C127" s="100"/>
      <c r="D127" s="100"/>
      <c r="E127" s="101"/>
      <c r="F127" s="101"/>
      <c r="G127" s="101"/>
      <c r="H127" s="102"/>
      <c r="I127" s="13"/>
      <c r="J127" s="13"/>
      <c r="K127" s="13"/>
      <c r="L127" s="13"/>
      <c r="M127" s="13"/>
      <c r="N127" s="13"/>
      <c r="O127" s="13"/>
      <c r="P127" s="10"/>
      <c r="Q127" s="124"/>
      <c r="R127" s="124"/>
      <c r="S127" s="124"/>
    </row>
    <row r="128" spans="3:19" s="43" customFormat="1" ht="12.75">
      <c r="C128" s="100"/>
      <c r="D128" s="100"/>
      <c r="E128" s="101"/>
      <c r="F128" s="101"/>
      <c r="G128" s="101"/>
      <c r="H128" s="102"/>
      <c r="I128" s="13"/>
      <c r="J128" s="13"/>
      <c r="K128" s="13"/>
      <c r="L128" s="13"/>
      <c r="M128" s="13"/>
      <c r="N128" s="13"/>
      <c r="O128" s="13"/>
      <c r="P128" s="10"/>
      <c r="Q128" s="124"/>
      <c r="R128" s="124"/>
      <c r="S128" s="124"/>
    </row>
    <row r="129" spans="3:19" s="43" customFormat="1" ht="12.75">
      <c r="C129" s="100"/>
      <c r="D129" s="100"/>
      <c r="E129" s="101"/>
      <c r="F129" s="101"/>
      <c r="G129" s="101"/>
      <c r="H129" s="102"/>
      <c r="I129" s="13"/>
      <c r="J129" s="13"/>
      <c r="K129" s="13"/>
      <c r="L129" s="13"/>
      <c r="M129" s="13"/>
      <c r="N129" s="13"/>
      <c r="O129" s="13"/>
      <c r="P129" s="10"/>
      <c r="Q129" s="124"/>
      <c r="R129" s="124"/>
      <c r="S129" s="124"/>
    </row>
    <row r="130" spans="3:19" s="43" customFormat="1" ht="12.75">
      <c r="C130" s="100"/>
      <c r="D130" s="100"/>
      <c r="E130" s="101"/>
      <c r="F130" s="101"/>
      <c r="G130" s="101"/>
      <c r="H130" s="102"/>
      <c r="I130" s="13"/>
      <c r="J130" s="13"/>
      <c r="K130" s="13"/>
      <c r="L130" s="13"/>
      <c r="M130" s="13"/>
      <c r="N130" s="13"/>
      <c r="O130" s="13"/>
      <c r="P130" s="10"/>
      <c r="Q130" s="124"/>
      <c r="R130" s="124"/>
      <c r="S130" s="124"/>
    </row>
    <row r="131" spans="3:19" s="43" customFormat="1" ht="12.75">
      <c r="C131" s="100"/>
      <c r="D131" s="100"/>
      <c r="E131" s="101"/>
      <c r="F131" s="101"/>
      <c r="G131" s="101"/>
      <c r="H131" s="102"/>
      <c r="I131" s="13"/>
      <c r="J131" s="13"/>
      <c r="K131" s="13"/>
      <c r="L131" s="13"/>
      <c r="M131" s="13"/>
      <c r="N131" s="13"/>
      <c r="O131" s="13"/>
      <c r="P131" s="10"/>
      <c r="Q131" s="124"/>
      <c r="R131" s="124"/>
      <c r="S131" s="124"/>
    </row>
    <row r="132" spans="3:19" s="43" customFormat="1" ht="12.75">
      <c r="C132" s="100"/>
      <c r="D132" s="100"/>
      <c r="E132" s="101"/>
      <c r="F132" s="101"/>
      <c r="G132" s="101"/>
      <c r="H132" s="102"/>
      <c r="I132" s="13"/>
      <c r="J132" s="13"/>
      <c r="K132" s="13"/>
      <c r="L132" s="13"/>
      <c r="M132" s="13"/>
      <c r="N132" s="13"/>
      <c r="O132" s="13"/>
      <c r="P132" s="10"/>
      <c r="Q132" s="124"/>
      <c r="R132" s="124"/>
      <c r="S132" s="124"/>
    </row>
    <row r="133" spans="3:19" s="43" customFormat="1" ht="12.75">
      <c r="C133" s="100"/>
      <c r="D133" s="100"/>
      <c r="E133" s="101"/>
      <c r="F133" s="101"/>
      <c r="G133" s="101"/>
      <c r="H133" s="102"/>
      <c r="I133" s="13"/>
      <c r="J133" s="13"/>
      <c r="K133" s="13"/>
      <c r="L133" s="13"/>
      <c r="M133" s="13"/>
      <c r="N133" s="13"/>
      <c r="O133" s="13"/>
      <c r="P133" s="10"/>
      <c r="Q133" s="124"/>
      <c r="R133" s="124"/>
      <c r="S133" s="124"/>
    </row>
    <row r="134" spans="3:19" s="43" customFormat="1" ht="12.75">
      <c r="C134" s="100"/>
      <c r="D134" s="100"/>
      <c r="E134" s="101"/>
      <c r="F134" s="101"/>
      <c r="G134" s="101"/>
      <c r="H134" s="102"/>
      <c r="I134" s="13"/>
      <c r="J134" s="13"/>
      <c r="K134" s="13"/>
      <c r="L134" s="13"/>
      <c r="M134" s="13"/>
      <c r="N134" s="13"/>
      <c r="O134" s="13"/>
      <c r="P134" s="10"/>
      <c r="Q134" s="124"/>
      <c r="R134" s="124"/>
      <c r="S134" s="124"/>
    </row>
    <row r="135" spans="3:19" s="43" customFormat="1" ht="12.75">
      <c r="C135" s="100"/>
      <c r="D135" s="100"/>
      <c r="E135" s="101"/>
      <c r="F135" s="101"/>
      <c r="G135" s="101"/>
      <c r="H135" s="102"/>
      <c r="I135" s="13"/>
      <c r="J135" s="13"/>
      <c r="K135" s="13"/>
      <c r="L135" s="13"/>
      <c r="M135" s="13"/>
      <c r="N135" s="13"/>
      <c r="O135" s="13"/>
      <c r="P135" s="10"/>
      <c r="Q135" s="124"/>
      <c r="R135" s="124"/>
      <c r="S135" s="124"/>
    </row>
    <row r="136" spans="3:19" s="43" customFormat="1" ht="12.75">
      <c r="C136" s="100"/>
      <c r="D136" s="100"/>
      <c r="E136" s="101"/>
      <c r="F136" s="101"/>
      <c r="G136" s="101"/>
      <c r="H136" s="102"/>
      <c r="I136" s="13"/>
      <c r="J136" s="13"/>
      <c r="K136" s="13"/>
      <c r="L136" s="13"/>
      <c r="M136" s="13"/>
      <c r="N136" s="13"/>
      <c r="O136" s="13"/>
      <c r="P136" s="10"/>
      <c r="Q136" s="124"/>
      <c r="R136" s="124"/>
      <c r="S136" s="124"/>
    </row>
    <row r="137" spans="3:19" s="43" customFormat="1" ht="12.75">
      <c r="C137" s="100"/>
      <c r="D137" s="100"/>
      <c r="E137" s="101"/>
      <c r="F137" s="101"/>
      <c r="G137" s="101"/>
      <c r="H137" s="102"/>
      <c r="I137" s="13"/>
      <c r="J137" s="13"/>
      <c r="K137" s="13"/>
      <c r="L137" s="13"/>
      <c r="M137" s="13"/>
      <c r="N137" s="13"/>
      <c r="O137" s="13"/>
      <c r="P137" s="10"/>
      <c r="Q137" s="124"/>
      <c r="R137" s="124"/>
      <c r="S137" s="124"/>
    </row>
    <row r="138" spans="3:19" s="43" customFormat="1" ht="12.75">
      <c r="C138" s="100"/>
      <c r="D138" s="100"/>
      <c r="E138" s="101"/>
      <c r="F138" s="101"/>
      <c r="G138" s="101"/>
      <c r="H138" s="102"/>
      <c r="I138" s="13"/>
      <c r="J138" s="13"/>
      <c r="K138" s="13"/>
      <c r="L138" s="13"/>
      <c r="M138" s="13"/>
      <c r="N138" s="13"/>
      <c r="O138" s="13"/>
      <c r="P138" s="10"/>
      <c r="Q138" s="124"/>
      <c r="R138" s="124"/>
      <c r="S138" s="124"/>
    </row>
    <row r="139" spans="3:19" s="43" customFormat="1" ht="12.75">
      <c r="C139" s="100"/>
      <c r="D139" s="100"/>
      <c r="E139" s="101"/>
      <c r="F139" s="101"/>
      <c r="G139" s="101"/>
      <c r="H139" s="102"/>
      <c r="I139" s="13"/>
      <c r="J139" s="13"/>
      <c r="K139" s="13"/>
      <c r="L139" s="13"/>
      <c r="M139" s="13"/>
      <c r="N139" s="13"/>
      <c r="O139" s="13"/>
      <c r="P139" s="10"/>
      <c r="Q139" s="124"/>
      <c r="R139" s="124"/>
      <c r="S139" s="124"/>
    </row>
    <row r="140" spans="3:19" s="43" customFormat="1" ht="12.75">
      <c r="C140" s="100"/>
      <c r="D140" s="100"/>
      <c r="E140" s="101"/>
      <c r="F140" s="101"/>
      <c r="G140" s="101"/>
      <c r="H140" s="102"/>
      <c r="I140" s="13"/>
      <c r="J140" s="13"/>
      <c r="K140" s="13"/>
      <c r="L140" s="13"/>
      <c r="M140" s="13"/>
      <c r="N140" s="13"/>
      <c r="O140" s="13"/>
      <c r="P140" s="10"/>
      <c r="Q140" s="124"/>
      <c r="R140" s="124"/>
      <c r="S140" s="124"/>
    </row>
    <row r="141" spans="3:19" s="43" customFormat="1" ht="12.75">
      <c r="C141" s="100"/>
      <c r="D141" s="100"/>
      <c r="E141" s="101"/>
      <c r="F141" s="101"/>
      <c r="G141" s="101"/>
      <c r="H141" s="102"/>
      <c r="I141" s="13"/>
      <c r="J141" s="13"/>
      <c r="K141" s="13"/>
      <c r="L141" s="13"/>
      <c r="M141" s="13"/>
      <c r="N141" s="13"/>
      <c r="O141" s="13"/>
      <c r="P141" s="10"/>
      <c r="Q141" s="124"/>
      <c r="R141" s="124"/>
      <c r="S141" s="124"/>
    </row>
    <row r="142" spans="3:19" s="43" customFormat="1" ht="12.75">
      <c r="C142" s="100"/>
      <c r="D142" s="100"/>
      <c r="E142" s="101"/>
      <c r="F142" s="101"/>
      <c r="G142" s="101"/>
      <c r="H142" s="102"/>
      <c r="I142" s="13"/>
      <c r="J142" s="13"/>
      <c r="K142" s="13"/>
      <c r="L142" s="13"/>
      <c r="M142" s="13"/>
      <c r="N142" s="13"/>
      <c r="O142" s="13"/>
      <c r="P142" s="10"/>
      <c r="Q142" s="124"/>
      <c r="R142" s="124"/>
      <c r="S142" s="124"/>
    </row>
    <row r="143" spans="3:19" s="43" customFormat="1" ht="12.75">
      <c r="C143" s="100"/>
      <c r="D143" s="100"/>
      <c r="E143" s="101"/>
      <c r="F143" s="101"/>
      <c r="G143" s="101"/>
      <c r="H143" s="102"/>
      <c r="I143" s="13"/>
      <c r="J143" s="13"/>
      <c r="K143" s="13"/>
      <c r="L143" s="13"/>
      <c r="M143" s="13"/>
      <c r="N143" s="13"/>
      <c r="O143" s="13"/>
      <c r="P143" s="10"/>
      <c r="Q143" s="124"/>
      <c r="R143" s="124"/>
      <c r="S143" s="124"/>
    </row>
    <row r="144" spans="3:19" s="43" customFormat="1" ht="12.75">
      <c r="C144" s="100"/>
      <c r="D144" s="100"/>
      <c r="E144" s="101"/>
      <c r="F144" s="101"/>
      <c r="G144" s="101"/>
      <c r="H144" s="102"/>
      <c r="I144" s="13"/>
      <c r="J144" s="13"/>
      <c r="K144" s="13"/>
      <c r="L144" s="13"/>
      <c r="M144" s="13"/>
      <c r="N144" s="13"/>
      <c r="O144" s="13"/>
      <c r="P144" s="10"/>
      <c r="Q144" s="124"/>
      <c r="R144" s="124"/>
      <c r="S144" s="124"/>
    </row>
    <row r="145" spans="3:19" s="43" customFormat="1" ht="12.75">
      <c r="C145" s="100"/>
      <c r="D145" s="100"/>
      <c r="E145" s="101"/>
      <c r="F145" s="101"/>
      <c r="G145" s="101"/>
      <c r="H145" s="102"/>
      <c r="I145" s="13"/>
      <c r="J145" s="13"/>
      <c r="K145" s="13"/>
      <c r="L145" s="13"/>
      <c r="M145" s="13"/>
      <c r="N145" s="13"/>
      <c r="O145" s="13"/>
      <c r="P145" s="10"/>
      <c r="Q145" s="124"/>
      <c r="R145" s="124"/>
      <c r="S145" s="124"/>
    </row>
    <row r="146" spans="3:19" s="43" customFormat="1" ht="12.75">
      <c r="C146" s="100"/>
      <c r="D146" s="100"/>
      <c r="E146" s="101"/>
      <c r="F146" s="101"/>
      <c r="G146" s="101"/>
      <c r="H146" s="102"/>
      <c r="I146" s="13"/>
      <c r="J146" s="13"/>
      <c r="K146" s="13"/>
      <c r="L146" s="13"/>
      <c r="M146" s="13"/>
      <c r="N146" s="13"/>
      <c r="O146" s="13"/>
      <c r="P146" s="10"/>
      <c r="Q146" s="124"/>
      <c r="R146" s="124"/>
      <c r="S146" s="124"/>
    </row>
    <row r="147" spans="3:19" s="43" customFormat="1" ht="12.75">
      <c r="C147" s="100"/>
      <c r="D147" s="100"/>
      <c r="E147" s="101"/>
      <c r="F147" s="101"/>
      <c r="G147" s="101"/>
      <c r="H147" s="102"/>
      <c r="I147" s="13"/>
      <c r="J147" s="13"/>
      <c r="K147" s="13"/>
      <c r="L147" s="13"/>
      <c r="M147" s="13"/>
      <c r="N147" s="13"/>
      <c r="O147" s="9"/>
      <c r="P147" s="10"/>
      <c r="Q147" s="124"/>
      <c r="R147" s="124"/>
      <c r="S147" s="124"/>
    </row>
    <row r="148" spans="3:19" s="43" customFormat="1" ht="12.75">
      <c r="C148" s="100"/>
      <c r="D148" s="100"/>
      <c r="E148" s="101"/>
      <c r="F148" s="101"/>
      <c r="G148" s="101"/>
      <c r="H148" s="102"/>
      <c r="I148" s="13"/>
      <c r="J148" s="13"/>
      <c r="K148" s="13"/>
      <c r="L148" s="13"/>
      <c r="M148" s="13"/>
      <c r="N148" s="13"/>
      <c r="O148" s="9"/>
      <c r="P148" s="10"/>
      <c r="Q148" s="124"/>
      <c r="R148" s="124"/>
      <c r="S148" s="124"/>
    </row>
    <row r="149" spans="3:19" s="43" customFormat="1" ht="12.75">
      <c r="C149" s="100"/>
      <c r="D149" s="100"/>
      <c r="E149" s="101"/>
      <c r="F149" s="101"/>
      <c r="G149" s="101"/>
      <c r="H149" s="102"/>
      <c r="I149" s="13"/>
      <c r="J149" s="13"/>
      <c r="K149" s="13"/>
      <c r="L149" s="13"/>
      <c r="M149" s="13"/>
      <c r="N149" s="13"/>
      <c r="O149" s="9"/>
      <c r="P149" s="10"/>
      <c r="Q149" s="124"/>
      <c r="R149" s="124"/>
      <c r="S149" s="124"/>
    </row>
    <row r="150" spans="3:19" s="43" customFormat="1" ht="12.75">
      <c r="C150" s="100"/>
      <c r="D150" s="100"/>
      <c r="E150" s="101"/>
      <c r="F150" s="101"/>
      <c r="G150" s="101"/>
      <c r="H150" s="102"/>
      <c r="I150" s="13"/>
      <c r="J150" s="13"/>
      <c r="K150" s="13"/>
      <c r="L150" s="13"/>
      <c r="M150" s="13"/>
      <c r="N150" s="13"/>
      <c r="O150" s="9"/>
      <c r="P150" s="10"/>
      <c r="Q150" s="124"/>
      <c r="R150" s="124"/>
      <c r="S150" s="124"/>
    </row>
    <row r="151" spans="3:19" s="43" customFormat="1" ht="12.75">
      <c r="C151" s="100"/>
      <c r="D151" s="100"/>
      <c r="E151" s="101"/>
      <c r="F151" s="101"/>
      <c r="G151" s="101"/>
      <c r="H151" s="102"/>
      <c r="I151" s="13"/>
      <c r="J151" s="13"/>
      <c r="K151" s="13"/>
      <c r="L151" s="13"/>
      <c r="M151" s="13"/>
      <c r="N151" s="13"/>
      <c r="O151" s="9"/>
      <c r="P151" s="10"/>
      <c r="Q151" s="124"/>
      <c r="R151" s="124"/>
      <c r="S151" s="124"/>
    </row>
    <row r="152" spans="3:19" s="43" customFormat="1" ht="12.75">
      <c r="C152" s="100"/>
      <c r="D152" s="100"/>
      <c r="E152" s="101"/>
      <c r="F152" s="101"/>
      <c r="G152" s="101"/>
      <c r="H152" s="102"/>
      <c r="I152" s="13"/>
      <c r="J152" s="13"/>
      <c r="K152" s="13"/>
      <c r="L152" s="13"/>
      <c r="M152" s="13"/>
      <c r="N152" s="13"/>
      <c r="O152" s="9"/>
      <c r="P152" s="10"/>
      <c r="Q152" s="155"/>
      <c r="R152" s="155"/>
      <c r="S152" s="155"/>
    </row>
    <row r="153" spans="3:19" s="43" customFormat="1" ht="12.75">
      <c r="C153" s="100"/>
      <c r="D153" s="100"/>
      <c r="E153" s="101"/>
      <c r="F153" s="101"/>
      <c r="G153" s="101"/>
      <c r="H153" s="102"/>
      <c r="I153" s="13"/>
      <c r="J153" s="13"/>
      <c r="K153" s="13"/>
      <c r="L153" s="13"/>
      <c r="M153" s="13"/>
      <c r="N153" s="13"/>
      <c r="O153" s="9"/>
      <c r="P153" s="10"/>
      <c r="Q153" s="155"/>
      <c r="R153" s="155"/>
      <c r="S153" s="155"/>
    </row>
    <row r="154" spans="3:19" s="43" customFormat="1" ht="12.75">
      <c r="C154" s="100"/>
      <c r="D154" s="100"/>
      <c r="E154" s="101"/>
      <c r="F154" s="101"/>
      <c r="G154" s="101"/>
      <c r="H154" s="102"/>
      <c r="I154" s="13"/>
      <c r="J154" s="13"/>
      <c r="K154" s="13"/>
      <c r="L154" s="13"/>
      <c r="M154" s="13"/>
      <c r="N154" s="13"/>
      <c r="O154" s="9"/>
      <c r="P154" s="10"/>
      <c r="Q154" s="155"/>
      <c r="R154" s="155"/>
      <c r="S154" s="155"/>
    </row>
    <row r="155" spans="3:19" s="43" customFormat="1" ht="12.75">
      <c r="C155" s="100"/>
      <c r="D155" s="100"/>
      <c r="E155" s="101"/>
      <c r="F155" s="101"/>
      <c r="G155" s="101"/>
      <c r="H155" s="102"/>
      <c r="I155" s="13"/>
      <c r="J155" s="13"/>
      <c r="K155" s="13"/>
      <c r="L155" s="13"/>
      <c r="M155" s="13"/>
      <c r="N155" s="13"/>
      <c r="O155" s="9"/>
      <c r="P155" s="10"/>
      <c r="Q155" s="155"/>
      <c r="R155" s="155"/>
      <c r="S155" s="155"/>
    </row>
    <row r="156" spans="3:19" s="43" customFormat="1" ht="12.75">
      <c r="C156" s="100"/>
      <c r="D156" s="100"/>
      <c r="E156" s="101"/>
      <c r="F156" s="101"/>
      <c r="G156" s="101"/>
      <c r="H156" s="102"/>
      <c r="I156" s="13"/>
      <c r="J156" s="13"/>
      <c r="K156" s="13"/>
      <c r="L156" s="13"/>
      <c r="M156" s="13"/>
      <c r="N156" s="13"/>
      <c r="O156" s="9"/>
      <c r="P156" s="10"/>
      <c r="Q156" s="155"/>
      <c r="R156" s="155"/>
      <c r="S156" s="155"/>
    </row>
    <row r="157" spans="3:19" s="43" customFormat="1" ht="12.75">
      <c r="C157" s="100"/>
      <c r="D157" s="100"/>
      <c r="E157" s="101"/>
      <c r="F157" s="101"/>
      <c r="G157" s="101"/>
      <c r="H157" s="102"/>
      <c r="I157" s="13"/>
      <c r="J157" s="13"/>
      <c r="K157" s="13"/>
      <c r="L157" s="13"/>
      <c r="M157" s="13"/>
      <c r="N157" s="13"/>
      <c r="O157" s="9"/>
      <c r="P157" s="10"/>
      <c r="Q157" s="155"/>
      <c r="R157" s="155"/>
      <c r="S157" s="155"/>
    </row>
    <row r="158" spans="3:19" s="43" customFormat="1" ht="12.75">
      <c r="C158" s="100"/>
      <c r="D158" s="100"/>
      <c r="E158" s="101"/>
      <c r="F158" s="101"/>
      <c r="G158" s="101"/>
      <c r="H158" s="102"/>
      <c r="I158" s="13"/>
      <c r="J158" s="13"/>
      <c r="K158" s="13"/>
      <c r="L158" s="13"/>
      <c r="M158" s="13"/>
      <c r="N158" s="13"/>
      <c r="O158" s="9"/>
      <c r="P158" s="10"/>
      <c r="Q158" s="155"/>
      <c r="R158" s="155"/>
      <c r="S158" s="155"/>
    </row>
    <row r="159" spans="3:19" s="43" customFormat="1" ht="12.75">
      <c r="C159" s="100"/>
      <c r="D159" s="100"/>
      <c r="E159" s="101"/>
      <c r="F159" s="101"/>
      <c r="G159" s="101"/>
      <c r="H159" s="102"/>
      <c r="I159" s="13"/>
      <c r="J159" s="13"/>
      <c r="K159" s="13"/>
      <c r="L159" s="13"/>
      <c r="M159" s="13"/>
      <c r="N159" s="13"/>
      <c r="O159" s="9"/>
      <c r="P159" s="10"/>
      <c r="Q159" s="155"/>
      <c r="R159" s="155"/>
      <c r="S159" s="155"/>
    </row>
    <row r="160" spans="3:19" s="43" customFormat="1" ht="12.75">
      <c r="C160" s="100"/>
      <c r="D160" s="100"/>
      <c r="E160" s="101"/>
      <c r="F160" s="101"/>
      <c r="G160" s="101"/>
      <c r="H160" s="102"/>
      <c r="I160" s="13"/>
      <c r="J160" s="13"/>
      <c r="K160" s="13"/>
      <c r="L160" s="13"/>
      <c r="M160" s="13"/>
      <c r="N160" s="13"/>
      <c r="O160" s="9"/>
      <c r="P160" s="10"/>
      <c r="Q160" s="155"/>
      <c r="R160" s="155"/>
      <c r="S160" s="155"/>
    </row>
    <row r="161" spans="3:19" s="43" customFormat="1" ht="12.75">
      <c r="C161" s="100"/>
      <c r="D161" s="100"/>
      <c r="E161" s="101"/>
      <c r="F161" s="101"/>
      <c r="G161" s="101"/>
      <c r="H161" s="102"/>
      <c r="I161" s="13"/>
      <c r="J161" s="13"/>
      <c r="K161" s="13"/>
      <c r="L161" s="13"/>
      <c r="M161" s="13"/>
      <c r="N161" s="13"/>
      <c r="O161" s="9"/>
      <c r="P161" s="10"/>
      <c r="Q161" s="155"/>
      <c r="R161" s="155"/>
      <c r="S161" s="155"/>
    </row>
    <row r="162" spans="3:19" s="43" customFormat="1" ht="12.75">
      <c r="C162" s="100"/>
      <c r="D162" s="100"/>
      <c r="E162" s="101"/>
      <c r="F162" s="101"/>
      <c r="G162" s="101"/>
      <c r="H162" s="102"/>
      <c r="I162" s="13"/>
      <c r="J162" s="13"/>
      <c r="K162" s="13"/>
      <c r="L162" s="13"/>
      <c r="M162" s="13"/>
      <c r="N162" s="13"/>
      <c r="O162" s="9"/>
      <c r="P162" s="10"/>
      <c r="Q162" s="155"/>
      <c r="R162" s="155"/>
      <c r="S162" s="155"/>
    </row>
    <row r="163" spans="3:19" s="43" customFormat="1" ht="12.75">
      <c r="C163" s="100"/>
      <c r="D163" s="100"/>
      <c r="E163" s="101"/>
      <c r="F163" s="101"/>
      <c r="G163" s="101"/>
      <c r="H163" s="102"/>
      <c r="I163" s="13"/>
      <c r="J163" s="13"/>
      <c r="K163" s="13"/>
      <c r="L163" s="13"/>
      <c r="M163" s="13"/>
      <c r="N163" s="13"/>
      <c r="O163" s="9"/>
      <c r="P163" s="10"/>
      <c r="Q163" s="155"/>
      <c r="R163" s="155"/>
      <c r="S163" s="155"/>
    </row>
    <row r="164" spans="3:19" s="43" customFormat="1" ht="12.75">
      <c r="C164" s="100"/>
      <c r="D164" s="100"/>
      <c r="E164" s="101"/>
      <c r="F164" s="101"/>
      <c r="G164" s="101"/>
      <c r="H164" s="102"/>
      <c r="I164" s="13"/>
      <c r="J164" s="13"/>
      <c r="K164" s="13"/>
      <c r="L164" s="13"/>
      <c r="M164" s="13"/>
      <c r="N164" s="13"/>
      <c r="O164" s="9"/>
      <c r="P164" s="10"/>
      <c r="Q164" s="155"/>
      <c r="R164" s="155"/>
      <c r="S164" s="155"/>
    </row>
    <row r="165" spans="3:19" s="43" customFormat="1" ht="12.75">
      <c r="C165" s="100"/>
      <c r="D165" s="100"/>
      <c r="E165" s="101"/>
      <c r="F165" s="101"/>
      <c r="G165" s="101"/>
      <c r="H165" s="102"/>
      <c r="I165" s="13"/>
      <c r="J165" s="13"/>
      <c r="K165" s="13"/>
      <c r="L165" s="13"/>
      <c r="M165" s="13"/>
      <c r="N165" s="13"/>
      <c r="O165" s="9"/>
      <c r="P165" s="10"/>
      <c r="Q165" s="155"/>
      <c r="R165" s="155"/>
      <c r="S165" s="155"/>
    </row>
    <row r="166" spans="3:19" s="43" customFormat="1" ht="12.75">
      <c r="C166" s="100"/>
      <c r="D166" s="100"/>
      <c r="E166" s="101"/>
      <c r="F166" s="101"/>
      <c r="G166" s="101"/>
      <c r="H166" s="102"/>
      <c r="I166" s="13"/>
      <c r="J166" s="13"/>
      <c r="K166" s="13"/>
      <c r="L166" s="13"/>
      <c r="M166" s="13"/>
      <c r="N166" s="13"/>
      <c r="O166" s="9"/>
      <c r="P166" s="10"/>
      <c r="Q166" s="155"/>
      <c r="R166" s="155"/>
      <c r="S166" s="155"/>
    </row>
    <row r="167" spans="3:19" s="43" customFormat="1" ht="12.75">
      <c r="C167" s="100"/>
      <c r="D167" s="100"/>
      <c r="E167" s="101"/>
      <c r="F167" s="101"/>
      <c r="G167" s="101"/>
      <c r="H167" s="102"/>
      <c r="I167" s="13"/>
      <c r="J167" s="13"/>
      <c r="K167" s="13"/>
      <c r="L167" s="13"/>
      <c r="M167" s="13"/>
      <c r="N167" s="13"/>
      <c r="O167" s="9"/>
      <c r="P167" s="10"/>
      <c r="Q167" s="155"/>
      <c r="R167" s="155"/>
      <c r="S167" s="155"/>
    </row>
    <row r="168" spans="3:19" s="43" customFormat="1" ht="12.75">
      <c r="C168" s="100"/>
      <c r="D168" s="100"/>
      <c r="E168" s="101"/>
      <c r="F168" s="101"/>
      <c r="G168" s="101"/>
      <c r="H168" s="102"/>
      <c r="I168" s="13"/>
      <c r="J168" s="13"/>
      <c r="K168" s="13"/>
      <c r="L168" s="13"/>
      <c r="M168" s="13"/>
      <c r="N168" s="13"/>
      <c r="O168" s="9"/>
      <c r="P168" s="10"/>
      <c r="Q168" s="155"/>
      <c r="R168" s="155"/>
      <c r="S168" s="155"/>
    </row>
    <row r="169" spans="3:19" s="43" customFormat="1" ht="12.75">
      <c r="C169" s="100"/>
      <c r="D169" s="100"/>
      <c r="E169" s="101"/>
      <c r="F169" s="101"/>
      <c r="G169" s="101"/>
      <c r="H169" s="102"/>
      <c r="I169" s="13"/>
      <c r="J169" s="13"/>
      <c r="K169" s="13"/>
      <c r="L169" s="13"/>
      <c r="M169" s="13"/>
      <c r="N169" s="13"/>
      <c r="O169" s="9"/>
      <c r="P169" s="10"/>
      <c r="Q169" s="155"/>
      <c r="R169" s="155"/>
      <c r="S169" s="155"/>
    </row>
    <row r="170" spans="3:19" s="43" customFormat="1" ht="12.75">
      <c r="C170" s="100"/>
      <c r="D170" s="100"/>
      <c r="E170" s="101"/>
      <c r="F170" s="101"/>
      <c r="G170" s="101"/>
      <c r="H170" s="102"/>
      <c r="I170" s="13"/>
      <c r="J170" s="13"/>
      <c r="K170" s="13"/>
      <c r="L170" s="13"/>
      <c r="M170" s="13"/>
      <c r="N170" s="13"/>
      <c r="O170" s="9"/>
      <c r="P170" s="10"/>
      <c r="Q170" s="155"/>
      <c r="R170" s="155"/>
      <c r="S170" s="155"/>
    </row>
    <row r="171" spans="3:19" s="43" customFormat="1" ht="12.75">
      <c r="C171" s="100"/>
      <c r="D171" s="100"/>
      <c r="E171" s="101"/>
      <c r="F171" s="101"/>
      <c r="G171" s="101"/>
      <c r="H171" s="102"/>
      <c r="I171" s="13"/>
      <c r="J171" s="13"/>
      <c r="K171" s="13"/>
      <c r="L171" s="13"/>
      <c r="M171" s="13"/>
      <c r="N171" s="13"/>
      <c r="O171" s="9"/>
      <c r="P171" s="10"/>
      <c r="Q171" s="155"/>
      <c r="R171" s="155"/>
      <c r="S171" s="155"/>
    </row>
    <row r="172" spans="3:19" s="43" customFormat="1" ht="12.75">
      <c r="C172" s="100"/>
      <c r="D172" s="100"/>
      <c r="E172" s="101"/>
      <c r="F172" s="101"/>
      <c r="G172" s="101"/>
      <c r="H172" s="102"/>
      <c r="I172" s="13"/>
      <c r="J172" s="13"/>
      <c r="K172" s="13"/>
      <c r="L172" s="13"/>
      <c r="M172" s="13"/>
      <c r="N172" s="13"/>
      <c r="O172" s="9"/>
      <c r="P172" s="10"/>
      <c r="Q172" s="155"/>
      <c r="R172" s="155"/>
      <c r="S172" s="155"/>
    </row>
    <row r="173" spans="3:19" s="43" customFormat="1" ht="12.75">
      <c r="C173" s="100"/>
      <c r="D173" s="100"/>
      <c r="E173" s="101"/>
      <c r="F173" s="101"/>
      <c r="G173" s="101"/>
      <c r="H173" s="102"/>
      <c r="I173" s="13"/>
      <c r="J173" s="13"/>
      <c r="K173" s="13"/>
      <c r="L173" s="13"/>
      <c r="M173" s="13"/>
      <c r="N173" s="13"/>
      <c r="O173" s="9"/>
      <c r="P173" s="10"/>
      <c r="Q173" s="155"/>
      <c r="R173" s="155"/>
      <c r="S173" s="155"/>
    </row>
    <row r="174" spans="3:19" s="43" customFormat="1" ht="12.75">
      <c r="C174" s="100"/>
      <c r="D174" s="100"/>
      <c r="E174" s="101"/>
      <c r="F174" s="101"/>
      <c r="G174" s="101"/>
      <c r="H174" s="102"/>
      <c r="I174" s="13"/>
      <c r="J174" s="13"/>
      <c r="K174" s="13"/>
      <c r="L174" s="13"/>
      <c r="M174" s="13"/>
      <c r="N174" s="13"/>
      <c r="O174" s="9"/>
      <c r="P174" s="10"/>
      <c r="Q174" s="155"/>
      <c r="R174" s="155"/>
      <c r="S174" s="155"/>
    </row>
    <row r="175" spans="3:19" s="43" customFormat="1" ht="12.75">
      <c r="C175" s="100"/>
      <c r="D175" s="100"/>
      <c r="E175" s="101"/>
      <c r="F175" s="101"/>
      <c r="G175" s="101"/>
      <c r="H175" s="102"/>
      <c r="I175" s="13"/>
      <c r="J175" s="13"/>
      <c r="K175" s="13"/>
      <c r="L175" s="13"/>
      <c r="M175" s="13"/>
      <c r="N175" s="13"/>
      <c r="O175" s="9"/>
      <c r="P175" s="10"/>
      <c r="Q175" s="155"/>
      <c r="R175" s="155"/>
      <c r="S175" s="155"/>
    </row>
    <row r="176" spans="3:19" s="43" customFormat="1" ht="12.75">
      <c r="C176" s="100"/>
      <c r="D176" s="100"/>
      <c r="E176" s="101"/>
      <c r="F176" s="101"/>
      <c r="G176" s="101"/>
      <c r="H176" s="102"/>
      <c r="I176" s="13"/>
      <c r="J176" s="13"/>
      <c r="K176" s="13"/>
      <c r="L176" s="13"/>
      <c r="M176" s="13"/>
      <c r="N176" s="13"/>
      <c r="O176" s="9"/>
      <c r="P176" s="10"/>
      <c r="Q176" s="155"/>
      <c r="R176" s="155"/>
      <c r="S176" s="155"/>
    </row>
    <row r="177" spans="3:19" s="43" customFormat="1" ht="12.75">
      <c r="C177" s="100"/>
      <c r="D177" s="100"/>
      <c r="E177" s="101"/>
      <c r="F177" s="101"/>
      <c r="G177" s="101"/>
      <c r="H177" s="102"/>
      <c r="I177" s="13"/>
      <c r="J177" s="13"/>
      <c r="K177" s="13"/>
      <c r="L177" s="13"/>
      <c r="M177" s="13"/>
      <c r="N177" s="13"/>
      <c r="O177" s="9"/>
      <c r="P177" s="10"/>
      <c r="Q177" s="155"/>
      <c r="R177" s="155"/>
      <c r="S177" s="155"/>
    </row>
    <row r="178" spans="3:19" s="43" customFormat="1" ht="12.75">
      <c r="C178" s="100"/>
      <c r="D178" s="100"/>
      <c r="E178" s="101"/>
      <c r="F178" s="101"/>
      <c r="G178" s="101"/>
      <c r="H178" s="102"/>
      <c r="I178" s="13"/>
      <c r="J178" s="13"/>
      <c r="K178" s="13"/>
      <c r="L178" s="13"/>
      <c r="M178" s="13"/>
      <c r="N178" s="13"/>
      <c r="O178" s="9"/>
      <c r="P178" s="10"/>
      <c r="Q178" s="155"/>
      <c r="R178" s="155"/>
      <c r="S178" s="155"/>
    </row>
    <row r="179" spans="3:19" s="43" customFormat="1" ht="12.75">
      <c r="C179" s="100"/>
      <c r="D179" s="100"/>
      <c r="E179" s="101"/>
      <c r="F179" s="101"/>
      <c r="G179" s="101"/>
      <c r="H179" s="102"/>
      <c r="I179" s="13"/>
      <c r="J179" s="13"/>
      <c r="K179" s="13"/>
      <c r="L179" s="13"/>
      <c r="M179" s="13"/>
      <c r="N179" s="13"/>
      <c r="O179" s="9"/>
      <c r="P179" s="10"/>
      <c r="Q179" s="155"/>
      <c r="R179" s="155"/>
      <c r="S179" s="155"/>
    </row>
    <row r="180" spans="3:19" s="43" customFormat="1" ht="12.75">
      <c r="C180" s="100"/>
      <c r="D180" s="100"/>
      <c r="E180" s="101"/>
      <c r="F180" s="101"/>
      <c r="G180" s="101"/>
      <c r="H180" s="102"/>
      <c r="I180" s="13"/>
      <c r="J180" s="13"/>
      <c r="K180" s="13"/>
      <c r="L180" s="13"/>
      <c r="M180" s="13"/>
      <c r="N180" s="13"/>
      <c r="O180" s="9"/>
      <c r="P180" s="10"/>
      <c r="Q180" s="155"/>
      <c r="R180" s="155"/>
      <c r="S180" s="155"/>
    </row>
    <row r="181" spans="3:19" s="43" customFormat="1" ht="12.75">
      <c r="C181" s="100"/>
      <c r="D181" s="100"/>
      <c r="E181" s="101"/>
      <c r="F181" s="101"/>
      <c r="G181" s="101"/>
      <c r="H181" s="102"/>
      <c r="I181" s="13"/>
      <c r="J181" s="13"/>
      <c r="K181" s="13"/>
      <c r="L181" s="13"/>
      <c r="M181" s="13"/>
      <c r="N181" s="13"/>
      <c r="O181" s="9"/>
      <c r="P181" s="10"/>
      <c r="Q181" s="155"/>
      <c r="R181" s="155"/>
      <c r="S181" s="155"/>
    </row>
    <row r="182" spans="3:19" s="43" customFormat="1" ht="12.75">
      <c r="C182" s="100"/>
      <c r="D182" s="100"/>
      <c r="E182" s="101"/>
      <c r="F182" s="101"/>
      <c r="G182" s="101"/>
      <c r="H182" s="102"/>
      <c r="I182" s="13"/>
      <c r="J182" s="13"/>
      <c r="K182" s="13"/>
      <c r="L182" s="13"/>
      <c r="M182" s="13"/>
      <c r="N182" s="13"/>
      <c r="O182" s="9"/>
      <c r="P182" s="10"/>
      <c r="Q182" s="155"/>
      <c r="R182" s="155"/>
      <c r="S182" s="155"/>
    </row>
    <row r="183" spans="3:19" s="43" customFormat="1" ht="12.75">
      <c r="C183" s="100"/>
      <c r="D183" s="100"/>
      <c r="E183" s="101"/>
      <c r="F183" s="101"/>
      <c r="G183" s="101"/>
      <c r="H183" s="102"/>
      <c r="I183" s="13"/>
      <c r="J183" s="13"/>
      <c r="K183" s="13"/>
      <c r="L183" s="13"/>
      <c r="M183" s="13"/>
      <c r="N183" s="13"/>
      <c r="O183" s="9"/>
      <c r="P183" s="10"/>
      <c r="Q183" s="155"/>
      <c r="R183" s="155"/>
      <c r="S183" s="155"/>
    </row>
    <row r="184" spans="3:19" s="43" customFormat="1" ht="12.75">
      <c r="C184" s="100"/>
      <c r="D184" s="100"/>
      <c r="E184" s="101"/>
      <c r="F184" s="101"/>
      <c r="G184" s="101"/>
      <c r="H184" s="102"/>
      <c r="I184" s="13"/>
      <c r="J184" s="13"/>
      <c r="K184" s="13"/>
      <c r="L184" s="13"/>
      <c r="M184" s="13"/>
      <c r="N184" s="13"/>
      <c r="O184" s="9"/>
      <c r="P184" s="10"/>
      <c r="Q184" s="155"/>
      <c r="R184" s="155"/>
      <c r="S184" s="155"/>
    </row>
    <row r="185" spans="3:19" s="43" customFormat="1" ht="12.75">
      <c r="C185" s="100"/>
      <c r="D185" s="100"/>
      <c r="E185" s="101"/>
      <c r="F185" s="101"/>
      <c r="G185" s="101"/>
      <c r="H185" s="102"/>
      <c r="I185" s="13"/>
      <c r="J185" s="13"/>
      <c r="K185" s="13"/>
      <c r="L185" s="13"/>
      <c r="M185" s="13"/>
      <c r="N185" s="13"/>
      <c r="O185" s="9"/>
      <c r="P185" s="10"/>
      <c r="Q185" s="155"/>
      <c r="R185" s="155"/>
      <c r="S185" s="155"/>
    </row>
    <row r="186" spans="3:19" s="43" customFormat="1" ht="12.75">
      <c r="C186" s="100"/>
      <c r="D186" s="100"/>
      <c r="E186" s="101"/>
      <c r="F186" s="101"/>
      <c r="G186" s="101"/>
      <c r="H186" s="102"/>
      <c r="I186" s="13"/>
      <c r="J186" s="13"/>
      <c r="K186" s="13"/>
      <c r="L186" s="13"/>
      <c r="M186" s="13"/>
      <c r="N186" s="13"/>
      <c r="O186" s="9"/>
      <c r="P186" s="10"/>
      <c r="Q186" s="155"/>
      <c r="R186" s="155"/>
      <c r="S186" s="155"/>
    </row>
    <row r="187" spans="3:19" s="43" customFormat="1" ht="12.75">
      <c r="C187" s="100"/>
      <c r="D187" s="100"/>
      <c r="E187" s="101"/>
      <c r="F187" s="101"/>
      <c r="G187" s="101"/>
      <c r="H187" s="102"/>
      <c r="I187" s="13"/>
      <c r="J187" s="13"/>
      <c r="K187" s="13"/>
      <c r="L187" s="13"/>
      <c r="M187" s="13"/>
      <c r="N187" s="13"/>
      <c r="O187" s="9"/>
      <c r="P187" s="10"/>
      <c r="Q187" s="155"/>
      <c r="R187" s="155"/>
      <c r="S187" s="155"/>
    </row>
    <row r="188" spans="3:19" s="43" customFormat="1" ht="12.75">
      <c r="C188" s="100"/>
      <c r="D188" s="100"/>
      <c r="E188" s="101"/>
      <c r="F188" s="101"/>
      <c r="G188" s="101"/>
      <c r="H188" s="102"/>
      <c r="I188" s="13"/>
      <c r="J188" s="13"/>
      <c r="K188" s="13"/>
      <c r="L188" s="13"/>
      <c r="M188" s="13"/>
      <c r="N188" s="13"/>
      <c r="O188" s="9"/>
      <c r="P188" s="10"/>
      <c r="Q188" s="155"/>
      <c r="R188" s="155"/>
      <c r="S188" s="155"/>
    </row>
    <row r="189" spans="3:19" s="43" customFormat="1" ht="12.75">
      <c r="C189" s="100"/>
      <c r="D189" s="100"/>
      <c r="E189" s="101"/>
      <c r="F189" s="101"/>
      <c r="G189" s="101"/>
      <c r="H189" s="102"/>
      <c r="I189" s="13"/>
      <c r="J189" s="13"/>
      <c r="K189" s="13"/>
      <c r="L189" s="13"/>
      <c r="M189" s="13"/>
      <c r="N189" s="13"/>
      <c r="O189" s="9"/>
      <c r="P189" s="10"/>
      <c r="Q189" s="155"/>
      <c r="R189" s="155"/>
      <c r="S189" s="155"/>
    </row>
    <row r="190" spans="3:19" s="43" customFormat="1" ht="12.75">
      <c r="C190" s="100"/>
      <c r="D190" s="100"/>
      <c r="E190" s="101"/>
      <c r="F190" s="101"/>
      <c r="G190" s="101"/>
      <c r="H190" s="102"/>
      <c r="I190" s="13"/>
      <c r="J190" s="13"/>
      <c r="K190" s="13"/>
      <c r="L190" s="13"/>
      <c r="M190" s="13"/>
      <c r="N190" s="13"/>
      <c r="O190" s="9"/>
      <c r="P190" s="10"/>
      <c r="Q190" s="155"/>
      <c r="R190" s="155"/>
      <c r="S190" s="155"/>
    </row>
    <row r="191" spans="3:19" s="43" customFormat="1" ht="12.75">
      <c r="C191" s="100"/>
      <c r="D191" s="100"/>
      <c r="E191" s="101"/>
      <c r="F191" s="101"/>
      <c r="G191" s="101"/>
      <c r="H191" s="102"/>
      <c r="I191" s="13"/>
      <c r="J191" s="13"/>
      <c r="K191" s="13"/>
      <c r="L191" s="13"/>
      <c r="M191" s="13"/>
      <c r="N191" s="13"/>
      <c r="O191" s="9"/>
      <c r="P191" s="10"/>
      <c r="Q191" s="155"/>
      <c r="R191" s="155"/>
      <c r="S191" s="155"/>
    </row>
    <row r="192" spans="3:19" s="43" customFormat="1" ht="12.75">
      <c r="C192" s="100"/>
      <c r="D192" s="100"/>
      <c r="E192" s="101"/>
      <c r="F192" s="101"/>
      <c r="G192" s="101"/>
      <c r="H192" s="102"/>
      <c r="I192" s="13"/>
      <c r="J192" s="13"/>
      <c r="K192" s="13"/>
      <c r="L192" s="13"/>
      <c r="M192" s="13"/>
      <c r="N192" s="13"/>
      <c r="O192" s="9"/>
      <c r="P192" s="10"/>
      <c r="Q192" s="155"/>
      <c r="R192" s="155"/>
      <c r="S192" s="155"/>
    </row>
    <row r="193" spans="3:19" s="43" customFormat="1" ht="12.75">
      <c r="C193" s="100"/>
      <c r="D193" s="100"/>
      <c r="E193" s="101"/>
      <c r="F193" s="101"/>
      <c r="G193" s="101"/>
      <c r="H193" s="102"/>
      <c r="I193" s="13"/>
      <c r="J193" s="13"/>
      <c r="K193" s="13"/>
      <c r="L193" s="13"/>
      <c r="M193" s="13"/>
      <c r="N193" s="13"/>
      <c r="O193" s="9"/>
      <c r="P193" s="10"/>
      <c r="Q193" s="155"/>
      <c r="R193" s="155"/>
      <c r="S193" s="155"/>
    </row>
    <row r="194" spans="3:19" s="43" customFormat="1" ht="12.75">
      <c r="C194" s="100"/>
      <c r="D194" s="100"/>
      <c r="E194" s="101"/>
      <c r="F194" s="101"/>
      <c r="G194" s="101"/>
      <c r="H194" s="102"/>
      <c r="I194" s="13"/>
      <c r="J194" s="13"/>
      <c r="K194" s="13"/>
      <c r="L194" s="13"/>
      <c r="M194" s="13"/>
      <c r="N194" s="13"/>
      <c r="O194" s="9"/>
      <c r="P194" s="10"/>
      <c r="Q194" s="155"/>
      <c r="R194" s="155"/>
      <c r="S194" s="155"/>
    </row>
    <row r="195" spans="3:19" s="43" customFormat="1" ht="12.75">
      <c r="C195" s="100"/>
      <c r="D195" s="100"/>
      <c r="E195" s="101"/>
      <c r="F195" s="101"/>
      <c r="G195" s="101"/>
      <c r="H195" s="102"/>
      <c r="I195" s="13"/>
      <c r="J195" s="13"/>
      <c r="K195" s="13"/>
      <c r="L195" s="13"/>
      <c r="M195" s="13"/>
      <c r="N195" s="13"/>
      <c r="O195" s="9"/>
      <c r="P195" s="10"/>
      <c r="Q195" s="155"/>
      <c r="R195" s="155"/>
      <c r="S195" s="155"/>
    </row>
    <row r="196" spans="3:19" s="43" customFormat="1" ht="12.75">
      <c r="C196" s="100"/>
      <c r="D196" s="100"/>
      <c r="E196" s="101"/>
      <c r="F196" s="101"/>
      <c r="G196" s="101"/>
      <c r="H196" s="102"/>
      <c r="I196" s="13"/>
      <c r="J196" s="13"/>
      <c r="K196" s="13"/>
      <c r="L196" s="13"/>
      <c r="M196" s="13"/>
      <c r="N196" s="13"/>
      <c r="O196" s="9"/>
      <c r="P196" s="10"/>
      <c r="Q196" s="155"/>
      <c r="R196" s="155"/>
      <c r="S196" s="155"/>
    </row>
    <row r="197" spans="3:19" s="43" customFormat="1" ht="12.75">
      <c r="C197" s="100"/>
      <c r="D197" s="100"/>
      <c r="E197" s="101"/>
      <c r="F197" s="101"/>
      <c r="G197" s="101"/>
      <c r="H197" s="102"/>
      <c r="I197" s="13"/>
      <c r="J197" s="13"/>
      <c r="K197" s="13"/>
      <c r="L197" s="13"/>
      <c r="M197" s="13"/>
      <c r="N197" s="13"/>
      <c r="O197" s="9"/>
      <c r="P197" s="10"/>
      <c r="Q197" s="155"/>
      <c r="R197" s="155"/>
      <c r="S197" s="155"/>
    </row>
    <row r="198" spans="3:19" s="43" customFormat="1" ht="12.75">
      <c r="C198" s="100"/>
      <c r="D198" s="100"/>
      <c r="E198" s="101"/>
      <c r="F198" s="101"/>
      <c r="G198" s="101"/>
      <c r="H198" s="102"/>
      <c r="I198" s="13"/>
      <c r="J198" s="13"/>
      <c r="K198" s="13"/>
      <c r="L198" s="13"/>
      <c r="M198" s="13"/>
      <c r="N198" s="13"/>
      <c r="O198" s="9"/>
      <c r="P198" s="10"/>
      <c r="Q198" s="155"/>
      <c r="R198" s="155"/>
      <c r="S198" s="155"/>
    </row>
    <row r="199" spans="3:19" s="43" customFormat="1" ht="12.75">
      <c r="C199" s="100"/>
      <c r="D199" s="100"/>
      <c r="E199" s="101"/>
      <c r="F199" s="101"/>
      <c r="G199" s="101"/>
      <c r="H199" s="102"/>
      <c r="I199" s="13"/>
      <c r="J199" s="13"/>
      <c r="K199" s="13"/>
      <c r="L199" s="13"/>
      <c r="M199" s="13"/>
      <c r="N199" s="13"/>
      <c r="O199" s="9"/>
      <c r="P199" s="10"/>
      <c r="Q199" s="155"/>
      <c r="R199" s="155"/>
      <c r="S199" s="155"/>
    </row>
    <row r="200" spans="3:19" s="43" customFormat="1" ht="12.75">
      <c r="C200" s="100"/>
      <c r="D200" s="100"/>
      <c r="E200" s="101"/>
      <c r="F200" s="101"/>
      <c r="G200" s="101"/>
      <c r="H200" s="102"/>
      <c r="I200" s="13"/>
      <c r="J200" s="13"/>
      <c r="K200" s="13"/>
      <c r="L200" s="13"/>
      <c r="M200" s="13"/>
      <c r="N200" s="13"/>
      <c r="O200" s="9"/>
      <c r="P200" s="10"/>
      <c r="Q200" s="155"/>
      <c r="R200" s="155"/>
      <c r="S200" s="155"/>
    </row>
    <row r="201" spans="3:19" s="43" customFormat="1" ht="12.75">
      <c r="C201" s="100"/>
      <c r="D201" s="100"/>
      <c r="E201" s="101"/>
      <c r="F201" s="101"/>
      <c r="G201" s="101"/>
      <c r="H201" s="102"/>
      <c r="I201" s="13"/>
      <c r="J201" s="13"/>
      <c r="K201" s="13"/>
      <c r="L201" s="13"/>
      <c r="M201" s="13"/>
      <c r="N201" s="13"/>
      <c r="O201" s="9"/>
      <c r="P201" s="10"/>
      <c r="Q201" s="155"/>
      <c r="R201" s="155"/>
      <c r="S201" s="155"/>
    </row>
    <row r="202" spans="3:19" s="43" customFormat="1" ht="12.75">
      <c r="C202" s="100"/>
      <c r="D202" s="100"/>
      <c r="E202" s="101"/>
      <c r="F202" s="101"/>
      <c r="G202" s="101"/>
      <c r="H202" s="102"/>
      <c r="I202" s="13"/>
      <c r="J202" s="13"/>
      <c r="K202" s="13"/>
      <c r="L202" s="13"/>
      <c r="M202" s="13"/>
      <c r="N202" s="13"/>
      <c r="O202" s="9"/>
      <c r="P202" s="10"/>
      <c r="Q202" s="155"/>
      <c r="R202" s="155"/>
      <c r="S202" s="155"/>
    </row>
    <row r="203" spans="3:19" s="43" customFormat="1" ht="12.75">
      <c r="C203" s="100"/>
      <c r="D203" s="100"/>
      <c r="E203" s="101"/>
      <c r="F203" s="101"/>
      <c r="G203" s="101"/>
      <c r="H203" s="102"/>
      <c r="I203" s="13"/>
      <c r="J203" s="13"/>
      <c r="K203" s="13"/>
      <c r="L203" s="13"/>
      <c r="M203" s="13"/>
      <c r="N203" s="13"/>
      <c r="O203" s="9"/>
      <c r="P203" s="10"/>
      <c r="Q203" s="155"/>
      <c r="R203" s="155"/>
      <c r="S203" s="155"/>
    </row>
    <row r="204" spans="3:19" s="43" customFormat="1" ht="12.75">
      <c r="C204" s="100"/>
      <c r="D204" s="100"/>
      <c r="E204" s="101"/>
      <c r="F204" s="101"/>
      <c r="G204" s="101"/>
      <c r="H204" s="102"/>
      <c r="I204" s="13"/>
      <c r="J204" s="13"/>
      <c r="K204" s="13"/>
      <c r="L204" s="13"/>
      <c r="M204" s="13"/>
      <c r="N204" s="13"/>
      <c r="O204" s="9"/>
      <c r="P204" s="10"/>
      <c r="Q204" s="155"/>
      <c r="R204" s="155"/>
      <c r="S204" s="155"/>
    </row>
    <row r="205" spans="3:19" s="43" customFormat="1" ht="12.75">
      <c r="C205" s="100"/>
      <c r="D205" s="100"/>
      <c r="E205" s="101"/>
      <c r="F205" s="101"/>
      <c r="G205" s="101"/>
      <c r="H205" s="102"/>
      <c r="I205" s="13"/>
      <c r="J205" s="13"/>
      <c r="K205" s="13"/>
      <c r="L205" s="13"/>
      <c r="M205" s="13"/>
      <c r="N205" s="13"/>
      <c r="O205" s="9"/>
      <c r="P205" s="10"/>
      <c r="Q205" s="155"/>
      <c r="R205" s="155"/>
      <c r="S205" s="155"/>
    </row>
    <row r="206" spans="3:19" s="43" customFormat="1" ht="12.75">
      <c r="C206" s="100"/>
      <c r="D206" s="100"/>
      <c r="E206" s="101"/>
      <c r="F206" s="101"/>
      <c r="G206" s="101"/>
      <c r="H206" s="102"/>
      <c r="I206" s="13"/>
      <c r="J206" s="13"/>
      <c r="K206" s="13"/>
      <c r="L206" s="13"/>
      <c r="M206" s="13"/>
      <c r="N206" s="13"/>
      <c r="O206" s="9"/>
      <c r="P206" s="10"/>
      <c r="Q206" s="155"/>
      <c r="R206" s="155"/>
      <c r="S206" s="155"/>
    </row>
    <row r="207" spans="3:19" s="43" customFormat="1" ht="12.75">
      <c r="C207" s="100"/>
      <c r="D207" s="100"/>
      <c r="E207" s="101"/>
      <c r="F207" s="101"/>
      <c r="G207" s="101"/>
      <c r="H207" s="102"/>
      <c r="I207" s="13"/>
      <c r="J207" s="13"/>
      <c r="K207" s="13"/>
      <c r="L207" s="13"/>
      <c r="M207" s="13"/>
      <c r="N207" s="13"/>
      <c r="O207" s="9"/>
      <c r="P207" s="10"/>
      <c r="Q207" s="155"/>
      <c r="R207" s="155"/>
      <c r="S207" s="155"/>
    </row>
    <row r="208" spans="3:19" s="43" customFormat="1" ht="12.75">
      <c r="C208" s="100"/>
      <c r="D208" s="100"/>
      <c r="E208" s="101"/>
      <c r="F208" s="101"/>
      <c r="G208" s="101"/>
      <c r="H208" s="102"/>
      <c r="I208" s="13"/>
      <c r="J208" s="13"/>
      <c r="K208" s="13"/>
      <c r="L208" s="13"/>
      <c r="M208" s="13"/>
      <c r="N208" s="13"/>
      <c r="O208" s="9"/>
      <c r="P208" s="10"/>
      <c r="Q208" s="155"/>
      <c r="R208" s="155"/>
      <c r="S208" s="155"/>
    </row>
    <row r="209" spans="3:19" s="43" customFormat="1" ht="12.75">
      <c r="C209" s="100"/>
      <c r="D209" s="100"/>
      <c r="E209" s="101"/>
      <c r="F209" s="101"/>
      <c r="G209" s="101"/>
      <c r="H209" s="102"/>
      <c r="I209" s="13"/>
      <c r="J209" s="13"/>
      <c r="K209" s="13"/>
      <c r="L209" s="13"/>
      <c r="M209" s="13"/>
      <c r="N209" s="13"/>
      <c r="O209" s="9"/>
      <c r="P209" s="10"/>
      <c r="Q209" s="155"/>
      <c r="R209" s="155"/>
      <c r="S209" s="155"/>
    </row>
    <row r="210" spans="3:19" s="43" customFormat="1" ht="12.75">
      <c r="C210" s="100"/>
      <c r="D210" s="100"/>
      <c r="E210" s="101"/>
      <c r="F210" s="101"/>
      <c r="G210" s="101"/>
      <c r="H210" s="102"/>
      <c r="I210" s="13"/>
      <c r="J210" s="13"/>
      <c r="K210" s="13"/>
      <c r="L210" s="13"/>
      <c r="M210" s="13"/>
      <c r="N210" s="13"/>
      <c r="O210" s="9"/>
      <c r="P210" s="10"/>
      <c r="Q210" s="155"/>
      <c r="R210" s="155"/>
      <c r="S210" s="155"/>
    </row>
    <row r="211" spans="3:19" s="43" customFormat="1" ht="12.75">
      <c r="C211" s="100"/>
      <c r="D211" s="100"/>
      <c r="E211" s="101"/>
      <c r="F211" s="101"/>
      <c r="G211" s="101"/>
      <c r="H211" s="102"/>
      <c r="I211" s="13"/>
      <c r="J211" s="13"/>
      <c r="K211" s="13"/>
      <c r="L211" s="13"/>
      <c r="M211" s="13"/>
      <c r="N211" s="13"/>
      <c r="O211" s="9"/>
      <c r="P211" s="10"/>
      <c r="Q211" s="155"/>
      <c r="R211" s="155"/>
      <c r="S211" s="155"/>
    </row>
    <row r="212" spans="3:19" s="43" customFormat="1" ht="12.75">
      <c r="C212" s="100"/>
      <c r="D212" s="100"/>
      <c r="E212" s="101"/>
      <c r="F212" s="101"/>
      <c r="G212" s="101"/>
      <c r="H212" s="102"/>
      <c r="I212" s="13"/>
      <c r="J212" s="13"/>
      <c r="K212" s="13"/>
      <c r="L212" s="13"/>
      <c r="M212" s="13"/>
      <c r="N212" s="13"/>
      <c r="O212" s="9"/>
      <c r="P212" s="10"/>
      <c r="Q212" s="155"/>
      <c r="R212" s="155"/>
      <c r="S212" s="155"/>
    </row>
    <row r="213" spans="3:19" s="43" customFormat="1" ht="12.75">
      <c r="C213" s="100"/>
      <c r="D213" s="100"/>
      <c r="E213" s="101"/>
      <c r="F213" s="101"/>
      <c r="G213" s="101"/>
      <c r="H213" s="102"/>
      <c r="I213" s="13"/>
      <c r="J213" s="13"/>
      <c r="K213" s="13"/>
      <c r="L213" s="13"/>
      <c r="M213" s="13"/>
      <c r="N213" s="13"/>
      <c r="O213" s="9"/>
      <c r="P213" s="10"/>
      <c r="Q213" s="155"/>
      <c r="R213" s="155"/>
      <c r="S213" s="155"/>
    </row>
    <row r="214" spans="3:19" s="43" customFormat="1" ht="12.75">
      <c r="C214" s="100"/>
      <c r="D214" s="100"/>
      <c r="E214" s="101"/>
      <c r="F214" s="101"/>
      <c r="G214" s="101"/>
      <c r="H214" s="102"/>
      <c r="I214" s="13"/>
      <c r="J214" s="13"/>
      <c r="K214" s="13"/>
      <c r="L214" s="13"/>
      <c r="M214" s="13"/>
      <c r="N214" s="13"/>
      <c r="O214" s="9"/>
      <c r="P214" s="10"/>
      <c r="Q214" s="155"/>
      <c r="R214" s="155"/>
      <c r="S214" s="155"/>
    </row>
    <row r="215" spans="3:19" s="43" customFormat="1" ht="12.75">
      <c r="C215" s="100"/>
      <c r="D215" s="100"/>
      <c r="E215" s="101"/>
      <c r="F215" s="101"/>
      <c r="G215" s="101"/>
      <c r="H215" s="102"/>
      <c r="I215" s="13"/>
      <c r="J215" s="13"/>
      <c r="K215" s="13"/>
      <c r="L215" s="13"/>
      <c r="M215" s="13"/>
      <c r="N215" s="13"/>
      <c r="O215" s="9"/>
      <c r="P215" s="10"/>
      <c r="Q215" s="155"/>
      <c r="R215" s="155"/>
      <c r="S215" s="155"/>
    </row>
    <row r="216" spans="3:19" s="43" customFormat="1" ht="12.75">
      <c r="C216" s="100"/>
      <c r="D216" s="100"/>
      <c r="E216" s="101"/>
      <c r="F216" s="101"/>
      <c r="G216" s="101"/>
      <c r="H216" s="102"/>
      <c r="I216" s="13"/>
      <c r="J216" s="13"/>
      <c r="K216" s="13"/>
      <c r="L216" s="13"/>
      <c r="M216" s="13"/>
      <c r="N216" s="13"/>
      <c r="O216" s="9"/>
      <c r="P216" s="10"/>
      <c r="Q216" s="155"/>
      <c r="R216" s="155"/>
      <c r="S216" s="155"/>
    </row>
    <row r="217" spans="3:19" s="43" customFormat="1" ht="12.75">
      <c r="C217" s="100"/>
      <c r="D217" s="100"/>
      <c r="E217" s="101"/>
      <c r="F217" s="101"/>
      <c r="G217" s="101"/>
      <c r="H217" s="102"/>
      <c r="I217" s="13"/>
      <c r="J217" s="13"/>
      <c r="K217" s="13"/>
      <c r="L217" s="13"/>
      <c r="M217" s="13"/>
      <c r="N217" s="13"/>
      <c r="O217" s="9"/>
      <c r="P217" s="10"/>
      <c r="Q217" s="155"/>
      <c r="R217" s="155"/>
      <c r="S217" s="155"/>
    </row>
    <row r="218" spans="3:19" s="43" customFormat="1" ht="12.75">
      <c r="C218" s="100"/>
      <c r="D218" s="100"/>
      <c r="E218" s="101"/>
      <c r="F218" s="101"/>
      <c r="G218" s="101"/>
      <c r="H218" s="102"/>
      <c r="I218" s="13"/>
      <c r="J218" s="13"/>
      <c r="K218" s="13"/>
      <c r="L218" s="13"/>
      <c r="M218" s="13"/>
      <c r="N218" s="13"/>
      <c r="O218" s="9"/>
      <c r="P218" s="10"/>
      <c r="Q218" s="155"/>
      <c r="R218" s="155"/>
      <c r="S218" s="155"/>
    </row>
    <row r="219" spans="3:19" s="43" customFormat="1" ht="12.75">
      <c r="C219" s="100"/>
      <c r="D219" s="100"/>
      <c r="E219" s="101"/>
      <c r="F219" s="101"/>
      <c r="G219" s="101"/>
      <c r="H219" s="102"/>
      <c r="I219" s="13"/>
      <c r="J219" s="13"/>
      <c r="K219" s="13"/>
      <c r="L219" s="13"/>
      <c r="M219" s="13"/>
      <c r="N219" s="13"/>
      <c r="O219" s="9"/>
      <c r="P219" s="10"/>
      <c r="Q219" s="155"/>
      <c r="R219" s="155"/>
      <c r="S219" s="155"/>
    </row>
    <row r="220" spans="3:19" s="43" customFormat="1" ht="12.75">
      <c r="C220" s="100"/>
      <c r="D220" s="100"/>
      <c r="E220" s="101"/>
      <c r="F220" s="101"/>
      <c r="G220" s="101"/>
      <c r="H220" s="102"/>
      <c r="I220" s="13"/>
      <c r="J220" s="13"/>
      <c r="K220" s="13"/>
      <c r="L220" s="13"/>
      <c r="M220" s="13"/>
      <c r="N220" s="13"/>
      <c r="O220" s="9"/>
      <c r="P220" s="10"/>
      <c r="Q220" s="155"/>
      <c r="R220" s="155"/>
      <c r="S220" s="155"/>
    </row>
    <row r="221" spans="3:19" s="43" customFormat="1" ht="12.75">
      <c r="C221" s="100"/>
      <c r="D221" s="100"/>
      <c r="E221" s="101"/>
      <c r="F221" s="101"/>
      <c r="G221" s="101"/>
      <c r="H221" s="102"/>
      <c r="I221" s="13"/>
      <c r="J221" s="13"/>
      <c r="K221" s="13"/>
      <c r="L221" s="13"/>
      <c r="M221" s="13"/>
      <c r="N221" s="13"/>
      <c r="O221" s="9"/>
      <c r="P221" s="10"/>
      <c r="Q221" s="155"/>
      <c r="R221" s="155"/>
      <c r="S221" s="155"/>
    </row>
    <row r="222" spans="3:19" s="43" customFormat="1" ht="12.75">
      <c r="C222" s="100"/>
      <c r="D222" s="100"/>
      <c r="E222" s="101"/>
      <c r="F222" s="101"/>
      <c r="G222" s="101"/>
      <c r="H222" s="102"/>
      <c r="I222" s="13"/>
      <c r="J222" s="13"/>
      <c r="K222" s="13"/>
      <c r="L222" s="13"/>
      <c r="M222" s="13"/>
      <c r="N222" s="13"/>
      <c r="O222" s="9"/>
      <c r="P222" s="10"/>
      <c r="Q222" s="155"/>
      <c r="R222" s="155"/>
      <c r="S222" s="155"/>
    </row>
    <row r="223" spans="3:19" s="43" customFormat="1" ht="12.75">
      <c r="C223" s="100"/>
      <c r="D223" s="100"/>
      <c r="E223" s="101"/>
      <c r="F223" s="101"/>
      <c r="G223" s="101"/>
      <c r="H223" s="102"/>
      <c r="I223" s="13"/>
      <c r="J223" s="13"/>
      <c r="K223" s="13"/>
      <c r="L223" s="13"/>
      <c r="M223" s="13"/>
      <c r="N223" s="13"/>
      <c r="O223" s="9"/>
      <c r="P223" s="10"/>
      <c r="Q223" s="155"/>
      <c r="R223" s="155"/>
      <c r="S223" s="155"/>
    </row>
    <row r="224" spans="3:19" s="43" customFormat="1" ht="12.75">
      <c r="C224" s="100"/>
      <c r="D224" s="100"/>
      <c r="E224" s="101"/>
      <c r="F224" s="101"/>
      <c r="G224" s="101"/>
      <c r="H224" s="102"/>
      <c r="I224" s="13"/>
      <c r="J224" s="13"/>
      <c r="K224" s="13"/>
      <c r="L224" s="13"/>
      <c r="M224" s="13"/>
      <c r="N224" s="13"/>
      <c r="O224" s="9"/>
      <c r="P224" s="10"/>
      <c r="Q224" s="155"/>
      <c r="R224" s="155"/>
      <c r="S224" s="155"/>
    </row>
    <row r="225" spans="3:19" s="43" customFormat="1" ht="12.75">
      <c r="C225" s="100"/>
      <c r="D225" s="100"/>
      <c r="E225" s="101"/>
      <c r="F225" s="101"/>
      <c r="G225" s="101"/>
      <c r="H225" s="102"/>
      <c r="I225" s="13"/>
      <c r="J225" s="13"/>
      <c r="K225" s="13"/>
      <c r="L225" s="13"/>
      <c r="M225" s="13"/>
      <c r="N225" s="13"/>
      <c r="O225" s="9"/>
      <c r="P225" s="10"/>
      <c r="Q225" s="155"/>
      <c r="R225" s="155"/>
      <c r="S225" s="155"/>
    </row>
    <row r="226" spans="3:19" s="43" customFormat="1" ht="12.75">
      <c r="C226" s="100"/>
      <c r="D226" s="100"/>
      <c r="E226" s="101"/>
      <c r="F226" s="101"/>
      <c r="G226" s="101"/>
      <c r="H226" s="102"/>
      <c r="I226" s="13"/>
      <c r="J226" s="13"/>
      <c r="K226" s="13"/>
      <c r="L226" s="13"/>
      <c r="M226" s="13"/>
      <c r="N226" s="13"/>
      <c r="O226" s="9"/>
      <c r="P226" s="10"/>
      <c r="Q226" s="155"/>
      <c r="R226" s="155"/>
      <c r="S226" s="155"/>
    </row>
    <row r="227" spans="3:19" s="43" customFormat="1" ht="12.75">
      <c r="C227" s="100"/>
      <c r="D227" s="100"/>
      <c r="E227" s="101"/>
      <c r="F227" s="101"/>
      <c r="G227" s="101"/>
      <c r="H227" s="102"/>
      <c r="I227" s="13"/>
      <c r="J227" s="13"/>
      <c r="K227" s="13"/>
      <c r="L227" s="13"/>
      <c r="M227" s="13"/>
      <c r="N227" s="13"/>
      <c r="O227" s="9"/>
      <c r="P227" s="10"/>
      <c r="Q227" s="155"/>
      <c r="R227" s="155"/>
      <c r="S227" s="155"/>
    </row>
    <row r="228" spans="3:19" s="43" customFormat="1" ht="12.75">
      <c r="C228" s="100"/>
      <c r="D228" s="100"/>
      <c r="E228" s="101"/>
      <c r="F228" s="101"/>
      <c r="G228" s="101"/>
      <c r="H228" s="102"/>
      <c r="I228" s="13"/>
      <c r="J228" s="13"/>
      <c r="K228" s="13"/>
      <c r="L228" s="13"/>
      <c r="M228" s="13"/>
      <c r="N228" s="13"/>
      <c r="O228" s="9"/>
      <c r="P228" s="10"/>
      <c r="Q228" s="155"/>
      <c r="R228" s="155"/>
      <c r="S228" s="155"/>
    </row>
    <row r="229" spans="3:19" s="43" customFormat="1" ht="12.75">
      <c r="C229" s="100"/>
      <c r="D229" s="100"/>
      <c r="E229" s="101"/>
      <c r="F229" s="101"/>
      <c r="G229" s="101"/>
      <c r="H229" s="102"/>
      <c r="I229" s="13"/>
      <c r="J229" s="13"/>
      <c r="K229" s="13"/>
      <c r="L229" s="13"/>
      <c r="M229" s="13"/>
      <c r="N229" s="13"/>
      <c r="O229" s="9"/>
      <c r="P229" s="10"/>
      <c r="Q229" s="155"/>
      <c r="R229" s="155"/>
      <c r="S229" s="155"/>
    </row>
    <row r="230" spans="3:19" s="43" customFormat="1" ht="12.75">
      <c r="C230" s="100"/>
      <c r="D230" s="100"/>
      <c r="E230" s="101"/>
      <c r="F230" s="101"/>
      <c r="G230" s="101"/>
      <c r="H230" s="102"/>
      <c r="I230" s="13"/>
      <c r="J230" s="13"/>
      <c r="K230" s="13"/>
      <c r="L230" s="13"/>
      <c r="M230" s="13"/>
      <c r="N230" s="13"/>
      <c r="O230" s="9"/>
      <c r="P230" s="10"/>
      <c r="Q230" s="155"/>
      <c r="R230" s="155"/>
      <c r="S230" s="155"/>
    </row>
    <row r="231" spans="3:19" s="43" customFormat="1" ht="12.75">
      <c r="C231" s="100"/>
      <c r="D231" s="100"/>
      <c r="E231" s="101"/>
      <c r="F231" s="101"/>
      <c r="G231" s="101"/>
      <c r="H231" s="102"/>
      <c r="I231" s="13"/>
      <c r="J231" s="13"/>
      <c r="K231" s="13"/>
      <c r="L231" s="13"/>
      <c r="M231" s="13"/>
      <c r="N231" s="13"/>
      <c r="O231" s="9"/>
      <c r="P231" s="10"/>
      <c r="Q231" s="155"/>
      <c r="R231" s="155"/>
      <c r="S231" s="155"/>
    </row>
    <row r="232" spans="3:19" s="43" customFormat="1" ht="12.75">
      <c r="C232" s="100"/>
      <c r="D232" s="100"/>
      <c r="E232" s="101"/>
      <c r="F232" s="101"/>
      <c r="G232" s="101"/>
      <c r="H232" s="102"/>
      <c r="I232" s="13"/>
      <c r="J232" s="13"/>
      <c r="K232" s="13"/>
      <c r="L232" s="13"/>
      <c r="M232" s="13"/>
      <c r="N232" s="13"/>
      <c r="O232" s="9"/>
      <c r="P232" s="10"/>
      <c r="Q232" s="155"/>
      <c r="R232" s="155"/>
      <c r="S232" s="155"/>
    </row>
    <row r="233" spans="3:19" s="43" customFormat="1" ht="12.75">
      <c r="C233" s="100"/>
      <c r="D233" s="100"/>
      <c r="E233" s="101"/>
      <c r="F233" s="101"/>
      <c r="G233" s="101"/>
      <c r="H233" s="102"/>
      <c r="I233" s="13"/>
      <c r="J233" s="13"/>
      <c r="K233" s="13"/>
      <c r="L233" s="13"/>
      <c r="M233" s="13"/>
      <c r="N233" s="13"/>
      <c r="O233" s="9"/>
      <c r="P233" s="10"/>
      <c r="Q233" s="155"/>
      <c r="R233" s="155"/>
      <c r="S233" s="155"/>
    </row>
    <row r="234" spans="3:19" s="43" customFormat="1" ht="12.75">
      <c r="C234" s="100"/>
      <c r="D234" s="100"/>
      <c r="E234" s="101"/>
      <c r="F234" s="101"/>
      <c r="G234" s="101"/>
      <c r="H234" s="102"/>
      <c r="I234" s="13"/>
      <c r="J234" s="13"/>
      <c r="K234" s="13"/>
      <c r="L234" s="13"/>
      <c r="M234" s="13"/>
      <c r="N234" s="13"/>
      <c r="O234" s="9"/>
      <c r="P234" s="10"/>
      <c r="Q234" s="155"/>
      <c r="R234" s="155"/>
      <c r="S234" s="155"/>
    </row>
    <row r="235" spans="2:14" ht="12.75">
      <c r="B235" s="121"/>
      <c r="F235" s="122"/>
      <c r="I235" s="53"/>
      <c r="J235" s="53"/>
      <c r="K235" s="53"/>
      <c r="L235" s="53"/>
      <c r="M235" s="53"/>
      <c r="N235" s="53"/>
    </row>
    <row r="236" spans="9:14" ht="12.75">
      <c r="I236" s="53"/>
      <c r="J236" s="53"/>
      <c r="K236" s="53"/>
      <c r="L236" s="53"/>
      <c r="M236" s="53"/>
      <c r="N236" s="53"/>
    </row>
    <row r="237" spans="9:14" ht="12.75">
      <c r="I237" s="53"/>
      <c r="J237" s="53"/>
      <c r="K237" s="53"/>
      <c r="L237" s="53"/>
      <c r="M237" s="53"/>
      <c r="N237" s="53"/>
    </row>
    <row r="238" spans="9:14" ht="12.75">
      <c r="I238" s="53"/>
      <c r="J238" s="53"/>
      <c r="K238" s="53"/>
      <c r="L238" s="53"/>
      <c r="M238" s="53"/>
      <c r="N238" s="53"/>
    </row>
    <row r="239" spans="9:14" ht="12.75">
      <c r="I239" s="53"/>
      <c r="J239" s="53"/>
      <c r="K239" s="53"/>
      <c r="L239" s="53"/>
      <c r="M239" s="53"/>
      <c r="N239" s="53"/>
    </row>
    <row r="240" spans="9:14" ht="12.75">
      <c r="I240" s="53"/>
      <c r="J240" s="53"/>
      <c r="K240" s="53"/>
      <c r="L240" s="53"/>
      <c r="M240" s="53"/>
      <c r="N240" s="53"/>
    </row>
    <row r="241" spans="9:14" ht="12.75">
      <c r="I241" s="53"/>
      <c r="J241" s="53"/>
      <c r="K241" s="53"/>
      <c r="L241" s="53"/>
      <c r="M241" s="53"/>
      <c r="N241" s="53"/>
    </row>
    <row r="242" spans="9:14" ht="12.75">
      <c r="I242" s="53"/>
      <c r="J242" s="53"/>
      <c r="K242" s="53"/>
      <c r="L242" s="53"/>
      <c r="M242" s="53"/>
      <c r="N242" s="53"/>
    </row>
    <row r="243" spans="9:14" ht="12.75">
      <c r="I243" s="53"/>
      <c r="J243" s="53"/>
      <c r="K243" s="53"/>
      <c r="L243" s="53"/>
      <c r="M243" s="53"/>
      <c r="N243" s="53"/>
    </row>
    <row r="244" spans="9:14" ht="12.75">
      <c r="I244" s="53"/>
      <c r="J244" s="53"/>
      <c r="K244" s="53"/>
      <c r="L244" s="53"/>
      <c r="M244" s="53"/>
      <c r="N244" s="53"/>
    </row>
    <row r="245" spans="9:14" ht="12.75">
      <c r="I245" s="53"/>
      <c r="J245" s="53"/>
      <c r="K245" s="53"/>
      <c r="L245" s="53"/>
      <c r="M245" s="53"/>
      <c r="N245" s="53"/>
    </row>
    <row r="246" spans="9:14" ht="12.75">
      <c r="I246" s="53"/>
      <c r="J246" s="53"/>
      <c r="K246" s="53"/>
      <c r="L246" s="53"/>
      <c r="M246" s="53"/>
      <c r="N246" s="53"/>
    </row>
    <row r="247" spans="9:14" ht="12.75">
      <c r="I247" s="53"/>
      <c r="J247" s="53"/>
      <c r="K247" s="53"/>
      <c r="L247" s="53"/>
      <c r="M247" s="53"/>
      <c r="N247" s="53"/>
    </row>
    <row r="248" spans="9:14" ht="12.75">
      <c r="I248" s="53"/>
      <c r="J248" s="53"/>
      <c r="K248" s="53"/>
      <c r="L248" s="53"/>
      <c r="M248" s="53"/>
      <c r="N248" s="53"/>
    </row>
    <row r="249" spans="9:14" ht="12.75">
      <c r="I249" s="53"/>
      <c r="J249" s="53"/>
      <c r="K249" s="53"/>
      <c r="L249" s="53"/>
      <c r="M249" s="53"/>
      <c r="N249" s="53"/>
    </row>
    <row r="250" spans="9:14" ht="12.75">
      <c r="I250" s="53"/>
      <c r="J250" s="53"/>
      <c r="K250" s="53"/>
      <c r="L250" s="53"/>
      <c r="M250" s="53"/>
      <c r="N250" s="53"/>
    </row>
    <row r="251" spans="9:14" ht="12.75">
      <c r="I251" s="53"/>
      <c r="J251" s="53"/>
      <c r="K251" s="53"/>
      <c r="L251" s="53"/>
      <c r="M251" s="53"/>
      <c r="N251" s="53"/>
    </row>
    <row r="252" spans="9:14" ht="12.75">
      <c r="I252" s="53"/>
      <c r="J252" s="53"/>
      <c r="K252" s="53"/>
      <c r="L252" s="53"/>
      <c r="M252" s="53"/>
      <c r="N252" s="53"/>
    </row>
    <row r="253" spans="9:14" ht="12.75">
      <c r="I253" s="53"/>
      <c r="J253" s="53"/>
      <c r="K253" s="53"/>
      <c r="L253" s="53"/>
      <c r="M253" s="53"/>
      <c r="N253" s="53"/>
    </row>
    <row r="254" spans="9:14" ht="12.75">
      <c r="I254" s="53"/>
      <c r="J254" s="53"/>
      <c r="K254" s="53"/>
      <c r="L254" s="53"/>
      <c r="M254" s="53"/>
      <c r="N254" s="53"/>
    </row>
    <row r="255" spans="9:14" ht="12.75">
      <c r="I255" s="53"/>
      <c r="J255" s="53"/>
      <c r="K255" s="53"/>
      <c r="L255" s="53"/>
      <c r="M255" s="53"/>
      <c r="N255" s="53"/>
    </row>
  </sheetData>
  <mergeCells count="15">
    <mergeCell ref="Q2:Q3"/>
    <mergeCell ref="R2:R3"/>
    <mergeCell ref="O1:O2"/>
    <mergeCell ref="C106:I106"/>
    <mergeCell ref="H92:I92"/>
    <mergeCell ref="H95:I95"/>
    <mergeCell ref="L97:M97"/>
    <mergeCell ref="C4:H4"/>
    <mergeCell ref="C19:H19"/>
    <mergeCell ref="C35:H35"/>
    <mergeCell ref="J97:K97"/>
    <mergeCell ref="C50:H50"/>
    <mergeCell ref="C61:H61"/>
    <mergeCell ref="C75:H75"/>
    <mergeCell ref="C81:H81"/>
  </mergeCells>
  <printOptions gridLines="1"/>
  <pageMargins left="0.25" right="0.25" top="0.5" bottom="0.5" header="0.5" footer="0.25"/>
  <pageSetup fitToHeight="5" horizontalDpi="600" verticalDpi="600" orientation="landscape" scale="87" r:id="rId1"/>
  <headerFooter alignWithMargins="0">
    <oddFooter>&amp;LFY 07 Budget Summary&amp;CPage &amp;P&amp;RLast modified: 8/22/2007 8:14:58 AM</oddFooter>
  </headerFooter>
  <rowBreaks count="6" manualBreakCount="6">
    <brk id="18" min="2" max="12" man="1"/>
    <brk id="34" min="2" max="12" man="1"/>
    <brk id="49" min="2" max="12" man="1"/>
    <brk id="60" max="255" man="1"/>
    <brk id="74" min="2" max="12" man="1"/>
    <brk id="80" max="255" man="1"/>
  </rowBreaks>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Fish and Wildlife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akantola</dc:creator>
  <cp:keywords/>
  <dc:description/>
  <cp:lastModifiedBy>akantola</cp:lastModifiedBy>
  <dcterms:created xsi:type="dcterms:W3CDTF">2007-10-04T17:52:08Z</dcterms:created>
  <dcterms:modified xsi:type="dcterms:W3CDTF">2007-10-04T20:05:55Z</dcterms:modified>
  <cp:category/>
  <cp:version/>
  <cp:contentType/>
  <cp:contentStatus/>
</cp:coreProperties>
</file>