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KVS" sheetId="1" r:id="rId1"/>
  </sheets>
  <definedNames>
    <definedName name="_xlnm.Print_Area" localSheetId="0">'KVS'!$A$1:$N$47</definedName>
  </definedNames>
  <calcPr fullCalcOnLoad="1"/>
</workbook>
</file>

<file path=xl/sharedStrings.xml><?xml version="1.0" encoding="utf-8"?>
<sst xmlns="http://schemas.openxmlformats.org/spreadsheetml/2006/main" count="86" uniqueCount="60">
  <si>
    <t>SPREADSHEET FOR CALCULATION OF AFB LAB EQUIPMENT AND SUPPLIES (NATIONAL LEVEL)</t>
  </si>
  <si>
    <t>Country</t>
  </si>
  <si>
    <t>Number of AFB smears done during previous year</t>
  </si>
  <si>
    <t>XXX</t>
  </si>
  <si>
    <t>Period</t>
  </si>
  <si>
    <t>Item</t>
  </si>
  <si>
    <t>pc</t>
  </si>
  <si>
    <t>ml</t>
  </si>
  <si>
    <t>g</t>
  </si>
  <si>
    <t>Laboratory items to be supplied</t>
  </si>
  <si>
    <t>Sputum containers</t>
  </si>
  <si>
    <t>Microscope slides</t>
  </si>
  <si>
    <t>Slide holding boxes</t>
  </si>
  <si>
    <t>Spiritlamps</t>
  </si>
  <si>
    <t>Burning spirit</t>
  </si>
  <si>
    <t>Microscope, complete</t>
  </si>
  <si>
    <t>Microscope bulbs</t>
  </si>
  <si>
    <t>Microscope mirrors</t>
  </si>
  <si>
    <t>Immersion objective 100X</t>
  </si>
  <si>
    <t>Eyepiece 10X</t>
  </si>
  <si>
    <t>Basic Fuchsin</t>
  </si>
  <si>
    <t>Methylene blue</t>
  </si>
  <si>
    <t>Hydrochloric acid 37%</t>
  </si>
  <si>
    <t>Denatured alcohol</t>
  </si>
  <si>
    <t>Xylene</t>
  </si>
  <si>
    <t>Phenol crystals</t>
  </si>
  <si>
    <t>Immersion oil</t>
  </si>
  <si>
    <t>Filter paper, circular, small</t>
  </si>
  <si>
    <t>Grease pencils</t>
  </si>
  <si>
    <t>Diamond pencils</t>
  </si>
  <si>
    <t>Dropper bottle 25 ml for immersion oil</t>
  </si>
  <si>
    <t>Staining bridge</t>
  </si>
  <si>
    <t>Plastic funnel, small, for carbolfuchsin stain filtration during staining</t>
  </si>
  <si>
    <t>Staining bottle 250 ml, with spout, for acid alcohol / methylene blue</t>
  </si>
  <si>
    <t>Staining bottle 250 ml, with screwcap, for carbolfuchsin stain</t>
  </si>
  <si>
    <t>Bacteriological loop holder</t>
  </si>
  <si>
    <t>reel 125 g</t>
  </si>
  <si>
    <t>Nichrome wire for bacteriological loops, 22 SWG bare</t>
  </si>
  <si>
    <t>Quantity to be requested</t>
  </si>
  <si>
    <t>Stock left</t>
  </si>
  <si>
    <t>Total order approved</t>
  </si>
  <si>
    <t>Stains stock bottle 1 Ltr, plastic (3 stains)</t>
  </si>
  <si>
    <t>Number of months requirement</t>
  </si>
  <si>
    <t>Disinfectant, ml</t>
  </si>
  <si>
    <t>100% Reserve Stock</t>
  </si>
  <si>
    <t>Unit</t>
  </si>
  <si>
    <t>Consumption for the period (measuring units)</t>
  </si>
  <si>
    <t>Cartons / boxes / bottles requested</t>
  </si>
  <si>
    <t>Number of AFB microscopy units to be supplied</t>
  </si>
  <si>
    <r>
      <t>Factor:</t>
    </r>
    <r>
      <rPr>
        <sz val="12"/>
        <rFont val="Arial"/>
        <family val="0"/>
      </rPr>
      <t xml:space="preserve"> Quantity per carton / box / bottle</t>
    </r>
  </si>
  <si>
    <r>
      <t>Factor:</t>
    </r>
    <r>
      <rPr>
        <sz val="12"/>
        <rFont val="Arial"/>
        <family val="0"/>
      </rPr>
      <t xml:space="preserve"> Quantity per smear (pcs or ml ready stain)</t>
    </r>
  </si>
  <si>
    <r>
      <t>Factor:</t>
    </r>
    <r>
      <rPr>
        <sz val="12"/>
        <rFont val="Arial"/>
        <family val="0"/>
      </rPr>
      <t xml:space="preserve">              Qty per month per microscopy unit</t>
    </r>
  </si>
  <si>
    <r>
      <t>Factor:</t>
    </r>
    <r>
      <rPr>
        <sz val="12"/>
        <rFont val="Arial"/>
        <family val="0"/>
      </rPr>
      <t xml:space="preserve"> Formulation of stains (g or ml/ml)</t>
    </r>
  </si>
  <si>
    <t>Notes</t>
  </si>
  <si>
    <t>data concerning nos. of smears done the previous 1 year, nos. of microscopy units to be supplied, nos. of months requirement to be calculated and stocks left have to be entered in the respective boxes (heavy black borders)</t>
  </si>
  <si>
    <t>factors in the columns with "Factor:" in the heading should be adapted according to the real situation in the NTP</t>
  </si>
  <si>
    <t>for the column "Formulation of stains", particular attention must be given to concentration and type of stains used</t>
  </si>
  <si>
    <t>the column "Total order approved" should be filled with rounding of packing units and eventually taking into account other factors such as budget available</t>
  </si>
  <si>
    <t xml:space="preserve">THE FORMULAS IN THIS SPREADSHEET ARE PROTECTED. </t>
  </si>
  <si>
    <t>USE "Tools", "Protection", "unprotect sheet" TO UNDO IT, AT OWN RISK OF ERASING FORMULAS!</t>
  </si>
</sst>
</file>

<file path=xl/styles.xml><?xml version="1.0" encoding="utf-8"?>
<styleSheet xmlns="http://schemas.openxmlformats.org/spreadsheetml/2006/main">
  <numFmts count="4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&quot; BF&quot;_);\(#,##0&quot; BF&quot;\)"/>
    <numFmt numFmtId="165" formatCode="#,##0&quot; BF&quot;_);[Red]\(#,##0&quot; BF&quot;\)"/>
    <numFmt numFmtId="166" formatCode="#,##0.00&quot; BF&quot;_);\(#,##0.00&quot; BF&quot;\)"/>
    <numFmt numFmtId="167" formatCode="#,##0.00&quot; BF&quot;_);[Red]\(#,##0.00&quot; BF&quot;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#,##0&quot; F&quot;_);\(#,##0&quot; F&quot;\)"/>
    <numFmt numFmtId="173" formatCode="#,##0&quot; F&quot;_);[Red]\(#,##0&quot; F&quot;\)"/>
    <numFmt numFmtId="174" formatCode="#,##0.00&quot; F&quot;_);\(#,##0.00&quot; F&quot;\)"/>
    <numFmt numFmtId="175" formatCode="#,##0.00&quot; F&quot;_);[Red]\(#,##0.00&quot; F&quot;\)"/>
    <numFmt numFmtId="176" formatCode="#,##0\ &quot;mk&quot;;\-#,##0\ &quot;mk&quot;"/>
    <numFmt numFmtId="177" formatCode="#,##0\ &quot;mk&quot;;[Red]\-#,##0\ &quot;mk&quot;"/>
    <numFmt numFmtId="178" formatCode="#,##0.00\ &quot;mk&quot;;\-#,##0.00\ &quot;mk&quot;"/>
    <numFmt numFmtId="179" formatCode="#,##0.00\ &quot;mk&quot;;[Red]\-#,##0.00\ &quot;mk&quot;"/>
    <numFmt numFmtId="180" formatCode="0\ %"/>
    <numFmt numFmtId="181" formatCode="0.00\ %"/>
    <numFmt numFmtId="182" formatCode="#&quot; &quot;?/?"/>
    <numFmt numFmtId="183" formatCode="#&quot; &quot;??/??"/>
    <numFmt numFmtId="184" formatCode="\$#,##0\ ;\(\$#,##0\)"/>
    <numFmt numFmtId="185" formatCode="\$#,##0\ ;[Red]\(\$#,##0\)"/>
    <numFmt numFmtId="186" formatCode="\$#,##0.00\ ;\(\$#,##0.00\)"/>
    <numFmt numFmtId="187" formatCode="\$#,##0.00\ ;[Red]\(\$#,##0.00\)"/>
    <numFmt numFmtId="188" formatCode="m/d/yy"/>
    <numFmt numFmtId="189" formatCode="m/d/yy\ h:mm"/>
    <numFmt numFmtId="190" formatCode="m/d"/>
    <numFmt numFmtId="191" formatCode="0.0000"/>
    <numFmt numFmtId="192" formatCode="#,##0\ _m_k;\-#,##0\ _m_k"/>
    <numFmt numFmtId="193" formatCode="#,##0\ _m_k;[Red]\-#,##0\ _m_k"/>
    <numFmt numFmtId="194" formatCode="#,##0.00\ _m_k;\-#,##0.00\ _m_k"/>
    <numFmt numFmtId="195" formatCode="#,##0.00\ _m_k;[Red]\-#,##0.00\ _m_k"/>
    <numFmt numFmtId="196" formatCode="_-* #,##0\ &quot;mk&quot;_-;\-* #,##0\ &quot;mk&quot;_-;_-* &quot;-&quot;\ &quot;mk&quot;_-;_-@_-"/>
    <numFmt numFmtId="197" formatCode="_-* #,##0\ _m_k_-;\-* #,##0\ _m_k_-;_-* &quot;-&quot;\ _m_k_-;_-@_-"/>
    <numFmt numFmtId="198" formatCode="_-* #,##0.00\ &quot;mk&quot;_-;\-* #,##0.00\ &quot;mk&quot;_-;_-* &quot;-&quot;??\ &quot;mk&quot;_-;_-@_-"/>
    <numFmt numFmtId="199" formatCode="_-* #,##0.00\ _m_k_-;\-* #,##0.00\ _m_k_-;_-* &quot;-&quot;??\ _m_k_-;_-@_-"/>
    <numFmt numFmtId="200" formatCode="#,##0.000"/>
    <numFmt numFmtId="201" formatCode="#,##0.0"/>
  </numFmts>
  <fonts count="7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ill="0" applyBorder="0" applyAlignment="0" applyProtection="0"/>
    <xf numFmtId="186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50">
    <xf numFmtId="0" fontId="0" fillId="0" borderId="0" xfId="0" applyAlignment="1">
      <alignment/>
    </xf>
    <xf numFmtId="4" fontId="6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5" fillId="0" borderId="2" xfId="0" applyNumberFormat="1" applyFont="1" applyBorder="1" applyAlignment="1" applyProtection="1">
      <alignment/>
      <protection locked="0"/>
    </xf>
    <xf numFmtId="4" fontId="5" fillId="0" borderId="3" xfId="0" applyNumberFormat="1" applyFont="1" applyBorder="1" applyAlignment="1" applyProtection="1">
      <alignment/>
      <protection locked="0"/>
    </xf>
    <xf numFmtId="4" fontId="0" fillId="0" borderId="4" xfId="0" applyNumberFormat="1" applyBorder="1" applyAlignment="1" applyProtection="1">
      <alignment/>
      <protection locked="0"/>
    </xf>
    <xf numFmtId="4" fontId="0" fillId="0" borderId="5" xfId="0" applyNumberFormat="1" applyBorder="1" applyAlignment="1" applyProtection="1">
      <alignment/>
      <protection locked="0"/>
    </xf>
    <xf numFmtId="4" fontId="0" fillId="0" borderId="6" xfId="0" applyNumberFormat="1" applyBorder="1" applyAlignment="1" applyProtection="1">
      <alignment horizontal="center"/>
      <protection locked="0"/>
    </xf>
    <xf numFmtId="4" fontId="0" fillId="0" borderId="7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8" xfId="0" applyNumberFormat="1" applyBorder="1" applyAlignment="1" applyProtection="1">
      <alignment/>
      <protection locked="0"/>
    </xf>
    <xf numFmtId="4" fontId="5" fillId="0" borderId="6" xfId="0" applyNumberFormat="1" applyFont="1" applyBorder="1" applyAlignment="1" applyProtection="1">
      <alignment/>
      <protection locked="0"/>
    </xf>
    <xf numFmtId="4" fontId="5" fillId="0" borderId="7" xfId="0" applyNumberFormat="1" applyFont="1" applyBorder="1" applyAlignment="1" applyProtection="1">
      <alignment/>
      <protection locked="0"/>
    </xf>
    <xf numFmtId="4" fontId="0" fillId="0" borderId="9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/>
      <protection locked="0"/>
    </xf>
    <xf numFmtId="3" fontId="0" fillId="0" borderId="4" xfId="0" applyNumberFormat="1" applyBorder="1" applyAlignment="1" applyProtection="1">
      <alignment/>
      <protection locked="0"/>
    </xf>
    <xf numFmtId="3" fontId="0" fillId="0" borderId="4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 locked="0"/>
    </xf>
    <xf numFmtId="4" fontId="0" fillId="0" borderId="0" xfId="0" applyNumberFormat="1" applyAlignment="1" applyProtection="1">
      <alignment wrapText="1"/>
      <protection locked="0"/>
    </xf>
    <xf numFmtId="4" fontId="5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 horizontal="center" wrapText="1"/>
      <protection locked="0"/>
    </xf>
    <xf numFmtId="3" fontId="0" fillId="0" borderId="12" xfId="0" applyNumberFormat="1" applyBorder="1" applyAlignment="1" applyProtection="1">
      <alignment horizontal="center" wrapText="1"/>
      <protection locked="0"/>
    </xf>
    <xf numFmtId="4" fontId="0" fillId="0" borderId="12" xfId="0" applyNumberFormat="1" applyBorder="1" applyAlignment="1" applyProtection="1">
      <alignment horizontal="left" wrapText="1"/>
      <protection locked="0"/>
    </xf>
    <xf numFmtId="4" fontId="0" fillId="0" borderId="12" xfId="0" applyNumberFormat="1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/>
    </xf>
    <xf numFmtId="200" fontId="0" fillId="0" borderId="0" xfId="0" applyNumberFormat="1" applyAlignment="1" applyProtection="1">
      <alignment/>
      <protection locked="0"/>
    </xf>
    <xf numFmtId="3" fontId="3" fillId="0" borderId="15" xfId="0" applyNumberFormat="1" applyFont="1" applyBorder="1" applyAlignment="1" applyProtection="1">
      <alignment horizontal="center" wrapText="1"/>
      <protection locked="0"/>
    </xf>
    <xf numFmtId="3" fontId="3" fillId="0" borderId="16" xfId="0" applyNumberFormat="1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3" fontId="3" fillId="0" borderId="18" xfId="0" applyNumberFormat="1" applyFont="1" applyBorder="1" applyAlignment="1" applyProtection="1">
      <alignment/>
      <protection locked="0"/>
    </xf>
    <xf numFmtId="3" fontId="3" fillId="0" borderId="19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 horizontal="center" wrapText="1"/>
      <protection locked="0"/>
    </xf>
    <xf numFmtId="4" fontId="5" fillId="0" borderId="12" xfId="0" applyNumberFormat="1" applyFont="1" applyBorder="1" applyAlignment="1" applyProtection="1">
      <alignment horizontal="center" wrapText="1"/>
      <protection locked="0"/>
    </xf>
    <xf numFmtId="201" fontId="0" fillId="0" borderId="4" xfId="0" applyNumberFormat="1" applyBorder="1" applyAlignment="1" applyProtection="1">
      <alignment/>
      <protection/>
    </xf>
    <xf numFmtId="201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/>
      <protection locked="0"/>
    </xf>
  </cellXfs>
  <cellStyles count="9">
    <cellStyle name="Normal" xfId="0"/>
    <cellStyle name="Comma" xfId="15"/>
    <cellStyle name="Currency" xfId="16"/>
    <cellStyle name="Date" xfId="17"/>
    <cellStyle name="Fixed" xfId="18"/>
    <cellStyle name="HEADING1" xfId="19"/>
    <cellStyle name="HEADING2" xfId="20"/>
    <cellStyle name="Percent" xfId="21"/>
    <cellStyle name="Tot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GridLines="0" tabSelected="1" zoomScale="50" zoomScaleNormal="50" workbookViewId="0" topLeftCell="A1">
      <selection activeCell="A7" sqref="A7"/>
    </sheetView>
  </sheetViews>
  <sheetFormatPr defaultColWidth="8.88671875" defaultRowHeight="15"/>
  <cols>
    <col min="1" max="1" width="51.5546875" style="2" customWidth="1"/>
    <col min="2" max="2" width="12.77734375" style="2" customWidth="1"/>
    <col min="3" max="3" width="12.4453125" style="2" customWidth="1"/>
    <col min="4" max="4" width="13.4453125" style="3" customWidth="1"/>
    <col min="5" max="5" width="13.6640625" style="2" customWidth="1"/>
    <col min="6" max="7" width="12.4453125" style="2" customWidth="1"/>
    <col min="8" max="8" width="12.6640625" style="2" customWidth="1"/>
    <col min="9" max="9" width="14.4453125" style="2" customWidth="1"/>
    <col min="10" max="10" width="11.3359375" style="2" customWidth="1"/>
    <col min="11" max="11" width="11.6640625" style="2" customWidth="1"/>
    <col min="12" max="12" width="10.6640625" style="2" customWidth="1"/>
    <col min="13" max="13" width="54.21484375" style="2" customWidth="1"/>
    <col min="14" max="14" width="11.6640625" style="2" customWidth="1"/>
    <col min="15" max="15" width="15.10546875" style="2" bestFit="1" customWidth="1"/>
    <col min="16" max="18" width="13.6640625" style="2" customWidth="1"/>
    <col min="19" max="16384" width="9.77734375" style="2" customWidth="1"/>
  </cols>
  <sheetData>
    <row r="1" ht="20.25">
      <c r="A1" s="1" t="s">
        <v>0</v>
      </c>
    </row>
    <row r="3" ht="15">
      <c r="D3" s="2"/>
    </row>
    <row r="4" spans="1:8" ht="16.5" thickBot="1">
      <c r="A4" s="4" t="s">
        <v>1</v>
      </c>
      <c r="B4" s="5" t="s">
        <v>2</v>
      </c>
      <c r="C4" s="6"/>
      <c r="D4" s="6"/>
      <c r="E4" s="7"/>
      <c r="H4" s="49" t="s">
        <v>58</v>
      </c>
    </row>
    <row r="5" spans="1:8" ht="16.5" thickBot="1">
      <c r="A5" s="8" t="s">
        <v>3</v>
      </c>
      <c r="B5" s="9"/>
      <c r="C5" s="34">
        <v>1000</v>
      </c>
      <c r="D5" s="10"/>
      <c r="E5" s="11"/>
      <c r="H5" s="49" t="s">
        <v>59</v>
      </c>
    </row>
    <row r="6" spans="1:5" ht="16.5" thickBot="1">
      <c r="A6" s="12" t="s">
        <v>4</v>
      </c>
      <c r="B6" s="13" t="s">
        <v>48</v>
      </c>
      <c r="C6" s="10"/>
      <c r="D6" s="10"/>
      <c r="E6" s="11"/>
    </row>
    <row r="7" spans="1:5" ht="15.75" thickBot="1">
      <c r="A7" s="8" t="s">
        <v>3</v>
      </c>
      <c r="B7" s="9"/>
      <c r="C7" s="34">
        <v>10</v>
      </c>
      <c r="D7" s="10"/>
      <c r="E7" s="11"/>
    </row>
    <row r="8" spans="1:5" ht="16.5" thickBot="1">
      <c r="A8" s="12"/>
      <c r="B8" s="13" t="s">
        <v>42</v>
      </c>
      <c r="C8" s="10"/>
      <c r="D8" s="10"/>
      <c r="E8" s="11"/>
    </row>
    <row r="9" spans="1:5" ht="15.75" thickBot="1">
      <c r="A9" s="8"/>
      <c r="B9" s="9"/>
      <c r="C9" s="34">
        <v>12</v>
      </c>
      <c r="D9" s="10"/>
      <c r="E9" s="11"/>
    </row>
    <row r="10" spans="1:5" ht="15">
      <c r="A10" s="35"/>
      <c r="B10" s="14"/>
      <c r="C10" s="15"/>
      <c r="D10" s="15"/>
      <c r="E10" s="16"/>
    </row>
    <row r="11" spans="10:16" ht="15.75" thickBot="1">
      <c r="J11" s="17"/>
      <c r="K11" s="17"/>
      <c r="L11" s="17"/>
      <c r="M11" s="17"/>
      <c r="N11" s="17"/>
      <c r="O11" s="17"/>
      <c r="P11" s="17"/>
    </row>
    <row r="12" spans="1:14" s="25" customFormat="1" ht="60.75">
      <c r="A12" s="30" t="s">
        <v>5</v>
      </c>
      <c r="B12" s="44" t="s">
        <v>49</v>
      </c>
      <c r="C12" s="32" t="s">
        <v>45</v>
      </c>
      <c r="D12" s="45" t="s">
        <v>50</v>
      </c>
      <c r="E12" s="45" t="s">
        <v>51</v>
      </c>
      <c r="F12" s="45" t="s">
        <v>52</v>
      </c>
      <c r="G12" s="30" t="s">
        <v>46</v>
      </c>
      <c r="H12" s="30" t="s">
        <v>44</v>
      </c>
      <c r="I12" s="39" t="s">
        <v>39</v>
      </c>
      <c r="J12" s="31" t="s">
        <v>38</v>
      </c>
      <c r="K12" s="31" t="s">
        <v>47</v>
      </c>
      <c r="L12" s="39" t="s">
        <v>40</v>
      </c>
      <c r="M12" s="36" t="str">
        <f>A12</f>
        <v>Item</v>
      </c>
      <c r="N12" s="33"/>
    </row>
    <row r="13" spans="1:13" ht="15.75">
      <c r="A13" s="26" t="s">
        <v>9</v>
      </c>
      <c r="B13" s="27"/>
      <c r="C13" s="27"/>
      <c r="D13" s="27"/>
      <c r="E13" s="27"/>
      <c r="F13" s="27"/>
      <c r="G13" s="24"/>
      <c r="H13" s="28"/>
      <c r="I13" s="42"/>
      <c r="J13" s="24"/>
      <c r="K13" s="29"/>
      <c r="L13" s="40"/>
      <c r="M13" s="15"/>
    </row>
    <row r="14" spans="1:13" ht="15">
      <c r="A14" s="6" t="s">
        <v>10</v>
      </c>
      <c r="B14" s="19">
        <v>1000</v>
      </c>
      <c r="C14" s="6" t="s">
        <v>6</v>
      </c>
      <c r="D14" s="6">
        <v>1</v>
      </c>
      <c r="E14" s="6"/>
      <c r="F14" s="6"/>
      <c r="G14" s="20">
        <f>C5/12*C9*D14</f>
        <v>1000</v>
      </c>
      <c r="H14" s="21">
        <f aca="true" t="shared" si="0" ref="H14:H42">G14</f>
        <v>1000</v>
      </c>
      <c r="I14" s="41">
        <v>0</v>
      </c>
      <c r="J14" s="20">
        <f aca="true" t="shared" si="1" ref="J14:J42">(G14+H14-I14)</f>
        <v>2000</v>
      </c>
      <c r="K14" s="46">
        <f>(J14/B14)</f>
        <v>2</v>
      </c>
      <c r="L14" s="41">
        <v>0</v>
      </c>
      <c r="M14" s="37" t="str">
        <f aca="true" t="shared" si="2" ref="M14:M42">A14</f>
        <v>Sputum containers</v>
      </c>
    </row>
    <row r="15" spans="1:13" ht="15">
      <c r="A15" s="2" t="s">
        <v>11</v>
      </c>
      <c r="B15" s="3">
        <v>50</v>
      </c>
      <c r="C15" s="2" t="s">
        <v>6</v>
      </c>
      <c r="D15" s="2">
        <v>1</v>
      </c>
      <c r="F15" s="38"/>
      <c r="G15" s="21">
        <f>C5/12*C9*D15</f>
        <v>1000</v>
      </c>
      <c r="H15" s="21">
        <f t="shared" si="0"/>
        <v>1000</v>
      </c>
      <c r="I15" s="42">
        <v>0</v>
      </c>
      <c r="J15" s="22">
        <f t="shared" si="1"/>
        <v>2000</v>
      </c>
      <c r="K15" s="47">
        <f>(J15/B15)</f>
        <v>40</v>
      </c>
      <c r="L15" s="42">
        <v>0</v>
      </c>
      <c r="M15" s="37" t="str">
        <f t="shared" si="2"/>
        <v>Microscope slides</v>
      </c>
    </row>
    <row r="16" spans="1:13" ht="15">
      <c r="A16" s="2" t="s">
        <v>14</v>
      </c>
      <c r="B16" s="3">
        <v>5000</v>
      </c>
      <c r="C16" s="2" t="s">
        <v>7</v>
      </c>
      <c r="D16" s="2">
        <v>2</v>
      </c>
      <c r="F16" s="38"/>
      <c r="G16" s="21">
        <f>C5/12*C9*D16</f>
        <v>2000</v>
      </c>
      <c r="H16" s="21">
        <f>G16</f>
        <v>2000</v>
      </c>
      <c r="I16" s="42">
        <v>0</v>
      </c>
      <c r="J16" s="22">
        <f>(G16+H16-I16)</f>
        <v>4000</v>
      </c>
      <c r="K16" s="47">
        <f>(J16/B16)</f>
        <v>0.8</v>
      </c>
      <c r="L16" s="42">
        <v>0</v>
      </c>
      <c r="M16" s="37" t="str">
        <f>A16</f>
        <v>Burning spirit</v>
      </c>
    </row>
    <row r="17" spans="1:13" ht="15">
      <c r="A17" s="2" t="s">
        <v>20</v>
      </c>
      <c r="B17" s="3">
        <v>25</v>
      </c>
      <c r="C17" s="2" t="s">
        <v>8</v>
      </c>
      <c r="D17" s="2">
        <v>4</v>
      </c>
      <c r="F17" s="38">
        <v>0.003</v>
      </c>
      <c r="G17" s="21">
        <f>C5/12*C9*D17*F17</f>
        <v>12</v>
      </c>
      <c r="H17" s="21">
        <f>G17</f>
        <v>12</v>
      </c>
      <c r="I17" s="42">
        <v>0</v>
      </c>
      <c r="J17" s="22">
        <f>(G17+H17-I17)</f>
        <v>24</v>
      </c>
      <c r="K17" s="47">
        <f>(J17/B17)</f>
        <v>0.96</v>
      </c>
      <c r="L17" s="42">
        <v>0</v>
      </c>
      <c r="M17" s="37" t="str">
        <f>A17</f>
        <v>Basic Fuchsin</v>
      </c>
    </row>
    <row r="18" spans="1:13" ht="15">
      <c r="A18" s="2" t="s">
        <v>25</v>
      </c>
      <c r="B18" s="3">
        <v>500</v>
      </c>
      <c r="C18" s="2" t="s">
        <v>8</v>
      </c>
      <c r="D18" s="2">
        <v>4</v>
      </c>
      <c r="F18" s="38">
        <v>0.05</v>
      </c>
      <c r="G18" s="21">
        <f>C5/12*C9*D18*F18</f>
        <v>200</v>
      </c>
      <c r="H18" s="21">
        <f>G18</f>
        <v>200</v>
      </c>
      <c r="I18" s="42">
        <v>0</v>
      </c>
      <c r="J18" s="22">
        <f>(G18+H18-I18)</f>
        <v>400</v>
      </c>
      <c r="K18" s="47">
        <f>(J18/B18)</f>
        <v>0.8</v>
      </c>
      <c r="L18" s="42">
        <v>0</v>
      </c>
      <c r="M18" s="37" t="str">
        <f>A18</f>
        <v>Phenol crystals</v>
      </c>
    </row>
    <row r="19" spans="1:13" ht="15">
      <c r="A19" s="2" t="s">
        <v>23</v>
      </c>
      <c r="B19" s="3">
        <v>5000</v>
      </c>
      <c r="C19" s="2" t="s">
        <v>7</v>
      </c>
      <c r="D19" s="2">
        <v>6.4</v>
      </c>
      <c r="F19" s="38">
        <v>1</v>
      </c>
      <c r="G19" s="21">
        <f>C5/12*C9*D19*F19</f>
        <v>6400</v>
      </c>
      <c r="H19" s="21">
        <f>G19</f>
        <v>6400</v>
      </c>
      <c r="I19" s="42">
        <v>0</v>
      </c>
      <c r="J19" s="22">
        <f>(G19+H19-I19)</f>
        <v>12800</v>
      </c>
      <c r="K19" s="47">
        <f>(J19/B19)</f>
        <v>2.56</v>
      </c>
      <c r="L19" s="42">
        <v>0</v>
      </c>
      <c r="M19" s="37" t="str">
        <f>A19</f>
        <v>Denatured alcohol</v>
      </c>
    </row>
    <row r="20" spans="1:13" ht="15">
      <c r="A20" s="2" t="s">
        <v>22</v>
      </c>
      <c r="B20" s="3">
        <v>2500</v>
      </c>
      <c r="C20" s="2" t="s">
        <v>7</v>
      </c>
      <c r="D20" s="2">
        <v>6</v>
      </c>
      <c r="F20" s="38">
        <v>0.03</v>
      </c>
      <c r="G20" s="21">
        <f>C5/12*C9*D20*F20</f>
        <v>180</v>
      </c>
      <c r="H20" s="21">
        <f>G20</f>
        <v>180</v>
      </c>
      <c r="I20" s="42">
        <v>0</v>
      </c>
      <c r="J20" s="22">
        <f>(G20+H20-I20)</f>
        <v>360</v>
      </c>
      <c r="K20" s="47">
        <f>(J20/B20)</f>
        <v>0.144</v>
      </c>
      <c r="L20" s="42">
        <v>0</v>
      </c>
      <c r="M20" s="37" t="str">
        <f>A20</f>
        <v>Hydrochloric acid 37%</v>
      </c>
    </row>
    <row r="21" spans="1:13" ht="15">
      <c r="A21" s="2" t="s">
        <v>21</v>
      </c>
      <c r="B21" s="3">
        <v>25</v>
      </c>
      <c r="C21" s="2" t="s">
        <v>8</v>
      </c>
      <c r="D21" s="2">
        <v>4</v>
      </c>
      <c r="F21" s="38">
        <v>0.003</v>
      </c>
      <c r="G21" s="21">
        <f>C5/12*C9*D21*F21</f>
        <v>12</v>
      </c>
      <c r="H21" s="21">
        <f>G21</f>
        <v>12</v>
      </c>
      <c r="I21" s="42">
        <v>0</v>
      </c>
      <c r="J21" s="22">
        <f>(G21+H21-I21)</f>
        <v>24</v>
      </c>
      <c r="K21" s="47">
        <f>(J21/B21)</f>
        <v>0.96</v>
      </c>
      <c r="L21" s="42">
        <v>0</v>
      </c>
      <c r="M21" s="37" t="str">
        <f>A21</f>
        <v>Methylene blue</v>
      </c>
    </row>
    <row r="22" spans="1:13" ht="15">
      <c r="A22" s="2" t="s">
        <v>12</v>
      </c>
      <c r="B22" s="3">
        <v>1</v>
      </c>
      <c r="C22" s="2" t="s">
        <v>6</v>
      </c>
      <c r="D22" s="2"/>
      <c r="E22" s="2">
        <v>0.02</v>
      </c>
      <c r="F22" s="38"/>
      <c r="G22" s="21">
        <f>C7*C9*E22</f>
        <v>2.4</v>
      </c>
      <c r="H22" s="21">
        <f t="shared" si="0"/>
        <v>2.4</v>
      </c>
      <c r="I22" s="42">
        <v>0</v>
      </c>
      <c r="J22" s="22">
        <f t="shared" si="1"/>
        <v>4.8</v>
      </c>
      <c r="K22" s="47">
        <f>(J22/B22)</f>
        <v>4.8</v>
      </c>
      <c r="L22" s="42">
        <v>0</v>
      </c>
      <c r="M22" s="37" t="str">
        <f t="shared" si="2"/>
        <v>Slide holding boxes</v>
      </c>
    </row>
    <row r="23" spans="1:13" ht="15">
      <c r="A23" s="2" t="s">
        <v>13</v>
      </c>
      <c r="B23" s="3">
        <v>1</v>
      </c>
      <c r="C23" s="2" t="s">
        <v>6</v>
      </c>
      <c r="D23" s="2"/>
      <c r="E23" s="2">
        <v>0.01</v>
      </c>
      <c r="F23" s="38"/>
      <c r="G23" s="21">
        <f>C7*C9*E23</f>
        <v>1.2</v>
      </c>
      <c r="H23" s="21">
        <f t="shared" si="0"/>
        <v>1.2</v>
      </c>
      <c r="I23" s="42">
        <v>0</v>
      </c>
      <c r="J23" s="22">
        <f t="shared" si="1"/>
        <v>2.4</v>
      </c>
      <c r="K23" s="47">
        <f>(J23/B23)</f>
        <v>2.4</v>
      </c>
      <c r="L23" s="42">
        <v>0</v>
      </c>
      <c r="M23" s="37" t="str">
        <f t="shared" si="2"/>
        <v>Spiritlamps</v>
      </c>
    </row>
    <row r="24" spans="1:13" ht="15">
      <c r="A24" s="2" t="s">
        <v>15</v>
      </c>
      <c r="B24" s="3">
        <v>1</v>
      </c>
      <c r="C24" s="2" t="s">
        <v>6</v>
      </c>
      <c r="D24" s="2"/>
      <c r="E24" s="2">
        <v>0.01</v>
      </c>
      <c r="F24" s="38"/>
      <c r="G24" s="21">
        <f>C7*C9*E24</f>
        <v>1.2</v>
      </c>
      <c r="H24" s="21">
        <f t="shared" si="0"/>
        <v>1.2</v>
      </c>
      <c r="I24" s="42">
        <v>0</v>
      </c>
      <c r="J24" s="22">
        <f t="shared" si="1"/>
        <v>2.4</v>
      </c>
      <c r="K24" s="47">
        <f>(J24/B24)</f>
        <v>2.4</v>
      </c>
      <c r="L24" s="42">
        <v>0</v>
      </c>
      <c r="M24" s="37" t="str">
        <f t="shared" si="2"/>
        <v>Microscope, complete</v>
      </c>
    </row>
    <row r="25" spans="1:13" ht="15">
      <c r="A25" s="2" t="s">
        <v>16</v>
      </c>
      <c r="B25" s="3">
        <v>1</v>
      </c>
      <c r="C25" s="2" t="s">
        <v>6</v>
      </c>
      <c r="D25" s="2"/>
      <c r="E25" s="2">
        <v>0.1</v>
      </c>
      <c r="F25" s="38"/>
      <c r="G25" s="21">
        <f>C7*C9*E25</f>
        <v>12</v>
      </c>
      <c r="H25" s="21">
        <f t="shared" si="0"/>
        <v>12</v>
      </c>
      <c r="I25" s="42">
        <v>0</v>
      </c>
      <c r="J25" s="22">
        <f t="shared" si="1"/>
        <v>24</v>
      </c>
      <c r="K25" s="47">
        <f>(J25/B25)</f>
        <v>24</v>
      </c>
      <c r="L25" s="42">
        <v>0</v>
      </c>
      <c r="M25" s="37" t="str">
        <f t="shared" si="2"/>
        <v>Microscope bulbs</v>
      </c>
    </row>
    <row r="26" spans="1:13" ht="15">
      <c r="A26" s="2" t="s">
        <v>17</v>
      </c>
      <c r="B26" s="3">
        <v>1</v>
      </c>
      <c r="C26" s="2" t="s">
        <v>6</v>
      </c>
      <c r="D26" s="2"/>
      <c r="E26" s="2">
        <v>0.01</v>
      </c>
      <c r="F26" s="38"/>
      <c r="G26" s="21">
        <f>C7*C9*E26</f>
        <v>1.2</v>
      </c>
      <c r="H26" s="21">
        <f t="shared" si="0"/>
        <v>1.2</v>
      </c>
      <c r="I26" s="42">
        <v>0</v>
      </c>
      <c r="J26" s="22">
        <f t="shared" si="1"/>
        <v>2.4</v>
      </c>
      <c r="K26" s="47">
        <f>(J26/B26)</f>
        <v>2.4</v>
      </c>
      <c r="L26" s="42">
        <v>0</v>
      </c>
      <c r="M26" s="37" t="str">
        <f t="shared" si="2"/>
        <v>Microscope mirrors</v>
      </c>
    </row>
    <row r="27" spans="1:13" ht="15">
      <c r="A27" s="2" t="s">
        <v>18</v>
      </c>
      <c r="B27" s="3">
        <v>1</v>
      </c>
      <c r="C27" s="2" t="s">
        <v>6</v>
      </c>
      <c r="D27" s="2"/>
      <c r="E27" s="2">
        <v>0.02</v>
      </c>
      <c r="F27" s="38"/>
      <c r="G27" s="21">
        <f>C7*C9*E27</f>
        <v>2.4</v>
      </c>
      <c r="H27" s="21">
        <f t="shared" si="0"/>
        <v>2.4</v>
      </c>
      <c r="I27" s="42">
        <v>0</v>
      </c>
      <c r="J27" s="22">
        <f t="shared" si="1"/>
        <v>4.8</v>
      </c>
      <c r="K27" s="47">
        <f>(J27/B27)</f>
        <v>4.8</v>
      </c>
      <c r="L27" s="42">
        <v>0</v>
      </c>
      <c r="M27" s="37" t="str">
        <f t="shared" si="2"/>
        <v>Immersion objective 100X</v>
      </c>
    </row>
    <row r="28" spans="1:13" ht="15">
      <c r="A28" s="2" t="s">
        <v>19</v>
      </c>
      <c r="B28" s="3">
        <v>1</v>
      </c>
      <c r="C28" s="2" t="s">
        <v>6</v>
      </c>
      <c r="D28" s="2"/>
      <c r="E28" s="2">
        <v>0.01</v>
      </c>
      <c r="F28" s="38"/>
      <c r="G28" s="21">
        <f>C7*C9*E28</f>
        <v>1.2</v>
      </c>
      <c r="H28" s="21">
        <f t="shared" si="0"/>
        <v>1.2</v>
      </c>
      <c r="I28" s="42">
        <v>0</v>
      </c>
      <c r="J28" s="22">
        <f t="shared" si="1"/>
        <v>2.4</v>
      </c>
      <c r="K28" s="47">
        <f>(J28/B28)</f>
        <v>2.4</v>
      </c>
      <c r="L28" s="42">
        <v>0</v>
      </c>
      <c r="M28" s="37" t="str">
        <f t="shared" si="2"/>
        <v>Eyepiece 10X</v>
      </c>
    </row>
    <row r="29" spans="1:13" ht="15">
      <c r="A29" s="2" t="s">
        <v>24</v>
      </c>
      <c r="B29" s="3">
        <v>2500</v>
      </c>
      <c r="C29" s="2" t="s">
        <v>7</v>
      </c>
      <c r="D29" s="2"/>
      <c r="E29" s="2">
        <v>10</v>
      </c>
      <c r="F29" s="38"/>
      <c r="G29" s="21">
        <f>C7*C9*E29</f>
        <v>1200</v>
      </c>
      <c r="H29" s="21">
        <f t="shared" si="0"/>
        <v>1200</v>
      </c>
      <c r="I29" s="42">
        <v>0</v>
      </c>
      <c r="J29" s="22">
        <f t="shared" si="1"/>
        <v>2400</v>
      </c>
      <c r="K29" s="47">
        <f>(J29/B29)</f>
        <v>0.96</v>
      </c>
      <c r="L29" s="42">
        <v>0</v>
      </c>
      <c r="M29" s="37" t="str">
        <f t="shared" si="2"/>
        <v>Xylene</v>
      </c>
    </row>
    <row r="30" spans="1:13" ht="15">
      <c r="A30" s="2" t="s">
        <v>26</v>
      </c>
      <c r="B30" s="3">
        <v>100</v>
      </c>
      <c r="C30" s="2" t="s">
        <v>7</v>
      </c>
      <c r="D30" s="2"/>
      <c r="E30" s="2">
        <v>20</v>
      </c>
      <c r="F30" s="38"/>
      <c r="G30" s="21">
        <f>C7*C9*E30</f>
        <v>2400</v>
      </c>
      <c r="H30" s="21">
        <f t="shared" si="0"/>
        <v>2400</v>
      </c>
      <c r="I30" s="42">
        <v>0</v>
      </c>
      <c r="J30" s="22">
        <f t="shared" si="1"/>
        <v>4800</v>
      </c>
      <c r="K30" s="47">
        <f>(J30/B30)</f>
        <v>48</v>
      </c>
      <c r="L30" s="42">
        <v>0</v>
      </c>
      <c r="M30" s="37" t="str">
        <f t="shared" si="2"/>
        <v>Immersion oil</v>
      </c>
    </row>
    <row r="31" spans="1:13" ht="15">
      <c r="A31" s="2" t="s">
        <v>27</v>
      </c>
      <c r="B31" s="3">
        <v>100</v>
      </c>
      <c r="C31" s="2" t="s">
        <v>6</v>
      </c>
      <c r="D31" s="2"/>
      <c r="E31" s="2">
        <v>4</v>
      </c>
      <c r="F31" s="38"/>
      <c r="G31" s="21">
        <f>C7*C9*E31</f>
        <v>480</v>
      </c>
      <c r="H31" s="21">
        <f t="shared" si="0"/>
        <v>480</v>
      </c>
      <c r="I31" s="42">
        <v>0</v>
      </c>
      <c r="J31" s="22">
        <f t="shared" si="1"/>
        <v>960</v>
      </c>
      <c r="K31" s="47">
        <f>(J31/B31)</f>
        <v>9.6</v>
      </c>
      <c r="L31" s="42">
        <v>0</v>
      </c>
      <c r="M31" s="37" t="str">
        <f t="shared" si="2"/>
        <v>Filter paper, circular, small</v>
      </c>
    </row>
    <row r="32" spans="1:13" ht="15">
      <c r="A32" s="2" t="s">
        <v>28</v>
      </c>
      <c r="B32" s="3">
        <v>12</v>
      </c>
      <c r="C32" s="2" t="s">
        <v>6</v>
      </c>
      <c r="D32" s="2"/>
      <c r="E32" s="2">
        <v>0.2</v>
      </c>
      <c r="F32" s="38"/>
      <c r="G32" s="21">
        <f>C7*C9*E32</f>
        <v>24</v>
      </c>
      <c r="H32" s="21">
        <f t="shared" si="0"/>
        <v>24</v>
      </c>
      <c r="I32" s="42">
        <v>0</v>
      </c>
      <c r="J32" s="22">
        <f t="shared" si="1"/>
        <v>48</v>
      </c>
      <c r="K32" s="47">
        <f>(J32/B32)</f>
        <v>4</v>
      </c>
      <c r="L32" s="42">
        <v>0</v>
      </c>
      <c r="M32" s="37" t="str">
        <f t="shared" si="2"/>
        <v>Grease pencils</v>
      </c>
    </row>
    <row r="33" spans="1:13" ht="15">
      <c r="A33" s="2" t="s">
        <v>29</v>
      </c>
      <c r="B33" s="3">
        <v>1</v>
      </c>
      <c r="C33" s="2" t="s">
        <v>6</v>
      </c>
      <c r="D33" s="2"/>
      <c r="E33" s="2">
        <v>0.01</v>
      </c>
      <c r="F33" s="38"/>
      <c r="G33" s="21">
        <f>C7*C9*E33</f>
        <v>1.2</v>
      </c>
      <c r="H33" s="21">
        <f t="shared" si="0"/>
        <v>1.2</v>
      </c>
      <c r="I33" s="42">
        <v>0</v>
      </c>
      <c r="J33" s="22">
        <f t="shared" si="1"/>
        <v>2.4</v>
      </c>
      <c r="K33" s="47">
        <f>(J33/B33)</f>
        <v>2.4</v>
      </c>
      <c r="L33" s="42">
        <v>0</v>
      </c>
      <c r="M33" s="37" t="str">
        <f t="shared" si="2"/>
        <v>Diamond pencils</v>
      </c>
    </row>
    <row r="34" spans="1:13" ht="15">
      <c r="A34" s="2" t="s">
        <v>33</v>
      </c>
      <c r="B34" s="3">
        <v>1</v>
      </c>
      <c r="C34" s="2" t="s">
        <v>6</v>
      </c>
      <c r="D34" s="2"/>
      <c r="E34" s="2">
        <v>0.04</v>
      </c>
      <c r="F34" s="38"/>
      <c r="G34" s="21">
        <f>C7*C9*E34</f>
        <v>4.8</v>
      </c>
      <c r="H34" s="21">
        <f t="shared" si="0"/>
        <v>4.8</v>
      </c>
      <c r="I34" s="42">
        <v>0</v>
      </c>
      <c r="J34" s="22">
        <f t="shared" si="1"/>
        <v>9.6</v>
      </c>
      <c r="K34" s="47">
        <f>(J34/B34)</f>
        <v>9.6</v>
      </c>
      <c r="L34" s="42">
        <v>0</v>
      </c>
      <c r="M34" s="37" t="str">
        <f t="shared" si="2"/>
        <v>Staining bottle 250 ml, with spout, for acid alcohol / methylene blue</v>
      </c>
    </row>
    <row r="35" spans="1:13" ht="15">
      <c r="A35" s="2" t="s">
        <v>34</v>
      </c>
      <c r="B35" s="3">
        <v>1</v>
      </c>
      <c r="C35" s="2" t="s">
        <v>6</v>
      </c>
      <c r="D35" s="2"/>
      <c r="E35" s="2">
        <v>0.02</v>
      </c>
      <c r="F35" s="38"/>
      <c r="G35" s="21">
        <f>C7*C9*E35</f>
        <v>2.4</v>
      </c>
      <c r="H35" s="21">
        <f t="shared" si="0"/>
        <v>2.4</v>
      </c>
      <c r="I35" s="42">
        <v>0</v>
      </c>
      <c r="J35" s="22">
        <f t="shared" si="1"/>
        <v>4.8</v>
      </c>
      <c r="K35" s="47">
        <f>(J35/B35)</f>
        <v>4.8</v>
      </c>
      <c r="L35" s="42">
        <v>0</v>
      </c>
      <c r="M35" s="37" t="str">
        <f t="shared" si="2"/>
        <v>Staining bottle 250 ml, with screwcap, for carbolfuchsin stain</v>
      </c>
    </row>
    <row r="36" spans="1:13" ht="15">
      <c r="A36" s="2" t="s">
        <v>30</v>
      </c>
      <c r="B36" s="3">
        <v>1</v>
      </c>
      <c r="C36" s="2" t="s">
        <v>6</v>
      </c>
      <c r="D36" s="2"/>
      <c r="E36" s="2">
        <v>0.02</v>
      </c>
      <c r="F36" s="38"/>
      <c r="G36" s="21">
        <f>C7*C9*E36</f>
        <v>2.4</v>
      </c>
      <c r="H36" s="21">
        <f t="shared" si="0"/>
        <v>2.4</v>
      </c>
      <c r="I36" s="42">
        <v>0</v>
      </c>
      <c r="J36" s="22">
        <f t="shared" si="1"/>
        <v>4.8</v>
      </c>
      <c r="K36" s="47">
        <f>(J36/B36)</f>
        <v>4.8</v>
      </c>
      <c r="L36" s="42">
        <v>0</v>
      </c>
      <c r="M36" s="37" t="str">
        <f t="shared" si="2"/>
        <v>Dropper bottle 25 ml for immersion oil</v>
      </c>
    </row>
    <row r="37" spans="1:13" ht="15">
      <c r="A37" s="2" t="s">
        <v>41</v>
      </c>
      <c r="B37" s="3">
        <v>1</v>
      </c>
      <c r="C37" s="2" t="s">
        <v>6</v>
      </c>
      <c r="D37" s="2"/>
      <c r="E37" s="2">
        <v>0.06</v>
      </c>
      <c r="F37" s="38"/>
      <c r="G37" s="21">
        <f>C7*C9*E37</f>
        <v>7.199999999999999</v>
      </c>
      <c r="H37" s="21">
        <f t="shared" si="0"/>
        <v>7.199999999999999</v>
      </c>
      <c r="I37" s="42">
        <v>0</v>
      </c>
      <c r="J37" s="22">
        <f t="shared" si="1"/>
        <v>14.399999999999999</v>
      </c>
      <c r="K37" s="47">
        <f>(J37/B37)</f>
        <v>14.399999999999999</v>
      </c>
      <c r="L37" s="42">
        <v>0</v>
      </c>
      <c r="M37" s="37" t="str">
        <f t="shared" si="2"/>
        <v>Stains stock bottle 1 Ltr, plastic (3 stains)</v>
      </c>
    </row>
    <row r="38" spans="1:13" ht="15">
      <c r="A38" s="2" t="s">
        <v>31</v>
      </c>
      <c r="B38" s="3">
        <v>1</v>
      </c>
      <c r="C38" s="2" t="s">
        <v>6</v>
      </c>
      <c r="D38" s="2"/>
      <c r="E38" s="2">
        <v>0.01</v>
      </c>
      <c r="F38" s="38"/>
      <c r="G38" s="21">
        <f>C7*C9*E38</f>
        <v>1.2</v>
      </c>
      <c r="H38" s="21">
        <f t="shared" si="0"/>
        <v>1.2</v>
      </c>
      <c r="I38" s="42">
        <v>0</v>
      </c>
      <c r="J38" s="22">
        <f t="shared" si="1"/>
        <v>2.4</v>
      </c>
      <c r="K38" s="47">
        <f>(J38/B38)</f>
        <v>2.4</v>
      </c>
      <c r="L38" s="42">
        <v>0</v>
      </c>
      <c r="M38" s="37" t="str">
        <f t="shared" si="2"/>
        <v>Staining bridge</v>
      </c>
    </row>
    <row r="39" spans="1:13" ht="15">
      <c r="A39" s="2" t="s">
        <v>32</v>
      </c>
      <c r="B39" s="3">
        <v>1</v>
      </c>
      <c r="C39" s="2" t="s">
        <v>6</v>
      </c>
      <c r="D39" s="2"/>
      <c r="E39" s="2">
        <v>0.02</v>
      </c>
      <c r="F39" s="38"/>
      <c r="G39" s="21">
        <f>C7*C9*E39</f>
        <v>2.4</v>
      </c>
      <c r="H39" s="21">
        <f t="shared" si="0"/>
        <v>2.4</v>
      </c>
      <c r="I39" s="42">
        <v>0</v>
      </c>
      <c r="J39" s="22">
        <f t="shared" si="1"/>
        <v>4.8</v>
      </c>
      <c r="K39" s="47">
        <f>(J39/B39)</f>
        <v>4.8</v>
      </c>
      <c r="L39" s="42">
        <v>0</v>
      </c>
      <c r="M39" s="37" t="str">
        <f t="shared" si="2"/>
        <v>Plastic funnel, small, for carbolfuchsin stain filtration during staining</v>
      </c>
    </row>
    <row r="40" spans="1:13" ht="15">
      <c r="A40" s="2" t="s">
        <v>43</v>
      </c>
      <c r="B40" s="3">
        <v>5000</v>
      </c>
      <c r="C40" s="2" t="s">
        <v>7</v>
      </c>
      <c r="D40" s="2"/>
      <c r="E40" s="2">
        <v>500</v>
      </c>
      <c r="F40" s="38"/>
      <c r="G40" s="21">
        <f>C7*C9*E40</f>
        <v>60000</v>
      </c>
      <c r="H40" s="21">
        <f t="shared" si="0"/>
        <v>60000</v>
      </c>
      <c r="I40" s="42">
        <v>0</v>
      </c>
      <c r="J40" s="22">
        <f t="shared" si="1"/>
        <v>120000</v>
      </c>
      <c r="K40" s="47">
        <f>(J40/B40)</f>
        <v>24</v>
      </c>
      <c r="L40" s="42">
        <v>0</v>
      </c>
      <c r="M40" s="37" t="str">
        <f t="shared" si="2"/>
        <v>Disinfectant, ml</v>
      </c>
    </row>
    <row r="41" spans="1:13" ht="15">
      <c r="A41" s="2" t="s">
        <v>37</v>
      </c>
      <c r="B41" s="3">
        <v>1</v>
      </c>
      <c r="C41" s="2" t="s">
        <v>36</v>
      </c>
      <c r="D41" s="2"/>
      <c r="E41" s="2">
        <v>0.01</v>
      </c>
      <c r="F41" s="38"/>
      <c r="G41" s="21">
        <f>C7*C9*E41</f>
        <v>1.2</v>
      </c>
      <c r="H41" s="21">
        <f t="shared" si="0"/>
        <v>1.2</v>
      </c>
      <c r="I41" s="42">
        <v>0</v>
      </c>
      <c r="J41" s="22">
        <f>(G41+H41-I41)</f>
        <v>2.4</v>
      </c>
      <c r="K41" s="47">
        <f>(J41/B41)</f>
        <v>2.4</v>
      </c>
      <c r="L41" s="42">
        <v>0</v>
      </c>
      <c r="M41" s="37" t="str">
        <f>A41</f>
        <v>Nichrome wire for bacteriological loops, 22 SWG bare</v>
      </c>
    </row>
    <row r="42" spans="1:13" ht="15.75" thickBot="1">
      <c r="A42" s="2" t="s">
        <v>35</v>
      </c>
      <c r="B42" s="3">
        <v>5</v>
      </c>
      <c r="C42" s="2" t="s">
        <v>6</v>
      </c>
      <c r="D42" s="2"/>
      <c r="E42" s="2">
        <v>0.01</v>
      </c>
      <c r="F42" s="38"/>
      <c r="G42" s="23">
        <f>C7*C9*E42</f>
        <v>1.2</v>
      </c>
      <c r="H42" s="23">
        <f t="shared" si="0"/>
        <v>1.2</v>
      </c>
      <c r="I42" s="43">
        <v>0</v>
      </c>
      <c r="J42" s="22">
        <f t="shared" si="1"/>
        <v>2.4</v>
      </c>
      <c r="K42" s="47">
        <f>(J42/B42)</f>
        <v>0.48</v>
      </c>
      <c r="L42" s="43">
        <v>0</v>
      </c>
      <c r="M42" s="37" t="str">
        <f t="shared" si="2"/>
        <v>Bacteriological loop holder</v>
      </c>
    </row>
    <row r="43" spans="1:19" ht="15">
      <c r="A43" s="18"/>
      <c r="B43" s="18"/>
      <c r="C43" s="18"/>
      <c r="D43" s="19"/>
      <c r="E43" s="6"/>
      <c r="F43" s="6"/>
      <c r="G43" s="6"/>
      <c r="H43" s="6"/>
      <c r="I43" s="10"/>
      <c r="J43" s="6"/>
      <c r="K43" s="6"/>
      <c r="L43" s="29"/>
      <c r="M43" s="19"/>
      <c r="N43" s="19"/>
      <c r="O43" s="19"/>
      <c r="P43" s="19"/>
      <c r="Q43" s="19"/>
      <c r="R43" s="19"/>
      <c r="S43" s="6"/>
    </row>
    <row r="44" spans="1:18" ht="15">
      <c r="A44" s="48" t="s">
        <v>53</v>
      </c>
      <c r="B44" s="2" t="s">
        <v>54</v>
      </c>
      <c r="L44" s="3"/>
      <c r="M44" s="3"/>
      <c r="N44" s="3"/>
      <c r="O44" s="3"/>
      <c r="P44" s="3"/>
      <c r="Q44" s="3"/>
      <c r="R44" s="3"/>
    </row>
    <row r="45" ht="15">
      <c r="B45" s="2" t="s">
        <v>55</v>
      </c>
    </row>
    <row r="46" ht="15">
      <c r="B46" s="2" t="s">
        <v>56</v>
      </c>
    </row>
    <row r="47" ht="15">
      <c r="B47" s="2" t="s">
        <v>57</v>
      </c>
    </row>
  </sheetData>
  <sheetProtection sheet="1" objects="1" scenarios="1"/>
  <printOptions/>
  <pageMargins left="0.7480314960629921" right="0.7480314960629921" top="0.984251968503937" bottom="0.984251968503937" header="0.5" footer="0.5"/>
  <pageSetup fitToHeight="2" horizontalDpi="360" verticalDpi="360" orientation="landscape" paperSize="9" scale="4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I.T.G.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Van Deun</dc:creator>
  <cp:keywords/>
  <dc:description/>
  <cp:lastModifiedBy>A. Van Deun</cp:lastModifiedBy>
  <cp:lastPrinted>2003-11-27T13:48:05Z</cp:lastPrinted>
  <dcterms:created xsi:type="dcterms:W3CDTF">2003-11-27T13:04:33Z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