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564" windowWidth="19524" windowHeight="12504" tabRatio="748" firstSheet="3" activeTab="9"/>
  </bookViews>
  <sheets>
    <sheet name="Participants" sheetId="1" r:id="rId1"/>
    <sheet name="Diversity" sheetId="2" r:id="rId2"/>
    <sheet name="Minority Institutions" sheetId="3" r:id="rId3"/>
    <sheet name="Teacher Use of Materials" sheetId="4" r:id="rId4"/>
    <sheet name="Teacher Satisfaction" sheetId="5" r:id="rId5"/>
    <sheet name="Student Interest Gains" sheetId="6" r:id="rId6"/>
    <sheet name="SG Highlights" sheetId="7" r:id="rId7"/>
    <sheet name="Other MUREP Measures" sheetId="8" r:id="rId8"/>
    <sheet name="Feedback" sheetId="9" r:id="rId9"/>
    <sheet name="APGs" sheetId="10" r:id="rId10"/>
  </sheets>
  <definedNames>
    <definedName name="_xlnm.Print_Titles" localSheetId="0">'Participants'!$6:$7</definedName>
    <definedName name="_xlnm.Print_Titles" localSheetId="4">'Teacher Satisfaction'!$5:$5</definedName>
    <definedName name="_xlnm.Print_Titles" localSheetId="3">'Teacher Use of Materials'!$5:$5</definedName>
  </definedNames>
  <calcPr fullCalcOnLoad="1"/>
</workbook>
</file>

<file path=xl/sharedStrings.xml><?xml version="1.0" encoding="utf-8"?>
<sst xmlns="http://schemas.openxmlformats.org/spreadsheetml/2006/main" count="495" uniqueCount="313">
  <si>
    <t>Double counts in MUREP programs have been eliminated.</t>
  </si>
  <si>
    <t>Double counts in GSRP program have been eliminated.</t>
  </si>
  <si>
    <t>Based on self-reported data in the teacher profile</t>
  </si>
  <si>
    <t>Based on self-reported data in the student profile</t>
  </si>
  <si>
    <t xml:space="preserve">*Direct Participants Onsite are those whose name, school, or organization is known and there is direct live interaction between the participant and the instructor/leader for about an hour or more, and who are together on the site.  The Model is a Workshop, Class, etc. </t>
  </si>
  <si>
    <t>Number who did not respond is variable for each item in this data section. Atleast 69 students responded to each item.</t>
  </si>
  <si>
    <t>* Some of the questions - especially the family involvement ones are very difficult to answer for middle school kids. Most families of children this age are not going to ask questions and we are not going to know how involved the families are in their life.</t>
  </si>
  <si>
    <t>* As an addition to the NASA Explorer School family in 2006 I am excited, energized, and motivated to share the knowledge that I will gain as a member of the NES family.</t>
  </si>
  <si>
    <t>Sampling of feedback from NES teacher participants:</t>
  </si>
  <si>
    <t>FY06 Performance and 
Accountability Report</t>
  </si>
  <si>
    <t>Subjects</t>
  </si>
  <si>
    <t>6ED10</t>
  </si>
  <si>
    <t>Data Source: The NASA Explorer Institutes (NEI) Addition to the Participant Counts Information instrument.</t>
  </si>
  <si>
    <t>Digital Learning Network</t>
  </si>
  <si>
    <t>Technology and Products</t>
  </si>
  <si>
    <t>Did not Respond</t>
  </si>
  <si>
    <t>* Research has shown that prgressive changes in schools take 7 years to happen, so truly the effects of this program will not be ingrained in seven years. I have seen positive changes in the staff with their confidence with scienc because of this program. THANKS!</t>
  </si>
  <si>
    <t>MUREP data based on Performance Outcomes 2006 database: self-reported by Principal Investigators for the FY '06</t>
  </si>
  <si>
    <t>Database</t>
  </si>
  <si>
    <t xml:space="preserve"># of Participants with Parental/ Guardian Involvement at the End of the program </t>
  </si>
  <si>
    <t xml:space="preserve"># of Partnerships Formed to Facilitate Research Related to NASA (exlcuding NASA centers) </t>
  </si>
  <si>
    <t># of Research Centers Established by the Funds from Current NASA grant</t>
  </si>
  <si>
    <t># Ratio of Proposals Awarded to Submitted</t>
  </si>
  <si>
    <t>Total $$ Awarded</t>
  </si>
  <si>
    <t>CIPAIR (CIPA and PAIR in 2006)</t>
  </si>
  <si>
    <t>--</t>
  </si>
  <si>
    <t>2/5</t>
  </si>
  <si>
    <t>2/3</t>
  </si>
  <si>
    <t>8/16</t>
  </si>
  <si>
    <t>35/98</t>
  </si>
  <si>
    <t>4/9</t>
  </si>
  <si>
    <t>4/10</t>
  </si>
  <si>
    <t>1/1</t>
  </si>
  <si>
    <t>8/25</t>
  </si>
  <si>
    <t>1/3</t>
  </si>
  <si>
    <t>0/1</t>
  </si>
  <si>
    <t>MUREP 2006 Total</t>
  </si>
  <si>
    <t xml:space="preserve">TOTAL Tribal Colleges and Universities Project </t>
  </si>
  <si>
    <t>NASA ANNUAL PROGRESS REPORT AUGUST 2006 (AIHEC)</t>
  </si>
  <si>
    <t>2005/2006</t>
  </si>
  <si>
    <t>*** "Other" participants includes the following categories, under "Additional Participants" in the NEEIS Final Report: Administrators, Civic Group, Education Specialists, Professional and "Other". Both Direct Physical Presence and Direct Distance Learning are included.</t>
  </si>
  <si>
    <t>Total number of Family and Other Participants</t>
  </si>
  <si>
    <t>Number of Other Participants</t>
  </si>
  <si>
    <t>(Includes Direct Onsite* and Direct Distance Learning** Participants)</t>
  </si>
  <si>
    <t>Other *** Participants</t>
  </si>
  <si>
    <t>Informal Education</t>
  </si>
  <si>
    <t>Total</t>
  </si>
  <si>
    <t>NASA Explorer Institutes</t>
  </si>
  <si>
    <t>NEI received no funding support in FY06.</t>
  </si>
  <si>
    <t>Number who did not respond is variable for each item in this data section. Atleast 54 students responded to each item.</t>
  </si>
  <si>
    <t>Number who did not respond is variable for each item in this data section. Atleast 6627 students responded to each item.</t>
  </si>
  <si>
    <t>Out of 13 responses from past USRP participants, 2 reported aerospace-related field as their primary area of employment, and 1 reported NASA.</t>
  </si>
  <si>
    <t>Data Source: USRP Pipeline/Longitudinal Higher Ed Student Followup - for Participant</t>
  </si>
  <si>
    <t>6ED5</t>
  </si>
  <si>
    <t>Collect, analyze, and report longitudinal data on student participants to determine the degree to which participants enter the NASA workforce or other NASA-related career fields.</t>
  </si>
  <si>
    <t>6ED8</t>
  </si>
  <si>
    <t>Select and support 50 additional schools to participate in the NASA Explorer Schools program, maintaining the total number at 150.</t>
  </si>
  <si>
    <t>Notes:</t>
  </si>
  <si>
    <t>Anecdotal Participant Feedback</t>
  </si>
  <si>
    <t xml:space="preserve"># of Publications </t>
  </si>
  <si>
    <t># of Presentations</t>
  </si>
  <si>
    <t xml:space="preserve"># of Couses Developed or Enhanced </t>
  </si>
  <si>
    <t># of Courses Anticipated to become a Regular Part of the Curriculum</t>
  </si>
  <si>
    <t># of Curriculum Development Initiatives</t>
  </si>
  <si>
    <t xml:space="preserve"># of Education and Community-Oriented Partnerships </t>
  </si>
  <si>
    <t xml:space="preserve"># of Participants with Parental/ Guardian Involvement at the Beginning of the program </t>
  </si>
  <si>
    <t>**Direct Participants in the Distance Learning Category meet all of the above requirements except the participants are off site, participating by two-way, "open-mike" electronic communication.</t>
  </si>
  <si>
    <t>Weighted Average Across All Four Projects</t>
  </si>
  <si>
    <t>The above feedback was provided in the Teacher Involvement Instrument.</t>
  </si>
  <si>
    <t>Did not respond</t>
  </si>
  <si>
    <r>
      <t>Based on self-reported data</t>
    </r>
    <r>
      <rPr>
        <i/>
        <sz val="10"/>
        <rFont val="Arial"/>
        <family val="2"/>
      </rPr>
      <t xml:space="preserve"> in the Teacher Feedback instrument</t>
    </r>
  </si>
  <si>
    <t>Based on data reported by parents or guardians of K-12 student participants, in the Parent Feedback Form.</t>
  </si>
  <si>
    <t>126 schools participated in the NASA Explorer Schools in FY06</t>
  </si>
  <si>
    <t>H.E. Teachers</t>
  </si>
  <si>
    <t>H.E. F/S Student Awardees</t>
  </si>
  <si>
    <t>2,477 Awardees w/demographics</t>
  </si>
  <si>
    <t>H.E Students</t>
  </si>
  <si>
    <t>53,633 w/underrep or non-underrep</t>
  </si>
  <si>
    <t>K-12 Parents</t>
  </si>
  <si>
    <t>H.E. Admin.</t>
  </si>
  <si>
    <t>K-12 Admin.</t>
  </si>
  <si>
    <t>Under-Represented</t>
  </si>
  <si>
    <t>Mixed Race</t>
  </si>
  <si>
    <t>Not Reported</t>
  </si>
  <si>
    <t>Not Collected</t>
  </si>
  <si>
    <t>X</t>
  </si>
  <si>
    <t>CIPAIR (CIPA and PAIR in 06)</t>
  </si>
  <si>
    <t>H.E. Faculty</t>
  </si>
  <si>
    <t>H.E.Students</t>
  </si>
  <si>
    <t>H.E.  Faculty</t>
  </si>
  <si>
    <t>H.E. Students</t>
  </si>
  <si>
    <t>MUREP and GSRP Percentages by Gender, Disability also available</t>
  </si>
  <si>
    <t xml:space="preserve">How is grantee defined? Will projects be categorized as grantees? If yes, then does a Final Report constitute annual reporting of their accomplishments? </t>
  </si>
  <si>
    <t>(Participants may select more than one ethnicity)</t>
  </si>
  <si>
    <t>Total number of Teachers/ Faculty (Includes Post Docs)</t>
  </si>
  <si>
    <t>Amateur Radio on ISS (ARISS)</t>
  </si>
  <si>
    <t>Student Feedback</t>
  </si>
  <si>
    <t>NASA  Explorer Schools (NES)</t>
  </si>
  <si>
    <t>Number of Respondents</t>
  </si>
  <si>
    <t>Grades 4-12 Student End of Session Feedback</t>
  </si>
  <si>
    <t>Graduate Student Researchers Program (GSRP)</t>
  </si>
  <si>
    <t>Teacher Use of NASA Materials</t>
  </si>
  <si>
    <t>Student Interest Gains in STEM-G</t>
  </si>
  <si>
    <t>Geography</t>
  </si>
  <si>
    <t>Higher Ed Student Feedback</t>
  </si>
  <si>
    <t>Number of workshops: 306</t>
  </si>
  <si>
    <t>Data Source: FY06 NEAT Workshop Manager Report</t>
  </si>
  <si>
    <t>Year</t>
  </si>
  <si>
    <t>Number of Institutions</t>
  </si>
  <si>
    <t>Number of K-12 Schools</t>
  </si>
  <si>
    <t>Number of Higher Ed Institutions</t>
  </si>
  <si>
    <t>Total number of Schools/Institutions</t>
  </si>
  <si>
    <t>TOTAL MUREP 2006 Programs</t>
  </si>
  <si>
    <t>PO -- MUREP programs 2006</t>
  </si>
  <si>
    <t>NON MINORITY</t>
  </si>
  <si>
    <t>HBCU</t>
  </si>
  <si>
    <t>HSI</t>
  </si>
  <si>
    <t>OMU</t>
  </si>
  <si>
    <t>TCU</t>
  </si>
  <si>
    <t>Minority Total</t>
  </si>
  <si>
    <t>TOTAL GSRP 2006</t>
  </si>
  <si>
    <t>GSRP 2006</t>
  </si>
  <si>
    <t>* In the first three months of this school year, I have enjoyed adding NASA resources to my lessons. I have been able to find numerous activities to enhance the existing curriculum. I am already seeing an increase in student interest in STEM-G careers and content.</t>
  </si>
  <si>
    <t>* I think the activities and resources provided by NASA are quality resources and I trust them because I know they are written by educators. That makes the biggest difference. The content is relevant and up to date. The activities are easily adaptable for learning styles and abilities.</t>
  </si>
  <si>
    <t>Annual Performance Goals</t>
  </si>
  <si>
    <t>Results</t>
  </si>
  <si>
    <t>6ED1</t>
  </si>
  <si>
    <t>* i have been encouraging other teachers in my school to use these resources and come to me with any questions they have. Unfortunately last year many of the teachers were overwhelmed with the amount of stuff to look at. They are feeling more comfortable this year and seem to be using the resources more.</t>
  </si>
  <si>
    <t>* This fall, I presented at two state level conferences, and I am currently scheduled to present at the NSTA conference in St. Louis in March 2007. I am having problems getting my district to pay for any costs associated with NSTA, so I don't know at this point if I will actually be able to attend.</t>
  </si>
  <si>
    <t>The result reflects answers to the 2nd question.</t>
  </si>
  <si>
    <t>Fully: 23    Minimally: 0    Not at all: 0</t>
  </si>
  <si>
    <t>Science, Engineering, Mathematics and Aerospace Academy (SEMAA)</t>
  </si>
  <si>
    <t>Laurie Ruberg</t>
  </si>
  <si>
    <t>NASA Office of Education</t>
  </si>
  <si>
    <t>Math</t>
  </si>
  <si>
    <t>Science</t>
  </si>
  <si>
    <t>Engineering</t>
  </si>
  <si>
    <t>Technology</t>
  </si>
  <si>
    <t>Before program</t>
  </si>
  <si>
    <t>After Program</t>
  </si>
  <si>
    <t>Number of students responding</t>
  </si>
  <si>
    <t>Please rate your SEMAA teacher(s) for today's activity/activities.</t>
  </si>
  <si>
    <t>Notes</t>
  </si>
  <si>
    <t>I was satisfied with the overall quality of the presentation/s</t>
  </si>
  <si>
    <t>Average 4.5, out of a max of 5.0</t>
  </si>
  <si>
    <t>Result</t>
  </si>
  <si>
    <t>Data Item</t>
  </si>
  <si>
    <t>Data Collection Instrument</t>
  </si>
  <si>
    <t>Specific and open-ended participant feedback is collected for most projects. SMD Activities currently do not collect participant feedback.</t>
  </si>
  <si>
    <t>MUREP Small Programs</t>
  </si>
  <si>
    <t>Information about student interest and involvement in STEM available in NASA Explorer Schools (NES) Student Interest Assessments (Grades 4-6 and 7-9). Data items collect interest information rather than interest gains.</t>
  </si>
  <si>
    <t>Grades 4-12 Student Class Evaluation</t>
  </si>
  <si>
    <t>Project Participation</t>
  </si>
  <si>
    <t>* This is our first year as an NES School. I expect everything to completely change and the families to be much more involved in the STEM-G process. Also, expect to do a lot more staff education.</t>
  </si>
  <si>
    <t>Yes: 830 (43%)           
No: 1102 (57%)</t>
  </si>
  <si>
    <t>Yes: 30%         
No:  70%</t>
  </si>
  <si>
    <t>Data Source: List of schools was provided by NES Project Manager at the end of FY06, for the purpose of including as drop-down lists in Student and Teacher Profile. The list includes 126 schools.</t>
  </si>
  <si>
    <t>Award competitive grants to NASA Centers and informal education partners to conduct up to 15 Explorer Institute workshops</t>
  </si>
  <si>
    <t>Data for six workshops was reported.</t>
  </si>
  <si>
    <t>6ED11</t>
  </si>
  <si>
    <t>Collect, analyze, and report the percentage of grantees that annually report on their accomplishments</t>
  </si>
  <si>
    <t>NASA Spaceflight Education Opportunities (NSEO)</t>
  </si>
  <si>
    <t>How much do you agree or disagree with the following:</t>
  </si>
  <si>
    <t>This event was a valuable experience</t>
  </si>
  <si>
    <t>I expect to apply what I learned in this event</t>
  </si>
  <si>
    <t>Participant category</t>
  </si>
  <si>
    <t>See Notes</t>
  </si>
  <si>
    <t>The content of the workshop.</t>
  </si>
  <si>
    <t>The NASA facilities</t>
  </si>
  <si>
    <t>The NASA Staff</t>
  </si>
  <si>
    <t>Out of a max of 5</t>
  </si>
  <si>
    <t>Average</t>
  </si>
  <si>
    <t>Out of 63 respondents, 52 answered this question.</t>
  </si>
  <si>
    <t>Annual Performance Measures (FY06)</t>
  </si>
  <si>
    <t>Black or African American</t>
  </si>
  <si>
    <t>White (Caucasian)</t>
  </si>
  <si>
    <t>Asian</t>
  </si>
  <si>
    <t>American Indian or Alaska Native</t>
  </si>
  <si>
    <t>Native Hawaiian or Pacific Islander</t>
  </si>
  <si>
    <t>Other</t>
  </si>
  <si>
    <t>Hispanic/Latino</t>
  </si>
  <si>
    <t>This Program was a valuable experience</t>
  </si>
  <si>
    <t>The content of the Program matched your educational objectives</t>
  </si>
  <si>
    <t>Program Report</t>
  </si>
  <si>
    <t>Average 5, out of a max of 5.0</t>
  </si>
  <si>
    <t>Number of educators: 5,054</t>
  </si>
  <si>
    <t>6ED4</t>
  </si>
  <si>
    <t>Average 4.8, out of a max of 5.0</t>
  </si>
  <si>
    <t>Higher Ed Students</t>
  </si>
  <si>
    <t>University Faculty (Includes Post Docs)</t>
  </si>
  <si>
    <t>Undergraduate Student Researchers Program (USRP)</t>
  </si>
  <si>
    <t>Teacher Satisfaction Metrics</t>
  </si>
  <si>
    <t>ISS EarthKAM</t>
  </si>
  <si>
    <t>K-12 Teacher</t>
  </si>
  <si>
    <t>Conduct 12 Educator Astronaut workshop, involving approximately 240 educators</t>
  </si>
  <si>
    <t>JPFP</t>
  </si>
  <si>
    <t>NAFP</t>
  </si>
  <si>
    <t>URC</t>
  </si>
  <si>
    <t>Earth Explorers</t>
  </si>
  <si>
    <t>FAR</t>
  </si>
  <si>
    <t>MIE</t>
  </si>
  <si>
    <t>MUCERPI</t>
  </si>
  <si>
    <t>NRTS</t>
  </si>
  <si>
    <t>PACE</t>
  </si>
  <si>
    <t>SCHOLARS</t>
  </si>
  <si>
    <t>More than 60% of NES participants have used NASA materials in their classroom, with 23% spending 16+ hours on it.</t>
  </si>
  <si>
    <t>Did you receive any NASA materials or publications during the program? If yes, were some used during the program?</t>
  </si>
  <si>
    <t>* This program is excellent, and added some enthusiasm to our school. The NASA resources and the NES program have improved our school's standing among the other schools in our district.</t>
  </si>
  <si>
    <t>* It was difficult for me to answer some of the questions because I am an administrator. However, I tried to answer based on what I see occurring in the classrooms and my experiences with NASA.</t>
  </si>
  <si>
    <t>Complete a retrospective longitudinal study of student participants to determine the degree to which participants entered the NASA workforce or other NASA-related career fields.</t>
  </si>
  <si>
    <t>Average 3.3 out of a max of 4</t>
  </si>
  <si>
    <t>Average 3.5 out of a max of 4</t>
  </si>
  <si>
    <t>Average 3.4 out of a max of 4</t>
  </si>
  <si>
    <t>Average 4.8 out of a max of 5</t>
  </si>
  <si>
    <r>
      <t xml:space="preserve">??? </t>
    </r>
    <r>
      <rPr>
        <b/>
        <sz val="10"/>
        <rFont val="Arial"/>
        <family val="2"/>
      </rPr>
      <t>/ Richard Adams</t>
    </r>
  </si>
  <si>
    <t>Richard Gilmore</t>
  </si>
  <si>
    <t>Frank Scalzo</t>
  </si>
  <si>
    <t>Aerospace Education Services Program (AESP)</t>
  </si>
  <si>
    <t>NASA Explorer Schools (NES)</t>
  </si>
  <si>
    <t>Based on GSRP 2006 database: self-reported by student awardees for the FY '06</t>
  </si>
  <si>
    <t>Rate your level of interest in the following areas before and after participating in the Program, using a scale of 1-5, where 5 is the highest:</t>
  </si>
  <si>
    <t>How many total hours of STEM-G activities did you participate in last year?</t>
  </si>
  <si>
    <t>Did you train other educators in the use of NASA resources last year?</t>
  </si>
  <si>
    <t>Teacher Involvement</t>
  </si>
  <si>
    <t xml:space="preserve">Conclusion: </t>
  </si>
  <si>
    <t>Project</t>
  </si>
  <si>
    <t>Total number of Students</t>
  </si>
  <si>
    <t>Number of Students</t>
  </si>
  <si>
    <t>Number of Teachers/Faculty</t>
  </si>
  <si>
    <t>Notes/Comments</t>
  </si>
  <si>
    <t>Have you used NASA Materials or NASA topics in your teachings?</t>
  </si>
  <si>
    <t>Teacher Participant Feedback</t>
  </si>
  <si>
    <t>Institutional Participant Feedback</t>
  </si>
  <si>
    <t>Average 4.88 out of a max of 5</t>
  </si>
  <si>
    <t>Teacher Workshop Report</t>
  </si>
  <si>
    <t>Minority University &amp; College Education and Research Partnership Initiative in Space Science (MUCERPI)</t>
  </si>
  <si>
    <t>Elementary and Secondary</t>
  </si>
  <si>
    <t>Education Flight Projects (ARISS, ISS EarthKAM, NSEO)</t>
  </si>
  <si>
    <t>Educator Astronaut Project (NEAT)</t>
  </si>
  <si>
    <t>Manager/ Point of Contact</t>
  </si>
  <si>
    <t>CM&amp;EP/ Karen Flammer</t>
  </si>
  <si>
    <t>CM&amp;EP/</t>
  </si>
  <si>
    <t>Robert LaSalvia/ Antoinette Wells (GSFC)</t>
  </si>
  <si>
    <t>CM&amp;EP/ Kelly McCormick</t>
  </si>
  <si>
    <t>Cynthia McArthur and Edward Pritchard</t>
  </si>
  <si>
    <t>CM&amp;EP/ Shanessa Jackson</t>
  </si>
  <si>
    <t>Yes: 48%         
No:  52%</t>
  </si>
  <si>
    <t>Yes: 82 (81%)           
No: 19 (19%)</t>
  </si>
  <si>
    <t>Yes: 67 (74%)           
No: 23 (26%)</t>
  </si>
  <si>
    <t>Average rating 4.6 
out of a max of 5  
(5=Strongly Agree, 4=Agree, 3=Neutral, 2=Disagree, 1=Strongly Disagree)</t>
  </si>
  <si>
    <t>Average rating 4 
out of a max of 5  (5=Strongly Agree, 4=Agree,  3=Neutral,  2=Disagree, 1=Strongly Disagree)</t>
  </si>
  <si>
    <t xml:space="preserve">5=Strongly Agree   
4=Agree   
3=Neutral   
2=Disagree   
1=Strongly Disagree </t>
  </si>
  <si>
    <t>1=Not true 
2=Somewhat true           
3=True       
4=Very true</t>
  </si>
  <si>
    <t>5=Excellent    
4=Above Average    
3=Average    
2=Below Average    
1=Poor</t>
  </si>
  <si>
    <t xml:space="preserve">5=Excellent   
4=Good   
3=Average   
2=Fair           
1=Poor  </t>
  </si>
  <si>
    <t xml:space="preserve">5=Excellent   
4=Good   
3=Average   
2=Fair           
1=Poor </t>
  </si>
  <si>
    <t>NASA related materials provided can be integrated in my curriculum</t>
  </si>
  <si>
    <t>Please rate the following:</t>
  </si>
  <si>
    <t>The workshop overall.</t>
  </si>
  <si>
    <t>Do you plan using these materials in your classroom?</t>
  </si>
  <si>
    <t>Teacher Feedback</t>
  </si>
  <si>
    <t>NASA related materials provided can be integrated in your curriculum.</t>
  </si>
  <si>
    <t>The Curriculum Improvement Partnership Award for the Integration of Research into the Undergraduate Curriculum (CIPAIR)</t>
  </si>
  <si>
    <t>The Harriett G. Jenkins Pre-doctoral Fellowship Program (JPFP)</t>
  </si>
  <si>
    <t>NASA Administrator's Fellowship Program (NAFP)</t>
  </si>
  <si>
    <t>University Research Center (URC)</t>
  </si>
  <si>
    <t>Faculty Awards for Research (FAR)</t>
  </si>
  <si>
    <t>Model Institutions for Excellence (MIE)</t>
  </si>
  <si>
    <t>STEM-G Interest gains also available for Community College Aerospace Scholars, Exploring Program, High school aerospace scholars, NASA DLN, Reduced Gravity Student Flight Program, Shadowing, TSU College Bound and few other projects.</t>
  </si>
  <si>
    <t>None</t>
  </si>
  <si>
    <t>1-5 hours</t>
  </si>
  <si>
    <t>6-15 hours</t>
  </si>
  <si>
    <t>16-30 hours</t>
  </si>
  <si>
    <t>30+ hours</t>
  </si>
  <si>
    <t>Using NASA materials or products in my classroom:</t>
  </si>
  <si>
    <t>Yes: 1710 (91%)      
No: 179 (9%)</t>
  </si>
  <si>
    <t>K-12 Students</t>
  </si>
  <si>
    <t>K-12 Teachers</t>
  </si>
  <si>
    <t>Were your requirements met?</t>
  </si>
  <si>
    <t>Teacher Feedback Form</t>
  </si>
  <si>
    <t>Please rate the workshop</t>
  </si>
  <si>
    <t>Average 4.9, out of a max of 5.0</t>
  </si>
  <si>
    <t>Workshop Participant Feedback</t>
  </si>
  <si>
    <t>Diversity of Student and Teacher Participants</t>
  </si>
  <si>
    <t>Did you receive any NASA curriculum materials or publications during the Program?</t>
  </si>
  <si>
    <t>Higher Ed teacher part. include Teacher &amp; Research Assistants</t>
  </si>
  <si>
    <t>Includes totals from MUREP Small Programs</t>
  </si>
  <si>
    <t>Total Number of NASA educational materials (videos, publications, wall posters,--not patches, pencils, pictures, bookmarks, etc.) distributed:</t>
  </si>
  <si>
    <t>Number of NASA individual educational materials demonstrated by presenter/s during the Program</t>
  </si>
  <si>
    <t>Have you used any NASA resources as a result of another educator who was trained?</t>
  </si>
  <si>
    <t>I am satisfied with the emphasis of this program on teacher professional growth.</t>
  </si>
  <si>
    <t>I am satisfied with the emphasis of this program on student STEM-G learning.</t>
  </si>
  <si>
    <t>I am satisfied with the emphasis of this program on student STEM-G career interest.</t>
  </si>
  <si>
    <t>I am satisfied with the emphasis of this program on family involvement in student learning.</t>
  </si>
  <si>
    <t>Administrator Assessment</t>
  </si>
  <si>
    <t>GSRP</t>
  </si>
  <si>
    <t>The NASA Network Resources and Training Site (NRTS)</t>
  </si>
  <si>
    <t>Precollege Awards for Excellence (PACE)</t>
  </si>
  <si>
    <t>Family Participants</t>
  </si>
  <si>
    <t>TOTAL (Office of Education Funded Projects)</t>
  </si>
  <si>
    <t>Higher Education</t>
  </si>
  <si>
    <t>Space Grant</t>
  </si>
  <si>
    <t>MUREP</t>
  </si>
  <si>
    <t>Proposals</t>
  </si>
  <si>
    <t>$ Amount Won</t>
  </si>
  <si>
    <t>Publications</t>
  </si>
  <si>
    <t>Patents</t>
  </si>
  <si>
    <t>Students Employed by NASA</t>
  </si>
  <si>
    <t>Students Employed in STEM</t>
  </si>
  <si>
    <t>Students Pursuing Advanced Degree</t>
  </si>
  <si>
    <t>Space Grant (2005)</t>
  </si>
  <si>
    <t>New York City Research Initiative</t>
  </si>
  <si>
    <t>Pre-Service Teacher Conference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</si>
</sst>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Red]#,##0"/>
    <numFmt numFmtId="169" formatCode="0.0"/>
    <numFmt numFmtId="170" formatCode="0.00000"/>
    <numFmt numFmtId="171" formatCode="0.0000"/>
    <numFmt numFmtId="172" formatCode="0.000"/>
    <numFmt numFmtId="173" formatCode="&quot;$&quot;#,##0"/>
    <numFmt numFmtId="174" formatCode="0.0%"/>
  </numFmts>
  <fonts count="24">
    <font>
      <sz val="10"/>
      <name val="Arial"/>
      <family val="0"/>
    </font>
    <font>
      <b/>
      <sz val="10"/>
      <name val="Arial"/>
      <family val="2"/>
    </font>
    <font>
      <b/>
      <u val="single"/>
      <sz val="12"/>
      <name val="Arial"/>
      <family val="2"/>
    </font>
    <font>
      <u val="single"/>
      <sz val="12"/>
      <name val="Arial"/>
      <family val="2"/>
    </font>
    <font>
      <u val="single"/>
      <sz val="10"/>
      <name val="Arial"/>
      <family val="2"/>
    </font>
    <font>
      <i/>
      <sz val="10"/>
      <name val="Arial"/>
      <family val="2"/>
    </font>
    <font>
      <u val="single"/>
      <sz val="10"/>
      <color indexed="12"/>
      <name val="Arial"/>
      <family val="0"/>
    </font>
    <font>
      <u val="single"/>
      <sz val="10"/>
      <color indexed="36"/>
      <name val="Arial"/>
      <family val="0"/>
    </font>
    <font>
      <i/>
      <sz val="10"/>
      <color indexed="10"/>
      <name val="Arial"/>
      <family val="2"/>
    </font>
    <font>
      <b/>
      <sz val="10"/>
      <color indexed="10"/>
      <name val="Arial"/>
      <family val="2"/>
    </font>
    <font>
      <sz val="10"/>
      <color indexed="10"/>
      <name val="Arial"/>
      <family val="2"/>
    </font>
    <font>
      <b/>
      <sz val="11"/>
      <name val="Arial"/>
      <family val="2"/>
    </font>
    <font>
      <b/>
      <u val="single"/>
      <sz val="10"/>
      <name val="Arial"/>
      <family val="2"/>
    </font>
    <font>
      <b/>
      <sz val="14"/>
      <name val="Arial"/>
      <family val="2"/>
    </font>
    <font>
      <sz val="11"/>
      <name val="Arial"/>
      <family val="2"/>
    </font>
    <font>
      <b/>
      <i/>
      <sz val="10"/>
      <name val="Arial"/>
      <family val="2"/>
    </font>
    <font>
      <b/>
      <u val="single"/>
      <sz val="11"/>
      <name val="Arial"/>
      <family val="2"/>
    </font>
    <font>
      <b/>
      <u val="single"/>
      <sz val="14"/>
      <name val="Arial"/>
      <family val="2"/>
    </font>
    <font>
      <sz val="12"/>
      <name val="Arial"/>
      <family val="2"/>
    </font>
    <font>
      <b/>
      <sz val="10"/>
      <color indexed="8"/>
      <name val="Arial"/>
      <family val="2"/>
    </font>
    <font>
      <u val="single"/>
      <sz val="11"/>
      <name val="Arial"/>
      <family val="2"/>
    </font>
    <font>
      <sz val="10"/>
      <color indexed="8"/>
      <name val="Arial"/>
      <family val="0"/>
    </font>
    <font>
      <sz val="8"/>
      <name val="Verdana"/>
      <family val="0"/>
    </font>
    <font>
      <b/>
      <sz val="10"/>
      <color indexed="14"/>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9">
    <border>
      <left/>
      <right/>
      <top/>
      <bottom/>
      <diagonal/>
    </border>
    <border>
      <left style="dotted"/>
      <right style="dotted"/>
      <top style="dotted"/>
      <bottom style="dotted"/>
    </border>
    <border>
      <left style="dotted"/>
      <right style="dotted"/>
      <top style="dotted"/>
      <bottom>
        <color indexed="63"/>
      </bottom>
    </border>
    <border>
      <left>
        <color indexed="63"/>
      </left>
      <right style="dotted"/>
      <top style="dotted"/>
      <bottom style="dotted"/>
    </border>
    <border>
      <left style="hair"/>
      <right style="hair"/>
      <top style="hair"/>
      <bottom style="hair"/>
    </border>
    <border>
      <left style="dotted"/>
      <right>
        <color indexed="63"/>
      </right>
      <top style="dotted"/>
      <bottom style="dotted"/>
    </border>
    <border>
      <left>
        <color indexed="63"/>
      </left>
      <right>
        <color indexed="63"/>
      </right>
      <top style="dotted"/>
      <bottom style="dotted"/>
    </border>
    <border>
      <left style="dotted"/>
      <right style="dotted"/>
      <top>
        <color indexed="63"/>
      </top>
      <bottom>
        <color indexed="63"/>
      </bottom>
    </border>
    <border>
      <left style="dotted"/>
      <right style="dotted"/>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1" fillId="0" borderId="0" xfId="0" applyFont="1" applyFill="1" applyAlignment="1">
      <alignment vertical="center" wrapText="1"/>
    </xf>
    <xf numFmtId="0" fontId="0" fillId="0" borderId="0" xfId="0" applyAlignment="1">
      <alignment vertical="center"/>
    </xf>
    <xf numFmtId="0" fontId="1" fillId="0" borderId="0" xfId="0" applyFont="1" applyAlignment="1">
      <alignment vertical="center"/>
    </xf>
    <xf numFmtId="3" fontId="1" fillId="0" borderId="0" xfId="0" applyNumberFormat="1" applyFont="1" applyFill="1" applyAlignment="1">
      <alignment vertical="center"/>
    </xf>
    <xf numFmtId="3" fontId="0" fillId="0" borderId="0" xfId="0" applyNumberFormat="1" applyFill="1" applyAlignment="1">
      <alignment vertical="center"/>
    </xf>
    <xf numFmtId="3" fontId="1" fillId="0" borderId="0" xfId="0" applyNumberFormat="1" applyFont="1" applyFill="1" applyAlignment="1">
      <alignment horizontal="right" vertical="center" wrapText="1"/>
    </xf>
    <xf numFmtId="0" fontId="8" fillId="0" borderId="0" xfId="0" applyFont="1" applyAlignment="1">
      <alignment vertical="center" wrapText="1"/>
    </xf>
    <xf numFmtId="0" fontId="10" fillId="0" borderId="0" xfId="0" applyFont="1" applyAlignment="1">
      <alignment vertical="center" wrapText="1"/>
    </xf>
    <xf numFmtId="0" fontId="0" fillId="0" borderId="0" xfId="0" applyFont="1" applyAlignment="1">
      <alignment vertical="center" wrapText="1"/>
    </xf>
    <xf numFmtId="0" fontId="10" fillId="0" borderId="0" xfId="0" applyFont="1" applyAlignment="1">
      <alignment wrapText="1"/>
    </xf>
    <xf numFmtId="0" fontId="0" fillId="0" borderId="0" xfId="0" applyAlignment="1">
      <alignment horizontal="center" vertical="center" wrapText="1"/>
    </xf>
    <xf numFmtId="0" fontId="1" fillId="0" borderId="0" xfId="0" applyFont="1" applyAlignment="1">
      <alignment vertical="center" wrapText="1"/>
    </xf>
    <xf numFmtId="0" fontId="0" fillId="0" borderId="0" xfId="0" applyFill="1" applyAlignment="1">
      <alignment wrapText="1"/>
    </xf>
    <xf numFmtId="3" fontId="1" fillId="0" borderId="0" xfId="0" applyNumberFormat="1" applyFont="1" applyFill="1" applyAlignment="1">
      <alignment vertical="center" wrapText="1"/>
    </xf>
    <xf numFmtId="0" fontId="0" fillId="0" borderId="0" xfId="0" applyAlignment="1">
      <alignment horizontal="left" vertical="center" wrapText="1"/>
    </xf>
    <xf numFmtId="0" fontId="15" fillId="0" borderId="0" xfId="0" applyFont="1" applyFill="1" applyAlignment="1">
      <alignment vertical="center" wrapText="1"/>
    </xf>
    <xf numFmtId="3" fontId="5" fillId="0" borderId="0" xfId="0" applyNumberFormat="1" applyFont="1" applyAlignment="1">
      <alignment vertical="center"/>
    </xf>
    <xf numFmtId="0" fontId="5"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0" fillId="0" borderId="1" xfId="0" applyFont="1" applyBorder="1" applyAlignment="1">
      <alignment horizontal="center" vertical="center" wrapText="1"/>
    </xf>
    <xf numFmtId="0" fontId="1" fillId="0" borderId="1" xfId="0" applyFont="1" applyBorder="1" applyAlignment="1">
      <alignment vertical="center"/>
    </xf>
    <xf numFmtId="0" fontId="12" fillId="0" borderId="1" xfId="0" applyFont="1" applyBorder="1" applyAlignment="1">
      <alignment horizontal="center" vertical="center" wrapText="1"/>
    </xf>
    <xf numFmtId="0" fontId="1" fillId="0" borderId="1" xfId="0" applyFont="1" applyBorder="1" applyAlignment="1">
      <alignment horizontal="left" vertical="center" wrapText="1" indent="2"/>
    </xf>
    <xf numFmtId="0" fontId="1" fillId="0" borderId="1" xfId="0" applyFont="1" applyBorder="1" applyAlignment="1">
      <alignment horizontal="left" vertical="center" wrapText="1" indent="3"/>
    </xf>
    <xf numFmtId="0" fontId="1" fillId="0" borderId="1" xfId="0" applyFont="1" applyBorder="1" applyAlignment="1">
      <alignment horizontal="left" vertical="center" wrapText="1" indent="1"/>
    </xf>
    <xf numFmtId="0" fontId="0" fillId="0" borderId="1" xfId="0" applyFont="1" applyBorder="1" applyAlignment="1">
      <alignment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xf>
    <xf numFmtId="0" fontId="2" fillId="0" borderId="1" xfId="0" applyFont="1" applyBorder="1" applyAlignment="1">
      <alignment vertical="center" wrapText="1"/>
    </xf>
    <xf numFmtId="0" fontId="1" fillId="0" borderId="1" xfId="0" applyFont="1" applyBorder="1" applyAlignment="1">
      <alignment vertical="center" wrapText="1"/>
    </xf>
    <xf numFmtId="3" fontId="1" fillId="0" borderId="1" xfId="0" applyNumberFormat="1" applyFont="1" applyFill="1" applyBorder="1" applyAlignment="1">
      <alignment vertical="center"/>
    </xf>
    <xf numFmtId="3" fontId="9" fillId="0" borderId="1" xfId="0" applyNumberFormat="1" applyFont="1" applyFill="1" applyBorder="1" applyAlignment="1">
      <alignment vertical="center" wrapText="1"/>
    </xf>
    <xf numFmtId="0" fontId="1" fillId="0" borderId="1" xfId="0" applyFont="1" applyFill="1" applyBorder="1" applyAlignment="1">
      <alignment vertical="center"/>
    </xf>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wrapText="1"/>
    </xf>
    <xf numFmtId="3" fontId="0" fillId="0" borderId="1" xfId="0" applyNumberFormat="1" applyFont="1" applyFill="1" applyBorder="1" applyAlignment="1">
      <alignment vertical="center"/>
    </xf>
    <xf numFmtId="3" fontId="0" fillId="0" borderId="1" xfId="0" applyNumberFormat="1" applyFont="1" applyFill="1" applyBorder="1" applyAlignment="1">
      <alignment horizontal="right" vertical="center" wrapText="1"/>
    </xf>
    <xf numFmtId="3" fontId="0" fillId="0" borderId="1" xfId="0" applyNumberFormat="1"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3"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xf>
    <xf numFmtId="169" fontId="0" fillId="0" borderId="1" xfId="0" applyNumberFormat="1" applyFont="1" applyBorder="1" applyAlignment="1">
      <alignment horizontal="center"/>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169" fontId="14" fillId="0" borderId="1" xfId="0" applyNumberFormat="1" applyFont="1" applyBorder="1" applyAlignment="1">
      <alignment horizontal="center"/>
    </xf>
    <xf numFmtId="0" fontId="13" fillId="0" borderId="0" xfId="0" applyFont="1" applyAlignment="1">
      <alignment horizontal="center" vertical="center" wrapText="1"/>
    </xf>
    <xf numFmtId="3" fontId="1" fillId="2" borderId="1" xfId="0" applyNumberFormat="1" applyFont="1" applyFill="1" applyBorder="1" applyAlignment="1">
      <alignment horizontal="right" vertical="center"/>
    </xf>
    <xf numFmtId="0" fontId="0" fillId="0" borderId="0" xfId="0" applyFill="1" applyAlignment="1">
      <alignment/>
    </xf>
    <xf numFmtId="0" fontId="2" fillId="0" borderId="1" xfId="0" applyFont="1" applyBorder="1" applyAlignment="1">
      <alignment horizontal="center"/>
    </xf>
    <xf numFmtId="0" fontId="0" fillId="0" borderId="1" xfId="0" applyBorder="1" applyAlignment="1">
      <alignment/>
    </xf>
    <xf numFmtId="0" fontId="0" fillId="0" borderId="1" xfId="0" applyBorder="1" applyAlignment="1">
      <alignment vertical="center" wrapText="1"/>
    </xf>
    <xf numFmtId="0" fontId="0" fillId="0" borderId="1" xfId="0" applyBorder="1" applyAlignment="1">
      <alignment vertical="center"/>
    </xf>
    <xf numFmtId="0" fontId="2" fillId="0" borderId="1" xfId="0" applyFont="1" applyBorder="1" applyAlignment="1">
      <alignment wrapText="1"/>
    </xf>
    <xf numFmtId="0" fontId="2" fillId="0" borderId="1" xfId="0" applyFont="1" applyBorder="1" applyAlignment="1">
      <alignment/>
    </xf>
    <xf numFmtId="0" fontId="19" fillId="0" borderId="2" xfId="0" applyFont="1" applyBorder="1" applyAlignment="1">
      <alignment horizontal="left" vertical="center" wrapText="1" indent="2"/>
    </xf>
    <xf numFmtId="0" fontId="1" fillId="0" borderId="2" xfId="0" applyFont="1" applyBorder="1" applyAlignment="1">
      <alignment horizontal="left" vertical="center" wrapText="1" indent="2"/>
    </xf>
    <xf numFmtId="0" fontId="1" fillId="0" borderId="1" xfId="0" applyFont="1" applyFill="1" applyBorder="1" applyAlignment="1">
      <alignment horizontal="left" wrapText="1" indent="1"/>
    </xf>
    <xf numFmtId="1" fontId="1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xf>
    <xf numFmtId="1" fontId="0" fillId="0" borderId="0" xfId="0" applyNumberFormat="1" applyAlignment="1">
      <alignment/>
    </xf>
    <xf numFmtId="3" fontId="1" fillId="0" borderId="1" xfId="0" applyNumberFormat="1" applyFont="1" applyBorder="1" applyAlignment="1">
      <alignment vertical="center"/>
    </xf>
    <xf numFmtId="3" fontId="1" fillId="0" borderId="1" xfId="0" applyNumberFormat="1" applyFont="1" applyBorder="1" applyAlignment="1">
      <alignment vertical="center" wrapText="1"/>
    </xf>
    <xf numFmtId="3" fontId="1" fillId="2" borderId="1" xfId="0" applyNumberFormat="1" applyFont="1" applyFill="1" applyBorder="1" applyAlignment="1">
      <alignment vertical="center" wrapText="1"/>
    </xf>
    <xf numFmtId="0" fontId="1" fillId="0" borderId="3" xfId="0" applyFont="1" applyBorder="1" applyAlignment="1">
      <alignment horizontal="left" vertical="center" wrapText="1" indent="1"/>
    </xf>
    <xf numFmtId="0" fontId="2" fillId="0" borderId="1" xfId="0" applyFont="1" applyBorder="1" applyAlignment="1">
      <alignment horizontal="left" vertical="center"/>
    </xf>
    <xf numFmtId="3" fontId="1" fillId="0" borderId="1" xfId="0" applyNumberFormat="1" applyFont="1" applyBorder="1" applyAlignment="1">
      <alignment horizontal="right" vertical="center"/>
    </xf>
    <xf numFmtId="0" fontId="0" fillId="0" borderId="1" xfId="0" applyFont="1" applyBorder="1" applyAlignment="1">
      <alignment horizontal="right" vertical="center"/>
    </xf>
    <xf numFmtId="3" fontId="0" fillId="0" borderId="1" xfId="0" applyNumberFormat="1" applyFont="1" applyBorder="1" applyAlignment="1">
      <alignment horizontal="right" vertical="center"/>
    </xf>
    <xf numFmtId="0" fontId="1" fillId="0" borderId="1" xfId="0" applyFont="1" applyFill="1" applyBorder="1" applyAlignment="1">
      <alignment horizontal="left" vertical="center" wrapText="1"/>
    </xf>
    <xf numFmtId="0" fontId="5" fillId="0" borderId="1" xfId="0" applyFont="1" applyBorder="1" applyAlignment="1">
      <alignment vertical="top" wrapText="1"/>
    </xf>
    <xf numFmtId="0" fontId="1" fillId="0" borderId="1" xfId="0" applyFont="1" applyBorder="1" applyAlignment="1">
      <alignment horizontal="right" vertical="center" wrapText="1"/>
    </xf>
    <xf numFmtId="0" fontId="5" fillId="0" borderId="1" xfId="0" applyFont="1" applyBorder="1" applyAlignment="1">
      <alignment horizontal="left" vertical="top" wrapText="1"/>
    </xf>
    <xf numFmtId="0" fontId="0" fillId="0" borderId="0" xfId="0" applyFont="1" applyAlignment="1">
      <alignment vertical="center"/>
    </xf>
    <xf numFmtId="0" fontId="0" fillId="0" borderId="1" xfId="0" applyFont="1" applyBorder="1" applyAlignment="1">
      <alignment vertical="center"/>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0" fontId="0" fillId="0" borderId="1" xfId="0" applyFont="1" applyBorder="1" applyAlignment="1">
      <alignment vertical="center" wrapText="1"/>
    </xf>
    <xf numFmtId="0" fontId="0" fillId="0" borderId="1" xfId="0" applyFont="1" applyBorder="1" applyAlignment="1">
      <alignment horizontal="right" vertical="center" wrapText="1"/>
    </xf>
    <xf numFmtId="3"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wrapText="1"/>
    </xf>
    <xf numFmtId="9" fontId="0" fillId="3" borderId="1" xfId="0" applyNumberFormat="1" applyFont="1" applyFill="1" applyBorder="1" applyAlignment="1">
      <alignment horizontal="center" vertical="center"/>
    </xf>
    <xf numFmtId="3" fontId="0" fillId="0" borderId="1" xfId="0" applyNumberFormat="1" applyFont="1" applyBorder="1" applyAlignment="1">
      <alignment horizontal="center" vertical="center" wrapText="1"/>
    </xf>
    <xf numFmtId="9" fontId="0" fillId="3"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9" fontId="0" fillId="0" borderId="1" xfId="0" applyNumberFormat="1" applyBorder="1" applyAlignment="1">
      <alignmen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1" fontId="0" fillId="0" borderId="1" xfId="0" applyNumberFormat="1" applyBorder="1" applyAlignment="1">
      <alignment/>
    </xf>
    <xf numFmtId="0" fontId="0" fillId="0" borderId="4" xfId="0" applyBorder="1" applyAlignment="1">
      <alignment vertical="center" wrapText="1"/>
    </xf>
    <xf numFmtId="0" fontId="1" fillId="0" borderId="4" xfId="0" applyFont="1" applyBorder="1" applyAlignment="1">
      <alignment horizontal="center" vertical="center" wrapText="1"/>
    </xf>
    <xf numFmtId="0" fontId="1" fillId="4" borderId="4" xfId="0" applyFont="1" applyFill="1" applyBorder="1" applyAlignment="1">
      <alignment vertical="center" wrapText="1"/>
    </xf>
    <xf numFmtId="0" fontId="1" fillId="4" borderId="4" xfId="0" applyFont="1" applyFill="1" applyBorder="1" applyAlignment="1">
      <alignment vertical="center"/>
    </xf>
    <xf numFmtId="0" fontId="1" fillId="4" borderId="4" xfId="0" applyFont="1" applyFill="1" applyBorder="1" applyAlignment="1">
      <alignment horizontal="left" vertical="center"/>
    </xf>
    <xf numFmtId="0" fontId="1" fillId="4" borderId="4" xfId="0" applyFont="1" applyFill="1" applyBorder="1" applyAlignment="1">
      <alignment horizontal="center" vertical="center"/>
    </xf>
    <xf numFmtId="0" fontId="0" fillId="0" borderId="4" xfId="0" applyFont="1" applyFill="1" applyBorder="1" applyAlignment="1">
      <alignment horizontal="right" vertical="center" wrapText="1"/>
    </xf>
    <xf numFmtId="0" fontId="0" fillId="0" borderId="4" xfId="0" applyFont="1" applyFill="1" applyBorder="1" applyAlignment="1">
      <alignment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right" vertical="center" wrapText="1"/>
    </xf>
    <xf numFmtId="0" fontId="0" fillId="0" borderId="4" xfId="0" applyBorder="1" applyAlignment="1">
      <alignment vertical="center"/>
    </xf>
    <xf numFmtId="0" fontId="0" fillId="0" borderId="4" xfId="0" applyBorder="1" applyAlignment="1">
      <alignment horizontal="left" vertical="center"/>
    </xf>
    <xf numFmtId="0" fontId="0" fillId="0" borderId="4" xfId="0" applyBorder="1" applyAlignment="1">
      <alignment horizontal="center" vertical="center"/>
    </xf>
    <xf numFmtId="0" fontId="23" fillId="0" borderId="4" xfId="0" applyFont="1" applyBorder="1" applyAlignment="1">
      <alignment vertical="center" wrapText="1"/>
    </xf>
    <xf numFmtId="0" fontId="23" fillId="0" borderId="4" xfId="0" applyFont="1" applyBorder="1" applyAlignment="1">
      <alignment vertical="center"/>
    </xf>
    <xf numFmtId="0" fontId="23" fillId="0" borderId="4" xfId="0" applyFont="1" applyBorder="1" applyAlignment="1">
      <alignment horizontal="left" vertical="center"/>
    </xf>
    <xf numFmtId="0" fontId="23" fillId="0" borderId="4" xfId="0" applyFont="1" applyBorder="1" applyAlignment="1">
      <alignment horizontal="center" vertical="center"/>
    </xf>
    <xf numFmtId="0" fontId="1" fillId="0" borderId="4" xfId="0" applyFont="1" applyBorder="1" applyAlignment="1">
      <alignment vertical="center"/>
    </xf>
    <xf numFmtId="0" fontId="1" fillId="4" borderId="4" xfId="0" applyFont="1" applyFill="1" applyBorder="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1" fillId="0" borderId="4" xfId="0" applyFont="1" applyFill="1" applyBorder="1" applyAlignment="1">
      <alignment vertical="top" wrapText="1"/>
    </xf>
    <xf numFmtId="0" fontId="0" fillId="0" borderId="4" xfId="0" applyFill="1" applyBorder="1" applyAlignment="1">
      <alignment horizontal="center" vertical="center"/>
    </xf>
    <xf numFmtId="0" fontId="11" fillId="0" borderId="4" xfId="0" applyFont="1" applyFill="1" applyBorder="1" applyAlignment="1">
      <alignment/>
    </xf>
    <xf numFmtId="0" fontId="0" fillId="0" borderId="4" xfId="0" applyFont="1" applyFill="1" applyBorder="1" applyAlignment="1" quotePrefix="1">
      <alignment horizontal="center"/>
    </xf>
    <xf numFmtId="0" fontId="0" fillId="0" borderId="4" xfId="0" applyFill="1" applyBorder="1" applyAlignment="1">
      <alignment horizontal="center"/>
    </xf>
    <xf numFmtId="0" fontId="0" fillId="0" borderId="4" xfId="0" applyFont="1" applyFill="1" applyBorder="1" applyAlignment="1">
      <alignment horizontal="center"/>
    </xf>
    <xf numFmtId="0" fontId="0" fillId="0" borderId="4" xfId="0" applyBorder="1" applyAlignment="1">
      <alignment/>
    </xf>
    <xf numFmtId="0" fontId="16" fillId="4" borderId="4" xfId="0" applyFont="1" applyFill="1" applyBorder="1" applyAlignment="1">
      <alignment horizontal="center" vertical="center"/>
    </xf>
    <xf numFmtId="173" fontId="1" fillId="4" borderId="4"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173" fontId="0" fillId="0" borderId="4" xfId="0" applyNumberFormat="1" applyBorder="1" applyAlignment="1">
      <alignment horizontal="center"/>
    </xf>
    <xf numFmtId="49" fontId="0" fillId="0" borderId="4" xfId="0" applyNumberFormat="1" applyFill="1" applyBorder="1" applyAlignment="1">
      <alignment horizontal="center"/>
    </xf>
    <xf numFmtId="173" fontId="0" fillId="0" borderId="4" xfId="0" applyNumberFormat="1" applyFill="1" applyBorder="1" applyAlignment="1">
      <alignment horizontal="center"/>
    </xf>
    <xf numFmtId="49" fontId="0" fillId="0" borderId="4" xfId="0" applyNumberFormat="1" applyFont="1" applyFill="1" applyBorder="1" applyAlignment="1">
      <alignment horizontal="center"/>
    </xf>
    <xf numFmtId="173" fontId="0" fillId="0" borderId="4" xfId="0" applyNumberFormat="1" applyFont="1" applyFill="1" applyBorder="1" applyAlignment="1">
      <alignment horizontal="center"/>
    </xf>
    <xf numFmtId="0" fontId="0" fillId="0" borderId="4" xfId="0" applyBorder="1" applyAlignment="1">
      <alignment horizontal="center"/>
    </xf>
    <xf numFmtId="0" fontId="0" fillId="0" borderId="4" xfId="0" applyBorder="1" applyAlignment="1">
      <alignment horizontal="center" vertical="center" wrapText="1"/>
    </xf>
    <xf numFmtId="174" fontId="0" fillId="0" borderId="1" xfId="0" applyNumberFormat="1" applyFont="1" applyBorder="1" applyAlignment="1">
      <alignment horizontal="center" vertical="center"/>
    </xf>
    <xf numFmtId="174" fontId="0" fillId="0" borderId="1" xfId="0" applyNumberFormat="1" applyFont="1" applyFill="1" applyBorder="1" applyAlignment="1">
      <alignment horizontal="center" vertical="center"/>
    </xf>
    <xf numFmtId="0" fontId="11" fillId="0" borderId="4" xfId="0" applyFont="1" applyBorder="1" applyAlignment="1">
      <alignment/>
    </xf>
    <xf numFmtId="0" fontId="16" fillId="0" borderId="4" xfId="0" applyFont="1" applyBorder="1" applyAlignment="1">
      <alignment/>
    </xf>
    <xf numFmtId="0" fontId="16" fillId="0" borderId="4" xfId="0" applyFont="1" applyBorder="1" applyAlignment="1">
      <alignment horizontal="center" wrapText="1"/>
    </xf>
    <xf numFmtId="0" fontId="16" fillId="0" borderId="4" xfId="0" applyFont="1" applyBorder="1" applyAlignment="1">
      <alignment wrapText="1"/>
    </xf>
    <xf numFmtId="6" fontId="0" fillId="0" borderId="4" xfId="0" applyNumberFormat="1" applyBorder="1" applyAlignment="1">
      <alignment/>
    </xf>
    <xf numFmtId="0" fontId="0" fillId="0" borderId="3" xfId="0" applyFont="1" applyBorder="1" applyAlignment="1">
      <alignment horizontal="right" vertical="center"/>
    </xf>
    <xf numFmtId="0" fontId="1" fillId="0" borderId="5" xfId="0" applyFont="1" applyBorder="1" applyAlignment="1">
      <alignment horizontal="center" vertical="center" wrapText="1"/>
    </xf>
    <xf numFmtId="0" fontId="0" fillId="0" borderId="6" xfId="0" applyBorder="1" applyAlignment="1">
      <alignment/>
    </xf>
    <xf numFmtId="0" fontId="0" fillId="0" borderId="3" xfId="0" applyBorder="1" applyAlignment="1">
      <alignment/>
    </xf>
    <xf numFmtId="0" fontId="1" fillId="0" borderId="5" xfId="0" applyFont="1" applyBorder="1" applyAlignment="1">
      <alignment horizontal="left" vertical="center"/>
    </xf>
    <xf numFmtId="0" fontId="1" fillId="0" borderId="3"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right" vertical="center"/>
    </xf>
    <xf numFmtId="0" fontId="0" fillId="0" borderId="0" xfId="0" applyFont="1" applyAlignment="1">
      <alignment horizontal="left" vertical="top" wrapText="1"/>
    </xf>
    <xf numFmtId="0" fontId="1"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top" wrapText="1"/>
    </xf>
    <xf numFmtId="0" fontId="0" fillId="0" borderId="5" xfId="0" applyFont="1" applyFill="1" applyBorder="1" applyAlignment="1">
      <alignment horizontal="right" vertical="center" wrapText="1"/>
    </xf>
    <xf numFmtId="0" fontId="0" fillId="0" borderId="3" xfId="0" applyFont="1" applyFill="1" applyBorder="1" applyAlignment="1">
      <alignment horizontal="right" vertical="center" wrapText="1"/>
    </xf>
    <xf numFmtId="0" fontId="2" fillId="0" borderId="1" xfId="0" applyFont="1" applyBorder="1" applyAlignment="1">
      <alignment horizontal="left" vertical="center" wrapText="1"/>
    </xf>
    <xf numFmtId="0" fontId="13" fillId="0" borderId="0" xfId="0" applyFont="1" applyBorder="1" applyAlignment="1">
      <alignment horizontal="center" vertical="center"/>
    </xf>
    <xf numFmtId="0" fontId="17" fillId="0" borderId="0" xfId="0" applyFont="1" applyBorder="1" applyAlignment="1">
      <alignment horizontal="center" vertical="center"/>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1"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Border="1" applyAlignment="1">
      <alignment horizontal="left" vertical="center"/>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5" xfId="0" applyFont="1" applyBorder="1" applyAlignment="1">
      <alignment horizontal="right" vertical="top" wrapText="1"/>
    </xf>
    <xf numFmtId="0" fontId="0" fillId="0" borderId="3" xfId="0" applyFont="1" applyBorder="1" applyAlignment="1">
      <alignment horizontal="right" vertical="top"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21" fillId="0" borderId="0" xfId="0" applyFont="1" applyAlignment="1">
      <alignment horizontal="left" vertical="top"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4" xfId="0" applyFont="1" applyBorder="1" applyAlignment="1">
      <alignment vertical="center" wrapText="1"/>
    </xf>
    <xf numFmtId="0" fontId="0" fillId="0" borderId="4" xfId="0" applyBorder="1" applyAlignment="1">
      <alignment vertical="center"/>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left" vertical="center" wrapText="1"/>
    </xf>
    <xf numFmtId="0" fontId="3" fillId="0" borderId="4" xfId="0" applyFont="1" applyBorder="1" applyAlignment="1">
      <alignment horizontal="left" vertical="center"/>
    </xf>
    <xf numFmtId="0" fontId="13" fillId="0" borderId="0" xfId="0" applyFont="1" applyAlignment="1">
      <alignment horizontal="center" vertical="center" wrapText="1"/>
    </xf>
    <xf numFmtId="0" fontId="2" fillId="0" borderId="0" xfId="0" applyFont="1" applyAlignment="1">
      <alignment horizontal="center" vertical="center" wrapText="1"/>
    </xf>
    <xf numFmtId="0" fontId="0" fillId="0" borderId="1" xfId="0" applyFont="1" applyBorder="1" applyAlignment="1">
      <alignment horizontal="left" vertical="center" wrapText="1"/>
    </xf>
    <xf numFmtId="0" fontId="17" fillId="0" borderId="0" xfId="0" applyFont="1" applyAlignment="1">
      <alignment horizontal="center" vertical="center" wrapText="1"/>
    </xf>
    <xf numFmtId="0" fontId="16" fillId="0" borderId="1" xfId="0" applyFont="1" applyFill="1" applyBorder="1" applyAlignment="1">
      <alignment vertical="center" wrapText="1"/>
    </xf>
    <xf numFmtId="0" fontId="20" fillId="0" borderId="1" xfId="0" applyFont="1" applyBorder="1" applyAlignment="1">
      <alignment vertical="center" wrapText="1"/>
    </xf>
    <xf numFmtId="0" fontId="1" fillId="0" borderId="1" xfId="0" applyFont="1" applyBorder="1" applyAlignment="1">
      <alignment horizontal="left" vertical="center" wrapText="1" indent="1"/>
    </xf>
    <xf numFmtId="0" fontId="0" fillId="0" borderId="1" xfId="0" applyFont="1" applyBorder="1" applyAlignment="1">
      <alignment horizontal="left" vertical="center" wrapText="1" indent="1"/>
    </xf>
    <xf numFmtId="0" fontId="16" fillId="0" borderId="1" xfId="0" applyFont="1" applyBorder="1" applyAlignment="1">
      <alignment vertical="center" wrapText="1"/>
    </xf>
    <xf numFmtId="0" fontId="5" fillId="0" borderId="1" xfId="0" applyFont="1" applyBorder="1" applyAlignment="1">
      <alignment vertical="center" wrapText="1"/>
    </xf>
    <xf numFmtId="0" fontId="0" fillId="0" borderId="1" xfId="0" applyFont="1" applyBorder="1" applyAlignment="1">
      <alignment vertical="center" wrapText="1"/>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3" xfId="0" applyFont="1" applyBorder="1" applyAlignment="1">
      <alignment horizontal="left" vertical="center" wrapText="1" indent="1"/>
    </xf>
    <xf numFmtId="0" fontId="4" fillId="0" borderId="0" xfId="0" applyFont="1" applyAlignment="1">
      <alignment horizontal="center" vertical="center" wrapText="1"/>
    </xf>
    <xf numFmtId="0" fontId="11" fillId="0" borderId="1" xfId="0" applyFont="1" applyBorder="1" applyAlignment="1">
      <alignment vertical="center" wrapText="1"/>
    </xf>
    <xf numFmtId="0" fontId="14" fillId="0" borderId="1" xfId="0" applyFont="1" applyBorder="1" applyAlignment="1">
      <alignment vertical="center" wrapText="1"/>
    </xf>
    <xf numFmtId="0" fontId="16" fillId="0" borderId="5" xfId="0" applyFont="1" applyBorder="1" applyAlignment="1">
      <alignment horizontal="left"/>
    </xf>
    <xf numFmtId="0" fontId="16" fillId="0" borderId="6" xfId="0" applyFont="1" applyBorder="1" applyAlignment="1">
      <alignment horizontal="left"/>
    </xf>
    <xf numFmtId="0" fontId="16" fillId="0" borderId="3" xfId="0" applyFont="1" applyBorder="1" applyAlignment="1">
      <alignment horizontal="left"/>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5" xfId="0" applyFont="1" applyBorder="1" applyAlignment="1">
      <alignment horizontal="right" vertical="center" wrapText="1"/>
    </xf>
    <xf numFmtId="0" fontId="0" fillId="0" borderId="6" xfId="0" applyFont="1" applyBorder="1" applyAlignment="1">
      <alignment horizontal="right" vertical="center" wrapText="1"/>
    </xf>
    <xf numFmtId="0" fontId="0" fillId="0" borderId="3" xfId="0" applyFont="1" applyBorder="1" applyAlignment="1">
      <alignment horizontal="right" vertical="center" wrapText="1"/>
    </xf>
    <xf numFmtId="0" fontId="0" fillId="0" borderId="5" xfId="0" applyFont="1" applyBorder="1" applyAlignment="1">
      <alignment horizontal="right"/>
    </xf>
    <xf numFmtId="0" fontId="0" fillId="0" borderId="6" xfId="0" applyFont="1" applyBorder="1" applyAlignment="1">
      <alignment horizontal="right"/>
    </xf>
    <xf numFmtId="0" fontId="0" fillId="0" borderId="3" xfId="0" applyFont="1" applyBorder="1" applyAlignment="1">
      <alignment horizontal="right"/>
    </xf>
    <xf numFmtId="0" fontId="0" fillId="0" borderId="5" xfId="0" applyFont="1" applyBorder="1" applyAlignment="1">
      <alignment horizontal="center"/>
    </xf>
    <xf numFmtId="0" fontId="0" fillId="0" borderId="6"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16" fillId="0" borderId="1" xfId="0" applyFont="1" applyBorder="1" applyAlignment="1">
      <alignment horizontal="left" vertical="center" wrapText="1"/>
    </xf>
    <xf numFmtId="0" fontId="0" fillId="0" borderId="0" xfId="0" applyFont="1" applyAlignment="1">
      <alignment horizontal="left" vertical="center" wrapText="1"/>
    </xf>
    <xf numFmtId="0" fontId="16"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11" fillId="0" borderId="0" xfId="0" applyFont="1" applyAlignment="1">
      <alignment horizontal="left" vertical="center" wrapText="1"/>
    </xf>
    <xf numFmtId="0" fontId="0" fillId="0" borderId="2" xfId="0" applyFont="1" applyBorder="1" applyAlignment="1">
      <alignment vertical="center" wrapText="1"/>
    </xf>
    <xf numFmtId="0" fontId="0" fillId="0" borderId="7" xfId="0" applyFont="1" applyBorder="1" applyAlignment="1">
      <alignment vertical="center" wrapText="1"/>
    </xf>
    <xf numFmtId="0" fontId="0" fillId="0" borderId="8" xfId="0" applyBorder="1" applyAlignment="1">
      <alignment vertical="center" wrapText="1"/>
    </xf>
    <xf numFmtId="0" fontId="0" fillId="0" borderId="1" xfId="0" applyFont="1" applyBorder="1" applyAlignment="1">
      <alignment horizontal="left" vertical="center" indent="2"/>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1" xfId="0" applyFont="1" applyBorder="1" applyAlignment="1">
      <alignment horizontal="left"/>
    </xf>
    <xf numFmtId="0" fontId="1" fillId="0" borderId="2" xfId="0" applyFont="1" applyBorder="1" applyAlignment="1">
      <alignment horizontal="left" vertical="center" wrapText="1" indent="1"/>
    </xf>
    <xf numFmtId="0" fontId="1" fillId="0" borderId="8" xfId="0" applyFont="1" applyBorder="1" applyAlignment="1">
      <alignment horizontal="left" vertical="center" wrapText="1" indent="1"/>
    </xf>
    <xf numFmtId="0" fontId="0" fillId="0" borderId="1" xfId="0" applyBorder="1" applyAlignment="1">
      <alignment vertical="center" wrapText="1"/>
    </xf>
    <xf numFmtId="0" fontId="5" fillId="0" borderId="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0</xdr:row>
      <xdr:rowOff>0</xdr:rowOff>
    </xdr:from>
    <xdr:to>
      <xdr:col>1</xdr:col>
      <xdr:colOff>1381125</xdr:colOff>
      <xdr:row>2</xdr:row>
      <xdr:rowOff>209550</xdr:rowOff>
    </xdr:to>
    <xdr:pic>
      <xdr:nvPicPr>
        <xdr:cNvPr id="1" name="Picture 1"/>
        <xdr:cNvPicPr preferRelativeResize="1">
          <a:picLocks noChangeAspect="1"/>
        </xdr:cNvPicPr>
      </xdr:nvPicPr>
      <xdr:blipFill>
        <a:blip r:embed="rId1"/>
        <a:stretch>
          <a:fillRect/>
        </a:stretch>
      </xdr:blipFill>
      <xdr:spPr>
        <a:xfrm>
          <a:off x="1057275" y="0"/>
          <a:ext cx="8001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2</xdr:col>
      <xdr:colOff>19050</xdr:colOff>
      <xdr:row>2</xdr:row>
      <xdr:rowOff>171450</xdr:rowOff>
    </xdr:to>
    <xdr:pic>
      <xdr:nvPicPr>
        <xdr:cNvPr id="1" name="Picture 1"/>
        <xdr:cNvPicPr preferRelativeResize="1">
          <a:picLocks noChangeAspect="1"/>
        </xdr:cNvPicPr>
      </xdr:nvPicPr>
      <xdr:blipFill>
        <a:blip r:embed="rId1"/>
        <a:stretch>
          <a:fillRect/>
        </a:stretch>
      </xdr:blipFill>
      <xdr:spPr>
        <a:xfrm>
          <a:off x="895350" y="0"/>
          <a:ext cx="7810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1076325</xdr:colOff>
      <xdr:row>0</xdr:row>
      <xdr:rowOff>0</xdr:rowOff>
    </xdr:from>
    <xdr:to>
      <xdr:col>0</xdr:col>
      <xdr:colOff>1857375</xdr:colOff>
      <xdr:row>2</xdr:row>
      <xdr:rowOff>190500</xdr:rowOff>
    </xdr:to>
    <xdr:pic>
      <xdr:nvPicPr>
        <xdr:cNvPr id="1" name="Picture 8"/>
        <xdr:cNvPicPr preferRelativeResize="1">
          <a:picLocks noChangeAspect="1"/>
        </xdr:cNvPicPr>
      </xdr:nvPicPr>
      <xdr:blipFill>
        <a:blip r:embed="rId1"/>
        <a:stretch>
          <a:fillRect/>
        </a:stretch>
      </xdr:blipFill>
      <xdr:spPr>
        <a:xfrm>
          <a:off x="1076325" y="0"/>
          <a:ext cx="7810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0</xdr:rowOff>
    </xdr:from>
    <xdr:to>
      <xdr:col>0</xdr:col>
      <xdr:colOff>1752600</xdr:colOff>
      <xdr:row>2</xdr:row>
      <xdr:rowOff>171450</xdr:rowOff>
    </xdr:to>
    <xdr:pic>
      <xdr:nvPicPr>
        <xdr:cNvPr id="1" name="Picture 1"/>
        <xdr:cNvPicPr preferRelativeResize="1">
          <a:picLocks noChangeAspect="1"/>
        </xdr:cNvPicPr>
      </xdr:nvPicPr>
      <xdr:blipFill>
        <a:blip r:embed="rId1"/>
        <a:stretch>
          <a:fillRect/>
        </a:stretch>
      </xdr:blipFill>
      <xdr:spPr>
        <a:xfrm>
          <a:off x="971550" y="0"/>
          <a:ext cx="7810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771525</xdr:colOff>
      <xdr:row>2</xdr:row>
      <xdr:rowOff>190500</xdr:rowOff>
    </xdr:to>
    <xdr:pic>
      <xdr:nvPicPr>
        <xdr:cNvPr id="1" name="Picture 2"/>
        <xdr:cNvPicPr preferRelativeResize="1">
          <a:picLocks noChangeAspect="1"/>
        </xdr:cNvPicPr>
      </xdr:nvPicPr>
      <xdr:blipFill>
        <a:blip r:embed="rId1"/>
        <a:stretch>
          <a:fillRect/>
        </a:stretch>
      </xdr:blipFill>
      <xdr:spPr>
        <a:xfrm>
          <a:off x="0" y="19050"/>
          <a:ext cx="77152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85725</xdr:rowOff>
    </xdr:from>
    <xdr:to>
      <xdr:col>0</xdr:col>
      <xdr:colOff>1019175</xdr:colOff>
      <xdr:row>3</xdr:row>
      <xdr:rowOff>104775</xdr:rowOff>
    </xdr:to>
    <xdr:pic>
      <xdr:nvPicPr>
        <xdr:cNvPr id="1" name="Picture 1"/>
        <xdr:cNvPicPr preferRelativeResize="1">
          <a:picLocks noChangeAspect="1"/>
        </xdr:cNvPicPr>
      </xdr:nvPicPr>
      <xdr:blipFill>
        <a:blip r:embed="rId1"/>
        <a:stretch>
          <a:fillRect/>
        </a:stretch>
      </xdr:blipFill>
      <xdr:spPr>
        <a:xfrm>
          <a:off x="247650" y="85725"/>
          <a:ext cx="771525"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0</xdr:col>
      <xdr:colOff>952500</xdr:colOff>
      <xdr:row>1</xdr:row>
      <xdr:rowOff>400050</xdr:rowOff>
    </xdr:to>
    <xdr:pic>
      <xdr:nvPicPr>
        <xdr:cNvPr id="1" name="Picture 1"/>
        <xdr:cNvPicPr preferRelativeResize="1">
          <a:picLocks noChangeAspect="1"/>
        </xdr:cNvPicPr>
      </xdr:nvPicPr>
      <xdr:blipFill>
        <a:blip r:embed="rId1"/>
        <a:stretch>
          <a:fillRect/>
        </a:stretch>
      </xdr:blipFill>
      <xdr:spPr>
        <a:xfrm>
          <a:off x="190500" y="0"/>
          <a:ext cx="762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N59"/>
  <sheetViews>
    <sheetView zoomScaleSheetLayoutView="100" workbookViewId="0" topLeftCell="A37">
      <selection activeCell="A10" sqref="A10:M10"/>
    </sheetView>
  </sheetViews>
  <sheetFormatPr defaultColWidth="9.140625" defaultRowHeight="12.75"/>
  <cols>
    <col min="1" max="1" width="7.140625" style="6" bestFit="1" customWidth="1"/>
    <col min="2" max="2" width="23.421875" style="3" customWidth="1"/>
    <col min="3" max="4" width="10.421875" style="6" bestFit="1" customWidth="1"/>
    <col min="5" max="5" width="13.421875" style="7" customWidth="1"/>
    <col min="6" max="6" width="9.140625" style="6" customWidth="1"/>
    <col min="7" max="7" width="13.7109375" style="6" bestFit="1" customWidth="1"/>
    <col min="8" max="8" width="17.28125" style="7" bestFit="1" customWidth="1"/>
    <col min="9" max="9" width="13.421875" style="16" hidden="1" customWidth="1"/>
    <col min="10" max="11" width="11.7109375" style="16" customWidth="1"/>
    <col min="12" max="12" width="13.421875" style="16" customWidth="1"/>
    <col min="13" max="13" width="20.421875" style="3" customWidth="1"/>
    <col min="14" max="14" width="27.421875" style="1" customWidth="1"/>
    <col min="15" max="16384" width="8.7109375" style="0" customWidth="1"/>
  </cols>
  <sheetData>
    <row r="1" spans="1:13" ht="18">
      <c r="A1" s="178" t="s">
        <v>133</v>
      </c>
      <c r="B1" s="178"/>
      <c r="C1" s="178"/>
      <c r="D1" s="178"/>
      <c r="E1" s="178"/>
      <c r="F1" s="178"/>
      <c r="G1" s="178"/>
      <c r="H1" s="178"/>
      <c r="I1" s="178"/>
      <c r="J1" s="178"/>
      <c r="K1" s="178"/>
      <c r="L1" s="178"/>
      <c r="M1" s="178"/>
    </row>
    <row r="2" spans="1:13" ht="18">
      <c r="A2" s="178" t="s">
        <v>173</v>
      </c>
      <c r="B2" s="178"/>
      <c r="C2" s="178"/>
      <c r="D2" s="178"/>
      <c r="E2" s="178"/>
      <c r="F2" s="178"/>
      <c r="G2" s="178"/>
      <c r="H2" s="178"/>
      <c r="I2" s="178"/>
      <c r="J2" s="178"/>
      <c r="K2" s="178"/>
      <c r="L2" s="178"/>
      <c r="M2" s="178"/>
    </row>
    <row r="3" spans="1:13" ht="18">
      <c r="A3" s="179" t="s">
        <v>152</v>
      </c>
      <c r="B3" s="179"/>
      <c r="C3" s="179"/>
      <c r="D3" s="179"/>
      <c r="E3" s="179"/>
      <c r="F3" s="179"/>
      <c r="G3" s="179"/>
      <c r="H3" s="179"/>
      <c r="I3" s="179"/>
      <c r="J3" s="179"/>
      <c r="K3" s="179"/>
      <c r="L3" s="179"/>
      <c r="M3" s="179"/>
    </row>
    <row r="4" spans="1:13" ht="18" customHeight="1">
      <c r="A4" s="182" t="s">
        <v>43</v>
      </c>
      <c r="B4" s="182"/>
      <c r="C4" s="182"/>
      <c r="D4" s="182"/>
      <c r="E4" s="182"/>
      <c r="F4" s="182"/>
      <c r="G4" s="182"/>
      <c r="H4" s="182"/>
      <c r="I4" s="182"/>
      <c r="J4" s="182"/>
      <c r="K4" s="182"/>
      <c r="L4" s="182"/>
      <c r="M4" s="182"/>
    </row>
    <row r="5" spans="1:13" ht="15.75" customHeight="1">
      <c r="A5" s="183"/>
      <c r="B5" s="183"/>
      <c r="C5" s="183"/>
      <c r="D5" s="183"/>
      <c r="E5" s="183"/>
      <c r="F5" s="183"/>
      <c r="G5" s="183"/>
      <c r="H5" s="183"/>
      <c r="I5" s="183"/>
      <c r="J5" s="183"/>
      <c r="K5" s="183"/>
      <c r="L5" s="183"/>
      <c r="M5" s="183"/>
    </row>
    <row r="6" spans="1:13" ht="15">
      <c r="A6" s="184" t="s">
        <v>225</v>
      </c>
      <c r="B6" s="184"/>
      <c r="C6" s="171" t="s">
        <v>227</v>
      </c>
      <c r="D6" s="171"/>
      <c r="E6" s="171"/>
      <c r="F6" s="171" t="s">
        <v>228</v>
      </c>
      <c r="G6" s="171"/>
      <c r="H6" s="171"/>
      <c r="I6" s="39"/>
      <c r="J6" s="186" t="s">
        <v>42</v>
      </c>
      <c r="K6" s="187"/>
      <c r="L6" s="188"/>
      <c r="M6" s="184" t="s">
        <v>229</v>
      </c>
    </row>
    <row r="7" spans="1:14" s="15" customFormat="1" ht="60" customHeight="1">
      <c r="A7" s="184"/>
      <c r="B7" s="184"/>
      <c r="C7" s="23" t="s">
        <v>276</v>
      </c>
      <c r="D7" s="23" t="s">
        <v>188</v>
      </c>
      <c r="E7" s="23" t="s">
        <v>226</v>
      </c>
      <c r="F7" s="23" t="s">
        <v>277</v>
      </c>
      <c r="G7" s="23" t="s">
        <v>189</v>
      </c>
      <c r="H7" s="23" t="s">
        <v>94</v>
      </c>
      <c r="I7" s="23" t="s">
        <v>239</v>
      </c>
      <c r="J7" s="23" t="s">
        <v>298</v>
      </c>
      <c r="K7" s="23" t="s">
        <v>44</v>
      </c>
      <c r="L7" s="23" t="s">
        <v>41</v>
      </c>
      <c r="M7" s="185"/>
      <c r="N7" s="2"/>
    </row>
    <row r="8" spans="1:13" ht="15">
      <c r="A8" s="171"/>
      <c r="B8" s="171"/>
      <c r="C8" s="171"/>
      <c r="D8" s="171"/>
      <c r="E8" s="171"/>
      <c r="F8" s="171"/>
      <c r="G8" s="171"/>
      <c r="H8" s="171"/>
      <c r="I8" s="171"/>
      <c r="J8" s="171"/>
      <c r="K8" s="171"/>
      <c r="L8" s="171"/>
      <c r="M8" s="171"/>
    </row>
    <row r="9" spans="1:13" ht="42" customHeight="1">
      <c r="A9" s="180" t="s">
        <v>299</v>
      </c>
      <c r="B9" s="181"/>
      <c r="C9" s="66">
        <f aca="true" t="shared" si="0" ref="C9:H9">SUM(C12,C13,C14,C15,C18,C24,C27,C28,C31,C48)</f>
        <v>772575</v>
      </c>
      <c r="D9" s="66">
        <f t="shared" si="0"/>
        <v>65886</v>
      </c>
      <c r="E9" s="66">
        <f t="shared" si="0"/>
        <v>838461</v>
      </c>
      <c r="F9" s="66">
        <f t="shared" si="0"/>
        <v>93601</v>
      </c>
      <c r="G9" s="66">
        <f t="shared" si="0"/>
        <v>7580</v>
      </c>
      <c r="H9" s="66">
        <f t="shared" si="0"/>
        <v>101181</v>
      </c>
      <c r="I9" s="40"/>
      <c r="J9" s="85">
        <f>SUM(J12,J13,J14,J15,J18,J24,J27,J28,J31,J48)</f>
        <v>56165</v>
      </c>
      <c r="K9" s="85">
        <f>SUM(K12,K13,K14,K15,K18,K24,K27,K28,K31,K48)</f>
        <v>487630</v>
      </c>
      <c r="L9" s="85">
        <f>SUM(L12,L13,L14,L15,L18,L24,L27,L28,L31,L48)</f>
        <v>543795</v>
      </c>
      <c r="M9" s="35"/>
    </row>
    <row r="10" spans="1:13" ht="15">
      <c r="A10" s="171"/>
      <c r="B10" s="171"/>
      <c r="C10" s="171"/>
      <c r="D10" s="171"/>
      <c r="E10" s="171"/>
      <c r="F10" s="171"/>
      <c r="G10" s="171"/>
      <c r="H10" s="171"/>
      <c r="I10" s="171"/>
      <c r="J10" s="171"/>
      <c r="K10" s="171"/>
      <c r="L10" s="171"/>
      <c r="M10" s="171"/>
    </row>
    <row r="11" spans="1:13" ht="15">
      <c r="A11" s="193" t="s">
        <v>236</v>
      </c>
      <c r="B11" s="193"/>
      <c r="C11" s="193"/>
      <c r="D11" s="193"/>
      <c r="E11" s="193"/>
      <c r="F11" s="193"/>
      <c r="G11" s="193"/>
      <c r="H11" s="193"/>
      <c r="I11" s="193"/>
      <c r="J11" s="193"/>
      <c r="K11" s="193"/>
      <c r="L11" s="193"/>
      <c r="M11" s="193"/>
    </row>
    <row r="12" spans="1:14" ht="30" customHeight="1">
      <c r="A12" s="194" t="s">
        <v>217</v>
      </c>
      <c r="B12" s="195"/>
      <c r="C12" s="41">
        <v>226854</v>
      </c>
      <c r="D12" s="41">
        <v>1519</v>
      </c>
      <c r="E12" s="41">
        <f>SUM(C12:D12)</f>
        <v>228373</v>
      </c>
      <c r="F12" s="41">
        <v>32966</v>
      </c>
      <c r="G12" s="41">
        <v>529</v>
      </c>
      <c r="H12" s="41">
        <f>SUM(F12:G12)</f>
        <v>33495</v>
      </c>
      <c r="I12" s="42" t="s">
        <v>214</v>
      </c>
      <c r="J12" s="45">
        <v>24173</v>
      </c>
      <c r="K12" s="45">
        <v>137505</v>
      </c>
      <c r="L12" s="45">
        <f>SUM(J12:K12)</f>
        <v>161678</v>
      </c>
      <c r="M12" s="26"/>
      <c r="N12" s="12"/>
    </row>
    <row r="13" spans="1:13" ht="30" customHeight="1">
      <c r="A13" s="194" t="s">
        <v>238</v>
      </c>
      <c r="B13" s="195"/>
      <c r="C13" s="44">
        <v>15510</v>
      </c>
      <c r="D13" s="41">
        <v>329</v>
      </c>
      <c r="E13" s="44">
        <f>SUM(C13:D13)</f>
        <v>15839</v>
      </c>
      <c r="F13" s="44">
        <v>7558</v>
      </c>
      <c r="G13" s="41">
        <v>0</v>
      </c>
      <c r="H13" s="44">
        <f>SUM(F13:G13)</f>
        <v>7558</v>
      </c>
      <c r="I13" s="45" t="s">
        <v>245</v>
      </c>
      <c r="J13" s="45">
        <v>6670</v>
      </c>
      <c r="K13" s="45">
        <v>345236</v>
      </c>
      <c r="L13" s="45">
        <f>SUM(J13:K13)</f>
        <v>351906</v>
      </c>
      <c r="M13" s="26"/>
    </row>
    <row r="14" spans="1:13" ht="30" customHeight="1">
      <c r="A14" s="194" t="s">
        <v>218</v>
      </c>
      <c r="B14" s="195"/>
      <c r="C14" s="41">
        <v>137388</v>
      </c>
      <c r="D14" s="43">
        <v>0</v>
      </c>
      <c r="E14" s="41">
        <f>SUM(C14:D14)</f>
        <v>137388</v>
      </c>
      <c r="F14" s="41">
        <v>9496</v>
      </c>
      <c r="G14" s="41">
        <v>0</v>
      </c>
      <c r="H14" s="41">
        <f>SUM(F14:G14)</f>
        <v>9496</v>
      </c>
      <c r="I14" s="45" t="s">
        <v>242</v>
      </c>
      <c r="J14" s="97">
        <v>1950</v>
      </c>
      <c r="K14" s="97">
        <v>69</v>
      </c>
      <c r="L14" s="97">
        <f>SUM(J14:K14)</f>
        <v>2019</v>
      </c>
      <c r="M14" s="26"/>
    </row>
    <row r="15" spans="1:13" ht="30" customHeight="1">
      <c r="A15" s="194" t="s">
        <v>131</v>
      </c>
      <c r="B15" s="195"/>
      <c r="C15" s="41">
        <v>15760</v>
      </c>
      <c r="D15" s="43">
        <v>0</v>
      </c>
      <c r="E15" s="41">
        <f>SUM(C15:D15)</f>
        <v>15760</v>
      </c>
      <c r="F15" s="43">
        <v>0</v>
      </c>
      <c r="G15" s="43">
        <v>0</v>
      </c>
      <c r="H15" s="43">
        <f>SUM(F15:G15)</f>
        <v>0</v>
      </c>
      <c r="I15" s="24" t="s">
        <v>215</v>
      </c>
      <c r="J15" s="97">
        <v>7652</v>
      </c>
      <c r="K15" s="98">
        <v>0</v>
      </c>
      <c r="L15" s="97">
        <f>SUM(J15:K15)</f>
        <v>7652</v>
      </c>
      <c r="M15" s="26"/>
    </row>
    <row r="16" spans="1:13" ht="15" customHeight="1">
      <c r="A16" s="189"/>
      <c r="B16" s="190"/>
      <c r="C16" s="190"/>
      <c r="D16" s="190"/>
      <c r="E16" s="190"/>
      <c r="F16" s="190"/>
      <c r="G16" s="190"/>
      <c r="H16" s="190"/>
      <c r="I16" s="190"/>
      <c r="J16" s="190"/>
      <c r="K16" s="190"/>
      <c r="L16" s="190"/>
      <c r="M16" s="191"/>
    </row>
    <row r="17" spans="1:13" ht="15">
      <c r="A17" s="192" t="s">
        <v>237</v>
      </c>
      <c r="B17" s="192"/>
      <c r="C17" s="192"/>
      <c r="D17" s="192"/>
      <c r="E17" s="192"/>
      <c r="F17" s="192"/>
      <c r="G17" s="192"/>
      <c r="H17" s="192"/>
      <c r="I17" s="192"/>
      <c r="J17" s="192"/>
      <c r="K17" s="192"/>
      <c r="L17" s="192"/>
      <c r="M17" s="192"/>
    </row>
    <row r="18" spans="1:13" ht="30" customHeight="1">
      <c r="A18" s="194" t="s">
        <v>237</v>
      </c>
      <c r="B18" s="195"/>
      <c r="C18" s="41">
        <f>SUM(C19:C21)</f>
        <v>49103</v>
      </c>
      <c r="D18" s="41">
        <f>SUM(D19:D21)</f>
        <v>4616</v>
      </c>
      <c r="E18" s="41">
        <f>SUM(C18:D18)</f>
        <v>53719</v>
      </c>
      <c r="F18" s="41">
        <f>SUM(F19:F21)</f>
        <v>1725</v>
      </c>
      <c r="G18" s="41">
        <f>SUM(G19:G21)</f>
        <v>462</v>
      </c>
      <c r="H18" s="41">
        <f>SUM(F18:G18)</f>
        <v>2187</v>
      </c>
      <c r="I18" s="45" t="s">
        <v>244</v>
      </c>
      <c r="J18" s="97">
        <f>SUM(J19:J21)</f>
        <v>2469</v>
      </c>
      <c r="K18" s="97">
        <f>SUM(K19:K21)</f>
        <v>1259</v>
      </c>
      <c r="L18" s="97">
        <f>SUM(J18:K18)</f>
        <v>3728</v>
      </c>
      <c r="M18" s="26"/>
    </row>
    <row r="19" spans="1:14" ht="30" customHeight="1">
      <c r="A19" s="175" t="s">
        <v>95</v>
      </c>
      <c r="B19" s="176"/>
      <c r="C19" s="46">
        <v>17211</v>
      </c>
      <c r="D19" s="46">
        <v>4572</v>
      </c>
      <c r="E19" s="46">
        <f>SUM(C19:D19)</f>
        <v>21783</v>
      </c>
      <c r="F19" s="47">
        <v>896</v>
      </c>
      <c r="G19" s="46">
        <v>458</v>
      </c>
      <c r="H19" s="47">
        <f>SUM(F19:G19)</f>
        <v>1354</v>
      </c>
      <c r="I19" s="48" t="s">
        <v>241</v>
      </c>
      <c r="J19" s="48">
        <v>2198</v>
      </c>
      <c r="K19" s="48">
        <v>1104</v>
      </c>
      <c r="L19" s="48">
        <f>SUM(J19:K19)</f>
        <v>3302</v>
      </c>
      <c r="M19" s="26"/>
      <c r="N19" s="14"/>
    </row>
    <row r="20" spans="1:14" s="67" customFormat="1" ht="30" customHeight="1">
      <c r="A20" s="175" t="s">
        <v>192</v>
      </c>
      <c r="B20" s="176"/>
      <c r="C20" s="46">
        <v>24430</v>
      </c>
      <c r="D20" s="46">
        <v>43</v>
      </c>
      <c r="E20" s="46">
        <f>SUM(C20:D20)</f>
        <v>24473</v>
      </c>
      <c r="F20" s="46">
        <v>348</v>
      </c>
      <c r="G20" s="46">
        <v>1</v>
      </c>
      <c r="H20" s="46">
        <f>SUM(F20:G20)</f>
        <v>349</v>
      </c>
      <c r="I20" s="48" t="s">
        <v>240</v>
      </c>
      <c r="J20" s="47">
        <v>104</v>
      </c>
      <c r="K20" s="47">
        <v>1</v>
      </c>
      <c r="L20" s="47">
        <f>SUM(J20:K20)</f>
        <v>105</v>
      </c>
      <c r="M20" s="26"/>
      <c r="N20" s="17"/>
    </row>
    <row r="21" spans="1:14" s="67" customFormat="1" ht="30" customHeight="1">
      <c r="A21" s="175" t="s">
        <v>161</v>
      </c>
      <c r="B21" s="176"/>
      <c r="C21" s="46">
        <v>7462</v>
      </c>
      <c r="D21" s="46">
        <v>1</v>
      </c>
      <c r="E21" s="46">
        <f>SUM(C21:D21)</f>
        <v>7463</v>
      </c>
      <c r="F21" s="47">
        <v>481</v>
      </c>
      <c r="G21" s="46">
        <v>3</v>
      </c>
      <c r="H21" s="47">
        <f>SUM(F21:G21)</f>
        <v>484</v>
      </c>
      <c r="I21" s="48" t="s">
        <v>243</v>
      </c>
      <c r="J21" s="48">
        <v>167</v>
      </c>
      <c r="K21" s="48">
        <v>154</v>
      </c>
      <c r="L21" s="48">
        <f>SUM(J21:K21)</f>
        <v>321</v>
      </c>
      <c r="M21" s="26"/>
      <c r="N21" s="14"/>
    </row>
    <row r="22" spans="1:13" ht="15" customHeight="1">
      <c r="A22" s="198"/>
      <c r="B22" s="169"/>
      <c r="C22" s="169"/>
      <c r="D22" s="169"/>
      <c r="E22" s="169"/>
      <c r="F22" s="169"/>
      <c r="G22" s="169"/>
      <c r="H22" s="169"/>
      <c r="I22" s="169"/>
      <c r="J22" s="169"/>
      <c r="K22" s="169"/>
      <c r="L22" s="169"/>
      <c r="M22" s="199"/>
    </row>
    <row r="23" spans="1:14" ht="15">
      <c r="A23" s="177" t="s">
        <v>14</v>
      </c>
      <c r="B23" s="177"/>
      <c r="C23" s="177"/>
      <c r="D23" s="177"/>
      <c r="E23" s="177"/>
      <c r="F23" s="177"/>
      <c r="G23" s="177"/>
      <c r="H23" s="177"/>
      <c r="I23" s="177"/>
      <c r="J23" s="177"/>
      <c r="K23" s="177"/>
      <c r="L23" s="177"/>
      <c r="M23" s="177"/>
      <c r="N23" s="12"/>
    </row>
    <row r="24" spans="1:14" ht="30" customHeight="1">
      <c r="A24" s="194" t="s">
        <v>13</v>
      </c>
      <c r="B24" s="195"/>
      <c r="C24" s="83">
        <v>60845</v>
      </c>
      <c r="D24" s="30">
        <v>47</v>
      </c>
      <c r="E24" s="83">
        <f>SUM(C24:D24)</f>
        <v>60892</v>
      </c>
      <c r="F24" s="83">
        <v>12039</v>
      </c>
      <c r="G24" s="30">
        <v>109</v>
      </c>
      <c r="H24" s="83">
        <f>SUM(F24:G24)</f>
        <v>12148</v>
      </c>
      <c r="I24" s="40"/>
      <c r="J24" s="84">
        <v>1230</v>
      </c>
      <c r="K24" s="40">
        <v>396</v>
      </c>
      <c r="L24" s="84">
        <f>SUM(J24:K24)</f>
        <v>1626</v>
      </c>
      <c r="M24" s="26"/>
      <c r="N24" s="14"/>
    </row>
    <row r="25" spans="1:14" ht="15" customHeight="1">
      <c r="A25" s="198"/>
      <c r="B25" s="169"/>
      <c r="C25" s="169"/>
      <c r="D25" s="169"/>
      <c r="E25" s="169"/>
      <c r="F25" s="169"/>
      <c r="G25" s="169"/>
      <c r="H25" s="169"/>
      <c r="I25" s="169"/>
      <c r="J25" s="169"/>
      <c r="K25" s="169"/>
      <c r="L25" s="169"/>
      <c r="M25" s="199"/>
      <c r="N25" s="14"/>
    </row>
    <row r="26" spans="1:13" ht="15" customHeight="1">
      <c r="A26" s="193" t="s">
        <v>300</v>
      </c>
      <c r="B26" s="193"/>
      <c r="C26" s="193"/>
      <c r="D26" s="193"/>
      <c r="E26" s="193"/>
      <c r="F26" s="193"/>
      <c r="G26" s="193"/>
      <c r="H26" s="193"/>
      <c r="I26" s="193"/>
      <c r="J26" s="193"/>
      <c r="K26" s="193"/>
      <c r="L26" s="193"/>
      <c r="M26" s="193"/>
    </row>
    <row r="27" spans="1:14" ht="31.5" customHeight="1">
      <c r="A27" s="164" t="s">
        <v>301</v>
      </c>
      <c r="B27" s="165"/>
      <c r="C27" s="88">
        <v>260727</v>
      </c>
      <c r="D27" s="88">
        <v>56110</v>
      </c>
      <c r="E27" s="88">
        <f>SUM(C27:D27)</f>
        <v>316837</v>
      </c>
      <c r="F27" s="88">
        <v>29423</v>
      </c>
      <c r="G27" s="88">
        <v>6087</v>
      </c>
      <c r="H27" s="88">
        <f>SUM(F27:G27)</f>
        <v>35510</v>
      </c>
      <c r="I27" s="87"/>
      <c r="J27" s="88">
        <v>12021</v>
      </c>
      <c r="K27" s="88">
        <v>3051</v>
      </c>
      <c r="L27" s="83">
        <f>SUM(J27:K27)</f>
        <v>15072</v>
      </c>
      <c r="M27" s="28" t="s">
        <v>285</v>
      </c>
      <c r="N27" s="14"/>
    </row>
    <row r="28" spans="1:14" ht="30" customHeight="1">
      <c r="A28" s="198" t="s">
        <v>100</v>
      </c>
      <c r="B28" s="199"/>
      <c r="C28" s="93">
        <v>0</v>
      </c>
      <c r="D28" s="93">
        <v>229</v>
      </c>
      <c r="E28" s="93">
        <f>SUM(C28:D28)</f>
        <v>229</v>
      </c>
      <c r="F28" s="93">
        <v>0</v>
      </c>
      <c r="G28" s="93">
        <v>0</v>
      </c>
      <c r="H28" s="93">
        <f>SUM(F28:G28)</f>
        <v>0</v>
      </c>
      <c r="I28" s="93"/>
      <c r="J28" s="93">
        <v>0</v>
      </c>
      <c r="K28" s="93">
        <v>0</v>
      </c>
      <c r="L28" s="93">
        <f>SUM(J28:K28)</f>
        <v>0</v>
      </c>
      <c r="M28" s="94"/>
      <c r="N28" s="14"/>
    </row>
    <row r="29" spans="1:13" ht="15" customHeight="1">
      <c r="A29" s="161"/>
      <c r="B29" s="162"/>
      <c r="C29" s="162"/>
      <c r="D29" s="162"/>
      <c r="E29" s="162"/>
      <c r="F29" s="162"/>
      <c r="G29" s="162"/>
      <c r="H29" s="162"/>
      <c r="I29" s="162"/>
      <c r="J29" s="162"/>
      <c r="K29" s="162"/>
      <c r="L29" s="162"/>
      <c r="M29" s="163"/>
    </row>
    <row r="30" spans="1:13" ht="15" customHeight="1">
      <c r="A30" s="172" t="s">
        <v>302</v>
      </c>
      <c r="B30" s="170"/>
      <c r="C30" s="170"/>
      <c r="D30" s="170"/>
      <c r="E30" s="170"/>
      <c r="F30" s="170"/>
      <c r="G30" s="170"/>
      <c r="H30" s="170"/>
      <c r="I30" s="170"/>
      <c r="J30" s="170"/>
      <c r="K30" s="170"/>
      <c r="L30" s="170"/>
      <c r="M30" s="173"/>
    </row>
    <row r="31" spans="1:13" ht="30" customHeight="1">
      <c r="A31" s="194" t="s">
        <v>302</v>
      </c>
      <c r="B31" s="195"/>
      <c r="C31" s="88">
        <f aca="true" t="shared" si="1" ref="C31:H31">SUM(C32,C33,C34,C35,C36,C37,C38,C39,C40,C41,C42,C44,C45)</f>
        <v>6388</v>
      </c>
      <c r="D31" s="88">
        <f t="shared" si="1"/>
        <v>3036</v>
      </c>
      <c r="E31" s="83">
        <f t="shared" si="1"/>
        <v>9424</v>
      </c>
      <c r="F31" s="88">
        <f t="shared" si="1"/>
        <v>394</v>
      </c>
      <c r="G31" s="88">
        <f t="shared" si="1"/>
        <v>393</v>
      </c>
      <c r="H31" s="88">
        <f t="shared" si="1"/>
        <v>787</v>
      </c>
      <c r="I31" s="40"/>
      <c r="J31" s="84">
        <f>SUM(J32,J33,J34,J35,J36,J37,J38,J39,J40,J41,J42,J44,J45)</f>
        <v>0</v>
      </c>
      <c r="K31" s="84">
        <f>SUM(K32,K33,K34,K35,K36,K37,K38,K39,K40,K41,K42,K44,K45)</f>
        <v>0</v>
      </c>
      <c r="L31" s="84">
        <f>SUM(L32,L33,L34,L35,L36,L37,L38,L39,L40,L41,L42,L44,L45)</f>
        <v>0</v>
      </c>
      <c r="M31" s="92" t="s">
        <v>286</v>
      </c>
    </row>
    <row r="32" spans="1:13" ht="48" customHeight="1">
      <c r="A32" s="196" t="s">
        <v>262</v>
      </c>
      <c r="B32" s="197"/>
      <c r="C32" s="89">
        <v>523</v>
      </c>
      <c r="D32" s="90">
        <v>1096</v>
      </c>
      <c r="E32" s="89">
        <f aca="true" t="shared" si="2" ref="E32:E42">SUM(C32:D32)</f>
        <v>1619</v>
      </c>
      <c r="F32" s="89">
        <v>1</v>
      </c>
      <c r="G32" s="89">
        <v>29</v>
      </c>
      <c r="H32" s="89">
        <f aca="true" t="shared" si="3" ref="H32:H42">SUM(F32:G32)</f>
        <v>30</v>
      </c>
      <c r="I32" s="87"/>
      <c r="J32" s="89">
        <v>0</v>
      </c>
      <c r="K32" s="89">
        <v>0</v>
      </c>
      <c r="L32" s="89">
        <f aca="true" t="shared" si="4" ref="L32:L42">SUM(J32:K32)</f>
        <v>0</v>
      </c>
      <c r="M32" s="87"/>
    </row>
    <row r="33" spans="1:13" ht="30" customHeight="1">
      <c r="A33" s="196" t="s">
        <v>263</v>
      </c>
      <c r="B33" s="197"/>
      <c r="C33" s="89">
        <v>0</v>
      </c>
      <c r="D33" s="89">
        <v>181</v>
      </c>
      <c r="E33" s="89">
        <f t="shared" si="2"/>
        <v>181</v>
      </c>
      <c r="F33" s="89">
        <v>0</v>
      </c>
      <c r="G33" s="89">
        <v>0</v>
      </c>
      <c r="H33" s="89">
        <f t="shared" si="3"/>
        <v>0</v>
      </c>
      <c r="I33" s="87"/>
      <c r="J33" s="89">
        <v>0</v>
      </c>
      <c r="K33" s="89">
        <v>0</v>
      </c>
      <c r="L33" s="89">
        <f t="shared" si="4"/>
        <v>0</v>
      </c>
      <c r="M33" s="87"/>
    </row>
    <row r="34" spans="1:13" ht="30" customHeight="1">
      <c r="A34" s="196" t="s">
        <v>264</v>
      </c>
      <c r="B34" s="197"/>
      <c r="C34" s="89">
        <v>0</v>
      </c>
      <c r="D34" s="89">
        <v>0</v>
      </c>
      <c r="E34" s="89">
        <f t="shared" si="2"/>
        <v>0</v>
      </c>
      <c r="F34" s="89">
        <v>0</v>
      </c>
      <c r="G34" s="89">
        <v>50</v>
      </c>
      <c r="H34" s="89">
        <f t="shared" si="3"/>
        <v>50</v>
      </c>
      <c r="I34" s="87"/>
      <c r="J34" s="89">
        <v>0</v>
      </c>
      <c r="K34" s="89">
        <v>0</v>
      </c>
      <c r="L34" s="89">
        <f t="shared" si="4"/>
        <v>0</v>
      </c>
      <c r="M34" s="87"/>
    </row>
    <row r="35" spans="1:13" ht="30" customHeight="1">
      <c r="A35" s="167" t="s">
        <v>265</v>
      </c>
      <c r="B35" s="160"/>
      <c r="C35" s="89">
        <v>189</v>
      </c>
      <c r="D35" s="89">
        <v>599</v>
      </c>
      <c r="E35" s="89">
        <f t="shared" si="2"/>
        <v>788</v>
      </c>
      <c r="F35" s="89">
        <v>19</v>
      </c>
      <c r="G35" s="89">
        <v>134</v>
      </c>
      <c r="H35" s="89">
        <f t="shared" si="3"/>
        <v>153</v>
      </c>
      <c r="I35" s="87"/>
      <c r="J35" s="89">
        <v>0</v>
      </c>
      <c r="K35" s="89">
        <v>0</v>
      </c>
      <c r="L35" s="89">
        <f t="shared" si="4"/>
        <v>0</v>
      </c>
      <c r="M35" s="87"/>
    </row>
    <row r="36" spans="1:13" ht="30" customHeight="1">
      <c r="A36" s="167" t="s">
        <v>198</v>
      </c>
      <c r="B36" s="160"/>
      <c r="C36" s="89">
        <v>53</v>
      </c>
      <c r="D36" s="89">
        <v>281</v>
      </c>
      <c r="E36" s="89">
        <f t="shared" si="2"/>
        <v>334</v>
      </c>
      <c r="F36" s="89">
        <v>81</v>
      </c>
      <c r="G36" s="89">
        <v>20</v>
      </c>
      <c r="H36" s="89">
        <f t="shared" si="3"/>
        <v>101</v>
      </c>
      <c r="I36" s="87"/>
      <c r="J36" s="89">
        <v>0</v>
      </c>
      <c r="K36" s="89">
        <v>0</v>
      </c>
      <c r="L36" s="89">
        <f t="shared" si="4"/>
        <v>0</v>
      </c>
      <c r="M36" s="87"/>
    </row>
    <row r="37" spans="1:13" ht="30" customHeight="1">
      <c r="A37" s="167" t="s">
        <v>266</v>
      </c>
      <c r="B37" s="160"/>
      <c r="C37" s="89">
        <v>1</v>
      </c>
      <c r="D37" s="89">
        <v>93</v>
      </c>
      <c r="E37" s="89">
        <f t="shared" si="2"/>
        <v>94</v>
      </c>
      <c r="F37" s="89">
        <v>0</v>
      </c>
      <c r="G37" s="89">
        <v>12</v>
      </c>
      <c r="H37" s="89">
        <f t="shared" si="3"/>
        <v>12</v>
      </c>
      <c r="I37" s="87"/>
      <c r="J37" s="89">
        <v>0</v>
      </c>
      <c r="K37" s="89">
        <v>0</v>
      </c>
      <c r="L37" s="89">
        <f t="shared" si="4"/>
        <v>0</v>
      </c>
      <c r="M37" s="87"/>
    </row>
    <row r="38" spans="1:13" ht="30" customHeight="1">
      <c r="A38" s="196" t="s">
        <v>267</v>
      </c>
      <c r="B38" s="197"/>
      <c r="C38" s="89">
        <v>0</v>
      </c>
      <c r="D38" s="89">
        <v>34</v>
      </c>
      <c r="E38" s="89">
        <f t="shared" si="2"/>
        <v>34</v>
      </c>
      <c r="F38" s="89">
        <v>0</v>
      </c>
      <c r="G38" s="89">
        <v>11</v>
      </c>
      <c r="H38" s="89">
        <f t="shared" si="3"/>
        <v>11</v>
      </c>
      <c r="I38" s="87"/>
      <c r="J38" s="89">
        <v>0</v>
      </c>
      <c r="K38" s="89">
        <v>0</v>
      </c>
      <c r="L38" s="89">
        <f t="shared" si="4"/>
        <v>0</v>
      </c>
      <c r="M38" s="87"/>
    </row>
    <row r="39" spans="1:13" ht="48" customHeight="1">
      <c r="A39" s="196" t="s">
        <v>235</v>
      </c>
      <c r="B39" s="197"/>
      <c r="C39" s="90">
        <v>5491</v>
      </c>
      <c r="D39" s="89">
        <v>336</v>
      </c>
      <c r="E39" s="90">
        <f t="shared" si="2"/>
        <v>5827</v>
      </c>
      <c r="F39" s="89">
        <v>260</v>
      </c>
      <c r="G39" s="89">
        <v>64</v>
      </c>
      <c r="H39" s="89">
        <f t="shared" si="3"/>
        <v>324</v>
      </c>
      <c r="I39" s="87"/>
      <c r="J39" s="89">
        <v>0</v>
      </c>
      <c r="K39" s="89">
        <v>0</v>
      </c>
      <c r="L39" s="89">
        <f t="shared" si="4"/>
        <v>0</v>
      </c>
      <c r="M39" s="87"/>
    </row>
    <row r="40" spans="1:13" ht="30" customHeight="1">
      <c r="A40" s="196" t="s">
        <v>296</v>
      </c>
      <c r="B40" s="197"/>
      <c r="C40" s="89">
        <v>0</v>
      </c>
      <c r="D40" s="89">
        <v>9</v>
      </c>
      <c r="E40" s="89">
        <f t="shared" si="2"/>
        <v>9</v>
      </c>
      <c r="F40" s="89">
        <v>0</v>
      </c>
      <c r="G40" s="89">
        <v>2</v>
      </c>
      <c r="H40" s="89">
        <f t="shared" si="3"/>
        <v>2</v>
      </c>
      <c r="I40" s="87"/>
      <c r="J40" s="89">
        <v>0</v>
      </c>
      <c r="K40" s="89">
        <v>0</v>
      </c>
      <c r="L40" s="89">
        <f t="shared" si="4"/>
        <v>0</v>
      </c>
      <c r="M40" s="87"/>
    </row>
    <row r="41" spans="1:13" ht="30" customHeight="1">
      <c r="A41" s="196" t="s">
        <v>297</v>
      </c>
      <c r="B41" s="197"/>
      <c r="C41" s="89">
        <v>108</v>
      </c>
      <c r="D41" s="89">
        <v>0</v>
      </c>
      <c r="E41" s="89">
        <f t="shared" si="2"/>
        <v>108</v>
      </c>
      <c r="F41" s="89">
        <v>0</v>
      </c>
      <c r="G41" s="89">
        <v>6</v>
      </c>
      <c r="H41" s="89">
        <f t="shared" si="3"/>
        <v>6</v>
      </c>
      <c r="I41" s="87"/>
      <c r="J41" s="89">
        <v>0</v>
      </c>
      <c r="K41" s="89">
        <v>0</v>
      </c>
      <c r="L41" s="89">
        <f t="shared" si="4"/>
        <v>0</v>
      </c>
      <c r="M41" s="87"/>
    </row>
    <row r="42" spans="1:13" ht="30" customHeight="1">
      <c r="A42" s="167" t="s">
        <v>204</v>
      </c>
      <c r="B42" s="160"/>
      <c r="C42" s="89">
        <v>0</v>
      </c>
      <c r="D42" s="89">
        <v>70</v>
      </c>
      <c r="E42" s="89">
        <f t="shared" si="2"/>
        <v>70</v>
      </c>
      <c r="F42" s="89">
        <v>0</v>
      </c>
      <c r="G42" s="89">
        <v>0</v>
      </c>
      <c r="H42" s="89">
        <f t="shared" si="3"/>
        <v>0</v>
      </c>
      <c r="I42" s="87"/>
      <c r="J42" s="89">
        <v>0</v>
      </c>
      <c r="K42" s="89">
        <v>0</v>
      </c>
      <c r="L42" s="89">
        <f t="shared" si="4"/>
        <v>0</v>
      </c>
      <c r="M42" s="87"/>
    </row>
    <row r="43" spans="1:13" ht="15">
      <c r="A43" s="172" t="s">
        <v>149</v>
      </c>
      <c r="B43" s="170"/>
      <c r="C43" s="170"/>
      <c r="D43" s="170"/>
      <c r="E43" s="170"/>
      <c r="F43" s="170"/>
      <c r="G43" s="170"/>
      <c r="H43" s="170"/>
      <c r="I43" s="170"/>
      <c r="J43" s="170"/>
      <c r="K43" s="170"/>
      <c r="L43" s="170"/>
      <c r="M43" s="173"/>
    </row>
    <row r="44" spans="1:13" ht="30" customHeight="1">
      <c r="A44" s="194" t="s">
        <v>311</v>
      </c>
      <c r="B44" s="195"/>
      <c r="C44" s="96">
        <v>23</v>
      </c>
      <c r="D44" s="96">
        <v>17</v>
      </c>
      <c r="E44" s="96">
        <f>SUM(C44:D44)</f>
        <v>40</v>
      </c>
      <c r="F44" s="96">
        <v>8</v>
      </c>
      <c r="G44" s="96">
        <v>15</v>
      </c>
      <c r="H44" s="96">
        <f>SUM(F44:G44)</f>
        <v>23</v>
      </c>
      <c r="I44" s="40" t="s">
        <v>216</v>
      </c>
      <c r="J44" s="100">
        <v>0</v>
      </c>
      <c r="K44" s="100">
        <v>0</v>
      </c>
      <c r="L44" s="100">
        <f>SUM(J44:K44)</f>
        <v>0</v>
      </c>
      <c r="M44" s="28"/>
    </row>
    <row r="45" spans="1:13" ht="30" customHeight="1">
      <c r="A45" s="194" t="s">
        <v>312</v>
      </c>
      <c r="B45" s="195"/>
      <c r="C45" s="96">
        <v>0</v>
      </c>
      <c r="D45" s="96">
        <v>320</v>
      </c>
      <c r="E45" s="96">
        <f>SUM(C45:D45)</f>
        <v>320</v>
      </c>
      <c r="F45" s="96">
        <v>25</v>
      </c>
      <c r="G45" s="96">
        <v>50</v>
      </c>
      <c r="H45" s="96">
        <f>SUM(F45:G45)</f>
        <v>75</v>
      </c>
      <c r="I45" s="40" t="s">
        <v>132</v>
      </c>
      <c r="J45" s="100">
        <v>0</v>
      </c>
      <c r="K45" s="100">
        <v>0</v>
      </c>
      <c r="L45" s="100">
        <f>SUM(J45:K45)</f>
        <v>0</v>
      </c>
      <c r="M45" s="28"/>
    </row>
    <row r="46" spans="1:14" ht="15" customHeight="1">
      <c r="A46" s="169"/>
      <c r="B46" s="169"/>
      <c r="C46" s="169"/>
      <c r="D46" s="169"/>
      <c r="E46" s="169"/>
      <c r="F46" s="169"/>
      <c r="G46" s="169"/>
      <c r="H46" s="169"/>
      <c r="I46" s="169"/>
      <c r="J46" s="169"/>
      <c r="K46" s="169"/>
      <c r="L46" s="169"/>
      <c r="M46" s="169"/>
      <c r="N46" s="14"/>
    </row>
    <row r="47" spans="1:14" ht="15">
      <c r="A47" s="170" t="s">
        <v>45</v>
      </c>
      <c r="B47" s="170"/>
      <c r="C47" s="170"/>
      <c r="D47" s="170"/>
      <c r="E47" s="170"/>
      <c r="F47" s="170"/>
      <c r="G47" s="170"/>
      <c r="H47" s="170"/>
      <c r="I47" s="170"/>
      <c r="J47" s="170"/>
      <c r="K47" s="170"/>
      <c r="L47" s="170"/>
      <c r="M47" s="170"/>
      <c r="N47" s="14"/>
    </row>
    <row r="48" spans="1:13" ht="30" customHeight="1">
      <c r="A48" s="134" t="s">
        <v>46</v>
      </c>
      <c r="B48" s="134" t="s">
        <v>47</v>
      </c>
      <c r="C48" s="135">
        <v>0</v>
      </c>
      <c r="D48" s="135">
        <v>0</v>
      </c>
      <c r="E48" s="135">
        <f>SUM(C48:D48)</f>
        <v>0</v>
      </c>
      <c r="F48" s="135">
        <v>0</v>
      </c>
      <c r="G48" s="135">
        <v>0</v>
      </c>
      <c r="H48" s="135">
        <f>SUM(F48:G48)</f>
        <v>0</v>
      </c>
      <c r="I48" s="133"/>
      <c r="J48" s="135">
        <v>0</v>
      </c>
      <c r="K48" s="135">
        <v>114</v>
      </c>
      <c r="L48" s="135">
        <f>SUM(J48:K48)</f>
        <v>114</v>
      </c>
      <c r="M48" s="94" t="s">
        <v>48</v>
      </c>
    </row>
    <row r="49" spans="1:14" s="3" customFormat="1" ht="12" customHeight="1">
      <c r="A49" s="95"/>
      <c r="B49" s="95"/>
      <c r="C49" s="95"/>
      <c r="D49" s="95"/>
      <c r="E49" s="95"/>
      <c r="F49" s="95"/>
      <c r="G49" s="95"/>
      <c r="H49" s="95"/>
      <c r="I49" s="95"/>
      <c r="J49" s="95"/>
      <c r="K49" s="95"/>
      <c r="L49" s="95"/>
      <c r="M49" s="95"/>
      <c r="N49" s="12"/>
    </row>
    <row r="50" spans="1:14" ht="24" customHeight="1">
      <c r="A50" s="174" t="s">
        <v>4</v>
      </c>
      <c r="B50" s="174"/>
      <c r="C50" s="174"/>
      <c r="D50" s="174"/>
      <c r="E50" s="174"/>
      <c r="F50" s="174"/>
      <c r="G50" s="174"/>
      <c r="H50" s="174"/>
      <c r="I50" s="174"/>
      <c r="J50" s="174"/>
      <c r="K50" s="174"/>
      <c r="L50" s="174"/>
      <c r="M50" s="174"/>
      <c r="N50" s="14"/>
    </row>
    <row r="51" spans="1:14" ht="24" customHeight="1">
      <c r="A51" s="174" t="s">
        <v>66</v>
      </c>
      <c r="B51" s="174"/>
      <c r="C51" s="174"/>
      <c r="D51" s="174"/>
      <c r="E51" s="174"/>
      <c r="F51" s="174"/>
      <c r="G51" s="174"/>
      <c r="H51" s="174"/>
      <c r="I51" s="174"/>
      <c r="J51" s="174"/>
      <c r="K51" s="174"/>
      <c r="L51" s="174"/>
      <c r="M51" s="174"/>
      <c r="N51" s="14"/>
    </row>
    <row r="52" spans="1:14" ht="24" customHeight="1">
      <c r="A52" s="168" t="s">
        <v>40</v>
      </c>
      <c r="B52" s="168"/>
      <c r="C52" s="168"/>
      <c r="D52" s="168"/>
      <c r="E52" s="168"/>
      <c r="F52" s="168"/>
      <c r="G52" s="168"/>
      <c r="H52" s="168"/>
      <c r="I52" s="168"/>
      <c r="J52" s="168"/>
      <c r="K52" s="168"/>
      <c r="L52" s="168"/>
      <c r="M52" s="168"/>
      <c r="N52" s="14"/>
    </row>
    <row r="53" spans="1:14" ht="12.75">
      <c r="A53" s="3"/>
      <c r="B53" s="5"/>
      <c r="M53" s="11"/>
      <c r="N53" s="14"/>
    </row>
    <row r="54" spans="1:14" ht="12.75">
      <c r="A54" s="16"/>
      <c r="B54" s="20"/>
      <c r="C54" s="21"/>
      <c r="D54" s="21"/>
      <c r="E54" s="21"/>
      <c r="F54" s="21"/>
      <c r="G54" s="22"/>
      <c r="H54" s="21"/>
      <c r="M54" s="4"/>
      <c r="N54" s="14"/>
    </row>
    <row r="55" ht="12.75">
      <c r="B55" s="5"/>
    </row>
    <row r="56" spans="2:12" ht="12.75">
      <c r="B56" s="20"/>
      <c r="C56" s="8"/>
      <c r="D56" s="9"/>
      <c r="E56" s="8"/>
      <c r="F56" s="10"/>
      <c r="G56" s="9"/>
      <c r="H56" s="10"/>
      <c r="I56" s="18"/>
      <c r="J56" s="18"/>
      <c r="K56" s="18"/>
      <c r="L56" s="18"/>
    </row>
    <row r="57" spans="2:12" ht="12.75">
      <c r="B57" s="5"/>
      <c r="C57" s="8"/>
      <c r="D57" s="9"/>
      <c r="E57" s="8"/>
      <c r="F57" s="10"/>
      <c r="G57" s="9"/>
      <c r="H57" s="10"/>
      <c r="I57" s="18"/>
      <c r="J57" s="18"/>
      <c r="K57" s="18"/>
      <c r="L57" s="18"/>
    </row>
    <row r="58" ht="12.75">
      <c r="B58" s="5"/>
    </row>
    <row r="59" ht="12.75">
      <c r="B59" s="5"/>
    </row>
  </sheetData>
  <mergeCells count="53">
    <mergeCell ref="A18:B18"/>
    <mergeCell ref="A31:B31"/>
    <mergeCell ref="A44:B44"/>
    <mergeCell ref="A24:B24"/>
    <mergeCell ref="A27:B27"/>
    <mergeCell ref="A35:B35"/>
    <mergeCell ref="A36:B36"/>
    <mergeCell ref="A22:M22"/>
    <mergeCell ref="A25:M25"/>
    <mergeCell ref="A45:B45"/>
    <mergeCell ref="A41:B41"/>
    <mergeCell ref="A42:B42"/>
    <mergeCell ref="A29:M29"/>
    <mergeCell ref="A37:B37"/>
    <mergeCell ref="A38:B38"/>
    <mergeCell ref="A39:B39"/>
    <mergeCell ref="A40:B40"/>
    <mergeCell ref="A33:B33"/>
    <mergeCell ref="A34:B34"/>
    <mergeCell ref="A30:M30"/>
    <mergeCell ref="A32:B32"/>
    <mergeCell ref="A26:M26"/>
    <mergeCell ref="A28:B28"/>
    <mergeCell ref="A10:M10"/>
    <mergeCell ref="A21:B21"/>
    <mergeCell ref="A16:M16"/>
    <mergeCell ref="A17:M17"/>
    <mergeCell ref="A19:B19"/>
    <mergeCell ref="A11:M11"/>
    <mergeCell ref="A12:B12"/>
    <mergeCell ref="A13:B13"/>
    <mergeCell ref="A14:B14"/>
    <mergeCell ref="A15:B15"/>
    <mergeCell ref="A1:M1"/>
    <mergeCell ref="A2:M2"/>
    <mergeCell ref="A3:M3"/>
    <mergeCell ref="A9:B9"/>
    <mergeCell ref="A4:M4"/>
    <mergeCell ref="A5:M5"/>
    <mergeCell ref="A6:B7"/>
    <mergeCell ref="M6:M7"/>
    <mergeCell ref="C6:E6"/>
    <mergeCell ref="J6:L6"/>
    <mergeCell ref="A52:M52"/>
    <mergeCell ref="A46:M46"/>
    <mergeCell ref="A47:M47"/>
    <mergeCell ref="F6:H6"/>
    <mergeCell ref="A43:M43"/>
    <mergeCell ref="A50:M50"/>
    <mergeCell ref="A51:M51"/>
    <mergeCell ref="A20:B20"/>
    <mergeCell ref="A23:M23"/>
    <mergeCell ref="A8:M8"/>
  </mergeCells>
  <printOptions horizontalCentered="1"/>
  <pageMargins left="0.62" right="0" top="0.75" bottom="0.75" header="0.5" footer="0.5"/>
  <pageSetup horizontalDpi="600" verticalDpi="600" orientation="landscape" paperSize="5" scale="72" r:id="rId2"/>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C17"/>
  <sheetViews>
    <sheetView tabSelected="1" workbookViewId="0" topLeftCell="A1">
      <selection activeCell="D8" sqref="D8"/>
    </sheetView>
  </sheetViews>
  <sheetFormatPr defaultColWidth="9.140625" defaultRowHeight="12.75"/>
  <cols>
    <col min="1" max="1" width="31.7109375" style="0" customWidth="1"/>
    <col min="2" max="2" width="29.7109375" style="0" customWidth="1"/>
    <col min="3" max="3" width="24.421875" style="0" customWidth="1"/>
    <col min="4" max="16384" width="8.7109375" style="0" customWidth="1"/>
  </cols>
  <sheetData>
    <row r="1" spans="1:3" ht="18">
      <c r="A1" s="211" t="s">
        <v>133</v>
      </c>
      <c r="B1" s="211"/>
      <c r="C1" s="211"/>
    </row>
    <row r="2" spans="1:3" ht="39.75" customHeight="1">
      <c r="A2" s="211" t="s">
        <v>9</v>
      </c>
      <c r="B2" s="211"/>
      <c r="C2" s="211"/>
    </row>
    <row r="3" spans="1:3" ht="17.25">
      <c r="A3" s="65"/>
      <c r="B3" s="65"/>
      <c r="C3" s="65"/>
    </row>
    <row r="4" spans="1:3" ht="18.75" customHeight="1">
      <c r="A4" s="68" t="s">
        <v>124</v>
      </c>
      <c r="B4" s="68" t="s">
        <v>125</v>
      </c>
      <c r="C4" s="68" t="s">
        <v>142</v>
      </c>
    </row>
    <row r="5" spans="1:3" ht="18" customHeight="1">
      <c r="A5" s="263" t="s">
        <v>126</v>
      </c>
      <c r="B5" s="263"/>
      <c r="C5" s="263"/>
    </row>
    <row r="6" spans="1:3" ht="19.5" customHeight="1">
      <c r="A6" s="264" t="s">
        <v>194</v>
      </c>
      <c r="B6" s="69" t="s">
        <v>105</v>
      </c>
      <c r="C6" s="266" t="s">
        <v>106</v>
      </c>
    </row>
    <row r="7" spans="1:3" ht="19.5" customHeight="1">
      <c r="A7" s="265"/>
      <c r="B7" s="71" t="s">
        <v>185</v>
      </c>
      <c r="C7" s="266"/>
    </row>
    <row r="8" spans="1:3" ht="18" customHeight="1">
      <c r="A8" s="73" t="s">
        <v>186</v>
      </c>
      <c r="B8" s="260" t="s">
        <v>51</v>
      </c>
      <c r="C8" s="260" t="s">
        <v>52</v>
      </c>
    </row>
    <row r="9" spans="1:3" s="1" customFormat="1" ht="95.25" customHeight="1">
      <c r="A9" s="76" t="s">
        <v>209</v>
      </c>
      <c r="B9" s="261"/>
      <c r="C9" s="261"/>
    </row>
    <row r="10" spans="1:3" s="1" customFormat="1" ht="18" customHeight="1">
      <c r="A10" s="72" t="s">
        <v>53</v>
      </c>
      <c r="B10" s="261"/>
      <c r="C10" s="261"/>
    </row>
    <row r="11" spans="1:3" s="1" customFormat="1" ht="93.75" customHeight="1">
      <c r="A11" s="76" t="s">
        <v>54</v>
      </c>
      <c r="B11" s="262"/>
      <c r="C11" s="262"/>
    </row>
    <row r="12" spans="1:3" ht="18" customHeight="1">
      <c r="A12" s="263" t="s">
        <v>55</v>
      </c>
      <c r="B12" s="263"/>
      <c r="C12" s="263"/>
    </row>
    <row r="13" spans="1:3" ht="105">
      <c r="A13" s="34" t="s">
        <v>56</v>
      </c>
      <c r="B13" s="70" t="s">
        <v>72</v>
      </c>
      <c r="C13" s="70" t="s">
        <v>156</v>
      </c>
    </row>
    <row r="14" spans="1:3" ht="18" customHeight="1">
      <c r="A14" s="263" t="s">
        <v>11</v>
      </c>
      <c r="B14" s="263"/>
      <c r="C14" s="263"/>
    </row>
    <row r="15" spans="1:3" ht="66">
      <c r="A15" s="34" t="s">
        <v>157</v>
      </c>
      <c r="B15" s="70" t="s">
        <v>158</v>
      </c>
      <c r="C15" s="70" t="s">
        <v>12</v>
      </c>
    </row>
    <row r="16" spans="1:3" ht="18" customHeight="1">
      <c r="A16" s="263" t="s">
        <v>159</v>
      </c>
      <c r="B16" s="263"/>
      <c r="C16" s="263"/>
    </row>
    <row r="17" spans="1:3" ht="52.5">
      <c r="A17" s="34" t="s">
        <v>160</v>
      </c>
      <c r="B17" s="267" t="s">
        <v>92</v>
      </c>
      <c r="C17" s="267"/>
    </row>
  </sheetData>
  <mergeCells count="11">
    <mergeCell ref="A12:C12"/>
    <mergeCell ref="A14:C14"/>
    <mergeCell ref="A16:C16"/>
    <mergeCell ref="B17:C17"/>
    <mergeCell ref="B8:B11"/>
    <mergeCell ref="C8:C11"/>
    <mergeCell ref="A1:C1"/>
    <mergeCell ref="A2:C2"/>
    <mergeCell ref="A5:C5"/>
    <mergeCell ref="A6:A7"/>
    <mergeCell ref="C6:C7"/>
  </mergeCells>
  <printOptions horizontalCentered="1"/>
  <pageMargins left="0.25" right="0" top="0.75" bottom="0.75" header="0.5" footer="0.5"/>
  <pageSetup horizontalDpi="600" verticalDpi="600" orientation="landscape"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P66"/>
  <sheetViews>
    <sheetView workbookViewId="0" topLeftCell="A36">
      <selection activeCell="L60" sqref="L60"/>
    </sheetView>
  </sheetViews>
  <sheetFormatPr defaultColWidth="9.140625" defaultRowHeight="12.75"/>
  <cols>
    <col min="1" max="1" width="12.7109375" style="0" customWidth="1"/>
    <col min="2" max="2" width="12.140625" style="0" customWidth="1"/>
    <col min="3" max="3" width="14.421875" style="0" customWidth="1"/>
    <col min="4" max="4" width="11.28125" style="0" customWidth="1"/>
    <col min="5" max="5" width="8.140625" style="0" bestFit="1" customWidth="1"/>
    <col min="6" max="6" width="13.00390625" style="0" bestFit="1" customWidth="1"/>
    <col min="7" max="7" width="10.00390625" style="0" customWidth="1"/>
    <col min="8" max="8" width="11.140625" style="0" customWidth="1"/>
    <col min="9" max="9" width="10.421875" style="0" customWidth="1"/>
    <col min="10" max="10" width="8.140625" style="0" bestFit="1" customWidth="1"/>
    <col min="11" max="11" width="9.28125" style="82" customWidth="1"/>
    <col min="12" max="12" width="14.7109375" style="0" customWidth="1"/>
    <col min="13" max="14" width="9.7109375" style="0" customWidth="1"/>
    <col min="15" max="15" width="8.7109375" style="0" customWidth="1"/>
    <col min="16" max="16" width="17.7109375" style="0" customWidth="1"/>
    <col min="17" max="16384" width="8.7109375" style="0" customWidth="1"/>
  </cols>
  <sheetData>
    <row r="1" spans="1:12" ht="18">
      <c r="A1" s="178" t="s">
        <v>133</v>
      </c>
      <c r="B1" s="178"/>
      <c r="C1" s="178"/>
      <c r="D1" s="178"/>
      <c r="E1" s="178"/>
      <c r="F1" s="201"/>
      <c r="G1" s="201"/>
      <c r="H1" s="201"/>
      <c r="I1" s="201"/>
      <c r="J1" s="201"/>
      <c r="K1" s="201"/>
      <c r="L1" s="201"/>
    </row>
    <row r="2" spans="1:12" ht="18">
      <c r="A2" s="178" t="s">
        <v>173</v>
      </c>
      <c r="B2" s="178"/>
      <c r="C2" s="178"/>
      <c r="D2" s="178"/>
      <c r="E2" s="178"/>
      <c r="F2" s="201"/>
      <c r="G2" s="201"/>
      <c r="H2" s="201"/>
      <c r="I2" s="201"/>
      <c r="J2" s="201"/>
      <c r="K2" s="201"/>
      <c r="L2" s="201"/>
    </row>
    <row r="3" spans="1:12" ht="18">
      <c r="A3" s="179" t="s">
        <v>283</v>
      </c>
      <c r="B3" s="202"/>
      <c r="C3" s="202"/>
      <c r="D3" s="202"/>
      <c r="E3" s="202"/>
      <c r="F3" s="202"/>
      <c r="G3" s="202"/>
      <c r="H3" s="202"/>
      <c r="I3" s="202"/>
      <c r="J3" s="202"/>
      <c r="K3" s="202"/>
      <c r="L3" s="202"/>
    </row>
    <row r="4" spans="1:12" ht="12.75">
      <c r="A4" s="203" t="s">
        <v>93</v>
      </c>
      <c r="B4" s="204"/>
      <c r="C4" s="204"/>
      <c r="D4" s="204"/>
      <c r="E4" s="204"/>
      <c r="F4" s="204"/>
      <c r="G4" s="204"/>
      <c r="H4" s="204"/>
      <c r="I4" s="204"/>
      <c r="J4" s="204"/>
      <c r="K4" s="204"/>
      <c r="L4" s="204"/>
    </row>
    <row r="5" spans="1:12" ht="13.5">
      <c r="A5" s="203"/>
      <c r="B5" s="203"/>
      <c r="C5" s="203"/>
      <c r="D5" s="203"/>
      <c r="E5" s="203"/>
      <c r="F5" s="203"/>
      <c r="G5" s="203"/>
      <c r="H5" s="203"/>
      <c r="I5" s="203"/>
      <c r="J5" s="203"/>
      <c r="K5" s="203"/>
      <c r="L5" s="203"/>
    </row>
    <row r="6" spans="1:16" ht="54.75">
      <c r="A6" s="51" t="s">
        <v>225</v>
      </c>
      <c r="B6" s="51" t="s">
        <v>165</v>
      </c>
      <c r="C6" s="51" t="s">
        <v>98</v>
      </c>
      <c r="D6" s="52" t="s">
        <v>174</v>
      </c>
      <c r="E6" s="52" t="s">
        <v>176</v>
      </c>
      <c r="F6" s="52" t="s">
        <v>175</v>
      </c>
      <c r="G6" s="52" t="s">
        <v>180</v>
      </c>
      <c r="H6" s="52" t="s">
        <v>177</v>
      </c>
      <c r="I6" s="52" t="s">
        <v>178</v>
      </c>
      <c r="J6" s="52" t="s">
        <v>179</v>
      </c>
      <c r="K6" s="52" t="s">
        <v>81</v>
      </c>
      <c r="L6" s="52" t="s">
        <v>82</v>
      </c>
      <c r="M6" s="52" t="s">
        <v>83</v>
      </c>
      <c r="N6" s="52" t="s">
        <v>84</v>
      </c>
      <c r="O6" s="77" t="s">
        <v>69</v>
      </c>
      <c r="P6" s="52" t="s">
        <v>142</v>
      </c>
    </row>
    <row r="7" spans="1:16" s="3" customFormat="1" ht="66">
      <c r="A7" s="24" t="s">
        <v>217</v>
      </c>
      <c r="B7" s="35" t="s">
        <v>277</v>
      </c>
      <c r="C7" s="29">
        <v>2337</v>
      </c>
      <c r="D7" s="25">
        <v>0.08</v>
      </c>
      <c r="E7" s="25">
        <v>0.02</v>
      </c>
      <c r="F7" s="25">
        <v>0.75</v>
      </c>
      <c r="G7" s="25">
        <v>0.12</v>
      </c>
      <c r="H7" s="25">
        <v>0.02</v>
      </c>
      <c r="I7" s="25">
        <v>0.01</v>
      </c>
      <c r="J7" s="25">
        <v>0.02</v>
      </c>
      <c r="K7" s="78"/>
      <c r="L7" s="26"/>
      <c r="M7" s="108"/>
      <c r="N7" s="70"/>
      <c r="O7" s="78">
        <v>271</v>
      </c>
      <c r="P7" s="26" t="s">
        <v>70</v>
      </c>
    </row>
    <row r="8" spans="1:16" ht="52.5">
      <c r="A8" s="24" t="s">
        <v>238</v>
      </c>
      <c r="B8" s="56" t="s">
        <v>276</v>
      </c>
      <c r="C8" s="57">
        <v>62</v>
      </c>
      <c r="D8" s="25">
        <f>0*C8/C8</f>
        <v>0</v>
      </c>
      <c r="E8" s="27">
        <f>9%*C8/C8</f>
        <v>0.09</v>
      </c>
      <c r="F8" s="27">
        <f>81%*C8/C8</f>
        <v>0.81</v>
      </c>
      <c r="G8" s="27">
        <f>5%*C8/C8</f>
        <v>0.05</v>
      </c>
      <c r="H8" s="27">
        <f>0%*C8/C8</f>
        <v>0</v>
      </c>
      <c r="I8" s="27">
        <f>5%*C8/C8</f>
        <v>0.05</v>
      </c>
      <c r="J8" s="27">
        <f>5%*C8/C8</f>
        <v>0.05</v>
      </c>
      <c r="K8" s="79"/>
      <c r="L8" s="26"/>
      <c r="M8" s="108"/>
      <c r="N8" s="69"/>
      <c r="O8" s="79">
        <v>19</v>
      </c>
      <c r="P8" s="26" t="s">
        <v>3</v>
      </c>
    </row>
    <row r="9" spans="1:16" ht="105">
      <c r="A9" s="24" t="s">
        <v>131</v>
      </c>
      <c r="B9" s="28" t="s">
        <v>166</v>
      </c>
      <c r="C9" s="29">
        <v>3260</v>
      </c>
      <c r="D9" s="55">
        <f>70%*C9/C9</f>
        <v>0.7</v>
      </c>
      <c r="E9" s="55">
        <f>3%*C9/C9</f>
        <v>0.03</v>
      </c>
      <c r="F9" s="55">
        <f>19%*C9/C9</f>
        <v>0.19</v>
      </c>
      <c r="G9" s="55">
        <f>7%*C9/C9</f>
        <v>0.07</v>
      </c>
      <c r="H9" s="55">
        <f>0%*C9/C9</f>
        <v>0</v>
      </c>
      <c r="I9" s="55">
        <f>0%*D9/D9</f>
        <v>0</v>
      </c>
      <c r="J9" s="55">
        <f>3%*C9/C9</f>
        <v>0.03</v>
      </c>
      <c r="K9" s="80"/>
      <c r="L9" s="28"/>
      <c r="M9" s="108"/>
      <c r="N9" s="69"/>
      <c r="O9" s="80">
        <v>155</v>
      </c>
      <c r="P9" s="28" t="s">
        <v>71</v>
      </c>
    </row>
    <row r="10" spans="1:16" ht="39">
      <c r="A10" s="30" t="s">
        <v>192</v>
      </c>
      <c r="B10" s="35" t="s">
        <v>193</v>
      </c>
      <c r="C10" s="57">
        <v>143</v>
      </c>
      <c r="D10" s="58">
        <f>1%*C10/C10</f>
        <v>0.01</v>
      </c>
      <c r="E10" s="58">
        <f>3%*C10/C10</f>
        <v>0.03</v>
      </c>
      <c r="F10" s="58">
        <f>91%*C10/C10</f>
        <v>0.9099999999999999</v>
      </c>
      <c r="G10" s="58">
        <f>7%*C10/C10</f>
        <v>0.07</v>
      </c>
      <c r="H10" s="55">
        <f>0%*C10/C10</f>
        <v>0</v>
      </c>
      <c r="I10" s="58">
        <f>1%*C10/C10</f>
        <v>0.01</v>
      </c>
      <c r="J10" s="58">
        <f>2%*C10/C10</f>
        <v>0.02</v>
      </c>
      <c r="K10" s="81"/>
      <c r="L10" s="26"/>
      <c r="M10" s="108"/>
      <c r="N10" s="69"/>
      <c r="O10" s="81">
        <v>16</v>
      </c>
      <c r="P10" s="26" t="s">
        <v>2</v>
      </c>
    </row>
    <row r="11" spans="1:16" ht="12.75">
      <c r="A11" s="30"/>
      <c r="B11" s="35"/>
      <c r="C11" s="57"/>
      <c r="D11" s="58"/>
      <c r="E11" s="58"/>
      <c r="F11" s="58"/>
      <c r="G11" s="58"/>
      <c r="H11" s="55"/>
      <c r="I11" s="58"/>
      <c r="J11" s="58"/>
      <c r="K11" s="81"/>
      <c r="L11" s="26"/>
      <c r="M11" s="108"/>
      <c r="N11" s="69"/>
      <c r="O11" s="81"/>
      <c r="P11" s="26"/>
    </row>
    <row r="12" spans="1:16" ht="12.75">
      <c r="A12" s="30" t="s">
        <v>301</v>
      </c>
      <c r="B12" s="99" t="s">
        <v>193</v>
      </c>
      <c r="C12" s="101">
        <v>29423</v>
      </c>
      <c r="D12" s="102"/>
      <c r="E12" s="102"/>
      <c r="F12" s="102"/>
      <c r="G12" s="102"/>
      <c r="H12" s="103"/>
      <c r="I12" s="102"/>
      <c r="J12" s="102"/>
      <c r="K12" s="104">
        <v>0.16</v>
      </c>
      <c r="L12" s="102"/>
      <c r="M12" s="104">
        <v>0.41</v>
      </c>
      <c r="N12" s="104"/>
      <c r="O12" s="69"/>
      <c r="P12" s="69"/>
    </row>
    <row r="13" spans="1:16" ht="26.25">
      <c r="A13" s="24" t="s">
        <v>301</v>
      </c>
      <c r="B13" s="99" t="s">
        <v>276</v>
      </c>
      <c r="C13" s="105">
        <v>260727</v>
      </c>
      <c r="D13" s="103"/>
      <c r="E13" s="103"/>
      <c r="F13" s="103"/>
      <c r="G13" s="103"/>
      <c r="H13" s="103"/>
      <c r="I13" s="103"/>
      <c r="J13" s="103"/>
      <c r="K13" s="106">
        <v>0.18</v>
      </c>
      <c r="L13" s="103"/>
      <c r="M13" s="106">
        <v>0.36</v>
      </c>
      <c r="N13" s="106"/>
      <c r="O13" s="69"/>
      <c r="P13" s="69"/>
    </row>
    <row r="14" spans="1:16" ht="26.25">
      <c r="A14" s="24" t="s">
        <v>301</v>
      </c>
      <c r="B14" s="99" t="s">
        <v>73</v>
      </c>
      <c r="C14" s="105">
        <v>6087</v>
      </c>
      <c r="D14" s="103"/>
      <c r="E14" s="103"/>
      <c r="F14" s="103"/>
      <c r="G14" s="103"/>
      <c r="H14" s="103"/>
      <c r="I14" s="103"/>
      <c r="J14" s="103"/>
      <c r="K14" s="106">
        <v>0.17</v>
      </c>
      <c r="L14" s="106"/>
      <c r="M14" s="106">
        <v>0.01</v>
      </c>
      <c r="N14" s="106"/>
      <c r="O14" s="69"/>
      <c r="P14" s="69"/>
    </row>
    <row r="15" spans="1:16" ht="39">
      <c r="A15" s="24" t="s">
        <v>301</v>
      </c>
      <c r="B15" s="99" t="s">
        <v>74</v>
      </c>
      <c r="C15" s="107" t="s">
        <v>75</v>
      </c>
      <c r="D15" s="103">
        <v>0.1</v>
      </c>
      <c r="E15" s="103">
        <v>0.06</v>
      </c>
      <c r="F15" s="103">
        <v>0.72</v>
      </c>
      <c r="G15" s="103">
        <v>0.06</v>
      </c>
      <c r="H15" s="103">
        <v>0.01</v>
      </c>
      <c r="I15" s="103">
        <v>0.0001</v>
      </c>
      <c r="J15" s="103">
        <v>0.0004</v>
      </c>
      <c r="K15" s="103"/>
      <c r="L15" s="103"/>
      <c r="M15" s="103">
        <v>0</v>
      </c>
      <c r="N15" s="103"/>
      <c r="O15" s="69"/>
      <c r="P15" s="69"/>
    </row>
    <row r="16" spans="1:16" ht="39">
      <c r="A16" s="24" t="s">
        <v>301</v>
      </c>
      <c r="B16" s="99" t="s">
        <v>76</v>
      </c>
      <c r="C16" s="107" t="s">
        <v>77</v>
      </c>
      <c r="D16" s="103"/>
      <c r="E16" s="103"/>
      <c r="F16" s="103"/>
      <c r="G16" s="103"/>
      <c r="H16" s="103"/>
      <c r="I16" s="103"/>
      <c r="J16" s="103"/>
      <c r="K16" s="103">
        <v>0.08</v>
      </c>
      <c r="L16" s="103"/>
      <c r="M16" s="103">
        <v>0.74</v>
      </c>
      <c r="N16" s="103"/>
      <c r="O16" s="69"/>
      <c r="P16" s="69"/>
    </row>
    <row r="17" spans="1:16" ht="12.75">
      <c r="A17" s="30" t="s">
        <v>301</v>
      </c>
      <c r="B17" s="99" t="s">
        <v>78</v>
      </c>
      <c r="C17" s="101">
        <v>12021</v>
      </c>
      <c r="D17" s="102"/>
      <c r="E17" s="102"/>
      <c r="F17" s="102"/>
      <c r="G17" s="102"/>
      <c r="H17" s="103"/>
      <c r="I17" s="102"/>
      <c r="J17" s="102"/>
      <c r="K17" s="104"/>
      <c r="L17" s="102"/>
      <c r="M17" s="104"/>
      <c r="N17" s="104" t="s">
        <v>85</v>
      </c>
      <c r="O17" s="69"/>
      <c r="P17" s="69"/>
    </row>
    <row r="18" spans="1:16" ht="12.75">
      <c r="A18" s="30" t="s">
        <v>301</v>
      </c>
      <c r="B18" s="99" t="s">
        <v>79</v>
      </c>
      <c r="C18" s="101">
        <v>500</v>
      </c>
      <c r="D18" s="102"/>
      <c r="E18" s="102"/>
      <c r="F18" s="102"/>
      <c r="G18" s="102"/>
      <c r="H18" s="103"/>
      <c r="I18" s="102"/>
      <c r="J18" s="102"/>
      <c r="K18" s="104">
        <v>0.02</v>
      </c>
      <c r="L18" s="102">
        <v>0.01</v>
      </c>
      <c r="M18" s="104"/>
      <c r="N18" s="104"/>
      <c r="O18" s="69"/>
      <c r="P18" s="69"/>
    </row>
    <row r="19" spans="1:16" ht="12.75">
      <c r="A19" s="30" t="s">
        <v>301</v>
      </c>
      <c r="B19" s="99" t="s">
        <v>80</v>
      </c>
      <c r="C19" s="101">
        <v>2551</v>
      </c>
      <c r="D19" s="102"/>
      <c r="E19" s="102"/>
      <c r="F19" s="102"/>
      <c r="G19" s="102"/>
      <c r="H19" s="103"/>
      <c r="I19" s="102"/>
      <c r="J19" s="102"/>
      <c r="K19" s="104"/>
      <c r="L19" s="102"/>
      <c r="M19" s="104"/>
      <c r="N19" s="104" t="s">
        <v>85</v>
      </c>
      <c r="O19" s="69"/>
      <c r="P19" s="69"/>
    </row>
    <row r="20" spans="1:16" ht="12.75">
      <c r="A20" s="30"/>
      <c r="B20" s="99"/>
      <c r="C20" s="101"/>
      <c r="D20" s="102"/>
      <c r="E20" s="102"/>
      <c r="F20" s="102"/>
      <c r="G20" s="102"/>
      <c r="H20" s="103"/>
      <c r="I20" s="102"/>
      <c r="J20" s="102"/>
      <c r="K20" s="104"/>
      <c r="L20" s="102"/>
      <c r="M20" s="104"/>
      <c r="N20" s="104"/>
      <c r="O20" s="69"/>
      <c r="P20" s="69"/>
    </row>
    <row r="21" spans="1:16" ht="39">
      <c r="A21" s="91" t="s">
        <v>86</v>
      </c>
      <c r="B21" s="109" t="s">
        <v>276</v>
      </c>
      <c r="C21" s="110">
        <v>523</v>
      </c>
      <c r="D21" s="153">
        <v>0.53</v>
      </c>
      <c r="E21" s="153">
        <v>0.01</v>
      </c>
      <c r="F21" s="153">
        <v>0.04</v>
      </c>
      <c r="G21" s="153">
        <v>0.4</v>
      </c>
      <c r="H21" s="153">
        <v>0</v>
      </c>
      <c r="I21" s="153">
        <v>0</v>
      </c>
      <c r="J21" s="153">
        <v>0.02</v>
      </c>
      <c r="K21" s="111"/>
      <c r="L21" s="69"/>
      <c r="M21" s="69"/>
      <c r="N21" s="69"/>
      <c r="O21" s="69"/>
      <c r="P21" s="69"/>
    </row>
    <row r="22" spans="1:16" ht="12.75">
      <c r="A22" s="91"/>
      <c r="B22" s="109" t="s">
        <v>76</v>
      </c>
      <c r="C22" s="110">
        <v>1096</v>
      </c>
      <c r="D22" s="153">
        <v>0.877</v>
      </c>
      <c r="E22" s="153">
        <v>0.004</v>
      </c>
      <c r="F22" s="153">
        <v>0.054</v>
      </c>
      <c r="G22" s="153">
        <v>0.045</v>
      </c>
      <c r="H22" s="153">
        <v>0.007</v>
      </c>
      <c r="I22" s="153">
        <v>0.003</v>
      </c>
      <c r="J22" s="153">
        <v>0.01</v>
      </c>
      <c r="K22" s="111"/>
      <c r="L22" s="69"/>
      <c r="M22" s="69"/>
      <c r="N22" s="69"/>
      <c r="O22" s="69"/>
      <c r="P22" s="69"/>
    </row>
    <row r="23" spans="1:16" ht="12.75">
      <c r="A23" s="91"/>
      <c r="B23" s="109" t="s">
        <v>277</v>
      </c>
      <c r="C23" s="110">
        <v>1</v>
      </c>
      <c r="D23" s="153">
        <v>1</v>
      </c>
      <c r="E23" s="153">
        <v>0</v>
      </c>
      <c r="F23" s="153">
        <v>0</v>
      </c>
      <c r="G23" s="153">
        <v>0</v>
      </c>
      <c r="H23" s="153">
        <v>0</v>
      </c>
      <c r="I23" s="153">
        <v>0</v>
      </c>
      <c r="J23" s="153">
        <v>0</v>
      </c>
      <c r="K23" s="111"/>
      <c r="L23" s="69"/>
      <c r="M23" s="69"/>
      <c r="N23" s="69"/>
      <c r="O23" s="69"/>
      <c r="P23" s="69"/>
    </row>
    <row r="24" spans="1:16" ht="12.75">
      <c r="A24" s="91"/>
      <c r="B24" s="109" t="s">
        <v>87</v>
      </c>
      <c r="C24" s="110">
        <v>29</v>
      </c>
      <c r="D24" s="153">
        <v>0.345</v>
      </c>
      <c r="E24" s="153">
        <v>0.173</v>
      </c>
      <c r="F24" s="153">
        <v>0.31</v>
      </c>
      <c r="G24" s="153">
        <v>0.138</v>
      </c>
      <c r="H24" s="153">
        <v>0.034</v>
      </c>
      <c r="I24" s="153">
        <v>0</v>
      </c>
      <c r="J24" s="153">
        <v>0</v>
      </c>
      <c r="K24" s="111"/>
      <c r="L24" s="69"/>
      <c r="M24" s="69"/>
      <c r="N24" s="69"/>
      <c r="O24" s="69"/>
      <c r="P24" s="69"/>
    </row>
    <row r="25" spans="1:16" ht="12.75">
      <c r="A25" s="91"/>
      <c r="B25" s="109"/>
      <c r="C25" s="110"/>
      <c r="D25" s="153"/>
      <c r="E25" s="153"/>
      <c r="F25" s="153"/>
      <c r="G25" s="153"/>
      <c r="H25" s="153"/>
      <c r="I25" s="153"/>
      <c r="J25" s="153"/>
      <c r="K25" s="111"/>
      <c r="L25" s="69"/>
      <c r="M25" s="69"/>
      <c r="N25" s="69"/>
      <c r="O25" s="69"/>
      <c r="P25" s="69"/>
    </row>
    <row r="26" spans="1:16" ht="12.75">
      <c r="A26" s="91" t="s">
        <v>195</v>
      </c>
      <c r="B26" s="109" t="s">
        <v>88</v>
      </c>
      <c r="C26" s="110">
        <v>181</v>
      </c>
      <c r="D26" s="154">
        <v>0.514</v>
      </c>
      <c r="E26" s="154">
        <v>0.082</v>
      </c>
      <c r="F26" s="154">
        <v>0.149</v>
      </c>
      <c r="G26" s="154">
        <v>0.221</v>
      </c>
      <c r="H26" s="154">
        <v>0.017</v>
      </c>
      <c r="I26" s="154">
        <v>0.017</v>
      </c>
      <c r="J26" s="154">
        <v>0</v>
      </c>
      <c r="K26" s="111"/>
      <c r="L26" s="69"/>
      <c r="M26" s="69"/>
      <c r="N26" s="69"/>
      <c r="O26" s="69"/>
      <c r="P26" s="69"/>
    </row>
    <row r="27" spans="1:16" ht="12.75">
      <c r="A27" s="91"/>
      <c r="B27" s="109"/>
      <c r="C27" s="110"/>
      <c r="D27" s="154"/>
      <c r="E27" s="154"/>
      <c r="F27" s="154"/>
      <c r="G27" s="154"/>
      <c r="H27" s="154"/>
      <c r="I27" s="154"/>
      <c r="J27" s="154"/>
      <c r="K27" s="111"/>
      <c r="L27" s="69"/>
      <c r="M27" s="69"/>
      <c r="N27" s="69"/>
      <c r="O27" s="69"/>
      <c r="P27" s="69"/>
    </row>
    <row r="28" spans="1:16" ht="12.75">
      <c r="A28" s="91" t="s">
        <v>196</v>
      </c>
      <c r="B28" s="109" t="s">
        <v>89</v>
      </c>
      <c r="C28" s="110">
        <v>50</v>
      </c>
      <c r="D28" s="154">
        <v>0.36</v>
      </c>
      <c r="E28" s="154">
        <v>0.24</v>
      </c>
      <c r="F28" s="154">
        <v>0.32</v>
      </c>
      <c r="G28" s="154">
        <v>0.08</v>
      </c>
      <c r="H28" s="154">
        <v>0</v>
      </c>
      <c r="I28" s="154">
        <v>0</v>
      </c>
      <c r="J28" s="154">
        <v>0</v>
      </c>
      <c r="K28" s="111"/>
      <c r="L28" s="69"/>
      <c r="M28" s="69"/>
      <c r="N28" s="69"/>
      <c r="O28" s="69"/>
      <c r="P28" s="69"/>
    </row>
    <row r="29" spans="1:16" ht="12.75">
      <c r="A29" s="91"/>
      <c r="B29" s="109"/>
      <c r="C29" s="110"/>
      <c r="D29" s="154"/>
      <c r="E29" s="154"/>
      <c r="F29" s="154"/>
      <c r="G29" s="154"/>
      <c r="H29" s="154"/>
      <c r="I29" s="154"/>
      <c r="J29" s="154"/>
      <c r="K29" s="111"/>
      <c r="L29" s="69"/>
      <c r="M29" s="69"/>
      <c r="N29" s="69"/>
      <c r="O29" s="69"/>
      <c r="P29" s="69"/>
    </row>
    <row r="30" spans="1:16" ht="12.75">
      <c r="A30" s="91" t="s">
        <v>197</v>
      </c>
      <c r="B30" s="109" t="s">
        <v>276</v>
      </c>
      <c r="C30" s="110">
        <v>189</v>
      </c>
      <c r="D30" s="154">
        <v>0.656</v>
      </c>
      <c r="E30" s="154">
        <v>0.021</v>
      </c>
      <c r="F30" s="154">
        <v>0.016</v>
      </c>
      <c r="G30" s="154">
        <v>0.307</v>
      </c>
      <c r="H30" s="154">
        <v>0</v>
      </c>
      <c r="I30" s="154">
        <v>0</v>
      </c>
      <c r="J30" s="154">
        <v>0</v>
      </c>
      <c r="K30" s="111"/>
      <c r="L30" s="69"/>
      <c r="M30" s="69"/>
      <c r="N30" s="69"/>
      <c r="O30" s="69"/>
      <c r="P30" s="69"/>
    </row>
    <row r="31" spans="1:16" ht="12.75">
      <c r="A31" s="91"/>
      <c r="B31" s="109" t="s">
        <v>90</v>
      </c>
      <c r="C31" s="110">
        <v>599</v>
      </c>
      <c r="D31" s="154">
        <v>0.666</v>
      </c>
      <c r="E31" s="154">
        <v>0.058</v>
      </c>
      <c r="F31" s="154">
        <v>0.08</v>
      </c>
      <c r="G31" s="154">
        <v>0.185</v>
      </c>
      <c r="H31" s="154">
        <v>0.002</v>
      </c>
      <c r="I31" s="154">
        <v>0.002</v>
      </c>
      <c r="J31" s="154">
        <v>0.007</v>
      </c>
      <c r="K31" s="111"/>
      <c r="L31" s="69"/>
      <c r="M31" s="69"/>
      <c r="N31" s="69"/>
      <c r="O31" s="69"/>
      <c r="P31" s="69"/>
    </row>
    <row r="32" spans="1:16" ht="12.75">
      <c r="A32" s="91"/>
      <c r="B32" s="109" t="s">
        <v>277</v>
      </c>
      <c r="C32" s="110">
        <v>19</v>
      </c>
      <c r="D32" s="154">
        <v>0.632</v>
      </c>
      <c r="E32" s="154">
        <v>0.052</v>
      </c>
      <c r="F32" s="154">
        <v>0.158</v>
      </c>
      <c r="G32" s="154">
        <v>0.158</v>
      </c>
      <c r="H32" s="154">
        <v>0</v>
      </c>
      <c r="I32" s="154">
        <v>0</v>
      </c>
      <c r="J32" s="154">
        <v>0</v>
      </c>
      <c r="K32" s="111"/>
      <c r="L32" s="69"/>
      <c r="M32" s="69"/>
      <c r="N32" s="69"/>
      <c r="O32" s="69"/>
      <c r="P32" s="69"/>
    </row>
    <row r="33" spans="1:16" ht="12.75">
      <c r="A33" s="91"/>
      <c r="B33" s="109" t="s">
        <v>87</v>
      </c>
      <c r="C33" s="110">
        <v>134</v>
      </c>
      <c r="D33" s="154">
        <v>0.329</v>
      </c>
      <c r="E33" s="154">
        <v>0.254</v>
      </c>
      <c r="F33" s="154">
        <v>0.313</v>
      </c>
      <c r="G33" s="154">
        <v>0.052</v>
      </c>
      <c r="H33" s="154">
        <v>0</v>
      </c>
      <c r="I33" s="154">
        <v>0</v>
      </c>
      <c r="J33" s="154">
        <v>0.052</v>
      </c>
      <c r="K33" s="111"/>
      <c r="L33" s="69"/>
      <c r="M33" s="69"/>
      <c r="N33" s="69"/>
      <c r="O33" s="69"/>
      <c r="P33" s="69"/>
    </row>
    <row r="34" spans="1:16" ht="12.75">
      <c r="A34" s="91"/>
      <c r="B34" s="109"/>
      <c r="C34" s="110"/>
      <c r="D34" s="154"/>
      <c r="E34" s="154"/>
      <c r="F34" s="154"/>
      <c r="G34" s="154"/>
      <c r="H34" s="154"/>
      <c r="I34" s="154"/>
      <c r="J34" s="154"/>
      <c r="K34" s="111"/>
      <c r="L34" s="69"/>
      <c r="M34" s="69"/>
      <c r="N34" s="69"/>
      <c r="O34" s="69"/>
      <c r="P34" s="69"/>
    </row>
    <row r="35" spans="1:16" ht="26.25">
      <c r="A35" s="91" t="s">
        <v>198</v>
      </c>
      <c r="B35" s="109" t="s">
        <v>276</v>
      </c>
      <c r="C35" s="110">
        <v>53</v>
      </c>
      <c r="D35" s="154">
        <v>0.075</v>
      </c>
      <c r="E35" s="154">
        <v>0</v>
      </c>
      <c r="F35" s="154">
        <v>0.604</v>
      </c>
      <c r="G35" s="154">
        <v>0</v>
      </c>
      <c r="H35" s="154">
        <v>0.321</v>
      </c>
      <c r="I35" s="154">
        <v>0</v>
      </c>
      <c r="J35" s="154">
        <v>0</v>
      </c>
      <c r="K35" s="111"/>
      <c r="L35" s="69"/>
      <c r="M35" s="69"/>
      <c r="N35" s="69"/>
      <c r="O35" s="69"/>
      <c r="P35" s="69"/>
    </row>
    <row r="36" spans="1:16" ht="12.75">
      <c r="A36" s="91"/>
      <c r="B36" s="109" t="s">
        <v>90</v>
      </c>
      <c r="C36" s="110">
        <v>281</v>
      </c>
      <c r="D36" s="154">
        <v>0.79</v>
      </c>
      <c r="E36" s="154">
        <v>0.011</v>
      </c>
      <c r="F36" s="154">
        <v>0.171</v>
      </c>
      <c r="G36" s="154">
        <v>0.021</v>
      </c>
      <c r="H36" s="154">
        <v>0.007</v>
      </c>
      <c r="I36" s="154">
        <v>0</v>
      </c>
      <c r="J36" s="154">
        <v>0</v>
      </c>
      <c r="K36" s="111"/>
      <c r="L36" s="69"/>
      <c r="M36" s="69"/>
      <c r="N36" s="69"/>
      <c r="O36" s="69"/>
      <c r="P36" s="69"/>
    </row>
    <row r="37" spans="1:16" ht="12.75">
      <c r="A37" s="91"/>
      <c r="B37" s="109" t="s">
        <v>277</v>
      </c>
      <c r="C37" s="110">
        <v>81</v>
      </c>
      <c r="D37" s="154">
        <v>0.469</v>
      </c>
      <c r="E37" s="154">
        <v>0.025</v>
      </c>
      <c r="F37" s="154">
        <v>0.42</v>
      </c>
      <c r="G37" s="154">
        <v>0.012</v>
      </c>
      <c r="H37" s="154">
        <v>0.074</v>
      </c>
      <c r="I37" s="154">
        <v>0</v>
      </c>
      <c r="J37" s="154">
        <v>0</v>
      </c>
      <c r="K37" s="111"/>
      <c r="L37" s="69"/>
      <c r="M37" s="69"/>
      <c r="N37" s="69"/>
      <c r="O37" s="69"/>
      <c r="P37" s="69"/>
    </row>
    <row r="38" spans="1:16" ht="12.75">
      <c r="A38" s="91"/>
      <c r="B38" s="109" t="s">
        <v>87</v>
      </c>
      <c r="C38" s="110">
        <v>20</v>
      </c>
      <c r="D38" s="154">
        <v>0.15</v>
      </c>
      <c r="E38" s="154">
        <v>0.15</v>
      </c>
      <c r="F38" s="154">
        <v>0.55</v>
      </c>
      <c r="G38" s="154">
        <v>0.05</v>
      </c>
      <c r="H38" s="154">
        <v>0</v>
      </c>
      <c r="I38" s="154">
        <v>0</v>
      </c>
      <c r="J38" s="154">
        <v>0.1</v>
      </c>
      <c r="K38" s="111"/>
      <c r="L38" s="69"/>
      <c r="M38" s="69"/>
      <c r="N38" s="69"/>
      <c r="O38" s="69"/>
      <c r="P38" s="69"/>
    </row>
    <row r="39" spans="1:16" ht="12.75">
      <c r="A39" s="91"/>
      <c r="B39" s="109"/>
      <c r="C39" s="110"/>
      <c r="D39" s="154"/>
      <c r="E39" s="154"/>
      <c r="F39" s="154"/>
      <c r="G39" s="154"/>
      <c r="H39" s="154"/>
      <c r="I39" s="154"/>
      <c r="J39" s="154"/>
      <c r="K39" s="111"/>
      <c r="L39" s="69"/>
      <c r="M39" s="69"/>
      <c r="N39" s="69"/>
      <c r="O39" s="69"/>
      <c r="P39" s="69"/>
    </row>
    <row r="40" spans="1:16" ht="12.75">
      <c r="A40" s="91" t="s">
        <v>199</v>
      </c>
      <c r="B40" s="109" t="s">
        <v>276</v>
      </c>
      <c r="C40" s="110">
        <v>1</v>
      </c>
      <c r="D40" s="154">
        <v>1</v>
      </c>
      <c r="E40" s="154">
        <v>0</v>
      </c>
      <c r="F40" s="154">
        <v>0</v>
      </c>
      <c r="G40" s="154">
        <v>0</v>
      </c>
      <c r="H40" s="154">
        <v>0</v>
      </c>
      <c r="I40" s="154">
        <v>0</v>
      </c>
      <c r="J40" s="154">
        <v>0</v>
      </c>
      <c r="K40" s="111"/>
      <c r="L40" s="69"/>
      <c r="M40" s="69"/>
      <c r="N40" s="69"/>
      <c r="O40" s="69"/>
      <c r="P40" s="69"/>
    </row>
    <row r="41" spans="1:16" ht="12.75">
      <c r="A41" s="91"/>
      <c r="B41" s="109" t="s">
        <v>90</v>
      </c>
      <c r="C41" s="110">
        <v>93</v>
      </c>
      <c r="D41" s="154">
        <v>0.807</v>
      </c>
      <c r="E41" s="154">
        <v>0.086</v>
      </c>
      <c r="F41" s="154">
        <v>0.075</v>
      </c>
      <c r="G41" s="154">
        <v>0.032</v>
      </c>
      <c r="H41" s="154">
        <v>0</v>
      </c>
      <c r="I41" s="154">
        <v>0</v>
      </c>
      <c r="J41" s="154">
        <v>0</v>
      </c>
      <c r="K41" s="111"/>
      <c r="L41" s="69"/>
      <c r="M41" s="69"/>
      <c r="N41" s="69"/>
      <c r="O41" s="69"/>
      <c r="P41" s="69"/>
    </row>
    <row r="42" spans="1:16" ht="12.75">
      <c r="A42" s="91"/>
      <c r="B42" s="109" t="s">
        <v>87</v>
      </c>
      <c r="C42" s="110">
        <v>12</v>
      </c>
      <c r="D42" s="154">
        <v>0.25</v>
      </c>
      <c r="E42" s="154">
        <v>0.583</v>
      </c>
      <c r="F42" s="154">
        <v>0.167</v>
      </c>
      <c r="G42" s="154">
        <v>0</v>
      </c>
      <c r="H42" s="154">
        <v>0</v>
      </c>
      <c r="I42" s="154">
        <v>0</v>
      </c>
      <c r="J42" s="154">
        <v>0</v>
      </c>
      <c r="K42" s="111"/>
      <c r="L42" s="69"/>
      <c r="M42" s="69"/>
      <c r="N42" s="69"/>
      <c r="O42" s="69"/>
      <c r="P42" s="69"/>
    </row>
    <row r="43" spans="1:16" ht="12.75">
      <c r="A43" s="91"/>
      <c r="B43" s="109"/>
      <c r="C43" s="110"/>
      <c r="D43" s="154"/>
      <c r="E43" s="154"/>
      <c r="F43" s="154"/>
      <c r="G43" s="154"/>
      <c r="H43" s="154"/>
      <c r="I43" s="154"/>
      <c r="J43" s="154"/>
      <c r="K43" s="111"/>
      <c r="L43" s="69"/>
      <c r="M43" s="69"/>
      <c r="N43" s="69"/>
      <c r="O43" s="69"/>
      <c r="P43" s="69"/>
    </row>
    <row r="44" spans="1:16" ht="12.75">
      <c r="A44" s="91" t="s">
        <v>200</v>
      </c>
      <c r="B44" s="109" t="s">
        <v>90</v>
      </c>
      <c r="C44" s="110">
        <v>34</v>
      </c>
      <c r="D44" s="154">
        <v>0.971</v>
      </c>
      <c r="E44" s="154">
        <v>0</v>
      </c>
      <c r="F44" s="154">
        <v>0.029</v>
      </c>
      <c r="G44" s="154">
        <v>0</v>
      </c>
      <c r="H44" s="154">
        <v>0</v>
      </c>
      <c r="I44" s="154">
        <v>0</v>
      </c>
      <c r="J44" s="154">
        <v>0</v>
      </c>
      <c r="K44" s="111"/>
      <c r="L44" s="69"/>
      <c r="M44" s="69"/>
      <c r="N44" s="69"/>
      <c r="O44" s="69"/>
      <c r="P44" s="69"/>
    </row>
    <row r="45" spans="1:16" ht="12.75">
      <c r="A45" s="91"/>
      <c r="B45" s="109" t="s">
        <v>87</v>
      </c>
      <c r="C45" s="110">
        <v>11</v>
      </c>
      <c r="D45" s="154">
        <v>0.909</v>
      </c>
      <c r="E45" s="154">
        <v>0</v>
      </c>
      <c r="F45" s="154">
        <v>0</v>
      </c>
      <c r="G45" s="154">
        <v>0.091</v>
      </c>
      <c r="H45" s="154">
        <v>0</v>
      </c>
      <c r="I45" s="154">
        <v>0</v>
      </c>
      <c r="J45" s="154">
        <v>0</v>
      </c>
      <c r="K45" s="111"/>
      <c r="L45" s="69"/>
      <c r="M45" s="69"/>
      <c r="N45" s="69"/>
      <c r="O45" s="69"/>
      <c r="P45" s="69"/>
    </row>
    <row r="46" spans="1:16" ht="12.75">
      <c r="A46" s="91"/>
      <c r="B46" s="109"/>
      <c r="C46" s="110"/>
      <c r="D46" s="154"/>
      <c r="E46" s="154"/>
      <c r="F46" s="154"/>
      <c r="G46" s="154"/>
      <c r="H46" s="154"/>
      <c r="I46" s="154"/>
      <c r="J46" s="154"/>
      <c r="K46" s="111"/>
      <c r="L46" s="69"/>
      <c r="M46" s="69"/>
      <c r="N46" s="69"/>
      <c r="O46" s="69"/>
      <c r="P46" s="69"/>
    </row>
    <row r="47" spans="1:16" ht="12.75">
      <c r="A47" s="91" t="s">
        <v>201</v>
      </c>
      <c r="B47" s="109" t="s">
        <v>276</v>
      </c>
      <c r="C47" s="110">
        <v>5491</v>
      </c>
      <c r="D47" s="154">
        <v>0.282</v>
      </c>
      <c r="E47" s="154">
        <v>0.012</v>
      </c>
      <c r="F47" s="154">
        <v>0.437</v>
      </c>
      <c r="G47" s="154">
        <v>0.258</v>
      </c>
      <c r="H47" s="154">
        <v>0.008</v>
      </c>
      <c r="I47" s="154">
        <v>0</v>
      </c>
      <c r="J47" s="154">
        <v>0.003</v>
      </c>
      <c r="K47" s="111"/>
      <c r="L47" s="69"/>
      <c r="M47" s="69"/>
      <c r="N47" s="69"/>
      <c r="O47" s="69"/>
      <c r="P47" s="69"/>
    </row>
    <row r="48" spans="1:16" ht="12.75">
      <c r="A48" s="91"/>
      <c r="B48" s="109" t="s">
        <v>90</v>
      </c>
      <c r="C48" s="110">
        <v>336</v>
      </c>
      <c r="D48" s="154">
        <v>0.693</v>
      </c>
      <c r="E48" s="154">
        <v>0.057</v>
      </c>
      <c r="F48" s="154">
        <v>0.048</v>
      </c>
      <c r="G48" s="154">
        <v>0.119</v>
      </c>
      <c r="H48" s="154">
        <v>0.08</v>
      </c>
      <c r="I48" s="154">
        <v>0</v>
      </c>
      <c r="J48" s="154">
        <v>0.003</v>
      </c>
      <c r="K48" s="111"/>
      <c r="L48" s="69"/>
      <c r="M48" s="69"/>
      <c r="N48" s="69"/>
      <c r="O48" s="69"/>
      <c r="P48" s="69"/>
    </row>
    <row r="49" spans="1:16" ht="12.75">
      <c r="A49" s="91"/>
      <c r="B49" s="109" t="s">
        <v>277</v>
      </c>
      <c r="C49" s="110">
        <v>260</v>
      </c>
      <c r="D49" s="154">
        <v>0.204</v>
      </c>
      <c r="E49" s="154">
        <v>0</v>
      </c>
      <c r="F49" s="154">
        <v>0.419</v>
      </c>
      <c r="G49" s="154">
        <v>0.219</v>
      </c>
      <c r="H49" s="154">
        <v>0.023</v>
      </c>
      <c r="I49" s="154">
        <v>0</v>
      </c>
      <c r="J49" s="154">
        <v>0.135</v>
      </c>
      <c r="K49" s="111"/>
      <c r="L49" s="69"/>
      <c r="M49" s="69"/>
      <c r="N49" s="69"/>
      <c r="O49" s="69"/>
      <c r="P49" s="69"/>
    </row>
    <row r="50" spans="1:16" ht="12.75">
      <c r="A50" s="91"/>
      <c r="B50" s="109" t="s">
        <v>87</v>
      </c>
      <c r="C50" s="110">
        <v>64</v>
      </c>
      <c r="D50" s="154">
        <v>0.234</v>
      </c>
      <c r="E50" s="154">
        <v>0.156</v>
      </c>
      <c r="F50" s="154">
        <v>0.547</v>
      </c>
      <c r="G50" s="154">
        <v>0.047</v>
      </c>
      <c r="H50" s="154">
        <v>0</v>
      </c>
      <c r="I50" s="154">
        <v>0</v>
      </c>
      <c r="J50" s="154">
        <v>0.016</v>
      </c>
      <c r="K50" s="111"/>
      <c r="L50" s="69"/>
      <c r="M50" s="69"/>
      <c r="N50" s="69"/>
      <c r="O50" s="69"/>
      <c r="P50" s="69"/>
    </row>
    <row r="51" spans="1:16" ht="12.75">
      <c r="A51" s="91"/>
      <c r="B51" s="109"/>
      <c r="C51" s="110"/>
      <c r="D51" s="154"/>
      <c r="E51" s="154"/>
      <c r="F51" s="154"/>
      <c r="G51" s="154"/>
      <c r="H51" s="154"/>
      <c r="I51" s="154"/>
      <c r="J51" s="154"/>
      <c r="K51" s="111"/>
      <c r="L51" s="69"/>
      <c r="M51" s="69"/>
      <c r="N51" s="69"/>
      <c r="O51" s="69"/>
      <c r="P51" s="69"/>
    </row>
    <row r="52" spans="1:16" ht="12.75">
      <c r="A52" s="91" t="s">
        <v>202</v>
      </c>
      <c r="B52" s="109" t="s">
        <v>90</v>
      </c>
      <c r="C52" s="110">
        <v>9</v>
      </c>
      <c r="D52" s="154">
        <v>0</v>
      </c>
      <c r="E52" s="154">
        <v>0.444</v>
      </c>
      <c r="F52" s="154">
        <v>0</v>
      </c>
      <c r="G52" s="154">
        <v>0.444</v>
      </c>
      <c r="H52" s="154">
        <v>0</v>
      </c>
      <c r="I52" s="154">
        <v>0</v>
      </c>
      <c r="J52" s="154">
        <v>0.112</v>
      </c>
      <c r="K52" s="111"/>
      <c r="L52" s="69"/>
      <c r="M52" s="69"/>
      <c r="N52" s="69"/>
      <c r="O52" s="69"/>
      <c r="P52" s="69"/>
    </row>
    <row r="53" spans="1:16" ht="12.75">
      <c r="A53" s="91"/>
      <c r="B53" s="109" t="s">
        <v>87</v>
      </c>
      <c r="C53" s="110">
        <v>2</v>
      </c>
      <c r="D53" s="154">
        <v>0.5</v>
      </c>
      <c r="E53" s="154">
        <v>0</v>
      </c>
      <c r="F53" s="154">
        <v>0</v>
      </c>
      <c r="G53" s="154">
        <v>0.5</v>
      </c>
      <c r="H53" s="154">
        <v>0</v>
      </c>
      <c r="I53" s="154">
        <v>0</v>
      </c>
      <c r="J53" s="154">
        <v>0</v>
      </c>
      <c r="K53" s="111"/>
      <c r="L53" s="69"/>
      <c r="M53" s="69"/>
      <c r="N53" s="69"/>
      <c r="O53" s="69"/>
      <c r="P53" s="69"/>
    </row>
    <row r="54" spans="1:16" ht="12.75">
      <c r="A54" s="91"/>
      <c r="B54" s="109"/>
      <c r="C54" s="110"/>
      <c r="D54" s="154"/>
      <c r="E54" s="154"/>
      <c r="F54" s="154"/>
      <c r="G54" s="154"/>
      <c r="H54" s="154"/>
      <c r="I54" s="154"/>
      <c r="J54" s="154"/>
      <c r="K54" s="111"/>
      <c r="L54" s="69"/>
      <c r="M54" s="69"/>
      <c r="N54" s="69"/>
      <c r="O54" s="69"/>
      <c r="P54" s="69"/>
    </row>
    <row r="55" spans="1:16" ht="12.75">
      <c r="A55" s="91" t="s">
        <v>203</v>
      </c>
      <c r="B55" s="109" t="s">
        <v>276</v>
      </c>
      <c r="C55" s="110">
        <v>108</v>
      </c>
      <c r="D55" s="154">
        <v>0.991</v>
      </c>
      <c r="E55" s="154">
        <v>0.009</v>
      </c>
      <c r="F55" s="154">
        <v>0</v>
      </c>
      <c r="G55" s="154">
        <v>0</v>
      </c>
      <c r="H55" s="154">
        <v>0</v>
      </c>
      <c r="I55" s="154">
        <v>0</v>
      </c>
      <c r="J55" s="154">
        <v>0</v>
      </c>
      <c r="K55" s="111"/>
      <c r="L55" s="69"/>
      <c r="M55" s="69"/>
      <c r="N55" s="69"/>
      <c r="O55" s="69"/>
      <c r="P55" s="69"/>
    </row>
    <row r="56" spans="1:16" ht="12.75">
      <c r="A56" s="91"/>
      <c r="B56" s="109" t="s">
        <v>87</v>
      </c>
      <c r="C56" s="110">
        <v>6</v>
      </c>
      <c r="D56" s="154">
        <v>1</v>
      </c>
      <c r="E56" s="154">
        <v>0</v>
      </c>
      <c r="F56" s="154">
        <v>0</v>
      </c>
      <c r="G56" s="154">
        <v>0</v>
      </c>
      <c r="H56" s="154">
        <v>0</v>
      </c>
      <c r="I56" s="154">
        <v>0</v>
      </c>
      <c r="J56" s="154">
        <v>0</v>
      </c>
      <c r="K56" s="111"/>
      <c r="L56" s="69"/>
      <c r="M56" s="69"/>
      <c r="N56" s="69"/>
      <c r="O56" s="69"/>
      <c r="P56" s="69"/>
    </row>
    <row r="57" spans="1:16" ht="12.75">
      <c r="A57" s="91"/>
      <c r="B57" s="109"/>
      <c r="C57" s="110"/>
      <c r="D57" s="154"/>
      <c r="E57" s="154"/>
      <c r="F57" s="154"/>
      <c r="G57" s="154"/>
      <c r="H57" s="154"/>
      <c r="I57" s="154"/>
      <c r="J57" s="154"/>
      <c r="K57" s="111"/>
      <c r="L57" s="69"/>
      <c r="M57" s="69"/>
      <c r="N57" s="69"/>
      <c r="O57" s="69"/>
      <c r="P57" s="69"/>
    </row>
    <row r="58" spans="1:16" ht="12.75">
      <c r="A58" s="91" t="s">
        <v>204</v>
      </c>
      <c r="B58" s="109" t="s">
        <v>90</v>
      </c>
      <c r="C58" s="110">
        <v>70</v>
      </c>
      <c r="D58" s="154">
        <v>1</v>
      </c>
      <c r="E58" s="154">
        <v>0</v>
      </c>
      <c r="F58" s="154">
        <v>0</v>
      </c>
      <c r="G58" s="154">
        <v>0</v>
      </c>
      <c r="H58" s="154">
        <v>0</v>
      </c>
      <c r="I58" s="154">
        <v>0</v>
      </c>
      <c r="J58" s="154">
        <v>0</v>
      </c>
      <c r="K58" s="111"/>
      <c r="L58" s="69"/>
      <c r="M58" s="69"/>
      <c r="N58" s="69"/>
      <c r="O58" s="69"/>
      <c r="P58" s="69"/>
    </row>
    <row r="59" spans="1:16" ht="12.75">
      <c r="A59" s="91"/>
      <c r="B59" s="109"/>
      <c r="C59" s="110"/>
      <c r="D59" s="154"/>
      <c r="E59" s="154"/>
      <c r="F59" s="154"/>
      <c r="G59" s="154"/>
      <c r="H59" s="154"/>
      <c r="I59" s="154"/>
      <c r="J59" s="154"/>
      <c r="K59" s="111"/>
      <c r="L59" s="69"/>
      <c r="M59" s="69"/>
      <c r="N59" s="69"/>
      <c r="O59" s="69"/>
      <c r="P59" s="69"/>
    </row>
    <row r="60" spans="1:16" ht="66">
      <c r="A60" s="91" t="s">
        <v>295</v>
      </c>
      <c r="B60" s="109" t="s">
        <v>90</v>
      </c>
      <c r="C60" s="110">
        <v>229</v>
      </c>
      <c r="D60" s="154">
        <v>0.052</v>
      </c>
      <c r="E60" s="154">
        <v>0.048</v>
      </c>
      <c r="F60" s="154">
        <v>0.782</v>
      </c>
      <c r="G60" s="154">
        <v>0.052</v>
      </c>
      <c r="H60" s="154">
        <v>0</v>
      </c>
      <c r="I60" s="154">
        <v>0.005</v>
      </c>
      <c r="J60" s="153">
        <v>0.061</v>
      </c>
      <c r="K60" s="111"/>
      <c r="L60" s="69"/>
      <c r="M60" s="69"/>
      <c r="N60" s="69"/>
      <c r="O60" s="69"/>
      <c r="P60" s="94" t="s">
        <v>219</v>
      </c>
    </row>
    <row r="64" ht="12.75">
      <c r="A64" t="s">
        <v>57</v>
      </c>
    </row>
    <row r="65" spans="1:11" ht="12.75">
      <c r="A65" s="166" t="s">
        <v>91</v>
      </c>
      <c r="B65" s="166"/>
      <c r="C65" s="166"/>
      <c r="D65" s="166"/>
      <c r="E65" s="166"/>
      <c r="F65" s="166"/>
      <c r="G65" s="166"/>
      <c r="H65" s="166"/>
      <c r="I65" s="166"/>
      <c r="J65" s="166"/>
      <c r="K65" s="166"/>
    </row>
    <row r="66" spans="1:11" ht="12.75">
      <c r="A66" s="200" t="s">
        <v>17</v>
      </c>
      <c r="B66" s="200"/>
      <c r="C66" s="200"/>
      <c r="D66" s="200"/>
      <c r="E66" s="200"/>
      <c r="F66" s="200"/>
      <c r="G66" s="200"/>
      <c r="H66" s="200"/>
      <c r="I66" s="200"/>
      <c r="J66" s="200"/>
      <c r="K66" s="200"/>
    </row>
  </sheetData>
  <mergeCells count="7">
    <mergeCell ref="A65:K65"/>
    <mergeCell ref="A66:K66"/>
    <mergeCell ref="A1:L1"/>
    <mergeCell ref="A2:L2"/>
    <mergeCell ref="A3:L3"/>
    <mergeCell ref="A5:L5"/>
    <mergeCell ref="A4:L4"/>
  </mergeCells>
  <printOptions horizontalCentered="1"/>
  <pageMargins left="0.62" right="0" top="0.65" bottom="0.6" header="0.5" footer="0.5"/>
  <pageSetup horizontalDpi="600" verticalDpi="600" orientation="landscape" scale="64"/>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F24"/>
  <sheetViews>
    <sheetView workbookViewId="0" topLeftCell="A3">
      <selection activeCell="B18" sqref="B18"/>
    </sheetView>
  </sheetViews>
  <sheetFormatPr defaultColWidth="9.140625" defaultRowHeight="12.75"/>
  <cols>
    <col min="1" max="1" width="30.421875" style="0" customWidth="1"/>
    <col min="2" max="2" width="35.7109375" style="0" customWidth="1"/>
    <col min="3" max="3" width="11.57421875" style="0" customWidth="1"/>
    <col min="4" max="6" width="15.7109375" style="0" customWidth="1"/>
    <col min="7" max="16384" width="11.57421875" style="0" customWidth="1"/>
  </cols>
  <sheetData>
    <row r="1" spans="1:6" ht="15">
      <c r="A1" s="112"/>
      <c r="B1" s="207" t="s">
        <v>18</v>
      </c>
      <c r="C1" s="209" t="s">
        <v>107</v>
      </c>
      <c r="D1" s="207" t="s">
        <v>108</v>
      </c>
      <c r="E1" s="207"/>
      <c r="F1" s="207"/>
    </row>
    <row r="2" spans="1:6" ht="39">
      <c r="A2" s="112"/>
      <c r="B2" s="208"/>
      <c r="C2" s="210"/>
      <c r="D2" s="113" t="s">
        <v>109</v>
      </c>
      <c r="E2" s="113" t="s">
        <v>110</v>
      </c>
      <c r="F2" s="113" t="s">
        <v>111</v>
      </c>
    </row>
    <row r="3" spans="1:6" ht="12.75">
      <c r="A3" s="114" t="s">
        <v>112</v>
      </c>
      <c r="B3" s="115" t="s">
        <v>113</v>
      </c>
      <c r="C3" s="116">
        <v>2006</v>
      </c>
      <c r="D3" s="115"/>
      <c r="E3" s="117">
        <v>62</v>
      </c>
      <c r="F3" s="117">
        <f>SUM(D3:E3)</f>
        <v>62</v>
      </c>
    </row>
    <row r="4" spans="1:6" ht="12.75">
      <c r="A4" s="118" t="s">
        <v>114</v>
      </c>
      <c r="B4" s="119"/>
      <c r="C4" s="120"/>
      <c r="D4" s="119"/>
      <c r="E4" s="121">
        <v>6</v>
      </c>
      <c r="F4" s="122">
        <f aca="true" t="shared" si="0" ref="F4:F16">SUM(D4:E4)</f>
        <v>6</v>
      </c>
    </row>
    <row r="5" spans="1:6" ht="12.75">
      <c r="A5" s="123" t="s">
        <v>115</v>
      </c>
      <c r="B5" s="124"/>
      <c r="C5" s="125"/>
      <c r="D5" s="124"/>
      <c r="E5" s="126">
        <v>30</v>
      </c>
      <c r="F5" s="122">
        <f t="shared" si="0"/>
        <v>30</v>
      </c>
    </row>
    <row r="6" spans="1:6" ht="12.75">
      <c r="A6" s="123" t="s">
        <v>116</v>
      </c>
      <c r="B6" s="124"/>
      <c r="C6" s="125"/>
      <c r="D6" s="124"/>
      <c r="E6" s="126">
        <v>16</v>
      </c>
      <c r="F6" s="122">
        <f t="shared" si="0"/>
        <v>16</v>
      </c>
    </row>
    <row r="7" spans="1:6" ht="12.75">
      <c r="A7" s="123" t="s">
        <v>117</v>
      </c>
      <c r="B7" s="124"/>
      <c r="C7" s="125"/>
      <c r="D7" s="124"/>
      <c r="E7" s="126">
        <v>5</v>
      </c>
      <c r="F7" s="122">
        <f t="shared" si="0"/>
        <v>5</v>
      </c>
    </row>
    <row r="8" spans="1:6" ht="12.75">
      <c r="A8" s="123" t="s">
        <v>118</v>
      </c>
      <c r="B8" s="124"/>
      <c r="C8" s="125"/>
      <c r="D8" s="124"/>
      <c r="E8" s="126">
        <v>5</v>
      </c>
      <c r="F8" s="122">
        <f t="shared" si="0"/>
        <v>5</v>
      </c>
    </row>
    <row r="9" spans="1:6" ht="12.75">
      <c r="A9" s="127" t="s">
        <v>119</v>
      </c>
      <c r="B9" s="128"/>
      <c r="C9" s="129"/>
      <c r="D9" s="128"/>
      <c r="E9" s="130">
        <f>SUM(E5+E6+E7+E8)</f>
        <v>56</v>
      </c>
      <c r="F9" s="130">
        <f t="shared" si="0"/>
        <v>56</v>
      </c>
    </row>
    <row r="10" spans="1:6" ht="12.75">
      <c r="A10" s="112"/>
      <c r="B10" s="124"/>
      <c r="C10" s="125"/>
      <c r="D10" s="124"/>
      <c r="E10" s="126"/>
      <c r="F10" s="122"/>
    </row>
    <row r="11" spans="1:6" ht="12.75">
      <c r="A11" s="114" t="s">
        <v>120</v>
      </c>
      <c r="B11" s="115" t="s">
        <v>121</v>
      </c>
      <c r="C11" s="116">
        <v>2006</v>
      </c>
      <c r="D11" s="115"/>
      <c r="E11" s="117">
        <v>93</v>
      </c>
      <c r="F11" s="117">
        <f t="shared" si="0"/>
        <v>93</v>
      </c>
    </row>
    <row r="12" spans="1:6" ht="12.75">
      <c r="A12" s="123" t="s">
        <v>114</v>
      </c>
      <c r="B12" s="124"/>
      <c r="C12" s="125"/>
      <c r="D12" s="124"/>
      <c r="E12" s="126">
        <v>85</v>
      </c>
      <c r="F12" s="122">
        <f t="shared" si="0"/>
        <v>85</v>
      </c>
    </row>
    <row r="13" spans="1:6" ht="12.75">
      <c r="A13" s="123" t="s">
        <v>115</v>
      </c>
      <c r="B13" s="124"/>
      <c r="C13" s="125"/>
      <c r="D13" s="124"/>
      <c r="E13" s="126">
        <v>1</v>
      </c>
      <c r="F13" s="122">
        <f>SUM(D13:E13)</f>
        <v>1</v>
      </c>
    </row>
    <row r="14" spans="1:6" ht="12.75">
      <c r="A14" s="123" t="s">
        <v>116</v>
      </c>
      <c r="B14" s="124"/>
      <c r="C14" s="125"/>
      <c r="D14" s="124"/>
      <c r="E14" s="126">
        <v>2</v>
      </c>
      <c r="F14" s="122">
        <f>SUM(D14:E14)</f>
        <v>2</v>
      </c>
    </row>
    <row r="15" spans="1:6" ht="12.75">
      <c r="A15" s="123" t="s">
        <v>117</v>
      </c>
      <c r="B15" s="124"/>
      <c r="C15" s="125"/>
      <c r="D15" s="124"/>
      <c r="E15" s="126">
        <v>5</v>
      </c>
      <c r="F15" s="122">
        <f t="shared" si="0"/>
        <v>5</v>
      </c>
    </row>
    <row r="16" spans="1:6" ht="12.75">
      <c r="A16" s="127" t="s">
        <v>119</v>
      </c>
      <c r="B16" s="128"/>
      <c r="C16" s="129"/>
      <c r="D16" s="128"/>
      <c r="E16" s="130">
        <f>SUM(E13:E15)</f>
        <v>8</v>
      </c>
      <c r="F16" s="130">
        <f t="shared" si="0"/>
        <v>8</v>
      </c>
    </row>
    <row r="17" spans="1:6" ht="12.75">
      <c r="A17" s="112"/>
      <c r="B17" s="124"/>
      <c r="C17" s="125"/>
      <c r="D17" s="124"/>
      <c r="E17" s="126"/>
      <c r="F17" s="131"/>
    </row>
    <row r="18" spans="1:6" ht="26.25">
      <c r="A18" s="114" t="s">
        <v>37</v>
      </c>
      <c r="B18" s="132" t="s">
        <v>38</v>
      </c>
      <c r="C18" s="116" t="s">
        <v>39</v>
      </c>
      <c r="D18" s="115"/>
      <c r="E18" s="117">
        <v>13</v>
      </c>
      <c r="F18" s="117">
        <v>13</v>
      </c>
    </row>
    <row r="19" spans="1:6" ht="12.75">
      <c r="A19" s="123" t="s">
        <v>118</v>
      </c>
      <c r="B19" s="124"/>
      <c r="C19" s="125"/>
      <c r="D19" s="124"/>
      <c r="E19" s="126">
        <v>13</v>
      </c>
      <c r="F19" s="122">
        <v>13</v>
      </c>
    </row>
    <row r="20" spans="1:6" ht="12.75">
      <c r="A20" s="127" t="s">
        <v>119</v>
      </c>
      <c r="B20" s="128"/>
      <c r="C20" s="129"/>
      <c r="D20" s="128"/>
      <c r="E20" s="130">
        <v>13</v>
      </c>
      <c r="F20" s="130">
        <v>13</v>
      </c>
    </row>
    <row r="21" spans="1:6" ht="12.75">
      <c r="A21" s="112"/>
      <c r="B21" s="124"/>
      <c r="C21" s="125"/>
      <c r="D21" s="124"/>
      <c r="E21" s="126"/>
      <c r="F21" s="131"/>
    </row>
    <row r="22" spans="1:6" ht="12.75">
      <c r="A22" s="112"/>
      <c r="B22" s="124"/>
      <c r="C22" s="125"/>
      <c r="D22" s="124"/>
      <c r="E22" s="126"/>
      <c r="F22" s="131"/>
    </row>
    <row r="23" spans="1:6" ht="12.75">
      <c r="A23" s="205" t="s">
        <v>0</v>
      </c>
      <c r="B23" s="206"/>
      <c r="C23" s="206"/>
      <c r="D23" s="206"/>
      <c r="E23" s="206"/>
      <c r="F23" s="131"/>
    </row>
    <row r="24" spans="1:6" ht="12.75">
      <c r="A24" s="205" t="s">
        <v>1</v>
      </c>
      <c r="B24" s="206"/>
      <c r="C24" s="206"/>
      <c r="D24" s="206"/>
      <c r="E24" s="206"/>
      <c r="F24" s="131"/>
    </row>
  </sheetData>
  <mergeCells count="5">
    <mergeCell ref="A24:E24"/>
    <mergeCell ref="B1:B2"/>
    <mergeCell ref="C1:C2"/>
    <mergeCell ref="D1:F1"/>
    <mergeCell ref="A23:E23"/>
  </mergeCells>
  <printOptions/>
  <pageMargins left="0.75" right="0.75" top="1" bottom="1" header="0.5" footer="0.5"/>
  <pageSetup orientation="landscape" scale="67" r:id="rId1"/>
</worksheet>
</file>

<file path=xl/worksheets/sheet4.xml><?xml version="1.0" encoding="utf-8"?>
<worksheet xmlns="http://schemas.openxmlformats.org/spreadsheetml/2006/main" xmlns:r="http://schemas.openxmlformats.org/officeDocument/2006/relationships">
  <dimension ref="A1:G25"/>
  <sheetViews>
    <sheetView workbookViewId="0" topLeftCell="A11">
      <selection activeCell="A6" sqref="A6:F6"/>
    </sheetView>
  </sheetViews>
  <sheetFormatPr defaultColWidth="9.140625" defaultRowHeight="12.75"/>
  <cols>
    <col min="1" max="1" width="33.421875" style="19" customWidth="1"/>
    <col min="2" max="2" width="19.7109375" style="19" customWidth="1"/>
    <col min="3" max="3" width="14.421875" style="15" customWidth="1"/>
    <col min="4" max="4" width="10.28125" style="15" customWidth="1"/>
    <col min="5" max="5" width="19.140625" style="15" customWidth="1"/>
    <col min="6" max="6" width="31.421875" style="19" customWidth="1"/>
    <col min="7" max="7" width="9.140625" style="3" customWidth="1"/>
    <col min="8" max="16384" width="8.7109375" style="0" customWidth="1"/>
  </cols>
  <sheetData>
    <row r="1" spans="1:6" ht="18" customHeight="1">
      <c r="A1" s="211" t="s">
        <v>133</v>
      </c>
      <c r="B1" s="211"/>
      <c r="C1" s="211"/>
      <c r="D1" s="211"/>
      <c r="E1" s="211"/>
      <c r="F1" s="211"/>
    </row>
    <row r="2" spans="1:6" ht="18" customHeight="1">
      <c r="A2" s="211" t="s">
        <v>173</v>
      </c>
      <c r="B2" s="211"/>
      <c r="C2" s="211"/>
      <c r="D2" s="211"/>
      <c r="E2" s="211"/>
      <c r="F2" s="211"/>
    </row>
    <row r="3" spans="1:6" ht="18">
      <c r="A3" s="214" t="s">
        <v>101</v>
      </c>
      <c r="B3" s="214"/>
      <c r="C3" s="214"/>
      <c r="D3" s="214"/>
      <c r="E3" s="214"/>
      <c r="F3" s="214"/>
    </row>
    <row r="4" spans="1:6" ht="15.75" customHeight="1">
      <c r="A4" s="212"/>
      <c r="B4" s="212"/>
      <c r="C4" s="212"/>
      <c r="D4" s="212"/>
      <c r="E4" s="212"/>
      <c r="F4" s="212"/>
    </row>
    <row r="5" spans="1:6" ht="27">
      <c r="A5" s="51" t="s">
        <v>146</v>
      </c>
      <c r="B5" s="51" t="s">
        <v>147</v>
      </c>
      <c r="C5" s="52" t="s">
        <v>98</v>
      </c>
      <c r="D5" s="51" t="s">
        <v>15</v>
      </c>
      <c r="E5" s="51" t="s">
        <v>125</v>
      </c>
      <c r="F5" s="51" t="s">
        <v>142</v>
      </c>
    </row>
    <row r="6" spans="1:6" s="15" customFormat="1" ht="15">
      <c r="A6" s="192" t="s">
        <v>217</v>
      </c>
      <c r="B6" s="192"/>
      <c r="C6" s="192"/>
      <c r="D6" s="192"/>
      <c r="E6" s="192"/>
      <c r="F6" s="192"/>
    </row>
    <row r="7" spans="1:6" s="15" customFormat="1" ht="52.5">
      <c r="A7" s="32" t="s">
        <v>206</v>
      </c>
      <c r="B7" s="53" t="s">
        <v>231</v>
      </c>
      <c r="C7" s="29">
        <v>2337</v>
      </c>
      <c r="D7" s="29">
        <v>448</v>
      </c>
      <c r="E7" s="29" t="s">
        <v>275</v>
      </c>
      <c r="F7" s="53" t="s">
        <v>129</v>
      </c>
    </row>
    <row r="8" spans="1:6" s="15" customFormat="1" ht="39">
      <c r="A8" s="32" t="s">
        <v>230</v>
      </c>
      <c r="B8" s="53" t="s">
        <v>231</v>
      </c>
      <c r="C8" s="29">
        <v>2337</v>
      </c>
      <c r="D8" s="29">
        <v>405</v>
      </c>
      <c r="E8" s="29" t="s">
        <v>154</v>
      </c>
      <c r="F8" s="53"/>
    </row>
    <row r="9" spans="1:6" s="15" customFormat="1" ht="66">
      <c r="A9" s="74" t="s">
        <v>287</v>
      </c>
      <c r="B9" s="53" t="s">
        <v>234</v>
      </c>
      <c r="C9" s="29">
        <v>560</v>
      </c>
      <c r="D9" s="29">
        <v>125</v>
      </c>
      <c r="E9" s="54">
        <v>22968</v>
      </c>
      <c r="F9" s="53"/>
    </row>
    <row r="10" spans="1:6" s="15" customFormat="1" ht="52.5">
      <c r="A10" s="75" t="s">
        <v>288</v>
      </c>
      <c r="B10" s="53" t="s">
        <v>234</v>
      </c>
      <c r="C10" s="29">
        <v>560</v>
      </c>
      <c r="D10" s="29">
        <v>118</v>
      </c>
      <c r="E10" s="54">
        <v>2080</v>
      </c>
      <c r="F10" s="53"/>
    </row>
    <row r="11" spans="1:6" s="15" customFormat="1" ht="15">
      <c r="A11" s="177" t="s">
        <v>97</v>
      </c>
      <c r="B11" s="177"/>
      <c r="C11" s="177"/>
      <c r="D11" s="177"/>
      <c r="E11" s="177"/>
      <c r="F11" s="177"/>
    </row>
    <row r="12" spans="1:6" s="15" customFormat="1" ht="78.75">
      <c r="A12" s="32" t="s">
        <v>256</v>
      </c>
      <c r="B12" s="53" t="s">
        <v>260</v>
      </c>
      <c r="C12" s="29">
        <v>220</v>
      </c>
      <c r="D12" s="29">
        <v>8</v>
      </c>
      <c r="E12" s="53" t="s">
        <v>249</v>
      </c>
      <c r="F12" s="53"/>
    </row>
    <row r="13" spans="1:6" s="15" customFormat="1" ht="39">
      <c r="A13" s="32" t="s">
        <v>221</v>
      </c>
      <c r="B13" s="53" t="s">
        <v>223</v>
      </c>
      <c r="C13" s="29">
        <v>948</v>
      </c>
      <c r="D13" s="29">
        <v>5</v>
      </c>
      <c r="E13" s="53"/>
      <c r="F13" s="53"/>
    </row>
    <row r="14" spans="1:6" s="15" customFormat="1" ht="26.25">
      <c r="A14" s="32" t="s">
        <v>274</v>
      </c>
      <c r="B14" s="53"/>
      <c r="C14" s="29"/>
      <c r="D14" s="29"/>
      <c r="E14" s="53"/>
      <c r="F14" s="53" t="s">
        <v>224</v>
      </c>
    </row>
    <row r="15" spans="1:6" s="15" customFormat="1" ht="12.75">
      <c r="A15" s="33" t="s">
        <v>269</v>
      </c>
      <c r="B15" s="53"/>
      <c r="C15" s="29"/>
      <c r="D15" s="29"/>
      <c r="E15" s="55">
        <v>0.39</v>
      </c>
      <c r="F15" s="213" t="s">
        <v>205</v>
      </c>
    </row>
    <row r="16" spans="1:6" s="15" customFormat="1" ht="12.75">
      <c r="A16" s="33" t="s">
        <v>270</v>
      </c>
      <c r="B16" s="53"/>
      <c r="C16" s="29"/>
      <c r="D16" s="29"/>
      <c r="E16" s="55">
        <v>0.23</v>
      </c>
      <c r="F16" s="213"/>
    </row>
    <row r="17" spans="1:6" s="15" customFormat="1" ht="12.75">
      <c r="A17" s="33" t="s">
        <v>271</v>
      </c>
      <c r="B17" s="53"/>
      <c r="C17" s="29"/>
      <c r="D17" s="29"/>
      <c r="E17" s="55">
        <v>0.15</v>
      </c>
      <c r="F17" s="213"/>
    </row>
    <row r="18" spans="1:6" s="15" customFormat="1" ht="12.75">
      <c r="A18" s="33" t="s">
        <v>272</v>
      </c>
      <c r="B18" s="53"/>
      <c r="C18" s="29"/>
      <c r="D18" s="29"/>
      <c r="E18" s="55">
        <v>0.12</v>
      </c>
      <c r="F18" s="213"/>
    </row>
    <row r="19" spans="1:6" s="15" customFormat="1" ht="12.75">
      <c r="A19" s="33" t="s">
        <v>273</v>
      </c>
      <c r="B19" s="53"/>
      <c r="C19" s="29"/>
      <c r="D19" s="29"/>
      <c r="E19" s="55">
        <v>0.11</v>
      </c>
      <c r="F19" s="213"/>
    </row>
    <row r="20" spans="1:6" s="15" customFormat="1" ht="39">
      <c r="A20" s="32" t="s">
        <v>222</v>
      </c>
      <c r="B20" s="53" t="s">
        <v>223</v>
      </c>
      <c r="C20" s="29">
        <v>948</v>
      </c>
      <c r="D20" s="29">
        <v>5</v>
      </c>
      <c r="E20" s="29" t="s">
        <v>155</v>
      </c>
      <c r="F20" s="53"/>
    </row>
    <row r="21" spans="1:6" ht="39">
      <c r="A21" s="32" t="s">
        <v>289</v>
      </c>
      <c r="B21" s="53" t="s">
        <v>223</v>
      </c>
      <c r="C21" s="29">
        <v>948</v>
      </c>
      <c r="D21" s="29">
        <v>8</v>
      </c>
      <c r="E21" s="29" t="s">
        <v>246</v>
      </c>
      <c r="F21" s="53"/>
    </row>
    <row r="22" spans="1:7" ht="15">
      <c r="A22" s="177" t="s">
        <v>238</v>
      </c>
      <c r="B22" s="177"/>
      <c r="C22" s="177"/>
      <c r="D22" s="177"/>
      <c r="E22" s="177"/>
      <c r="F22" s="177"/>
      <c r="G22"/>
    </row>
    <row r="23" spans="1:6" ht="52.5">
      <c r="A23" s="32" t="s">
        <v>284</v>
      </c>
      <c r="B23" s="53" t="s">
        <v>260</v>
      </c>
      <c r="C23" s="29">
        <v>146</v>
      </c>
      <c r="D23" s="29">
        <v>45</v>
      </c>
      <c r="E23" s="29" t="s">
        <v>247</v>
      </c>
      <c r="F23" s="53"/>
    </row>
    <row r="24" spans="1:6" ht="26.25">
      <c r="A24" s="32" t="s">
        <v>259</v>
      </c>
      <c r="B24" s="53" t="s">
        <v>260</v>
      </c>
      <c r="C24" s="29">
        <v>146</v>
      </c>
      <c r="D24" s="29">
        <v>56</v>
      </c>
      <c r="E24" s="29" t="s">
        <v>248</v>
      </c>
      <c r="F24" s="53"/>
    </row>
    <row r="25" spans="1:6" ht="78.75">
      <c r="A25" s="32" t="s">
        <v>261</v>
      </c>
      <c r="B25" s="53" t="s">
        <v>260</v>
      </c>
      <c r="C25" s="29">
        <v>146</v>
      </c>
      <c r="D25" s="29">
        <v>58</v>
      </c>
      <c r="E25" s="53" t="s">
        <v>250</v>
      </c>
      <c r="F25" s="53"/>
    </row>
  </sheetData>
  <mergeCells count="8">
    <mergeCell ref="A22:F22"/>
    <mergeCell ref="A1:F1"/>
    <mergeCell ref="A2:F2"/>
    <mergeCell ref="A4:F4"/>
    <mergeCell ref="A6:F6"/>
    <mergeCell ref="A11:F11"/>
    <mergeCell ref="F15:F19"/>
    <mergeCell ref="A3:F3"/>
  </mergeCells>
  <printOptions horizontalCentered="1"/>
  <pageMargins left="0.25" right="0" top="0.75" bottom="0.75" header="0.5" footer="0.5"/>
  <pageSetup horizontalDpi="600" verticalDpi="600" orientation="landscape" scale="94" r:id="rId2"/>
  <headerFooter alignWithMargins="0">
    <oddFooter>&amp;CPage &amp;P of &amp;N</oddFooter>
  </headerFooter>
  <rowBreaks count="1" manualBreakCount="1">
    <brk id="13" max="4" man="1"/>
  </rowBreaks>
  <drawing r:id="rId1"/>
</worksheet>
</file>

<file path=xl/worksheets/sheet5.xml><?xml version="1.0" encoding="utf-8"?>
<worksheet xmlns="http://schemas.openxmlformats.org/spreadsheetml/2006/main" xmlns:r="http://schemas.openxmlformats.org/officeDocument/2006/relationships">
  <dimension ref="A1:J31"/>
  <sheetViews>
    <sheetView workbookViewId="0" topLeftCell="A14">
      <selection activeCell="A7" sqref="A7:A8"/>
    </sheetView>
  </sheetViews>
  <sheetFormatPr defaultColWidth="9.140625" defaultRowHeight="12.75"/>
  <cols>
    <col min="1" max="1" width="34.28125" style="3" customWidth="1"/>
    <col min="2" max="2" width="17.7109375" style="15" customWidth="1"/>
    <col min="3" max="3" width="15.7109375" style="15" customWidth="1"/>
    <col min="4" max="4" width="11.7109375" style="15" customWidth="1"/>
    <col min="5" max="5" width="14.7109375" style="3" customWidth="1"/>
    <col min="6" max="6" width="18.140625" style="3" bestFit="1" customWidth="1"/>
    <col min="7" max="9" width="9.140625" style="3" customWidth="1"/>
    <col min="10" max="10" width="16.7109375" style="3" customWidth="1"/>
    <col min="11" max="16384" width="8.7109375" style="0" customWidth="1"/>
  </cols>
  <sheetData>
    <row r="1" spans="1:10" ht="18">
      <c r="A1" s="211" t="s">
        <v>133</v>
      </c>
      <c r="B1" s="211"/>
      <c r="C1" s="211"/>
      <c r="D1" s="211"/>
      <c r="E1" s="211"/>
      <c r="F1" s="211"/>
      <c r="H1"/>
      <c r="I1"/>
      <c r="J1"/>
    </row>
    <row r="2" spans="1:10" ht="18">
      <c r="A2" s="211" t="s">
        <v>173</v>
      </c>
      <c r="B2" s="211"/>
      <c r="C2" s="211"/>
      <c r="D2" s="211"/>
      <c r="E2" s="211"/>
      <c r="F2" s="211"/>
      <c r="H2"/>
      <c r="I2"/>
      <c r="J2"/>
    </row>
    <row r="3" spans="1:6" ht="15.75" customHeight="1">
      <c r="A3" s="214" t="s">
        <v>191</v>
      </c>
      <c r="B3" s="214"/>
      <c r="C3" s="214"/>
      <c r="D3" s="214"/>
      <c r="E3" s="214"/>
      <c r="F3" s="214"/>
    </row>
    <row r="4" spans="1:6" ht="15.75" customHeight="1">
      <c r="A4" s="212"/>
      <c r="B4" s="225"/>
      <c r="C4" s="225"/>
      <c r="D4" s="225"/>
      <c r="E4" s="225"/>
      <c r="F4" s="225"/>
    </row>
    <row r="5" spans="1:6" ht="27">
      <c r="A5" s="51" t="s">
        <v>146</v>
      </c>
      <c r="B5" s="51" t="s">
        <v>147</v>
      </c>
      <c r="C5" s="51" t="s">
        <v>98</v>
      </c>
      <c r="D5" s="51" t="s">
        <v>15</v>
      </c>
      <c r="E5" s="51" t="s">
        <v>145</v>
      </c>
      <c r="F5" s="51" t="s">
        <v>142</v>
      </c>
    </row>
    <row r="6" spans="1:10" s="50" customFormat="1" ht="15">
      <c r="A6" s="215" t="s">
        <v>217</v>
      </c>
      <c r="B6" s="216"/>
      <c r="C6" s="216"/>
      <c r="D6" s="216"/>
      <c r="E6" s="216"/>
      <c r="F6" s="216"/>
      <c r="G6" s="49"/>
      <c r="H6" s="49"/>
      <c r="I6" s="49"/>
      <c r="J6" s="49"/>
    </row>
    <row r="7" spans="1:6" ht="38.25" customHeight="1">
      <c r="A7" s="217" t="s">
        <v>143</v>
      </c>
      <c r="B7" s="35" t="s">
        <v>231</v>
      </c>
      <c r="C7" s="54">
        <v>2337</v>
      </c>
      <c r="D7" s="54">
        <v>47</v>
      </c>
      <c r="E7" s="35" t="s">
        <v>213</v>
      </c>
      <c r="F7" s="213" t="s">
        <v>251</v>
      </c>
    </row>
    <row r="8" spans="1:6" ht="39">
      <c r="A8" s="218"/>
      <c r="B8" s="53" t="s">
        <v>232</v>
      </c>
      <c r="C8" s="29">
        <v>449</v>
      </c>
      <c r="D8" s="29">
        <v>7</v>
      </c>
      <c r="E8" s="35" t="s">
        <v>233</v>
      </c>
      <c r="F8" s="213"/>
    </row>
    <row r="9" spans="1:6" ht="13.5">
      <c r="A9" s="219" t="s">
        <v>218</v>
      </c>
      <c r="B9" s="216"/>
      <c r="C9" s="216"/>
      <c r="D9" s="216"/>
      <c r="E9" s="216"/>
      <c r="F9" s="216"/>
    </row>
    <row r="10" spans="1:6" s="3" customFormat="1" ht="39">
      <c r="A10" s="32" t="s">
        <v>290</v>
      </c>
      <c r="B10" s="221" t="s">
        <v>294</v>
      </c>
      <c r="C10" s="36">
        <v>132</v>
      </c>
      <c r="D10" s="36">
        <v>5</v>
      </c>
      <c r="E10" s="35" t="s">
        <v>210</v>
      </c>
      <c r="F10" s="220" t="s">
        <v>252</v>
      </c>
    </row>
    <row r="11" spans="1:6" s="3" customFormat="1" ht="39">
      <c r="A11" s="32" t="s">
        <v>291</v>
      </c>
      <c r="B11" s="221"/>
      <c r="C11" s="36">
        <v>132</v>
      </c>
      <c r="D11" s="36">
        <v>6</v>
      </c>
      <c r="E11" s="35" t="s">
        <v>211</v>
      </c>
      <c r="F11" s="221"/>
    </row>
    <row r="12" spans="1:6" s="3" customFormat="1" ht="39">
      <c r="A12" s="32" t="s">
        <v>292</v>
      </c>
      <c r="B12" s="221"/>
      <c r="C12" s="36">
        <v>132</v>
      </c>
      <c r="D12" s="36">
        <v>5</v>
      </c>
      <c r="E12" s="35" t="s">
        <v>212</v>
      </c>
      <c r="F12" s="221"/>
    </row>
    <row r="13" spans="1:6" s="3" customFormat="1" ht="39">
      <c r="A13" s="32" t="s">
        <v>293</v>
      </c>
      <c r="B13" s="221"/>
      <c r="C13" s="36">
        <v>132</v>
      </c>
      <c r="D13" s="36">
        <v>5</v>
      </c>
      <c r="E13" s="35" t="s">
        <v>210</v>
      </c>
      <c r="F13" s="221"/>
    </row>
    <row r="14" spans="1:10" s="6" customFormat="1" ht="12.75">
      <c r="A14" s="222" t="s">
        <v>257</v>
      </c>
      <c r="B14" s="223"/>
      <c r="C14" s="224"/>
      <c r="D14" s="86"/>
      <c r="E14" s="29" t="s">
        <v>171</v>
      </c>
      <c r="F14" s="35" t="s">
        <v>170</v>
      </c>
      <c r="G14" s="3"/>
      <c r="H14" s="3"/>
      <c r="I14" s="3"/>
      <c r="J14" s="3"/>
    </row>
    <row r="15" spans="1:10" s="6" customFormat="1" ht="12.75">
      <c r="A15" s="32" t="s">
        <v>258</v>
      </c>
      <c r="B15" s="213" t="s">
        <v>260</v>
      </c>
      <c r="C15" s="29">
        <v>220</v>
      </c>
      <c r="D15" s="29">
        <v>11</v>
      </c>
      <c r="E15" s="29">
        <v>4.7</v>
      </c>
      <c r="F15" s="220" t="s">
        <v>253</v>
      </c>
      <c r="G15" s="3"/>
      <c r="H15" s="3"/>
      <c r="I15" s="3"/>
      <c r="J15" s="3"/>
    </row>
    <row r="16" spans="1:10" s="6" customFormat="1" ht="12.75">
      <c r="A16" s="32" t="s">
        <v>167</v>
      </c>
      <c r="B16" s="213"/>
      <c r="C16" s="29">
        <v>220</v>
      </c>
      <c r="D16" s="29">
        <v>10</v>
      </c>
      <c r="E16" s="29">
        <v>4.7</v>
      </c>
      <c r="F16" s="221"/>
      <c r="G16" s="3"/>
      <c r="H16" s="3"/>
      <c r="I16" s="3"/>
      <c r="J16" s="3"/>
    </row>
    <row r="17" spans="1:10" s="6" customFormat="1" ht="12.75">
      <c r="A17" s="32" t="s">
        <v>168</v>
      </c>
      <c r="B17" s="213"/>
      <c r="C17" s="29">
        <v>220</v>
      </c>
      <c r="D17" s="29">
        <v>33</v>
      </c>
      <c r="E17" s="29">
        <v>4.6</v>
      </c>
      <c r="F17" s="221"/>
      <c r="G17" s="3"/>
      <c r="H17" s="3"/>
      <c r="I17" s="3"/>
      <c r="J17" s="3"/>
    </row>
    <row r="18" spans="1:10" s="6" customFormat="1" ht="12.75">
      <c r="A18" s="32" t="s">
        <v>169</v>
      </c>
      <c r="B18" s="213"/>
      <c r="C18" s="29">
        <v>220</v>
      </c>
      <c r="D18" s="29">
        <v>31</v>
      </c>
      <c r="E18" s="29">
        <v>4.8</v>
      </c>
      <c r="F18" s="221"/>
      <c r="G18" s="3"/>
      <c r="H18" s="3"/>
      <c r="I18" s="3"/>
      <c r="J18" s="3"/>
    </row>
    <row r="19" spans="1:10" s="6" customFormat="1" ht="12.75" customHeight="1">
      <c r="A19" s="222" t="s">
        <v>162</v>
      </c>
      <c r="B19" s="223"/>
      <c r="C19" s="224"/>
      <c r="D19" s="86"/>
      <c r="E19" s="29" t="s">
        <v>171</v>
      </c>
      <c r="F19" s="35" t="s">
        <v>170</v>
      </c>
      <c r="G19" s="3"/>
      <c r="H19" s="3"/>
      <c r="I19" s="3"/>
      <c r="J19" s="3"/>
    </row>
    <row r="20" spans="1:10" s="6" customFormat="1" ht="30.75" customHeight="1">
      <c r="A20" s="32" t="s">
        <v>163</v>
      </c>
      <c r="B20" s="213" t="s">
        <v>279</v>
      </c>
      <c r="C20" s="29">
        <v>220</v>
      </c>
      <c r="D20" s="29">
        <v>8</v>
      </c>
      <c r="E20" s="29">
        <v>4.7</v>
      </c>
      <c r="F20" s="213" t="s">
        <v>251</v>
      </c>
      <c r="G20" s="3"/>
      <c r="H20" s="3"/>
      <c r="I20" s="3"/>
      <c r="J20" s="3"/>
    </row>
    <row r="21" spans="1:10" s="6" customFormat="1" ht="30.75" customHeight="1">
      <c r="A21" s="32" t="s">
        <v>164</v>
      </c>
      <c r="B21" s="213"/>
      <c r="C21" s="29">
        <v>220</v>
      </c>
      <c r="D21" s="29">
        <v>11</v>
      </c>
      <c r="E21" s="29">
        <v>4.7</v>
      </c>
      <c r="F21" s="213"/>
      <c r="G21" s="3"/>
      <c r="H21" s="3"/>
      <c r="I21" s="3"/>
      <c r="J21" s="3"/>
    </row>
    <row r="22" spans="1:10" s="6" customFormat="1" ht="13.5">
      <c r="A22" s="215" t="s">
        <v>95</v>
      </c>
      <c r="B22" s="216"/>
      <c r="C22" s="216"/>
      <c r="D22" s="216"/>
      <c r="E22" s="216"/>
      <c r="F22" s="216"/>
      <c r="G22" s="3"/>
      <c r="H22" s="3"/>
      <c r="I22" s="3"/>
      <c r="J22" s="3"/>
    </row>
    <row r="23" spans="1:10" s="6" customFormat="1" ht="26.25">
      <c r="A23" s="34" t="s">
        <v>181</v>
      </c>
      <c r="B23" s="53" t="s">
        <v>183</v>
      </c>
      <c r="C23" s="29">
        <v>52</v>
      </c>
      <c r="D23" s="29">
        <v>2</v>
      </c>
      <c r="E23" s="35" t="s">
        <v>184</v>
      </c>
      <c r="F23" s="213" t="s">
        <v>254</v>
      </c>
      <c r="G23" s="3"/>
      <c r="H23" s="3"/>
      <c r="I23" s="3"/>
      <c r="J23" s="3"/>
    </row>
    <row r="24" spans="1:6" ht="39">
      <c r="A24" s="34" t="s">
        <v>182</v>
      </c>
      <c r="B24" s="53" t="s">
        <v>183</v>
      </c>
      <c r="C24" s="29">
        <v>52</v>
      </c>
      <c r="D24" s="29">
        <v>2</v>
      </c>
      <c r="E24" s="35" t="s">
        <v>187</v>
      </c>
      <c r="F24" s="213"/>
    </row>
    <row r="25" spans="1:6" ht="13.5">
      <c r="A25" s="219" t="s">
        <v>238</v>
      </c>
      <c r="B25" s="227"/>
      <c r="C25" s="227"/>
      <c r="D25" s="227"/>
      <c r="E25" s="227"/>
      <c r="F25" s="227"/>
    </row>
    <row r="26" spans="1:6" ht="39">
      <c r="A26" s="34" t="s">
        <v>278</v>
      </c>
      <c r="B26" s="53" t="s">
        <v>282</v>
      </c>
      <c r="C26" s="29">
        <v>23</v>
      </c>
      <c r="D26" s="29">
        <v>0</v>
      </c>
      <c r="E26" s="35" t="s">
        <v>130</v>
      </c>
      <c r="F26" s="35"/>
    </row>
    <row r="27" spans="1:10" ht="66">
      <c r="A27" s="34" t="s">
        <v>280</v>
      </c>
      <c r="B27" s="53" t="s">
        <v>282</v>
      </c>
      <c r="C27" s="29">
        <v>23</v>
      </c>
      <c r="D27" s="29">
        <v>1</v>
      </c>
      <c r="E27" s="35" t="s">
        <v>281</v>
      </c>
      <c r="F27" s="35" t="s">
        <v>255</v>
      </c>
      <c r="J27"/>
    </row>
    <row r="28" spans="1:6" ht="13.5" customHeight="1">
      <c r="A28" s="215" t="s">
        <v>131</v>
      </c>
      <c r="B28" s="226"/>
      <c r="C28" s="226"/>
      <c r="D28" s="226"/>
      <c r="E28" s="226"/>
      <c r="F28" s="226"/>
    </row>
    <row r="29" spans="1:6" ht="63.75" customHeight="1">
      <c r="A29" s="34" t="s">
        <v>141</v>
      </c>
      <c r="B29" s="53" t="s">
        <v>151</v>
      </c>
      <c r="C29" s="29">
        <v>527</v>
      </c>
      <c r="D29" s="29">
        <v>25</v>
      </c>
      <c r="E29" s="35" t="s">
        <v>144</v>
      </c>
      <c r="F29" s="35" t="s">
        <v>254</v>
      </c>
    </row>
    <row r="31" ht="12.75">
      <c r="J31"/>
    </row>
  </sheetData>
  <mergeCells count="20">
    <mergeCell ref="A28:F28"/>
    <mergeCell ref="F10:F13"/>
    <mergeCell ref="B10:B13"/>
    <mergeCell ref="A25:F25"/>
    <mergeCell ref="F23:F24"/>
    <mergeCell ref="F20:F21"/>
    <mergeCell ref="A1:F1"/>
    <mergeCell ref="A2:F2"/>
    <mergeCell ref="A3:F3"/>
    <mergeCell ref="A4:F4"/>
    <mergeCell ref="A6:F6"/>
    <mergeCell ref="A22:F22"/>
    <mergeCell ref="A7:A8"/>
    <mergeCell ref="A9:F9"/>
    <mergeCell ref="F15:F18"/>
    <mergeCell ref="B15:B18"/>
    <mergeCell ref="F7:F8"/>
    <mergeCell ref="A19:C19"/>
    <mergeCell ref="A14:C14"/>
    <mergeCell ref="B20:B21"/>
  </mergeCells>
  <printOptions horizontalCentered="1"/>
  <pageMargins left="0.25" right="0" top="0.75" bottom="0.75" header="0.5" footer="0.5"/>
  <pageSetup horizontalDpi="600" verticalDpi="600" orientation="landscape" scale="96" r:id="rId2"/>
  <headerFooter alignWithMargins="0">
    <oddFooter>&amp;CPage &amp;P of &amp;N</oddFooter>
  </headerFooter>
  <rowBreaks count="1" manualBreakCount="1">
    <brk id="21" max="255" man="1"/>
  </rowBreaks>
  <drawing r:id="rId1"/>
</worksheet>
</file>

<file path=xl/worksheets/sheet6.xml><?xml version="1.0" encoding="utf-8"?>
<worksheet xmlns="http://schemas.openxmlformats.org/spreadsheetml/2006/main" xmlns:r="http://schemas.openxmlformats.org/officeDocument/2006/relationships">
  <dimension ref="A1:H44"/>
  <sheetViews>
    <sheetView workbookViewId="0" topLeftCell="A13">
      <selection activeCell="N13" sqref="N13"/>
    </sheetView>
  </sheetViews>
  <sheetFormatPr defaultColWidth="9.140625" defaultRowHeight="12.75"/>
  <cols>
    <col min="1" max="1" width="19.7109375" style="0" customWidth="1"/>
    <col min="2" max="3" width="11.421875" style="3" customWidth="1"/>
    <col min="4" max="4" width="12.7109375" style="3" customWidth="1"/>
    <col min="5" max="5" width="8.7109375" style="0" customWidth="1"/>
    <col min="6" max="6" width="9.28125" style="0" customWidth="1"/>
    <col min="7" max="7" width="22.7109375" style="3" hidden="1" customWidth="1"/>
    <col min="8" max="8" width="23.421875" style="0" customWidth="1"/>
    <col min="9" max="16384" width="8.7109375" style="0" customWidth="1"/>
  </cols>
  <sheetData>
    <row r="1" spans="1:8" ht="18" customHeight="1">
      <c r="A1" s="211" t="s">
        <v>133</v>
      </c>
      <c r="B1" s="211"/>
      <c r="C1" s="211"/>
      <c r="D1" s="211"/>
      <c r="E1" s="211"/>
      <c r="F1" s="211"/>
      <c r="G1" s="211"/>
      <c r="H1" s="211"/>
    </row>
    <row r="2" spans="1:8" ht="18" customHeight="1">
      <c r="A2" s="211" t="s">
        <v>173</v>
      </c>
      <c r="B2" s="211"/>
      <c r="C2" s="211"/>
      <c r="D2" s="211"/>
      <c r="E2" s="211"/>
      <c r="F2" s="211"/>
      <c r="G2" s="211"/>
      <c r="H2" s="211"/>
    </row>
    <row r="3" spans="1:8" ht="18" customHeight="1">
      <c r="A3" s="214" t="s">
        <v>102</v>
      </c>
      <c r="B3" s="214"/>
      <c r="C3" s="214"/>
      <c r="D3" s="214"/>
      <c r="E3" s="214"/>
      <c r="F3" s="214"/>
      <c r="G3" s="214"/>
      <c r="H3" s="214"/>
    </row>
    <row r="4" spans="1:8" ht="17.25">
      <c r="A4" s="211"/>
      <c r="B4" s="211"/>
      <c r="C4" s="211"/>
      <c r="D4" s="211"/>
      <c r="E4" s="211"/>
      <c r="F4" s="211"/>
      <c r="G4" s="211"/>
      <c r="H4" s="211"/>
    </row>
    <row r="5" spans="1:8" ht="36.75" customHeight="1">
      <c r="A5" s="252" t="s">
        <v>220</v>
      </c>
      <c r="B5" s="252"/>
      <c r="C5" s="252"/>
      <c r="D5" s="252"/>
      <c r="E5" s="252"/>
      <c r="F5" s="252"/>
      <c r="G5" s="252"/>
      <c r="H5" s="252"/>
    </row>
    <row r="6" spans="1:8" s="15" customFormat="1" ht="18" customHeight="1">
      <c r="A6" s="246"/>
      <c r="B6" s="246"/>
      <c r="C6" s="246"/>
      <c r="D6" s="246"/>
      <c r="E6" s="246"/>
      <c r="F6" s="246"/>
      <c r="G6" s="246"/>
      <c r="H6" s="246"/>
    </row>
    <row r="7" spans="1:8" ht="39">
      <c r="A7" s="31" t="s">
        <v>147</v>
      </c>
      <c r="B7" s="31" t="s">
        <v>140</v>
      </c>
      <c r="C7" s="31" t="s">
        <v>69</v>
      </c>
      <c r="D7" s="31" t="s">
        <v>10</v>
      </c>
      <c r="E7" s="31" t="s">
        <v>138</v>
      </c>
      <c r="F7" s="31" t="s">
        <v>139</v>
      </c>
      <c r="G7" s="37"/>
      <c r="H7" s="38" t="s">
        <v>142</v>
      </c>
    </row>
    <row r="8" spans="1:8" ht="12.75">
      <c r="A8" s="231"/>
      <c r="B8" s="232"/>
      <c r="C8" s="232"/>
      <c r="D8" s="232"/>
      <c r="E8" s="232"/>
      <c r="F8" s="232"/>
      <c r="G8" s="232"/>
      <c r="H8" s="233"/>
    </row>
    <row r="9" spans="1:8" ht="14.25" customHeight="1">
      <c r="A9" s="247" t="s">
        <v>131</v>
      </c>
      <c r="B9" s="247"/>
      <c r="C9" s="247"/>
      <c r="D9" s="247"/>
      <c r="E9" s="247"/>
      <c r="F9" s="247"/>
      <c r="G9" s="247"/>
      <c r="H9" s="247"/>
    </row>
    <row r="10" spans="1:8" ht="12.75">
      <c r="A10" s="251" t="s">
        <v>99</v>
      </c>
      <c r="B10" s="250">
        <v>7695</v>
      </c>
      <c r="C10" s="257">
        <v>1068</v>
      </c>
      <c r="D10" s="35" t="s">
        <v>134</v>
      </c>
      <c r="E10" s="59">
        <v>3.1</v>
      </c>
      <c r="F10" s="59">
        <v>4.3</v>
      </c>
      <c r="G10" s="35"/>
      <c r="H10" s="253" t="s">
        <v>50</v>
      </c>
    </row>
    <row r="11" spans="1:8" ht="12.75">
      <c r="A11" s="251"/>
      <c r="B11" s="250"/>
      <c r="C11" s="258"/>
      <c r="D11" s="35" t="s">
        <v>135</v>
      </c>
      <c r="E11" s="59">
        <v>3.2</v>
      </c>
      <c r="F11" s="59">
        <v>4.4</v>
      </c>
      <c r="G11" s="35"/>
      <c r="H11" s="254"/>
    </row>
    <row r="12" spans="1:8" ht="12.75">
      <c r="A12" s="251"/>
      <c r="B12" s="250"/>
      <c r="C12" s="258"/>
      <c r="D12" s="35" t="s">
        <v>136</v>
      </c>
      <c r="E12" s="59">
        <v>2.7</v>
      </c>
      <c r="F12" s="59">
        <v>4.1</v>
      </c>
      <c r="G12" s="35"/>
      <c r="H12" s="254"/>
    </row>
    <row r="13" spans="1:8" ht="12.75">
      <c r="A13" s="251"/>
      <c r="B13" s="250"/>
      <c r="C13" s="259"/>
      <c r="D13" s="35" t="s">
        <v>137</v>
      </c>
      <c r="E13" s="59">
        <v>3.1</v>
      </c>
      <c r="F13" s="59">
        <v>4.3</v>
      </c>
      <c r="G13" s="35"/>
      <c r="H13" s="254"/>
    </row>
    <row r="14" spans="1:8" ht="12.75">
      <c r="A14" s="234" t="s">
        <v>171</v>
      </c>
      <c r="B14" s="235"/>
      <c r="C14" s="235"/>
      <c r="D14" s="236"/>
      <c r="E14" s="60">
        <f>AVERAGE(E10:E13)</f>
        <v>3.025</v>
      </c>
      <c r="F14" s="60">
        <f>AVERAGE(F10:F13)</f>
        <v>4.2749999999999995</v>
      </c>
      <c r="G14" s="35"/>
      <c r="H14" s="255"/>
    </row>
    <row r="15" spans="1:8" ht="12.75">
      <c r="A15" s="243"/>
      <c r="B15" s="244"/>
      <c r="C15" s="244"/>
      <c r="D15" s="244"/>
      <c r="E15" s="244"/>
      <c r="F15" s="244"/>
      <c r="G15" s="244"/>
      <c r="H15" s="245"/>
    </row>
    <row r="16" spans="1:8" ht="14.25" customHeight="1">
      <c r="A16" s="247" t="s">
        <v>238</v>
      </c>
      <c r="B16" s="247"/>
      <c r="C16" s="247"/>
      <c r="D16" s="247"/>
      <c r="E16" s="247"/>
      <c r="F16" s="247"/>
      <c r="G16" s="247"/>
      <c r="H16" s="247"/>
    </row>
    <row r="17" spans="1:8" ht="12.75">
      <c r="A17" s="251" t="s">
        <v>96</v>
      </c>
      <c r="B17" s="250">
        <v>63</v>
      </c>
      <c r="C17" s="257">
        <v>11</v>
      </c>
      <c r="D17" s="35" t="s">
        <v>134</v>
      </c>
      <c r="E17" s="59">
        <v>2.6</v>
      </c>
      <c r="F17" s="59">
        <v>2.9</v>
      </c>
      <c r="G17" s="221" t="s">
        <v>172</v>
      </c>
      <c r="H17" s="221"/>
    </row>
    <row r="18" spans="1:8" ht="12.75">
      <c r="A18" s="251"/>
      <c r="B18" s="250"/>
      <c r="C18" s="258"/>
      <c r="D18" s="35" t="s">
        <v>135</v>
      </c>
      <c r="E18" s="59">
        <v>3</v>
      </c>
      <c r="F18" s="59">
        <v>3.2</v>
      </c>
      <c r="G18" s="221"/>
      <c r="H18" s="221"/>
    </row>
    <row r="19" spans="1:8" ht="12.75">
      <c r="A19" s="251"/>
      <c r="B19" s="250"/>
      <c r="C19" s="258"/>
      <c r="D19" s="35" t="s">
        <v>136</v>
      </c>
      <c r="E19" s="59">
        <v>2.4</v>
      </c>
      <c r="F19" s="59">
        <v>2.7</v>
      </c>
      <c r="G19" s="221"/>
      <c r="H19" s="221"/>
    </row>
    <row r="20" spans="1:8" ht="12.75">
      <c r="A20" s="251"/>
      <c r="B20" s="250"/>
      <c r="C20" s="258"/>
      <c r="D20" s="35" t="s">
        <v>137</v>
      </c>
      <c r="E20" s="59">
        <v>2.6</v>
      </c>
      <c r="F20" s="59">
        <v>2.9</v>
      </c>
      <c r="G20" s="221"/>
      <c r="H20" s="221"/>
    </row>
    <row r="21" spans="1:8" ht="12.75">
      <c r="A21" s="251"/>
      <c r="B21" s="250"/>
      <c r="C21" s="259"/>
      <c r="D21" s="35" t="s">
        <v>103</v>
      </c>
      <c r="E21" s="59">
        <v>2</v>
      </c>
      <c r="F21" s="59">
        <v>2.3</v>
      </c>
      <c r="G21" s="221"/>
      <c r="H21" s="221"/>
    </row>
    <row r="22" spans="1:8" ht="12.75">
      <c r="A22" s="234" t="s">
        <v>171</v>
      </c>
      <c r="B22" s="235"/>
      <c r="C22" s="235"/>
      <c r="D22" s="236"/>
      <c r="E22" s="60">
        <f>AVERAGE(E17:E21)</f>
        <v>2.52</v>
      </c>
      <c r="F22" s="60">
        <f>AVERAGE(F17:F21)</f>
        <v>2.8</v>
      </c>
      <c r="G22" s="35"/>
      <c r="H22" s="35"/>
    </row>
    <row r="23" spans="1:8" ht="12.75">
      <c r="A23" s="243"/>
      <c r="B23" s="244"/>
      <c r="C23" s="244"/>
      <c r="D23" s="244"/>
      <c r="E23" s="244"/>
      <c r="F23" s="244"/>
      <c r="G23" s="244"/>
      <c r="H23" s="245"/>
    </row>
    <row r="24" spans="1:8" ht="13.5">
      <c r="A24" s="249" t="s">
        <v>100</v>
      </c>
      <c r="B24" s="249"/>
      <c r="C24" s="249"/>
      <c r="D24" s="249"/>
      <c r="E24" s="249"/>
      <c r="F24" s="249"/>
      <c r="G24" s="249"/>
      <c r="H24" s="249"/>
    </row>
    <row r="25" spans="1:8" ht="12.75" customHeight="1">
      <c r="A25" s="251" t="s">
        <v>104</v>
      </c>
      <c r="B25" s="250">
        <v>57</v>
      </c>
      <c r="C25" s="257">
        <v>3</v>
      </c>
      <c r="D25" s="35" t="s">
        <v>134</v>
      </c>
      <c r="E25" s="59">
        <v>3.6</v>
      </c>
      <c r="F25" s="59">
        <v>3.9</v>
      </c>
      <c r="G25" s="35"/>
      <c r="H25" s="253" t="s">
        <v>49</v>
      </c>
    </row>
    <row r="26" spans="1:8" ht="12.75">
      <c r="A26" s="256"/>
      <c r="B26" s="250"/>
      <c r="C26" s="258"/>
      <c r="D26" s="35" t="s">
        <v>135</v>
      </c>
      <c r="E26" s="59">
        <v>3</v>
      </c>
      <c r="F26" s="59">
        <v>4.7</v>
      </c>
      <c r="G26" s="35"/>
      <c r="H26" s="254"/>
    </row>
    <row r="27" spans="1:8" ht="12.75">
      <c r="A27" s="256"/>
      <c r="B27" s="250"/>
      <c r="C27" s="258"/>
      <c r="D27" s="35" t="s">
        <v>136</v>
      </c>
      <c r="E27" s="59">
        <v>3.6</v>
      </c>
      <c r="F27" s="59">
        <v>3.9</v>
      </c>
      <c r="G27" s="35"/>
      <c r="H27" s="254"/>
    </row>
    <row r="28" spans="1:8" ht="12.75">
      <c r="A28" s="256"/>
      <c r="B28" s="250"/>
      <c r="C28" s="258"/>
      <c r="D28" s="35" t="s">
        <v>137</v>
      </c>
      <c r="E28" s="59">
        <v>4</v>
      </c>
      <c r="F28" s="59">
        <v>4.4</v>
      </c>
      <c r="G28" s="35"/>
      <c r="H28" s="254"/>
    </row>
    <row r="29" spans="1:8" ht="12.75">
      <c r="A29" s="256"/>
      <c r="B29" s="250"/>
      <c r="C29" s="259"/>
      <c r="D29" s="35" t="s">
        <v>103</v>
      </c>
      <c r="E29" s="59">
        <v>3.1</v>
      </c>
      <c r="F29" s="59">
        <v>3.4</v>
      </c>
      <c r="G29" s="35"/>
      <c r="H29" s="255"/>
    </row>
    <row r="30" spans="1:8" ht="12.75">
      <c r="A30" s="234" t="s">
        <v>171</v>
      </c>
      <c r="B30" s="235"/>
      <c r="C30" s="235"/>
      <c r="D30" s="236"/>
      <c r="E30" s="60">
        <f>AVERAGE(E25:E29)</f>
        <v>3.46</v>
      </c>
      <c r="F30" s="60">
        <f>AVERAGE(F25:F29)</f>
        <v>4.06</v>
      </c>
      <c r="G30" s="35"/>
      <c r="H30" s="56"/>
    </row>
    <row r="31" spans="1:8" ht="12.75">
      <c r="A31" s="243"/>
      <c r="B31" s="244"/>
      <c r="C31" s="244"/>
      <c r="D31" s="244"/>
      <c r="E31" s="244"/>
      <c r="F31" s="244"/>
      <c r="G31" s="244"/>
      <c r="H31" s="245"/>
    </row>
    <row r="32" spans="1:8" ht="13.5">
      <c r="A32" s="249" t="s">
        <v>190</v>
      </c>
      <c r="B32" s="249"/>
      <c r="C32" s="249"/>
      <c r="D32" s="249"/>
      <c r="E32" s="249"/>
      <c r="F32" s="249"/>
      <c r="G32" s="249"/>
      <c r="H32" s="249"/>
    </row>
    <row r="33" spans="1:8" ht="12.75" customHeight="1">
      <c r="A33" s="251" t="s">
        <v>104</v>
      </c>
      <c r="B33" s="250">
        <v>72</v>
      </c>
      <c r="C33" s="257">
        <v>3</v>
      </c>
      <c r="D33" s="35" t="s">
        <v>134</v>
      </c>
      <c r="E33" s="59">
        <v>3.6</v>
      </c>
      <c r="F33" s="59">
        <v>3.7</v>
      </c>
      <c r="G33" s="35"/>
      <c r="H33" s="253" t="s">
        <v>5</v>
      </c>
    </row>
    <row r="34" spans="1:8" ht="12.75">
      <c r="A34" s="256"/>
      <c r="B34" s="250"/>
      <c r="C34" s="258"/>
      <c r="D34" s="35" t="s">
        <v>135</v>
      </c>
      <c r="E34" s="59">
        <v>3.5</v>
      </c>
      <c r="F34" s="59">
        <v>4.5</v>
      </c>
      <c r="G34" s="35"/>
      <c r="H34" s="254"/>
    </row>
    <row r="35" spans="1:8" ht="12.75">
      <c r="A35" s="256"/>
      <c r="B35" s="250"/>
      <c r="C35" s="258"/>
      <c r="D35" s="35" t="s">
        <v>136</v>
      </c>
      <c r="E35" s="59">
        <v>4</v>
      </c>
      <c r="F35" s="59">
        <v>4.4</v>
      </c>
      <c r="G35" s="35"/>
      <c r="H35" s="254"/>
    </row>
    <row r="36" spans="1:8" ht="12.75">
      <c r="A36" s="256"/>
      <c r="B36" s="250"/>
      <c r="C36" s="258"/>
      <c r="D36" s="35" t="s">
        <v>137</v>
      </c>
      <c r="E36" s="59">
        <v>4</v>
      </c>
      <c r="F36" s="59">
        <v>4.3</v>
      </c>
      <c r="G36" s="35"/>
      <c r="H36" s="254"/>
    </row>
    <row r="37" spans="1:8" ht="12.75">
      <c r="A37" s="256"/>
      <c r="B37" s="250"/>
      <c r="C37" s="259"/>
      <c r="D37" s="35" t="s">
        <v>103</v>
      </c>
      <c r="E37" s="59">
        <v>2.3</v>
      </c>
      <c r="F37" s="59">
        <v>2.5</v>
      </c>
      <c r="G37" s="35"/>
      <c r="H37" s="255"/>
    </row>
    <row r="38" spans="1:8" ht="12.75">
      <c r="A38" s="237" t="s">
        <v>171</v>
      </c>
      <c r="B38" s="238"/>
      <c r="C38" s="238"/>
      <c r="D38" s="239"/>
      <c r="E38" s="60">
        <f>AVERAGE(E33:E37)</f>
        <v>3.4799999999999995</v>
      </c>
      <c r="F38" s="60">
        <f>AVERAGE(F33:F37)</f>
        <v>3.88</v>
      </c>
      <c r="G38" s="63"/>
      <c r="H38" s="63"/>
    </row>
    <row r="39" spans="1:8" ht="12.75">
      <c r="A39" s="240"/>
      <c r="B39" s="241"/>
      <c r="C39" s="241"/>
      <c r="D39" s="241"/>
      <c r="E39" s="241"/>
      <c r="F39" s="241"/>
      <c r="G39" s="241"/>
      <c r="H39" s="242"/>
    </row>
    <row r="40" spans="1:8" ht="13.5">
      <c r="A40" s="228" t="s">
        <v>67</v>
      </c>
      <c r="B40" s="229"/>
      <c r="C40" s="229"/>
      <c r="D40" s="230"/>
      <c r="E40" s="64">
        <f>(E14*(B10-C10)+E22*(B17-C17)+E30*(B25-C25)+E38*(B33-C33))/((B10-C10)+(B17-C17)+(B25-C25)+(B33-C33))</f>
        <v>3.0292083210820344</v>
      </c>
      <c r="F40" s="64">
        <f>(F14*(B10-C10)+F22*(B17-C17)+F30*(B25-C25)+F38*(B33-C33))/((B10-C10)+(B17-C17)+(B25-C25)+(B33-C33))</f>
        <v>4.258010144075271</v>
      </c>
      <c r="G40" s="63"/>
      <c r="H40" s="63"/>
    </row>
    <row r="41" spans="1:8" ht="12.75">
      <c r="A41" s="62"/>
      <c r="B41" s="62"/>
      <c r="C41" s="62"/>
      <c r="D41" s="62"/>
      <c r="E41" s="62"/>
      <c r="F41" s="62"/>
      <c r="G41" s="62"/>
      <c r="H41" s="62"/>
    </row>
    <row r="42" spans="1:8" ht="12.75">
      <c r="A42" s="61" t="s">
        <v>57</v>
      </c>
      <c r="B42" s="13"/>
      <c r="C42" s="13"/>
      <c r="D42" s="13"/>
      <c r="E42" s="61"/>
      <c r="F42" s="61"/>
      <c r="G42" s="13"/>
      <c r="H42" s="61"/>
    </row>
    <row r="43" spans="1:8" s="3" customFormat="1" ht="38.25" customHeight="1">
      <c r="A43" s="248" t="s">
        <v>150</v>
      </c>
      <c r="B43" s="248"/>
      <c r="C43" s="248"/>
      <c r="D43" s="248"/>
      <c r="E43" s="248"/>
      <c r="F43" s="248"/>
      <c r="G43" s="248"/>
      <c r="H43" s="248"/>
    </row>
    <row r="44" spans="1:8" s="3" customFormat="1" ht="39" customHeight="1">
      <c r="A44" s="248" t="s">
        <v>268</v>
      </c>
      <c r="B44" s="248"/>
      <c r="C44" s="248"/>
      <c r="D44" s="248"/>
      <c r="E44" s="248"/>
      <c r="F44" s="248"/>
      <c r="G44" s="248"/>
      <c r="H44" s="248"/>
    </row>
  </sheetData>
  <mergeCells count="39">
    <mergeCell ref="H10:H14"/>
    <mergeCell ref="C10:C13"/>
    <mergeCell ref="C17:C21"/>
    <mergeCell ref="C25:C29"/>
    <mergeCell ref="H17:H21"/>
    <mergeCell ref="A10:A13"/>
    <mergeCell ref="A33:A37"/>
    <mergeCell ref="B33:B37"/>
    <mergeCell ref="B10:B13"/>
    <mergeCell ref="H33:H37"/>
    <mergeCell ref="A25:A29"/>
    <mergeCell ref="H25:H29"/>
    <mergeCell ref="B25:B29"/>
    <mergeCell ref="C33:C37"/>
    <mergeCell ref="A1:H1"/>
    <mergeCell ref="A2:H2"/>
    <mergeCell ref="A3:H3"/>
    <mergeCell ref="A5:H5"/>
    <mergeCell ref="A4:H4"/>
    <mergeCell ref="A6:H6"/>
    <mergeCell ref="A9:H9"/>
    <mergeCell ref="A43:H43"/>
    <mergeCell ref="A44:H44"/>
    <mergeCell ref="A16:H16"/>
    <mergeCell ref="A24:H24"/>
    <mergeCell ref="A32:H32"/>
    <mergeCell ref="B17:B21"/>
    <mergeCell ref="G17:G21"/>
    <mergeCell ref="A17:A21"/>
    <mergeCell ref="A40:D40"/>
    <mergeCell ref="A8:H8"/>
    <mergeCell ref="A14:D14"/>
    <mergeCell ref="A22:D22"/>
    <mergeCell ref="A30:D30"/>
    <mergeCell ref="A38:D38"/>
    <mergeCell ref="A39:H39"/>
    <mergeCell ref="A31:H31"/>
    <mergeCell ref="A23:H23"/>
    <mergeCell ref="A15:H15"/>
  </mergeCells>
  <printOptions horizontalCentered="1"/>
  <pageMargins left="0.25" right="0" top="0.75" bottom="0.44" header="0.5" footer="0.5"/>
  <pageSetup horizontalDpi="600" verticalDpi="600" orientation="landscape"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3">
      <selection activeCell="A3" sqref="A3"/>
    </sheetView>
  </sheetViews>
  <sheetFormatPr defaultColWidth="9.140625" defaultRowHeight="12.75"/>
  <cols>
    <col min="1" max="2" width="11.57421875" style="0" customWidth="1"/>
    <col min="3" max="3" width="11.7109375" style="0" customWidth="1"/>
    <col min="4" max="4" width="13.00390625" style="0" customWidth="1"/>
    <col min="5" max="16384" width="11.57421875" style="0" customWidth="1"/>
  </cols>
  <sheetData>
    <row r="1" spans="1:10" ht="54.75">
      <c r="A1" s="155" t="s">
        <v>225</v>
      </c>
      <c r="B1" s="156" t="s">
        <v>303</v>
      </c>
      <c r="C1" s="157" t="s">
        <v>304</v>
      </c>
      <c r="D1" s="156" t="s">
        <v>305</v>
      </c>
      <c r="E1" s="156" t="s">
        <v>306</v>
      </c>
      <c r="F1" s="158" t="s">
        <v>307</v>
      </c>
      <c r="G1" s="158" t="s">
        <v>308</v>
      </c>
      <c r="H1" s="158" t="s">
        <v>309</v>
      </c>
      <c r="I1" s="142"/>
      <c r="J1" s="142"/>
    </row>
    <row r="2" spans="1:10" ht="12.75">
      <c r="A2" s="142"/>
      <c r="B2" s="142"/>
      <c r="C2" s="142"/>
      <c r="D2" s="142"/>
      <c r="E2" s="142"/>
      <c r="F2" s="142"/>
      <c r="G2" s="142"/>
      <c r="H2" s="142"/>
      <c r="I2" s="142"/>
      <c r="J2" s="142"/>
    </row>
    <row r="3" spans="1:10" ht="12.75">
      <c r="A3" s="142" t="s">
        <v>310</v>
      </c>
      <c r="B3" s="142">
        <v>101</v>
      </c>
      <c r="C3" s="159">
        <v>16342621</v>
      </c>
      <c r="D3" s="142">
        <v>1229</v>
      </c>
      <c r="E3" s="142">
        <v>1</v>
      </c>
      <c r="F3" s="142"/>
      <c r="G3" s="142"/>
      <c r="H3" s="142"/>
      <c r="I3" s="142"/>
      <c r="J3" s="142"/>
    </row>
    <row r="4" spans="1:10" ht="12.75">
      <c r="A4" s="142"/>
      <c r="B4" s="142"/>
      <c r="C4" s="142"/>
      <c r="D4" s="142"/>
      <c r="E4" s="142"/>
      <c r="F4" s="142"/>
      <c r="G4" s="142"/>
      <c r="H4" s="142"/>
      <c r="I4" s="142"/>
      <c r="J4" s="142"/>
    </row>
    <row r="5" spans="1:10" ht="12.75">
      <c r="A5" s="142"/>
      <c r="B5" s="142"/>
      <c r="C5" s="142"/>
      <c r="D5" s="142"/>
      <c r="E5" s="142"/>
      <c r="F5" s="142"/>
      <c r="G5" s="142"/>
      <c r="H5" s="142"/>
      <c r="I5" s="142"/>
      <c r="J5" s="142"/>
    </row>
    <row r="6" spans="1:10" ht="12.75">
      <c r="A6" s="142"/>
      <c r="B6" s="142"/>
      <c r="C6" s="142"/>
      <c r="D6" s="142"/>
      <c r="E6" s="142"/>
      <c r="F6" s="142"/>
      <c r="G6" s="142"/>
      <c r="H6" s="142"/>
      <c r="I6" s="142"/>
      <c r="J6" s="142"/>
    </row>
    <row r="7" spans="1:10" ht="12.75">
      <c r="A7" s="142"/>
      <c r="B7" s="142"/>
      <c r="C7" s="142"/>
      <c r="D7" s="142"/>
      <c r="E7" s="142"/>
      <c r="F7" s="142"/>
      <c r="G7" s="142"/>
      <c r="H7" s="142"/>
      <c r="I7" s="142"/>
      <c r="J7" s="142"/>
    </row>
    <row r="8" spans="1:10" ht="12.75">
      <c r="A8" s="142"/>
      <c r="B8" s="142"/>
      <c r="C8" s="142"/>
      <c r="D8" s="142"/>
      <c r="E8" s="142"/>
      <c r="F8" s="142"/>
      <c r="G8" s="142"/>
      <c r="H8" s="142"/>
      <c r="I8" s="142"/>
      <c r="J8" s="142"/>
    </row>
    <row r="9" spans="1:10" ht="12.75">
      <c r="A9" s="142"/>
      <c r="B9" s="142"/>
      <c r="C9" s="142"/>
      <c r="D9" s="142"/>
      <c r="E9" s="142"/>
      <c r="F9" s="142"/>
      <c r="G9" s="142"/>
      <c r="H9" s="142"/>
      <c r="I9" s="142"/>
      <c r="J9" s="142"/>
    </row>
    <row r="10" spans="1:10" ht="12.75">
      <c r="A10" s="142"/>
      <c r="B10" s="142"/>
      <c r="C10" s="142"/>
      <c r="D10" s="142"/>
      <c r="E10" s="142"/>
      <c r="F10" s="142"/>
      <c r="G10" s="142"/>
      <c r="H10" s="142"/>
      <c r="I10" s="142"/>
      <c r="J10" s="142"/>
    </row>
    <row r="11" spans="1:10" ht="12.75">
      <c r="A11" s="142"/>
      <c r="B11" s="142"/>
      <c r="C11" s="142"/>
      <c r="D11" s="142"/>
      <c r="E11" s="142"/>
      <c r="F11" s="142"/>
      <c r="G11" s="142"/>
      <c r="H11" s="142"/>
      <c r="I11" s="142"/>
      <c r="J11" s="142"/>
    </row>
    <row r="12" spans="1:10" ht="12.75">
      <c r="A12" s="142"/>
      <c r="B12" s="142"/>
      <c r="C12" s="142"/>
      <c r="D12" s="142"/>
      <c r="E12" s="142"/>
      <c r="F12" s="142"/>
      <c r="G12" s="142"/>
      <c r="H12" s="142"/>
      <c r="I12" s="142"/>
      <c r="J12" s="142"/>
    </row>
    <row r="13" spans="1:10" ht="12.75">
      <c r="A13" s="142"/>
      <c r="B13" s="142"/>
      <c r="C13" s="142"/>
      <c r="D13" s="142"/>
      <c r="E13" s="142"/>
      <c r="F13" s="142"/>
      <c r="G13" s="142"/>
      <c r="H13" s="142"/>
      <c r="I13" s="142"/>
      <c r="J13" s="142"/>
    </row>
    <row r="14" spans="1:10" ht="12.75">
      <c r="A14" s="142"/>
      <c r="B14" s="142"/>
      <c r="C14" s="142"/>
      <c r="D14" s="142"/>
      <c r="E14" s="142"/>
      <c r="F14" s="142"/>
      <c r="G14" s="142"/>
      <c r="H14" s="142"/>
      <c r="I14" s="142"/>
      <c r="J14" s="142"/>
    </row>
    <row r="15" spans="1:10" ht="12.75">
      <c r="A15" s="142"/>
      <c r="B15" s="142"/>
      <c r="C15" s="142"/>
      <c r="D15" s="142"/>
      <c r="E15" s="142"/>
      <c r="F15" s="142"/>
      <c r="G15" s="142"/>
      <c r="H15" s="142"/>
      <c r="I15" s="142"/>
      <c r="J15" s="142"/>
    </row>
    <row r="16" spans="1:10" ht="12.75">
      <c r="A16" s="142"/>
      <c r="B16" s="142"/>
      <c r="C16" s="142"/>
      <c r="D16" s="142"/>
      <c r="E16" s="142"/>
      <c r="F16" s="142"/>
      <c r="G16" s="142"/>
      <c r="H16" s="142"/>
      <c r="I16" s="142"/>
      <c r="J16" s="142"/>
    </row>
    <row r="17" spans="1:10" ht="12.75">
      <c r="A17" s="142"/>
      <c r="B17" s="142"/>
      <c r="C17" s="142"/>
      <c r="D17" s="142"/>
      <c r="E17" s="142"/>
      <c r="F17" s="142"/>
      <c r="G17" s="142"/>
      <c r="H17" s="142"/>
      <c r="I17" s="142"/>
      <c r="J17" s="142"/>
    </row>
    <row r="18" spans="1:10" ht="12.75">
      <c r="A18" s="142"/>
      <c r="B18" s="142"/>
      <c r="C18" s="142"/>
      <c r="D18" s="142"/>
      <c r="E18" s="142"/>
      <c r="F18" s="142"/>
      <c r="G18" s="142"/>
      <c r="H18" s="142"/>
      <c r="I18" s="142"/>
      <c r="J18" s="142"/>
    </row>
    <row r="19" spans="1:10" ht="12.75">
      <c r="A19" s="142"/>
      <c r="B19" s="142"/>
      <c r="C19" s="142"/>
      <c r="D19" s="142"/>
      <c r="E19" s="142"/>
      <c r="F19" s="142"/>
      <c r="G19" s="142"/>
      <c r="H19" s="142"/>
      <c r="I19" s="142"/>
      <c r="J19" s="142"/>
    </row>
    <row r="20" spans="1:10" ht="12.75">
      <c r="A20" s="142"/>
      <c r="B20" s="142"/>
      <c r="C20" s="142"/>
      <c r="D20" s="142"/>
      <c r="E20" s="142"/>
      <c r="F20" s="142"/>
      <c r="G20" s="142"/>
      <c r="H20" s="142"/>
      <c r="I20" s="142"/>
      <c r="J20" s="142"/>
    </row>
    <row r="21" spans="1:10" ht="12.75">
      <c r="A21" s="142"/>
      <c r="B21" s="142"/>
      <c r="C21" s="142"/>
      <c r="D21" s="142"/>
      <c r="E21" s="142"/>
      <c r="F21" s="142"/>
      <c r="G21" s="142"/>
      <c r="H21" s="142"/>
      <c r="I21" s="142"/>
      <c r="J21" s="142"/>
    </row>
    <row r="22" spans="1:10" ht="12.75">
      <c r="A22" s="142"/>
      <c r="B22" s="142"/>
      <c r="C22" s="142"/>
      <c r="D22" s="142"/>
      <c r="E22" s="142"/>
      <c r="F22" s="142"/>
      <c r="G22" s="142"/>
      <c r="H22" s="142"/>
      <c r="I22" s="142"/>
      <c r="J22" s="142"/>
    </row>
    <row r="23" spans="1:10" ht="12.75">
      <c r="A23" s="142"/>
      <c r="B23" s="142"/>
      <c r="C23" s="142"/>
      <c r="D23" s="142"/>
      <c r="E23" s="142"/>
      <c r="F23" s="142"/>
      <c r="G23" s="142"/>
      <c r="H23" s="142"/>
      <c r="I23" s="142"/>
      <c r="J23" s="142"/>
    </row>
    <row r="24" spans="1:10" ht="12.75">
      <c r="A24" s="142"/>
      <c r="B24" s="142"/>
      <c r="C24" s="142"/>
      <c r="D24" s="142"/>
      <c r="E24" s="142"/>
      <c r="F24" s="142"/>
      <c r="G24" s="142"/>
      <c r="H24" s="142"/>
      <c r="I24" s="142"/>
      <c r="J24" s="142"/>
    </row>
    <row r="25" spans="1:10" ht="12.75">
      <c r="A25" s="142"/>
      <c r="B25" s="142"/>
      <c r="C25" s="142"/>
      <c r="D25" s="142"/>
      <c r="E25" s="142"/>
      <c r="F25" s="142"/>
      <c r="G25" s="142"/>
      <c r="H25" s="142"/>
      <c r="I25" s="142"/>
      <c r="J25" s="142"/>
    </row>
    <row r="26" spans="1:10" ht="12.75">
      <c r="A26" s="142"/>
      <c r="B26" s="142"/>
      <c r="C26" s="142"/>
      <c r="D26" s="142"/>
      <c r="E26" s="142"/>
      <c r="F26" s="142"/>
      <c r="G26" s="142"/>
      <c r="H26" s="142"/>
      <c r="I26" s="142"/>
      <c r="J26" s="142"/>
    </row>
    <row r="27" spans="1:10" ht="12.75">
      <c r="A27" s="142"/>
      <c r="B27" s="142"/>
      <c r="C27" s="142"/>
      <c r="D27" s="142"/>
      <c r="E27" s="142"/>
      <c r="F27" s="142"/>
      <c r="G27" s="142"/>
      <c r="H27" s="142"/>
      <c r="I27" s="142"/>
      <c r="J27" s="142"/>
    </row>
    <row r="28" spans="1:10" ht="12.75">
      <c r="A28" s="142"/>
      <c r="B28" s="142"/>
      <c r="C28" s="142"/>
      <c r="D28" s="142"/>
      <c r="E28" s="142"/>
      <c r="F28" s="142"/>
      <c r="G28" s="142"/>
      <c r="H28" s="142"/>
      <c r="I28" s="142"/>
      <c r="J28" s="142"/>
    </row>
    <row r="29" spans="1:10" ht="12.75">
      <c r="A29" s="142"/>
      <c r="B29" s="142"/>
      <c r="C29" s="142"/>
      <c r="D29" s="142"/>
      <c r="E29" s="142"/>
      <c r="F29" s="142"/>
      <c r="G29" s="142"/>
      <c r="H29" s="142"/>
      <c r="I29" s="142"/>
      <c r="J29" s="142"/>
    </row>
    <row r="30" spans="1:10" ht="12.75">
      <c r="A30" s="142"/>
      <c r="B30" s="142"/>
      <c r="C30" s="142"/>
      <c r="D30" s="142"/>
      <c r="E30" s="142"/>
      <c r="F30" s="142"/>
      <c r="G30" s="142"/>
      <c r="H30" s="142"/>
      <c r="I30" s="142"/>
      <c r="J30" s="142"/>
    </row>
    <row r="31" spans="1:10" ht="12.75">
      <c r="A31" s="142"/>
      <c r="B31" s="142"/>
      <c r="C31" s="142"/>
      <c r="D31" s="142"/>
      <c r="E31" s="142"/>
      <c r="F31" s="142"/>
      <c r="G31" s="142"/>
      <c r="H31" s="142"/>
      <c r="I31" s="142"/>
      <c r="J31" s="142"/>
    </row>
    <row r="32" spans="1:10" ht="12.75">
      <c r="A32" s="142"/>
      <c r="B32" s="142"/>
      <c r="C32" s="142"/>
      <c r="D32" s="142"/>
      <c r="E32" s="142"/>
      <c r="F32" s="142"/>
      <c r="G32" s="142"/>
      <c r="H32" s="142"/>
      <c r="I32" s="142"/>
      <c r="J32" s="142"/>
    </row>
    <row r="33" spans="1:10" ht="12.75">
      <c r="A33" s="142"/>
      <c r="B33" s="142"/>
      <c r="C33" s="142"/>
      <c r="D33" s="142"/>
      <c r="E33" s="142"/>
      <c r="F33" s="142"/>
      <c r="G33" s="142"/>
      <c r="H33" s="142"/>
      <c r="I33" s="142"/>
      <c r="J33" s="142"/>
    </row>
  </sheetData>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3">
      <selection activeCell="F23" sqref="F23"/>
    </sheetView>
  </sheetViews>
  <sheetFormatPr defaultColWidth="9.140625" defaultRowHeight="12.75"/>
  <cols>
    <col min="1" max="1" width="22.421875" style="0" customWidth="1"/>
    <col min="2" max="2" width="11.00390625" style="0" bestFit="1" customWidth="1"/>
    <col min="3" max="3" width="11.28125" style="0" customWidth="1"/>
    <col min="4" max="4" width="11.00390625" style="0" bestFit="1" customWidth="1"/>
    <col min="5" max="5" width="12.7109375" style="0" customWidth="1"/>
    <col min="6" max="6" width="11.28125" style="0" customWidth="1"/>
    <col min="7" max="7" width="11.00390625" style="0" bestFit="1" customWidth="1"/>
    <col min="8" max="9" width="11.7109375" style="0" customWidth="1"/>
    <col min="10" max="10" width="13.7109375" style="0" customWidth="1"/>
    <col min="11" max="11" width="12.28125" style="0" customWidth="1"/>
    <col min="12" max="12" width="11.57421875" style="0" customWidth="1"/>
    <col min="13" max="13" width="11.140625" style="0" bestFit="1" customWidth="1"/>
    <col min="14" max="16384" width="11.57421875" style="0" customWidth="1"/>
  </cols>
  <sheetData>
    <row r="1" spans="1:13" ht="118.5">
      <c r="A1" s="151"/>
      <c r="B1" s="152" t="s">
        <v>59</v>
      </c>
      <c r="C1" s="152" t="s">
        <v>60</v>
      </c>
      <c r="D1" s="152" t="s">
        <v>61</v>
      </c>
      <c r="E1" s="152" t="s">
        <v>62</v>
      </c>
      <c r="F1" s="152" t="s">
        <v>63</v>
      </c>
      <c r="G1" s="152" t="s">
        <v>64</v>
      </c>
      <c r="H1" s="152" t="s">
        <v>65</v>
      </c>
      <c r="I1" s="152" t="s">
        <v>19</v>
      </c>
      <c r="J1" s="152" t="s">
        <v>20</v>
      </c>
      <c r="K1" s="152" t="s">
        <v>21</v>
      </c>
      <c r="L1" s="152" t="s">
        <v>22</v>
      </c>
      <c r="M1" s="152" t="s">
        <v>23</v>
      </c>
    </row>
    <row r="2" spans="1:13" ht="13.5">
      <c r="A2" s="143" t="s">
        <v>36</v>
      </c>
      <c r="B2" s="117">
        <f aca="true" t="shared" si="0" ref="B2:K2">SUM(B3:B13)</f>
        <v>393</v>
      </c>
      <c r="C2" s="117">
        <f t="shared" si="0"/>
        <v>409</v>
      </c>
      <c r="D2" s="117">
        <f t="shared" si="0"/>
        <v>118</v>
      </c>
      <c r="E2" s="117">
        <f t="shared" si="0"/>
        <v>74</v>
      </c>
      <c r="F2" s="117">
        <f t="shared" si="0"/>
        <v>135</v>
      </c>
      <c r="G2" s="117">
        <f t="shared" si="0"/>
        <v>172</v>
      </c>
      <c r="H2" s="117">
        <f t="shared" si="0"/>
        <v>39</v>
      </c>
      <c r="I2" s="117">
        <f t="shared" si="0"/>
        <v>106</v>
      </c>
      <c r="J2" s="117">
        <f t="shared" si="0"/>
        <v>88</v>
      </c>
      <c r="K2" s="117">
        <f t="shared" si="0"/>
        <v>11</v>
      </c>
      <c r="L2" s="117"/>
      <c r="M2" s="144">
        <f>SUM(M3:M13)</f>
        <v>26580877</v>
      </c>
    </row>
    <row r="3" spans="1:13" ht="27">
      <c r="A3" s="136" t="s">
        <v>24</v>
      </c>
      <c r="B3" s="137">
        <v>12</v>
      </c>
      <c r="C3" s="121">
        <v>18</v>
      </c>
      <c r="D3" s="137">
        <v>50</v>
      </c>
      <c r="E3" s="137">
        <v>28</v>
      </c>
      <c r="F3" s="137">
        <v>43</v>
      </c>
      <c r="G3" s="137">
        <v>68</v>
      </c>
      <c r="H3" s="137">
        <v>1</v>
      </c>
      <c r="I3" s="137">
        <v>8</v>
      </c>
      <c r="J3" s="137">
        <v>2</v>
      </c>
      <c r="K3" s="139" t="s">
        <v>25</v>
      </c>
      <c r="L3" s="145" t="s">
        <v>26</v>
      </c>
      <c r="M3" s="146">
        <v>334000</v>
      </c>
    </row>
    <row r="4" spans="1:13" ht="13.5">
      <c r="A4" s="138" t="s">
        <v>195</v>
      </c>
      <c r="B4" s="137">
        <v>38</v>
      </c>
      <c r="C4" s="121">
        <v>46</v>
      </c>
      <c r="D4" s="139" t="s">
        <v>25</v>
      </c>
      <c r="E4" s="139" t="s">
        <v>25</v>
      </c>
      <c r="F4" s="139" t="s">
        <v>25</v>
      </c>
      <c r="G4" s="139" t="s">
        <v>25</v>
      </c>
      <c r="H4" s="139" t="s">
        <v>25</v>
      </c>
      <c r="I4" s="139" t="s">
        <v>25</v>
      </c>
      <c r="J4" s="140">
        <v>4</v>
      </c>
      <c r="K4" s="139" t="s">
        <v>25</v>
      </c>
      <c r="L4" s="147" t="s">
        <v>27</v>
      </c>
      <c r="M4" s="148">
        <v>6000000</v>
      </c>
    </row>
    <row r="5" spans="1:13" ht="13.5">
      <c r="A5" s="138" t="s">
        <v>196</v>
      </c>
      <c r="B5" s="137">
        <v>16</v>
      </c>
      <c r="C5" s="121">
        <v>13</v>
      </c>
      <c r="D5" s="137">
        <v>16</v>
      </c>
      <c r="E5" s="137">
        <v>9</v>
      </c>
      <c r="F5" s="137">
        <v>15</v>
      </c>
      <c r="G5" s="139" t="s">
        <v>25</v>
      </c>
      <c r="H5" s="139" t="s">
        <v>25</v>
      </c>
      <c r="I5" s="139" t="s">
        <v>25</v>
      </c>
      <c r="J5" s="139" t="s">
        <v>25</v>
      </c>
      <c r="K5" s="139" t="s">
        <v>25</v>
      </c>
      <c r="L5" s="147" t="s">
        <v>28</v>
      </c>
      <c r="M5" s="148">
        <v>1262979</v>
      </c>
    </row>
    <row r="6" spans="1:13" ht="13.5">
      <c r="A6" s="138" t="s">
        <v>197</v>
      </c>
      <c r="B6" s="137">
        <v>254</v>
      </c>
      <c r="C6" s="121">
        <v>264</v>
      </c>
      <c r="D6" s="137">
        <v>10</v>
      </c>
      <c r="E6" s="137">
        <v>2</v>
      </c>
      <c r="F6" s="137">
        <v>32</v>
      </c>
      <c r="G6" s="137">
        <v>33</v>
      </c>
      <c r="H6" s="137">
        <v>31</v>
      </c>
      <c r="I6" s="137">
        <v>20</v>
      </c>
      <c r="J6" s="137">
        <v>47</v>
      </c>
      <c r="K6" s="140">
        <v>7</v>
      </c>
      <c r="L6" s="147" t="s">
        <v>29</v>
      </c>
      <c r="M6" s="148">
        <v>11174790</v>
      </c>
    </row>
    <row r="7" spans="1:13" ht="13.5">
      <c r="A7" s="138" t="s">
        <v>198</v>
      </c>
      <c r="B7" s="137">
        <v>1</v>
      </c>
      <c r="C7" s="121">
        <v>11</v>
      </c>
      <c r="D7" s="137">
        <v>21</v>
      </c>
      <c r="E7" s="137">
        <v>18</v>
      </c>
      <c r="F7" s="137">
        <v>18</v>
      </c>
      <c r="G7" s="137">
        <v>17</v>
      </c>
      <c r="H7" s="137">
        <v>2</v>
      </c>
      <c r="I7" s="137">
        <v>32</v>
      </c>
      <c r="J7" s="137">
        <v>2</v>
      </c>
      <c r="K7" s="140">
        <v>1</v>
      </c>
      <c r="L7" s="147" t="s">
        <v>30</v>
      </c>
      <c r="M7" s="146">
        <v>747420</v>
      </c>
    </row>
    <row r="8" spans="1:13" ht="13.5">
      <c r="A8" s="138" t="s">
        <v>199</v>
      </c>
      <c r="B8" s="137">
        <v>30</v>
      </c>
      <c r="C8" s="121">
        <v>13</v>
      </c>
      <c r="D8" s="137">
        <v>5</v>
      </c>
      <c r="E8" s="137">
        <v>4</v>
      </c>
      <c r="F8" s="137">
        <v>7</v>
      </c>
      <c r="G8" s="137">
        <v>4</v>
      </c>
      <c r="H8" s="137">
        <v>2</v>
      </c>
      <c r="I8" s="137">
        <v>2</v>
      </c>
      <c r="J8" s="137">
        <v>8</v>
      </c>
      <c r="K8" s="140">
        <v>1</v>
      </c>
      <c r="L8" s="147" t="s">
        <v>31</v>
      </c>
      <c r="M8" s="146">
        <v>915000</v>
      </c>
    </row>
    <row r="9" spans="1:13" ht="13.5">
      <c r="A9" s="138" t="s">
        <v>200</v>
      </c>
      <c r="B9" s="139" t="s">
        <v>25</v>
      </c>
      <c r="C9" s="121">
        <v>3</v>
      </c>
      <c r="D9" s="139" t="s">
        <v>25</v>
      </c>
      <c r="E9" s="139" t="s">
        <v>25</v>
      </c>
      <c r="F9" s="139" t="s">
        <v>25</v>
      </c>
      <c r="G9" s="140">
        <v>2</v>
      </c>
      <c r="H9" s="139" t="s">
        <v>25</v>
      </c>
      <c r="I9" s="139" t="s">
        <v>25</v>
      </c>
      <c r="J9" s="140">
        <v>1</v>
      </c>
      <c r="K9" s="139" t="s">
        <v>25</v>
      </c>
      <c r="L9" s="147" t="s">
        <v>32</v>
      </c>
      <c r="M9" s="148">
        <v>68000</v>
      </c>
    </row>
    <row r="10" spans="1:13" ht="13.5">
      <c r="A10" s="138" t="s">
        <v>201</v>
      </c>
      <c r="B10" s="121">
        <v>42</v>
      </c>
      <c r="C10" s="121">
        <v>41</v>
      </c>
      <c r="D10" s="121">
        <v>16</v>
      </c>
      <c r="E10" s="121">
        <v>13</v>
      </c>
      <c r="F10" s="121">
        <v>20</v>
      </c>
      <c r="G10" s="141">
        <v>32</v>
      </c>
      <c r="H10" s="141">
        <v>3</v>
      </c>
      <c r="I10" s="141">
        <v>44</v>
      </c>
      <c r="J10" s="141">
        <v>22</v>
      </c>
      <c r="K10" s="141">
        <v>2</v>
      </c>
      <c r="L10" s="149" t="s">
        <v>33</v>
      </c>
      <c r="M10" s="150">
        <v>5328688</v>
      </c>
    </row>
    <row r="11" spans="1:13" ht="13.5">
      <c r="A11" s="138" t="s">
        <v>202</v>
      </c>
      <c r="B11" s="139" t="s">
        <v>25</v>
      </c>
      <c r="C11" s="139" t="s">
        <v>25</v>
      </c>
      <c r="D11" s="139" t="s">
        <v>25</v>
      </c>
      <c r="E11" s="139" t="s">
        <v>25</v>
      </c>
      <c r="F11" s="139" t="s">
        <v>25</v>
      </c>
      <c r="G11" s="140">
        <v>6</v>
      </c>
      <c r="H11" s="139" t="s">
        <v>25</v>
      </c>
      <c r="I11" s="139" t="s">
        <v>25</v>
      </c>
      <c r="J11" s="140">
        <v>2</v>
      </c>
      <c r="K11" s="140"/>
      <c r="L11" s="147" t="s">
        <v>34</v>
      </c>
      <c r="M11" s="148">
        <v>750000</v>
      </c>
    </row>
    <row r="12" spans="1:13" ht="13.5">
      <c r="A12" s="138" t="s">
        <v>203</v>
      </c>
      <c r="B12" s="139" t="s">
        <v>25</v>
      </c>
      <c r="C12" s="139" t="s">
        <v>25</v>
      </c>
      <c r="D12" s="139" t="s">
        <v>25</v>
      </c>
      <c r="E12" s="139" t="s">
        <v>25</v>
      </c>
      <c r="F12" s="139" t="s">
        <v>25</v>
      </c>
      <c r="G12" s="139" t="s">
        <v>25</v>
      </c>
      <c r="H12" s="139" t="s">
        <v>25</v>
      </c>
      <c r="I12" s="139" t="s">
        <v>25</v>
      </c>
      <c r="J12" s="139" t="s">
        <v>25</v>
      </c>
      <c r="K12" s="139" t="s">
        <v>25</v>
      </c>
      <c r="L12" s="139" t="s">
        <v>25</v>
      </c>
      <c r="M12" s="139" t="s">
        <v>25</v>
      </c>
    </row>
    <row r="13" spans="1:13" ht="13.5">
      <c r="A13" s="138" t="s">
        <v>204</v>
      </c>
      <c r="B13" s="139" t="s">
        <v>25</v>
      </c>
      <c r="C13" s="139" t="s">
        <v>25</v>
      </c>
      <c r="D13" s="139" t="s">
        <v>25</v>
      </c>
      <c r="E13" s="139" t="s">
        <v>25</v>
      </c>
      <c r="F13" s="139" t="s">
        <v>25</v>
      </c>
      <c r="G13" s="140">
        <v>10</v>
      </c>
      <c r="H13" s="139" t="s">
        <v>25</v>
      </c>
      <c r="I13" s="139" t="s">
        <v>25</v>
      </c>
      <c r="J13" s="139" t="s">
        <v>25</v>
      </c>
      <c r="K13" s="139" t="s">
        <v>25</v>
      </c>
      <c r="L13" s="147" t="s">
        <v>35</v>
      </c>
      <c r="M13" s="148">
        <v>0</v>
      </c>
    </row>
    <row r="14" spans="1:8" ht="12.75">
      <c r="A14" s="142"/>
      <c r="B14" s="142"/>
      <c r="C14" s="142"/>
      <c r="D14" s="142"/>
      <c r="E14" s="142"/>
      <c r="F14" s="142"/>
      <c r="G14" s="142"/>
      <c r="H14" s="142"/>
    </row>
  </sheetData>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2:A22"/>
  <sheetViews>
    <sheetView workbookViewId="0" topLeftCell="A3">
      <selection activeCell="A3" sqref="A3"/>
    </sheetView>
  </sheetViews>
  <sheetFormatPr defaultColWidth="9.140625" defaultRowHeight="12.75"/>
  <cols>
    <col min="1" max="1" width="119.00390625" style="3" customWidth="1"/>
    <col min="2" max="16384" width="8.7109375" style="0" customWidth="1"/>
  </cols>
  <sheetData>
    <row r="1" ht="12.75"/>
    <row r="2" ht="18">
      <c r="A2" s="65" t="s">
        <v>133</v>
      </c>
    </row>
    <row r="3" ht="18">
      <c r="A3" s="65" t="s">
        <v>173</v>
      </c>
    </row>
    <row r="4" ht="18">
      <c r="A4" s="65" t="s">
        <v>58</v>
      </c>
    </row>
    <row r="6" ht="12.75">
      <c r="A6" s="16" t="s">
        <v>8</v>
      </c>
    </row>
    <row r="8" s="3" customFormat="1" ht="26.25">
      <c r="A8" s="3" t="s">
        <v>153</v>
      </c>
    </row>
    <row r="9" ht="26.25">
      <c r="A9" s="3" t="s">
        <v>16</v>
      </c>
    </row>
    <row r="10" s="3" customFormat="1" ht="26.25">
      <c r="A10" s="3" t="s">
        <v>122</v>
      </c>
    </row>
    <row r="11" ht="26.25">
      <c r="A11" s="3" t="s">
        <v>123</v>
      </c>
    </row>
    <row r="12" ht="39">
      <c r="A12" s="3" t="s">
        <v>127</v>
      </c>
    </row>
    <row r="13" ht="39">
      <c r="A13" s="3" t="s">
        <v>128</v>
      </c>
    </row>
    <row r="14" ht="26.25">
      <c r="A14" s="3" t="s">
        <v>207</v>
      </c>
    </row>
    <row r="15" ht="26.25">
      <c r="A15" s="3" t="s">
        <v>208</v>
      </c>
    </row>
    <row r="16" ht="26.25">
      <c r="A16" s="3" t="s">
        <v>6</v>
      </c>
    </row>
    <row r="17" ht="26.25">
      <c r="A17" s="3" t="s">
        <v>7</v>
      </c>
    </row>
    <row r="20" ht="12.75">
      <c r="A20" s="3" t="s">
        <v>57</v>
      </c>
    </row>
    <row r="21" ht="12.75">
      <c r="A21" s="3" t="s">
        <v>68</v>
      </c>
    </row>
    <row r="22" ht="12.75">
      <c r="A22" s="3" t="s">
        <v>148</v>
      </c>
    </row>
  </sheetData>
  <printOptions/>
  <pageMargins left="0.75" right="0.75" top="1" bottom="1" header="0.5" footer="0.5"/>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REI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Poonam</dc:creator>
  <cp:keywords/>
  <dc:description/>
  <cp:lastModifiedBy> </cp:lastModifiedBy>
  <cp:lastPrinted>2007-08-22T14:12:36Z</cp:lastPrinted>
  <dcterms:created xsi:type="dcterms:W3CDTF">2007-05-15T13:32:55Z</dcterms:created>
  <dcterms:modified xsi:type="dcterms:W3CDTF">2008-01-22T17:07:44Z</dcterms:modified>
  <cp:category/>
  <cp:version/>
  <cp:contentType/>
  <cp:contentStatus/>
</cp:coreProperties>
</file>