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255" windowWidth="12120" windowHeight="6270" activeTab="0"/>
  </bookViews>
  <sheets>
    <sheet name="Table3" sheetId="1" r:id="rId1"/>
  </sheets>
  <definedNames>
    <definedName name="_xlnm.Print_Area" localSheetId="0">'Table3'!$A$1:$AP$112</definedName>
    <definedName name="_xlnm.Print_Titles" localSheetId="0">'Table3'!$A:$A,'Table3'!$1:$1</definedName>
  </definedNames>
  <calcPr fullCalcOnLoad="1"/>
</workbook>
</file>

<file path=xl/sharedStrings.xml><?xml version="1.0" encoding="utf-8"?>
<sst xmlns="http://schemas.openxmlformats.org/spreadsheetml/2006/main" count="1161" uniqueCount="516">
  <si>
    <t>API NUMBER</t>
  </si>
  <si>
    <t>COUNTY</t>
  </si>
  <si>
    <t>QUADRANGLE</t>
  </si>
  <si>
    <t>LATITUDE (DMDecSec) (original data)</t>
  </si>
  <si>
    <t>LAT DEG</t>
  </si>
  <si>
    <t>LAT MIN</t>
  </si>
  <si>
    <t>LAT DEC SEC</t>
  </si>
  <si>
    <t>LONGITUDE (DMDecSec) (original data)</t>
  </si>
  <si>
    <t>LONG DEG</t>
  </si>
  <si>
    <t>LONG MIN</t>
  </si>
  <si>
    <t>LONG DEC SEC</t>
  </si>
  <si>
    <t>LONGITUDE (DEC DEG)</t>
  </si>
  <si>
    <t>LEASE NAME</t>
  </si>
  <si>
    <t>FORMATION</t>
  </si>
  <si>
    <t>CORE</t>
  </si>
  <si>
    <t>037-003-20980</t>
  </si>
  <si>
    <t>Allegheny</t>
  </si>
  <si>
    <t>Monongahela</t>
  </si>
  <si>
    <t>MARCELLUS</t>
  </si>
  <si>
    <t>X</t>
  </si>
  <si>
    <t>ONONDAGA</t>
  </si>
  <si>
    <t>037-003-90000</t>
  </si>
  <si>
    <t>Glenshaw</t>
  </si>
  <si>
    <t>Backhaus</t>
  </si>
  <si>
    <t>TULLY, ONONDAGA, &amp; HELDERBERG</t>
  </si>
  <si>
    <t>037-005-01238</t>
  </si>
  <si>
    <t>Armstrong</t>
  </si>
  <si>
    <t>Distant</t>
  </si>
  <si>
    <t>#4 Lowrey Martin</t>
  </si>
  <si>
    <t>037-005-21201</t>
  </si>
  <si>
    <t xml:space="preserve">BLACK RIVER </t>
  </si>
  <si>
    <t>037-007-00007</t>
  </si>
  <si>
    <t>Beaver</t>
  </si>
  <si>
    <t>Ambridge</t>
  </si>
  <si>
    <t>Jones &amp; Laughlin Steel</t>
  </si>
  <si>
    <t>037-009-20013</t>
  </si>
  <si>
    <t>Bedford</t>
  </si>
  <si>
    <t>Rainsburg</t>
  </si>
  <si>
    <t>Mary Martin</t>
  </si>
  <si>
    <t xml:space="preserve">TRENTON </t>
  </si>
  <si>
    <t>037-009-90002</t>
  </si>
  <si>
    <t>Jessie Miller</t>
  </si>
  <si>
    <t>037-013-20001</t>
  </si>
  <si>
    <t>Blair</t>
  </si>
  <si>
    <t>Blue Knob</t>
  </si>
  <si>
    <t>PA Tract 26A</t>
  </si>
  <si>
    <t>ONONDAGA &amp; HELDERBERG</t>
  </si>
  <si>
    <t>037-013-20010</t>
  </si>
  <si>
    <t>Tipton</t>
  </si>
  <si>
    <t>037-015-20001</t>
  </si>
  <si>
    <t>Bradford</t>
  </si>
  <si>
    <t>Colley</t>
  </si>
  <si>
    <t>037-015-90005</t>
  </si>
  <si>
    <t>Bentley Creek</t>
  </si>
  <si>
    <t>Carver</t>
  </si>
  <si>
    <t>037-015-90006</t>
  </si>
  <si>
    <t>Leroy</t>
  </si>
  <si>
    <t>French</t>
  </si>
  <si>
    <t>TULLY</t>
  </si>
  <si>
    <t>037-019-20530</t>
  </si>
  <si>
    <t>Butler</t>
  </si>
  <si>
    <t>037-019-90063</t>
  </si>
  <si>
    <t>Slippery Rock</t>
  </si>
  <si>
    <t>Hockenberry</t>
  </si>
  <si>
    <t>TRENTON &amp; BLACK RIVER</t>
  </si>
  <si>
    <t>Cambria</t>
  </si>
  <si>
    <t>Carrolltown</t>
  </si>
  <si>
    <t>037-023-90070</t>
  </si>
  <si>
    <t>Cameron</t>
  </si>
  <si>
    <t>Sinnemahoning</t>
  </si>
  <si>
    <t>Dodge Lumber Co.</t>
  </si>
  <si>
    <t>037-025-20002</t>
  </si>
  <si>
    <t>Carbon</t>
  </si>
  <si>
    <t>Palmerton</t>
  </si>
  <si>
    <t>037-027-20001</t>
  </si>
  <si>
    <t>Centre</t>
  </si>
  <si>
    <t>Madisonburg</t>
  </si>
  <si>
    <t>Long</t>
  </si>
  <si>
    <t>037-027-90007</t>
  </si>
  <si>
    <t>Snow Shoe</t>
  </si>
  <si>
    <t>City of Philadelphia</t>
  </si>
  <si>
    <t>037-031-20672</t>
  </si>
  <si>
    <t>Clarion</t>
  </si>
  <si>
    <t>Kossuth</t>
  </si>
  <si>
    <t>037-031-90001</t>
  </si>
  <si>
    <t>#33 Bryner</t>
  </si>
  <si>
    <t>TULLY &amp; ONONDAGA</t>
  </si>
  <si>
    <t>037-033-20050</t>
  </si>
  <si>
    <t>Clearfield</t>
  </si>
  <si>
    <t>Luthersburg</t>
  </si>
  <si>
    <t>#6 Hopkins</t>
  </si>
  <si>
    <t>HELDERBERG</t>
  </si>
  <si>
    <t>037-035-20276</t>
  </si>
  <si>
    <t>Clinton</t>
  </si>
  <si>
    <t>Glen Union</t>
  </si>
  <si>
    <t>037-035-90051</t>
  </si>
  <si>
    <t>Jersey Mills</t>
  </si>
  <si>
    <t>037-037-90000</t>
  </si>
  <si>
    <t>Columbia</t>
  </si>
  <si>
    <t>Catawissa</t>
  </si>
  <si>
    <t>Knarr</t>
  </si>
  <si>
    <t>037-039-20007</t>
  </si>
  <si>
    <t>Crawford</t>
  </si>
  <si>
    <t>Harmonsburg</t>
  </si>
  <si>
    <t>Kardosh</t>
  </si>
  <si>
    <t>037-047-00060</t>
  </si>
  <si>
    <t>Elk</t>
  </si>
  <si>
    <t>Dents Run</t>
  </si>
  <si>
    <t>037-047-20033</t>
  </si>
  <si>
    <t>Huntley</t>
  </si>
  <si>
    <t>PA Tract 83</t>
  </si>
  <si>
    <t>037-049-20040</t>
  </si>
  <si>
    <t>Erie</t>
  </si>
  <si>
    <t>Fairview SW</t>
  </si>
  <si>
    <t>PA Forest &amp; Waters Block 1</t>
  </si>
  <si>
    <t>037-049-20049</t>
  </si>
  <si>
    <t>North of North East</t>
  </si>
  <si>
    <t>PA Forest &amp; Waters Block 2</t>
  </si>
  <si>
    <t>037-049-20109</t>
  </si>
  <si>
    <t>Erie North</t>
  </si>
  <si>
    <t xml:space="preserve">#2 Hammermill </t>
  </si>
  <si>
    <t>037-049-20846</t>
  </si>
  <si>
    <t>Presque Isle State Park</t>
  </si>
  <si>
    <t>037-049-90036</t>
  </si>
  <si>
    <t>Erie South</t>
  </si>
  <si>
    <t>Goodwill-Curley</t>
  </si>
  <si>
    <t>037-051-00128</t>
  </si>
  <si>
    <t>Fayette</t>
  </si>
  <si>
    <t>Brownfield</t>
  </si>
  <si>
    <t>TULLY &amp; HELDERBERG</t>
  </si>
  <si>
    <t>037-053-20903</t>
  </si>
  <si>
    <t>Forest</t>
  </si>
  <si>
    <t>Tylersburg</t>
  </si>
  <si>
    <t>037-055-90000</t>
  </si>
  <si>
    <t>Franklin</t>
  </si>
  <si>
    <t>Doylesburg</t>
  </si>
  <si>
    <t xml:space="preserve">#2 Amerile </t>
  </si>
  <si>
    <t>037-059-20038</t>
  </si>
  <si>
    <t>Greene</t>
  </si>
  <si>
    <t>Oak Forest</t>
  </si>
  <si>
    <t>037-063-25073</t>
  </si>
  <si>
    <t>Indiana</t>
  </si>
  <si>
    <t>Jefferson</t>
  </si>
  <si>
    <t>McGees Mills</t>
  </si>
  <si>
    <t>McClure</t>
  </si>
  <si>
    <t>037-065-90094</t>
  </si>
  <si>
    <t>Brookville</t>
  </si>
  <si>
    <t>Verstein &amp; Klein</t>
  </si>
  <si>
    <t>037-067-20001</t>
  </si>
  <si>
    <t>Juniata</t>
  </si>
  <si>
    <t>Shade Mt.</t>
  </si>
  <si>
    <t>037-069-20001</t>
  </si>
  <si>
    <t>Lackawanna</t>
  </si>
  <si>
    <t>Ransom</t>
  </si>
  <si>
    <t>Richards</t>
  </si>
  <si>
    <t>037-073-20022</t>
  </si>
  <si>
    <t>Lawrence</t>
  </si>
  <si>
    <t>New Castle North</t>
  </si>
  <si>
    <t>037-073-90004</t>
  </si>
  <si>
    <t>New Castle South</t>
  </si>
  <si>
    <t>Miller &amp; Myer</t>
  </si>
  <si>
    <t>037-079-90000</t>
  </si>
  <si>
    <t>Luzerne</t>
  </si>
  <si>
    <t>Shickshinney</t>
  </si>
  <si>
    <t>037-081-90006</t>
  </si>
  <si>
    <t>Lycoming</t>
  </si>
  <si>
    <t>White Pine</t>
  </si>
  <si>
    <t>037-083-31744</t>
  </si>
  <si>
    <t>McKean</t>
  </si>
  <si>
    <t>Cyclone</t>
  </si>
  <si>
    <t>037-083-33511</t>
  </si>
  <si>
    <t>037-083-37291</t>
  </si>
  <si>
    <t>Minard Run Oil Co.</t>
  </si>
  <si>
    <t>037-083-90004</t>
  </si>
  <si>
    <t>Port Allegany</t>
  </si>
  <si>
    <t>#2 Nunn</t>
  </si>
  <si>
    <t>037-085-20004</t>
  </si>
  <si>
    <t>Mercer</t>
  </si>
  <si>
    <t>Sharpsville</t>
  </si>
  <si>
    <t>McKnight</t>
  </si>
  <si>
    <t>TRENTON</t>
  </si>
  <si>
    <t>037-085-20036</t>
  </si>
  <si>
    <t>Jackson Center</t>
  </si>
  <si>
    <t>Temple</t>
  </si>
  <si>
    <t>037-085-90010</t>
  </si>
  <si>
    <t>Sandy Lake</t>
  </si>
  <si>
    <t>Maude Davidson</t>
  </si>
  <si>
    <t>037-087-20002</t>
  </si>
  <si>
    <t>Mifflin</t>
  </si>
  <si>
    <t>Belleville</t>
  </si>
  <si>
    <t>PA Tract 377</t>
  </si>
  <si>
    <t>037-097-90000</t>
  </si>
  <si>
    <t>Northumberland</t>
  </si>
  <si>
    <t>Trevorton</t>
  </si>
  <si>
    <t>037-103-20001</t>
  </si>
  <si>
    <t>Pike</t>
  </si>
  <si>
    <t>Shohola</t>
  </si>
  <si>
    <t xml:space="preserve"> </t>
  </si>
  <si>
    <t>037-103-20003</t>
  </si>
  <si>
    <t>Hawley</t>
  </si>
  <si>
    <t>037-105-20182</t>
  </si>
  <si>
    <t>Potter</t>
  </si>
  <si>
    <t>Tamarack</t>
  </si>
  <si>
    <t>037-105-20362</t>
  </si>
  <si>
    <t>Oleona</t>
  </si>
  <si>
    <t xml:space="preserve">#5 PA Tract 58 </t>
  </si>
  <si>
    <t>037-105-90052</t>
  </si>
  <si>
    <t>Brookland</t>
  </si>
  <si>
    <t>Lewis</t>
  </si>
  <si>
    <t>037-105-90155</t>
  </si>
  <si>
    <t>Coudersport</t>
  </si>
  <si>
    <t>Simpson</t>
  </si>
  <si>
    <t>037-109-90000</t>
  </si>
  <si>
    <t>Snyder</t>
  </si>
  <si>
    <t>Beavertown</t>
  </si>
  <si>
    <t>037-111-20001</t>
  </si>
  <si>
    <t>Somerset</t>
  </si>
  <si>
    <t>Boswell</t>
  </si>
  <si>
    <t>037-111-20002</t>
  </si>
  <si>
    <t>Grantsville</t>
  </si>
  <si>
    <t>Bender</t>
  </si>
  <si>
    <t>037-111-20045</t>
  </si>
  <si>
    <t>Kingwood</t>
  </si>
  <si>
    <t>Svetz</t>
  </si>
  <si>
    <t>037-113-20002</t>
  </si>
  <si>
    <t>Sullivan</t>
  </si>
  <si>
    <t>Elk Grove</t>
  </si>
  <si>
    <t>Dieffenbach</t>
  </si>
  <si>
    <t>037-115-20006</t>
  </si>
  <si>
    <t>Susquehanna</t>
  </si>
  <si>
    <t>Harford</t>
  </si>
  <si>
    <t>037-113-90000</t>
  </si>
  <si>
    <t>Sonestown</t>
  </si>
  <si>
    <t>037-117-20056</t>
  </si>
  <si>
    <t>Tioga</t>
  </si>
  <si>
    <t>Antrim</t>
  </si>
  <si>
    <t>S &amp; S Coal Company</t>
  </si>
  <si>
    <t>037-117-20057</t>
  </si>
  <si>
    <t>Marshlands</t>
  </si>
  <si>
    <t>037-119-90000</t>
  </si>
  <si>
    <t>Union</t>
  </si>
  <si>
    <t>Lewisburg</t>
  </si>
  <si>
    <t>Solomon</t>
  </si>
  <si>
    <t>037-121-22642</t>
  </si>
  <si>
    <t>Venango</t>
  </si>
  <si>
    <t>037-121-90000</t>
  </si>
  <si>
    <t>Sugar Lake</t>
  </si>
  <si>
    <t>Van Camp</t>
  </si>
  <si>
    <t>037-123-20150</t>
  </si>
  <si>
    <t>Warren</t>
  </si>
  <si>
    <t>Cobham</t>
  </si>
  <si>
    <t>Shaw</t>
  </si>
  <si>
    <t>037-123-20609</t>
  </si>
  <si>
    <t>Russell</t>
  </si>
  <si>
    <t>Marsh Childs</t>
  </si>
  <si>
    <t>037-123-24704</t>
  </si>
  <si>
    <t>Columbus</t>
  </si>
  <si>
    <t>037-123-90002</t>
  </si>
  <si>
    <t>Youngsville</t>
  </si>
  <si>
    <t>037-125-20070</t>
  </si>
  <si>
    <t>Washington</t>
  </si>
  <si>
    <t>Amity</t>
  </si>
  <si>
    <t>037-125-90076</t>
  </si>
  <si>
    <t>Midway</t>
  </si>
  <si>
    <t>McBurney</t>
  </si>
  <si>
    <t>037-127-20005</t>
  </si>
  <si>
    <t>Wayne</t>
  </si>
  <si>
    <t>Galilee</t>
  </si>
  <si>
    <t>037-129-90046</t>
  </si>
  <si>
    <t>Westmoreland</t>
  </si>
  <si>
    <t>Derry</t>
  </si>
  <si>
    <t>#3 Giffin</t>
  </si>
  <si>
    <t>037-131-90000</t>
  </si>
  <si>
    <t>Wyoming</t>
  </si>
  <si>
    <t>Meshoppen</t>
  </si>
  <si>
    <t>Grove City</t>
  </si>
  <si>
    <t>#4 Montgomery</t>
  </si>
  <si>
    <t>037-085-22421</t>
  </si>
  <si>
    <t>037-085-22854</t>
  </si>
  <si>
    <t>#1 Psensky</t>
  </si>
  <si>
    <t>No.1 Nellie Martin</t>
  </si>
  <si>
    <t>No.1 Blair Gap Water</t>
  </si>
  <si>
    <t>No.1 Blemle</t>
  </si>
  <si>
    <t>No.2 Rozic</t>
  </si>
  <si>
    <t>No.1 Shero</t>
  </si>
  <si>
    <t>No.1 Graver Estate</t>
  </si>
  <si>
    <t>No.2 UNG</t>
  </si>
  <si>
    <t>No.1 PA Tract 285</t>
  </si>
  <si>
    <t>No.8 Barton Estate</t>
  </si>
  <si>
    <t>No.1 Collins-Clinger</t>
  </si>
  <si>
    <t>No.1 Gordon</t>
  </si>
  <si>
    <t>No.5 McCall</t>
  </si>
  <si>
    <t>No.1 McClure</t>
  </si>
  <si>
    <t>No.1 Sokevitz</t>
  </si>
  <si>
    <t>No.1 Hughes</t>
  </si>
  <si>
    <t>No.2 Minard Run Tr.6295</t>
  </si>
  <si>
    <t>No.1 Fox</t>
  </si>
  <si>
    <t>No.1 Hess</t>
  </si>
  <si>
    <t>No.1 PA Tract 129</t>
  </si>
  <si>
    <t>No.1 Albert</t>
  </si>
  <si>
    <t>No.2 Williams</t>
  </si>
  <si>
    <t>No.1 Bennett</t>
  </si>
  <si>
    <t>No.1 Peace</t>
  </si>
  <si>
    <t>No.1 Dewey</t>
  </si>
  <si>
    <t>No.348 Grant Fee</t>
  </si>
  <si>
    <t>No.1 Keester</t>
  </si>
  <si>
    <t>No.1 Christensen</t>
  </si>
  <si>
    <t>No.1 Connor</t>
  </si>
  <si>
    <t>No.1 Sheehan</t>
  </si>
  <si>
    <t>TOC</t>
  </si>
  <si>
    <t>S1</t>
  </si>
  <si>
    <t>S2</t>
  </si>
  <si>
    <t>S3</t>
  </si>
  <si>
    <t>Tmax</t>
  </si>
  <si>
    <t>HI</t>
  </si>
  <si>
    <t>OI</t>
  </si>
  <si>
    <t>PI</t>
  </si>
  <si>
    <t>% Ro(mean)</t>
  </si>
  <si>
    <t>037-065-00028</t>
  </si>
  <si>
    <t>Number of Ro Readings</t>
  </si>
  <si>
    <t>No. 1 Combustion Eng.</t>
  </si>
  <si>
    <t>No. 1 Chatham Water Works</t>
  </si>
  <si>
    <t>n/a</t>
  </si>
  <si>
    <t>Max CAI</t>
  </si>
  <si>
    <t>Min CAI</t>
  </si>
  <si>
    <t>chlorite, fluorite, unknown clear glassy mineral, detrital pink zircons</t>
  </si>
  <si>
    <t>Ordovician</t>
  </si>
  <si>
    <t>6510 to 6652, 7401 to 7500</t>
  </si>
  <si>
    <t>6077 to 6101, 6181 to 6226</t>
  </si>
  <si>
    <t>4517 to 4672, 4717 to 4737</t>
  </si>
  <si>
    <t>6212 to 6258,  7410 to 7420</t>
  </si>
  <si>
    <t>3935 to 3955, 4460 to 4469</t>
  </si>
  <si>
    <t>1103 to 1149, 1270 to 1478</t>
  </si>
  <si>
    <t>6230 to 6358, 6478 to 6501</t>
  </si>
  <si>
    <t>5214 to 5250, 5528 to 5529</t>
  </si>
  <si>
    <t>4483 to 4540, 4702 to 4828, 4841 to 4987</t>
  </si>
  <si>
    <t>4216 to 4267, 4544 to 4601</t>
  </si>
  <si>
    <t>6775 to 6785, 6940 to 6960</t>
  </si>
  <si>
    <t>6120 to 6181, 6560 to 6576, 6691 to 6729</t>
  </si>
  <si>
    <t>6040 to 6090,  6335 to 6370,  6470 to 6622</t>
  </si>
  <si>
    <t>LATITUDE (DEC DEG)</t>
  </si>
  <si>
    <t>M. Devonian</t>
  </si>
  <si>
    <t>M. and L. Devonian</t>
  </si>
  <si>
    <t>L. Devonian</t>
  </si>
  <si>
    <t>6260 to 6380</t>
  </si>
  <si>
    <t>12280 to 12400</t>
  </si>
  <si>
    <t>1490 to 1700</t>
  </si>
  <si>
    <t>7913 to 8130</t>
  </si>
  <si>
    <t>7430 to 7520</t>
  </si>
  <si>
    <t>2837 to 3054</t>
  </si>
  <si>
    <t>5137 to 5250</t>
  </si>
  <si>
    <t>8812 to 9202</t>
  </si>
  <si>
    <t>8175 to 8200</t>
  </si>
  <si>
    <t>5376 to 5471</t>
  </si>
  <si>
    <t>3140 to 3200</t>
  </si>
  <si>
    <t>14850 to 14960</t>
  </si>
  <si>
    <t>7125 to 7312</t>
  </si>
  <si>
    <t>5080 to 5140</t>
  </si>
  <si>
    <t>7222 to 7358</t>
  </si>
  <si>
    <t>8050 to 8200</t>
  </si>
  <si>
    <t>14500 to 14670</t>
  </si>
  <si>
    <t>7304 to 7388</t>
  </si>
  <si>
    <t>8344 to 8383</t>
  </si>
  <si>
    <t>2860 to 2960</t>
  </si>
  <si>
    <t>6290 to 6400</t>
  </si>
  <si>
    <t>6175 to 6294</t>
  </si>
  <si>
    <t>6775 to 6850</t>
  </si>
  <si>
    <t>4291 to 4756</t>
  </si>
  <si>
    <t>4181 to 4308</t>
  </si>
  <si>
    <t>1390 to 1590</t>
  </si>
  <si>
    <t>7030 to 7105</t>
  </si>
  <si>
    <t>4970 to 5020</t>
  </si>
  <si>
    <t>1478 to 1598</t>
  </si>
  <si>
    <t>7860 to 7960</t>
  </si>
  <si>
    <t>7845 to 7940</t>
  </si>
  <si>
    <t>3870 to 3970</t>
  </si>
  <si>
    <t>7443 to 7701</t>
  </si>
  <si>
    <t>7364 to 7390</t>
  </si>
  <si>
    <t>5030 to 5090</t>
  </si>
  <si>
    <t>3840 to 4000</t>
  </si>
  <si>
    <t>8495 to 8600</t>
  </si>
  <si>
    <t>3828 to 3885</t>
  </si>
  <si>
    <t>3990 to 4045</t>
  </si>
  <si>
    <t>8200 to 8380</t>
  </si>
  <si>
    <t>5300 to 5390</t>
  </si>
  <si>
    <t>1062 to 1114</t>
  </si>
  <si>
    <t>995 to 1049</t>
  </si>
  <si>
    <t>6310 to 6428</t>
  </si>
  <si>
    <t>8040 to 8160</t>
  </si>
  <si>
    <t>6250 to 6345</t>
  </si>
  <si>
    <t>13600 to 13695</t>
  </si>
  <si>
    <t>6688 to 6690</t>
  </si>
  <si>
    <t>4382 to 4436</t>
  </si>
  <si>
    <t>4908 to 4941</t>
  </si>
  <si>
    <t>1274 to 1342</t>
  </si>
  <si>
    <t>1355 to 1415</t>
  </si>
  <si>
    <t>7900 to 7963</t>
  </si>
  <si>
    <t>8305 to 8333</t>
  </si>
  <si>
    <t>16470 to 16610</t>
  </si>
  <si>
    <t>6600 to 6650</t>
  </si>
  <si>
    <t>6250 to 6320</t>
  </si>
  <si>
    <t>5540 to 5630</t>
  </si>
  <si>
    <t>11880 to 12020</t>
  </si>
  <si>
    <t>5951 to 6273</t>
  </si>
  <si>
    <t>4320 to 4350</t>
  </si>
  <si>
    <t>3951 to 4022</t>
  </si>
  <si>
    <t>4459 to 4508</t>
  </si>
  <si>
    <t>8333 to 8452</t>
  </si>
  <si>
    <t>7020 to 7360</t>
  </si>
  <si>
    <t>3170 to 3230</t>
  </si>
  <si>
    <t>3393 to 3474</t>
  </si>
  <si>
    <t>3474 to 3595</t>
  </si>
  <si>
    <t>7450 to 7500</t>
  </si>
  <si>
    <t>6198 to 6253</t>
  </si>
  <si>
    <t>7880 to 7900</t>
  </si>
  <si>
    <t>6332 to 6378</t>
  </si>
  <si>
    <t>5880 to 5948</t>
  </si>
  <si>
    <t>6650 to 6726</t>
  </si>
  <si>
    <t>pyrite (euhedral), sphalerite(?, trace)</t>
  </si>
  <si>
    <t>nd</t>
  </si>
  <si>
    <t>037-021-20016</t>
  </si>
  <si>
    <t>phosphatic &amp; silica(?) spines &amp; fossil fragments</t>
  </si>
  <si>
    <t>pyrite(euhedral,fine crystalline)</t>
  </si>
  <si>
    <t>pyrite(fine crystalline, framboidal, replaced fossils(rods &amp; spines), euhedral), sphalerite, reddish felsitic/arkosic lith fragments, fish fragments(2), silica sponge spicules(2)</t>
  </si>
  <si>
    <t>pyrite(euhedral, fine crystalline, framboidal, replaced fossils), sphalerite(?)</t>
  </si>
  <si>
    <t>sphalerite, pyrite(euhedral,fine crystalline)</t>
  </si>
  <si>
    <t>sphalerite, fluorite, pyrite(euhedral,fine crystalline)</t>
  </si>
  <si>
    <t>pyrite(euhedral,fine crystalline, replaced fossils (echinoderm spicules), sphalerite</t>
  </si>
  <si>
    <t>pyrite(euhedral, fine crystalline, replaced fossils(rods &amp; spines), framboidal), sphalerite(orange), white mica, detrital pink zircons(?)</t>
  </si>
  <si>
    <t>pyrite (euhedral, fine crystalline, replaced fossils(rare spines &amp; shelly fragments)), sphalerite(trace)</t>
  </si>
  <si>
    <t>pyrite(euhedral, fine crystalline, framboidal, replaced fossils(echinoderm spines &amp; rods)), clear fluorite(?), silica echinoderm spines &amp; rods</t>
  </si>
  <si>
    <t>pyrite(framboidal,fine crystalline), sphalerite, zircon, fluorite/barite, one fish tooth</t>
  </si>
  <si>
    <t>pyrite(euhedral,fine crystalline), sphalerite,fluorite/barite</t>
  </si>
  <si>
    <t>pyrite(euhedral,fine crystalline,framboidal,replaced fossils(ostracodes, spines)), sphalerite(trace), chitinozoans, bivalves</t>
  </si>
  <si>
    <t>pyrite(euhedral,fine crystalline), barite/fluorite, sphalerite</t>
  </si>
  <si>
    <t>pyrite (fine crystalline, replaced fossils(bryozoans, rods &amp; spines)), sphalerite (tr), silica bryozoans, rods &amp; spines</t>
  </si>
  <si>
    <t>pyrite(fine crystalline, euhedral, framboidal), sphalerite, barite(?), phosphatic brachiopod(?) shards, phosphatic bryozoan infills</t>
  </si>
  <si>
    <t>pyrite(euhedral, fine crystalline, replaced fossils(spines, tubes)), silica spines &amp; tubes</t>
  </si>
  <si>
    <t>pyrite(fine crystalline, euhedral, spheroids, replaced fossils(rods &amp; spines)), sphalerite(tr)</t>
  </si>
  <si>
    <t>pyrite(euhedral,fine crystalline,spheroidal, framboidal), sphalerite(trace), fluorite</t>
  </si>
  <si>
    <t>pyrite(euhedral,fine crystalline,replaced fossils, ostracodes(rare)), euhedral dark brown mica, phosphatic fossil fragments common(brachiopods, bryozoan infilling, fish fragments (?), echinoderms, ostracodes, &amp; bivalves)</t>
  </si>
  <si>
    <t>pyrite(euhedral,fine crystalline,replaced fossils(spines &amp; rods)), sphalerite(trace), unknown clear grains (barite?, celestite?)</t>
  </si>
  <si>
    <t>pyrite(euhedral,fine crystalline,replaced fossils(non-tapering solid &amp; hollow tubes/spines)), barite or fluorite(trace)</t>
  </si>
  <si>
    <t>pyrite(fine crystalline,framboidal,replaced fossils(rods)), fluorite(?), biotite euhedra(rare), phosphatic bryozoans infills</t>
  </si>
  <si>
    <t>pyrite(euhedral,fine crystalline,replaced fossils(snails)), biotite euhedra(rare), phosphatic fragments of brachiopods, fish fragments, bryozoan infills, snail infills</t>
  </si>
  <si>
    <t>pyrite(euhedral,fine crystalline,replaced fossils(rods/spines/triaxon)), sphalerite(?), glauconite, apatite(?), phosphatic brachiopod shards, silica sponge spicules</t>
  </si>
  <si>
    <t xml:space="preserve">pyrite (euhedral, fine crystalline, framboidal, replaced fossils(coral/bryozoan fragment)), garnet(?) sand grain, phosphatic shell fragments, </t>
  </si>
  <si>
    <t>pyrite(euhedral,fine crystalline,replaced fossils(spines &amp; gastropods)), barite(?), silica spicules &amp; ostracodes</t>
  </si>
  <si>
    <t>pyrite(euhedral,fine crystalline), sphalerite, barite(?)</t>
  </si>
  <si>
    <t>pyrite(euhedral, fine crystalline, spheres, framboidal, replaced fossils(echinoderm spines &amp; rods)), sphalerite, silica echinoderm spines &amp; rods, gastropods</t>
  </si>
  <si>
    <t>pyrite(euhedral fine crystalline, replaced fossils(spines,rods)), phosphatic brachiopod fragments</t>
  </si>
  <si>
    <t xml:space="preserve">pyrite(euhedral,fine crystalline,replaced fossils(rods/filled tubes)), sphalerite </t>
  </si>
  <si>
    <t>pyrite(fine crystalline,euhedral), unknown clear mineral, phosphatic spine</t>
  </si>
  <si>
    <t>pyrite(euhedral, fine crystalline, replaced fossils(echinoderm spines &amp; rods)), sphalerite(trace)</t>
  </si>
  <si>
    <t>pyrite(euhedral,fine crystalline,rare), sphalerite(rare), silica ostracodes(2), phosphatic tube</t>
  </si>
  <si>
    <t>pyrite(fine crystalline,euhedral, spheroidal,replaced fossils(rods/tubes, gastropods)), sphalerite(common), silica spines</t>
  </si>
  <si>
    <t>pyrite(fine crystalline,euhedral, replaced fossils(rods &amp; spines)), silica rods &amp; spines</t>
  </si>
  <si>
    <t>pyrite(euhedral,fine crystalline), sphalerite(trace), phosphatic brachiopod fragments</t>
  </si>
  <si>
    <t>pyrite(fine crystalline,replaced fossils), glauconite(common, diagenetic), silica sponge spicules &amp; bryozoan infills, phosphatic bits</t>
  </si>
  <si>
    <t>pyrite(euhedral,fine crystalline,replaced fossils(spines, triaxon, others)), unknown clear mineral, phosphatic bits</t>
  </si>
  <si>
    <t>pyrite(euhedral, fine crystalline), chlorite(?), silica fragments, brachiopods(?), ostracodes(?)</t>
  </si>
  <si>
    <t>pyrite(euhedral, fine crystalline, replaced fossils(rods, spines, tubes)), sphalerite, unknown clear grains, silica sponge spicules, phosphatic brachiopods</t>
  </si>
  <si>
    <t xml:space="preserve">pyrite(euhedral,fine crystalline,replaced fossils), garnet(?, trace), sphalerite </t>
  </si>
  <si>
    <t>pyrite(fine crystalline,replaced fossils(rods),framboidal,euhedral), sphalerite, pale green pyroxene(?), silica spine, shell fragments</t>
  </si>
  <si>
    <t>pyrite(fine crystalline,framboidal,replaced fossils(spines/rods, bivalves),euhedral grains), barite(?, trace), sphalerite(trace), silica spines</t>
  </si>
  <si>
    <t>pyrite(euhedral,fine crystalline,replaced fossils(spines &amp; rods)), sphalerite(common, spines &amp; rods), barite(?), silica fossil bits</t>
  </si>
  <si>
    <t xml:space="preserve">pyrite(euhedral,fine crystalline,replaced fossils), sphalerite </t>
  </si>
  <si>
    <t>pyrite(euhedral,fine crystalline,framboidal,replaced fossils(bivalve)), sphalerite(?), chlorite(?), silica(?) spines, phosphatic fish fragments &amp; brachiopods</t>
  </si>
  <si>
    <t>pyrite(euhedral,fine crystalline,replaced fossils,spheroidal), sphalerite</t>
  </si>
  <si>
    <t>pyrite(fine crystalline,replaced fossils(rods/tubes)), unknown clear mineral, silica "spines"</t>
  </si>
  <si>
    <t>pyrite(euhedral,fine crystalline,replaced fossils), phosphatic fossil fragments, fish fragments, brachiopods, silica corals, echinoderms, steinkerns</t>
  </si>
  <si>
    <t>pyrite(fine crystalline,euhedral,framboidal,replaced fossils), sphalerite</t>
  </si>
  <si>
    <t>pyrite(euhedral,fine crystalline,replaced fossils(rod/spine)), sphalerite or yellow fluorite</t>
  </si>
  <si>
    <t>pyrite(fine crystalline,euhedral,spheroids),sphalerite,barite(?)</t>
  </si>
  <si>
    <t>pyrite(euhedral,fine crystalline,replaced fossils),chlorite(?), fish fragments, phosphatic brachiopods, bryozoans, gastropods</t>
  </si>
  <si>
    <t>pyrite(euhedral,fine crystalline,framboidal(?)),sphalerite, phosphatic bryozoans, brachiopods, echinoderms, fish fragments(?)</t>
  </si>
  <si>
    <t>pyrite(fine crystalline, replaced fossils(snail fragment, spines)), barite(?), sphalerite, glauconite</t>
  </si>
  <si>
    <t>pyrite(fine crystalline,euhedral,replaced fossils(rods/spines),spheroids), clear barite or fluorite, phosphatic rods/fillings, silica sponge spicules</t>
  </si>
  <si>
    <t>pyrite(euhedral,fine crystalline,replaced fossils(spines)), unknown clear grains, phosphatic brachiopod shard</t>
  </si>
  <si>
    <t>pyrite(fine crystalline,euhedral,replaced fossils(echinoderm spines &amp; rods),framboidal), barite, phosphatic brachiopods</t>
  </si>
  <si>
    <t>pyrite(fine crystalline), clear zircons(?), phosphatic bryozoans, silica bryozoans, tubes, ostracodes, dolomitic crinoid columnal</t>
  </si>
  <si>
    <t>Other Comments</t>
  </si>
  <si>
    <t>3955 to 3960</t>
  </si>
  <si>
    <t>3960 to 3965</t>
  </si>
  <si>
    <t>No. 1 PA Tract 26</t>
  </si>
  <si>
    <t>Published in U.S.G.S. Bulletin # 1839</t>
  </si>
  <si>
    <t>15400 to 15900</t>
  </si>
  <si>
    <t>No.1 Rodolfy</t>
  </si>
  <si>
    <t>pyrite(fine crystalline,replaced fossils(tapered spines)), sphalerite, barite(trace)</t>
  </si>
  <si>
    <t>037-083-22529</t>
  </si>
  <si>
    <t>Derrick City</t>
  </si>
  <si>
    <t>9050 to 9480</t>
  </si>
  <si>
    <t>Minard Run Track #1,
 Moody Lot</t>
  </si>
  <si>
    <t>Galey #1 Harrison</t>
  </si>
  <si>
    <t>4800 to 4906</t>
  </si>
  <si>
    <t>Minard Run #1 Say</t>
  </si>
  <si>
    <t>9400 to 9580</t>
  </si>
  <si>
    <t>Texaco #C-1 State Forest</t>
  </si>
  <si>
    <t>40-X-3a</t>
  </si>
  <si>
    <t>INTERVAL SAMPLED (in feet)</t>
  </si>
  <si>
    <t>3018 to 3074
(920 to 937m)</t>
  </si>
  <si>
    <t>Canadian sample from Lake Erie, no API #, county, or quad names</t>
  </si>
  <si>
    <t>single fragment; probably not conodont</t>
  </si>
  <si>
    <t>MOSCOW OR LUDLOWVILLE</t>
  </si>
  <si>
    <t>1041 to 1049.6, 1050-1176</t>
  </si>
  <si>
    <t>Reported by A.G. Harris (U.S.G.S. unpub. report O&amp;G-80-9/O&amp;G-80-10</t>
  </si>
  <si>
    <t>SERIES / SYSTEM</t>
  </si>
  <si>
    <r>
      <t xml:space="preserve">AMOUNT  </t>
    </r>
    <r>
      <rPr>
        <b/>
        <sz val="9"/>
        <rFont val="Arial"/>
        <family val="0"/>
      </rPr>
      <t>(in grams)</t>
    </r>
  </si>
  <si>
    <t>CUTTINGS</t>
  </si>
  <si>
    <t>Comments Regarding Insoluble Heavy Fraction Mineralogy &amp; Fossils; Other Comments</t>
  </si>
  <si>
    <t>pyrite(euhedral, fine crystalline, replaced fossils(echinoderm rods &amp; spines), framboidal), sphalerite, fibrous clear mineral; single fragment, probably not conodont</t>
  </si>
  <si>
    <t>pyrite(euhedral,fine crystalline, replaced fossils(trilobite fragment, bryozoan fragments)), silica ostracodes, phosphatic bryozoan fragments; Published in U.S.G.S. Bulletin #1839</t>
  </si>
  <si>
    <t>(Canada)</t>
  </si>
  <si>
    <t>pyrite (irregular &amp; euhedral grains, sponge spicules), sphalerite (trace), brown mica (abraded), glaucontie (rare), phosphatic fossils (fish, sponge spicules, ostracode, bryozoan steinkerns, brachiopod fragments)</t>
  </si>
  <si>
    <t xml:space="preserve">pyrite (irregular &amp; euhedral grains,  replaced bryozoans &amp; scolecodont frags), phosphatic fossil fragments </t>
  </si>
  <si>
    <t>20- to 200 mesh cuttings picked; not acidized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</si>
</sst>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16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73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167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5153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5153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8515350" y="581025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8515350" y="581025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117538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17538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85153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8515350" y="581025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8515350" y="581025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117538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85153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8515350" y="581025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8515350" y="581025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117538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85153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8515350" y="581025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8515350" y="581025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124396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117538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117538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851535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66675</xdr:rowOff>
    </xdr:from>
    <xdr:to>
      <xdr:col>22</xdr:col>
      <xdr:colOff>0</xdr:colOff>
      <xdr:row>29</xdr:row>
      <xdr:rowOff>76200</xdr:rowOff>
    </xdr:to>
    <xdr:sp>
      <xdr:nvSpPr>
        <xdr:cNvPr id="31" name="Line 31"/>
        <xdr:cNvSpPr>
          <a:spLocks/>
        </xdr:cNvSpPr>
      </xdr:nvSpPr>
      <xdr:spPr>
        <a:xfrm flipV="1">
          <a:off x="8515350" y="87534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1243965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1243965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8515350" y="1581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35" name="Line 35"/>
        <xdr:cNvSpPr>
          <a:spLocks/>
        </xdr:cNvSpPr>
      </xdr:nvSpPr>
      <xdr:spPr>
        <a:xfrm>
          <a:off x="8515350" y="15811500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8515350" y="15811500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0</xdr:rowOff>
    </xdr:from>
    <xdr:to>
      <xdr:col>28</xdr:col>
      <xdr:colOff>0</xdr:colOff>
      <xdr:row>49</xdr:row>
      <xdr:rowOff>0</xdr:rowOff>
    </xdr:to>
    <xdr:sp>
      <xdr:nvSpPr>
        <xdr:cNvPr id="37" name="Line 37"/>
        <xdr:cNvSpPr>
          <a:spLocks/>
        </xdr:cNvSpPr>
      </xdr:nvSpPr>
      <xdr:spPr>
        <a:xfrm>
          <a:off x="12439650" y="15001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42</xdr:row>
      <xdr:rowOff>0</xdr:rowOff>
    </xdr:from>
    <xdr:to>
      <xdr:col>27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1175385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39" name="Line 39"/>
        <xdr:cNvSpPr>
          <a:spLocks/>
        </xdr:cNvSpPr>
      </xdr:nvSpPr>
      <xdr:spPr>
        <a:xfrm>
          <a:off x="11753850" y="1581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8515350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28</xdr:col>
      <xdr:colOff>0</xdr:colOff>
      <xdr:row>26</xdr:row>
      <xdr:rowOff>0</xdr:rowOff>
    </xdr:to>
    <xdr:sp>
      <xdr:nvSpPr>
        <xdr:cNvPr id="41" name="Line 41"/>
        <xdr:cNvSpPr>
          <a:spLocks/>
        </xdr:cNvSpPr>
      </xdr:nvSpPr>
      <xdr:spPr>
        <a:xfrm>
          <a:off x="8515350" y="8039100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28</xdr:col>
      <xdr:colOff>0</xdr:colOff>
      <xdr:row>26</xdr:row>
      <xdr:rowOff>0</xdr:rowOff>
    </xdr:to>
    <xdr:sp>
      <xdr:nvSpPr>
        <xdr:cNvPr id="42" name="Line 42"/>
        <xdr:cNvSpPr>
          <a:spLocks/>
        </xdr:cNvSpPr>
      </xdr:nvSpPr>
      <xdr:spPr>
        <a:xfrm>
          <a:off x="8515350" y="8039100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0</xdr:colOff>
      <xdr:row>95</xdr:row>
      <xdr:rowOff>0</xdr:rowOff>
    </xdr:to>
    <xdr:sp>
      <xdr:nvSpPr>
        <xdr:cNvPr id="43" name="Line 43"/>
        <xdr:cNvSpPr>
          <a:spLocks/>
        </xdr:cNvSpPr>
      </xdr:nvSpPr>
      <xdr:spPr>
        <a:xfrm>
          <a:off x="11753850" y="2746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0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12439650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0</xdr:colOff>
      <xdr:row>26</xdr:row>
      <xdr:rowOff>0</xdr:rowOff>
    </xdr:to>
    <xdr:sp>
      <xdr:nvSpPr>
        <xdr:cNvPr id="45" name="Line 45"/>
        <xdr:cNvSpPr>
          <a:spLocks/>
        </xdr:cNvSpPr>
      </xdr:nvSpPr>
      <xdr:spPr>
        <a:xfrm>
          <a:off x="12439650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8515350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28</xdr:col>
      <xdr:colOff>0</xdr:colOff>
      <xdr:row>26</xdr:row>
      <xdr:rowOff>0</xdr:rowOff>
    </xdr:to>
    <xdr:sp>
      <xdr:nvSpPr>
        <xdr:cNvPr id="47" name="Line 47"/>
        <xdr:cNvSpPr>
          <a:spLocks/>
        </xdr:cNvSpPr>
      </xdr:nvSpPr>
      <xdr:spPr>
        <a:xfrm>
          <a:off x="8515350" y="8039100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28</xdr:col>
      <xdr:colOff>0</xdr:colOff>
      <xdr:row>26</xdr:row>
      <xdr:rowOff>0</xdr:rowOff>
    </xdr:to>
    <xdr:sp>
      <xdr:nvSpPr>
        <xdr:cNvPr id="48" name="Line 48"/>
        <xdr:cNvSpPr>
          <a:spLocks/>
        </xdr:cNvSpPr>
      </xdr:nvSpPr>
      <xdr:spPr>
        <a:xfrm>
          <a:off x="8515350" y="8039100"/>
          <a:ext cx="392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11753850" y="11115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0</xdr:colOff>
      <xdr:row>26</xdr:row>
      <xdr:rowOff>0</xdr:rowOff>
    </xdr:to>
    <xdr:sp>
      <xdr:nvSpPr>
        <xdr:cNvPr id="50" name="Line 50"/>
        <xdr:cNvSpPr>
          <a:spLocks/>
        </xdr:cNvSpPr>
      </xdr:nvSpPr>
      <xdr:spPr>
        <a:xfrm>
          <a:off x="12439650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0</xdr:colOff>
      <xdr:row>26</xdr:row>
      <xdr:rowOff>0</xdr:rowOff>
    </xdr:to>
    <xdr:sp>
      <xdr:nvSpPr>
        <xdr:cNvPr id="51" name="Line 51"/>
        <xdr:cNvSpPr>
          <a:spLocks/>
        </xdr:cNvSpPr>
      </xdr:nvSpPr>
      <xdr:spPr>
        <a:xfrm>
          <a:off x="12439650" y="8039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52" name="Line 52"/>
        <xdr:cNvSpPr>
          <a:spLocks/>
        </xdr:cNvSpPr>
      </xdr:nvSpPr>
      <xdr:spPr>
        <a:xfrm>
          <a:off x="12439650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53" name="Line 53"/>
        <xdr:cNvSpPr>
          <a:spLocks/>
        </xdr:cNvSpPr>
      </xdr:nvSpPr>
      <xdr:spPr>
        <a:xfrm>
          <a:off x="12439650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8515350" y="6743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27</xdr:col>
      <xdr:colOff>0</xdr:colOff>
      <xdr:row>21</xdr:row>
      <xdr:rowOff>0</xdr:rowOff>
    </xdr:to>
    <xdr:sp>
      <xdr:nvSpPr>
        <xdr:cNvPr id="55" name="Line 55"/>
        <xdr:cNvSpPr>
          <a:spLocks/>
        </xdr:cNvSpPr>
      </xdr:nvSpPr>
      <xdr:spPr>
        <a:xfrm>
          <a:off x="8515350" y="6743700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27</xdr:col>
      <xdr:colOff>0</xdr:colOff>
      <xdr:row>21</xdr:row>
      <xdr:rowOff>0</xdr:rowOff>
    </xdr:to>
    <xdr:sp>
      <xdr:nvSpPr>
        <xdr:cNvPr id="56" name="Line 56"/>
        <xdr:cNvSpPr>
          <a:spLocks/>
        </xdr:cNvSpPr>
      </xdr:nvSpPr>
      <xdr:spPr>
        <a:xfrm>
          <a:off x="8515350" y="6743700"/>
          <a:ext cx="323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57" name="Line 57"/>
        <xdr:cNvSpPr>
          <a:spLocks/>
        </xdr:cNvSpPr>
      </xdr:nvSpPr>
      <xdr:spPr>
        <a:xfrm>
          <a:off x="12439650" y="9496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12</xdr:row>
      <xdr:rowOff>0</xdr:rowOff>
    </xdr:to>
    <xdr:sp>
      <xdr:nvSpPr>
        <xdr:cNvPr id="58" name="Line 58"/>
        <xdr:cNvSpPr>
          <a:spLocks/>
        </xdr:cNvSpPr>
      </xdr:nvSpPr>
      <xdr:spPr>
        <a:xfrm>
          <a:off x="11753850" y="3990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21</xdr:row>
      <xdr:rowOff>0</xdr:rowOff>
    </xdr:to>
    <xdr:sp>
      <xdr:nvSpPr>
        <xdr:cNvPr id="59" name="Line 59"/>
        <xdr:cNvSpPr>
          <a:spLocks/>
        </xdr:cNvSpPr>
      </xdr:nvSpPr>
      <xdr:spPr>
        <a:xfrm>
          <a:off x="11753850" y="6743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66675</xdr:rowOff>
    </xdr:from>
    <xdr:to>
      <xdr:col>22</xdr:col>
      <xdr:colOff>0</xdr:colOff>
      <xdr:row>9</xdr:row>
      <xdr:rowOff>76200</xdr:rowOff>
    </xdr:to>
    <xdr:sp>
      <xdr:nvSpPr>
        <xdr:cNvPr id="60" name="Line 60"/>
        <xdr:cNvSpPr>
          <a:spLocks/>
        </xdr:cNvSpPr>
      </xdr:nvSpPr>
      <xdr:spPr>
        <a:xfrm flipV="1">
          <a:off x="8515350" y="324802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0" sqref="C10"/>
    </sheetView>
  </sheetViews>
  <sheetFormatPr defaultColWidth="9.140625" defaultRowHeight="12.75"/>
  <cols>
    <col min="1" max="1" width="14.00390625" style="29" customWidth="1"/>
    <col min="2" max="2" width="14.7109375" style="27" customWidth="1"/>
    <col min="3" max="3" width="16.7109375" style="27" customWidth="1"/>
    <col min="4" max="4" width="14.140625" style="27" customWidth="1"/>
    <col min="5" max="5" width="11.57421875" style="0" hidden="1" customWidth="1"/>
    <col min="6" max="6" width="10.57421875" style="0" hidden="1" customWidth="1"/>
    <col min="7" max="7" width="10.7109375" style="0" hidden="1" customWidth="1"/>
    <col min="8" max="8" width="11.28125" style="0" hidden="1" customWidth="1"/>
    <col min="9" max="9" width="12.00390625" style="0" hidden="1" customWidth="1"/>
    <col min="10" max="10" width="12.57421875" style="0" hidden="1" customWidth="1"/>
    <col min="11" max="11" width="13.140625" style="22" hidden="1" customWidth="1"/>
    <col min="12" max="12" width="13.7109375" style="27" customWidth="1"/>
    <col min="13" max="13" width="14.00390625" style="27" customWidth="1"/>
    <col min="14" max="15" width="11.8515625" style="0" hidden="1" customWidth="1"/>
    <col min="16" max="16" width="10.8515625" style="0" hidden="1" customWidth="1"/>
    <col min="17" max="17" width="11.57421875" style="0" hidden="1" customWidth="1"/>
    <col min="18" max="18" width="12.00390625" style="0" hidden="1" customWidth="1"/>
    <col min="19" max="19" width="12.57421875" style="0" hidden="1" customWidth="1"/>
    <col min="20" max="20" width="13.28125" style="22" hidden="1" customWidth="1"/>
    <col min="21" max="21" width="14.00390625" style="27" customWidth="1"/>
    <col min="22" max="22" width="26.421875" style="0" customWidth="1"/>
    <col min="23" max="24" width="13.8515625" style="5" customWidth="1"/>
    <col min="25" max="25" width="3.28125" style="23" customWidth="1"/>
    <col min="26" max="26" width="3.00390625" style="23" customWidth="1"/>
    <col min="27" max="27" width="14.57421875" style="0" customWidth="1"/>
    <col min="28" max="28" width="10.28125" style="27" customWidth="1"/>
    <col min="29" max="30" width="5.00390625" style="27" bestFit="1" customWidth="1"/>
    <col min="31" max="31" width="6.00390625" style="27" bestFit="1" customWidth="1"/>
    <col min="32" max="32" width="5.00390625" style="27" bestFit="1" customWidth="1"/>
    <col min="33" max="33" width="6.140625" style="27" bestFit="1" customWidth="1"/>
    <col min="34" max="35" width="4.00390625" style="27" bestFit="1" customWidth="1"/>
    <col min="36" max="36" width="5.00390625" style="27" bestFit="1" customWidth="1"/>
    <col min="37" max="37" width="11.7109375" style="27" bestFit="1" customWidth="1"/>
    <col min="38" max="38" width="10.7109375" style="27" customWidth="1"/>
    <col min="39" max="39" width="13.57421875" style="42" customWidth="1"/>
    <col min="40" max="40" width="9.140625" style="42" customWidth="1"/>
    <col min="41" max="41" width="59.7109375" style="43" bestFit="1" customWidth="1"/>
    <col min="42" max="42" width="42.140625" style="21" customWidth="1"/>
  </cols>
  <sheetData>
    <row r="1" spans="1:64" s="1" customFormat="1" ht="45.75">
      <c r="A1" s="39" t="s">
        <v>0</v>
      </c>
      <c r="B1" s="1" t="s">
        <v>1</v>
      </c>
      <c r="C1" s="1" t="s">
        <v>2</v>
      </c>
      <c r="D1" s="2" t="s">
        <v>3</v>
      </c>
      <c r="E1" s="2"/>
      <c r="F1" s="2" t="s">
        <v>4</v>
      </c>
      <c r="G1" s="2"/>
      <c r="H1" s="2"/>
      <c r="I1" s="2" t="s">
        <v>5</v>
      </c>
      <c r="J1" s="2"/>
      <c r="K1" s="2" t="s">
        <v>6</v>
      </c>
      <c r="L1" s="2" t="s">
        <v>340</v>
      </c>
      <c r="M1" s="2" t="s">
        <v>7</v>
      </c>
      <c r="N1" s="2"/>
      <c r="O1" s="2" t="s">
        <v>8</v>
      </c>
      <c r="P1" s="2"/>
      <c r="Q1" s="2"/>
      <c r="R1" s="2" t="s">
        <v>9</v>
      </c>
      <c r="S1" s="2"/>
      <c r="T1" s="2" t="s">
        <v>10</v>
      </c>
      <c r="U1" s="2" t="s">
        <v>11</v>
      </c>
      <c r="V1" s="1" t="s">
        <v>12</v>
      </c>
      <c r="W1" s="1" t="s">
        <v>13</v>
      </c>
      <c r="X1" s="1" t="s">
        <v>506</v>
      </c>
      <c r="Y1" s="3" t="s">
        <v>14</v>
      </c>
      <c r="Z1" s="3" t="s">
        <v>508</v>
      </c>
      <c r="AA1" s="1" t="s">
        <v>499</v>
      </c>
      <c r="AB1" s="1" t="s">
        <v>507</v>
      </c>
      <c r="AC1" s="33" t="s">
        <v>309</v>
      </c>
      <c r="AD1" s="33" t="s">
        <v>310</v>
      </c>
      <c r="AE1" s="33" t="s">
        <v>311</v>
      </c>
      <c r="AF1" s="33" t="s">
        <v>312</v>
      </c>
      <c r="AG1" s="33" t="s">
        <v>313</v>
      </c>
      <c r="AH1" s="33" t="s">
        <v>314</v>
      </c>
      <c r="AI1" s="33" t="s">
        <v>315</v>
      </c>
      <c r="AJ1" s="33" t="s">
        <v>316</v>
      </c>
      <c r="AK1" s="33" t="s">
        <v>317</v>
      </c>
      <c r="AL1" s="31" t="s">
        <v>319</v>
      </c>
      <c r="AM1" s="31" t="s">
        <v>324</v>
      </c>
      <c r="AN1" s="33" t="s">
        <v>323</v>
      </c>
      <c r="AO1" s="59" t="s">
        <v>509</v>
      </c>
      <c r="AP1" s="31" t="s">
        <v>481</v>
      </c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1:43" s="9" customFormat="1" ht="12.75">
      <c r="A2" s="36" t="s">
        <v>15</v>
      </c>
      <c r="B2" s="7" t="s">
        <v>16</v>
      </c>
      <c r="C2" s="7" t="s">
        <v>17</v>
      </c>
      <c r="D2" s="8">
        <v>401149.967</v>
      </c>
      <c r="E2" s="26">
        <f>D2/10000</f>
        <v>40.1149967</v>
      </c>
      <c r="F2" s="24">
        <f>TRUNC(E2,0)</f>
        <v>40</v>
      </c>
      <c r="G2" s="26">
        <f>ROUND(E2-F2,7)</f>
        <v>0.1149967</v>
      </c>
      <c r="H2" s="25">
        <f>G2*100</f>
        <v>11.49967</v>
      </c>
      <c r="I2" s="24">
        <f>TRUNC(H2,0)</f>
        <v>11</v>
      </c>
      <c r="J2" s="25">
        <f>ROUND(H2-I2,5)</f>
        <v>0.49967</v>
      </c>
      <c r="K2" s="8">
        <f>J2*100</f>
        <v>49.967</v>
      </c>
      <c r="L2" s="25">
        <f>F2+I2/60+K2/3600</f>
        <v>40.19721305555555</v>
      </c>
      <c r="M2" s="8">
        <v>-795402</v>
      </c>
      <c r="N2" s="26">
        <f>M2/10000</f>
        <v>-79.5402</v>
      </c>
      <c r="O2" s="24">
        <f>TRUNC(N2,0)</f>
        <v>-79</v>
      </c>
      <c r="P2" s="26">
        <f>ROUND(N2-O2,7)</f>
        <v>-0.5402</v>
      </c>
      <c r="Q2" s="25">
        <f>P2*100</f>
        <v>-54.02</v>
      </c>
      <c r="R2" s="24">
        <f>TRUNC(Q2,0)</f>
        <v>-54</v>
      </c>
      <c r="S2" s="25">
        <f>ROUND(Q2-R2,5)</f>
        <v>-0.02</v>
      </c>
      <c r="T2" s="8">
        <f>S2*100</f>
        <v>-2</v>
      </c>
      <c r="U2" s="25">
        <f>O2+R2/60+T2/3600</f>
        <v>-79.90055555555556</v>
      </c>
      <c r="V2" s="38" t="s">
        <v>320</v>
      </c>
      <c r="W2" s="7" t="s">
        <v>18</v>
      </c>
      <c r="X2" s="7" t="s">
        <v>341</v>
      </c>
      <c r="Y2" s="31" t="s">
        <v>19</v>
      </c>
      <c r="Z2" s="31"/>
      <c r="AA2" s="34">
        <v>7494</v>
      </c>
      <c r="AB2" s="7">
        <v>247</v>
      </c>
      <c r="AC2" s="38">
        <v>5.38</v>
      </c>
      <c r="AD2" s="38">
        <v>0.13</v>
      </c>
      <c r="AE2" s="38">
        <v>0.22</v>
      </c>
      <c r="AF2" s="38">
        <v>0.37</v>
      </c>
      <c r="AG2" s="38">
        <v>585</v>
      </c>
      <c r="AH2" s="38">
        <v>4</v>
      </c>
      <c r="AI2" s="38">
        <v>7</v>
      </c>
      <c r="AJ2" s="38">
        <v>0.37</v>
      </c>
      <c r="AK2" s="38">
        <v>2.24</v>
      </c>
      <c r="AL2" s="38">
        <v>15</v>
      </c>
      <c r="AM2" s="49" t="s">
        <v>322</v>
      </c>
      <c r="AN2" s="49" t="s">
        <v>322</v>
      </c>
      <c r="AO2" s="54" t="s">
        <v>322</v>
      </c>
      <c r="AP2" s="1"/>
      <c r="AQ2" s="44"/>
    </row>
    <row r="3" spans="1:43" s="10" customFormat="1" ht="12.75">
      <c r="A3" s="36" t="s">
        <v>15</v>
      </c>
      <c r="B3" s="7" t="s">
        <v>16</v>
      </c>
      <c r="C3" s="7" t="s">
        <v>17</v>
      </c>
      <c r="D3" s="8">
        <v>401149.967</v>
      </c>
      <c r="E3" s="26">
        <f aca="true" t="shared" si="0" ref="E3:E50">D3/10000</f>
        <v>40.1149967</v>
      </c>
      <c r="F3" s="24">
        <f aca="true" t="shared" si="1" ref="F3:F50">TRUNC(E3,0)</f>
        <v>40</v>
      </c>
      <c r="G3" s="26">
        <f aca="true" t="shared" si="2" ref="G3:G50">ROUND(E3-F3,7)</f>
        <v>0.1149967</v>
      </c>
      <c r="H3" s="25">
        <f aca="true" t="shared" si="3" ref="H3:H50">G3*100</f>
        <v>11.49967</v>
      </c>
      <c r="I3" s="24">
        <f aca="true" t="shared" si="4" ref="I3:I50">TRUNC(H3,0)</f>
        <v>11</v>
      </c>
      <c r="J3" s="25">
        <f aca="true" t="shared" si="5" ref="J3:J50">ROUND(H3-I3,5)</f>
        <v>0.49967</v>
      </c>
      <c r="K3" s="8">
        <f aca="true" t="shared" si="6" ref="K3:K50">J3*100</f>
        <v>49.967</v>
      </c>
      <c r="L3" s="25">
        <f aca="true" t="shared" si="7" ref="L3:L50">F3+I3/60+K3/3600</f>
        <v>40.19721305555555</v>
      </c>
      <c r="M3" s="8">
        <v>-795402</v>
      </c>
      <c r="N3" s="26">
        <f aca="true" t="shared" si="8" ref="N3:N50">M3/10000</f>
        <v>-79.5402</v>
      </c>
      <c r="O3" s="24">
        <f aca="true" t="shared" si="9" ref="O3:O50">TRUNC(N3,0)</f>
        <v>-79</v>
      </c>
      <c r="P3" s="26">
        <f aca="true" t="shared" si="10" ref="P3:P50">ROUND(N3-O3,7)</f>
        <v>-0.5402</v>
      </c>
      <c r="Q3" s="25">
        <f aca="true" t="shared" si="11" ref="Q3:Q50">P3*100</f>
        <v>-54.02</v>
      </c>
      <c r="R3" s="24">
        <f aca="true" t="shared" si="12" ref="R3:R50">TRUNC(Q3,0)</f>
        <v>-54</v>
      </c>
      <c r="S3" s="25">
        <f aca="true" t="shared" si="13" ref="S3:S50">ROUND(Q3-R3,5)</f>
        <v>-0.02</v>
      </c>
      <c r="T3" s="8">
        <f aca="true" t="shared" si="14" ref="T3:T50">S3*100</f>
        <v>-2</v>
      </c>
      <c r="U3" s="25">
        <f aca="true" t="shared" si="15" ref="U3:U50">O3+R3/60+T3/3600</f>
        <v>-79.90055555555556</v>
      </c>
      <c r="V3" s="38" t="s">
        <v>320</v>
      </c>
      <c r="W3" s="7" t="s">
        <v>20</v>
      </c>
      <c r="X3" s="7" t="s">
        <v>341</v>
      </c>
      <c r="Y3" s="31" t="s">
        <v>19</v>
      </c>
      <c r="Z3" s="31"/>
      <c r="AA3" s="34">
        <v>7495</v>
      </c>
      <c r="AB3" s="7">
        <v>245.3</v>
      </c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0">
        <v>3</v>
      </c>
      <c r="AN3" s="49">
        <v>3</v>
      </c>
      <c r="AO3" s="54" t="s">
        <v>422</v>
      </c>
      <c r="AP3" s="53"/>
      <c r="AQ3" s="45"/>
    </row>
    <row r="4" spans="1:42" s="12" customFormat="1" ht="51">
      <c r="A4" s="34" t="s">
        <v>21</v>
      </c>
      <c r="B4" s="7" t="s">
        <v>16</v>
      </c>
      <c r="C4" s="7" t="s">
        <v>22</v>
      </c>
      <c r="D4" s="8">
        <v>403559.808</v>
      </c>
      <c r="E4" s="26">
        <f t="shared" si="0"/>
        <v>40.355980800000005</v>
      </c>
      <c r="F4" s="24">
        <f t="shared" si="1"/>
        <v>40</v>
      </c>
      <c r="G4" s="26">
        <f t="shared" si="2"/>
        <v>0.3559808</v>
      </c>
      <c r="H4" s="25">
        <f t="shared" si="3"/>
        <v>35.598079999999996</v>
      </c>
      <c r="I4" s="24">
        <f t="shared" si="4"/>
        <v>35</v>
      </c>
      <c r="J4" s="25">
        <f t="shared" si="5"/>
        <v>0.59808</v>
      </c>
      <c r="K4" s="8">
        <f t="shared" si="6"/>
        <v>59.80799999999999</v>
      </c>
      <c r="L4" s="25">
        <f t="shared" si="7"/>
        <v>40.59994666666667</v>
      </c>
      <c r="M4" s="8">
        <v>-795450.005</v>
      </c>
      <c r="N4" s="26">
        <f t="shared" si="8"/>
        <v>-79.5450005</v>
      </c>
      <c r="O4" s="24">
        <f t="shared" si="9"/>
        <v>-79</v>
      </c>
      <c r="P4" s="26">
        <f t="shared" si="10"/>
        <v>-0.5450005</v>
      </c>
      <c r="Q4" s="25">
        <f t="shared" si="11"/>
        <v>-54.50005</v>
      </c>
      <c r="R4" s="24">
        <f t="shared" si="12"/>
        <v>-54</v>
      </c>
      <c r="S4" s="25">
        <f t="shared" si="13"/>
        <v>-0.50005</v>
      </c>
      <c r="T4" s="8">
        <f t="shared" si="14"/>
        <v>-50.005</v>
      </c>
      <c r="U4" s="25">
        <f t="shared" si="15"/>
        <v>-79.91389027777778</v>
      </c>
      <c r="V4" s="7" t="s">
        <v>23</v>
      </c>
      <c r="W4" s="7" t="s">
        <v>24</v>
      </c>
      <c r="X4" s="7" t="s">
        <v>342</v>
      </c>
      <c r="Y4" s="31"/>
      <c r="Z4" s="31" t="s">
        <v>19</v>
      </c>
      <c r="AA4" s="34" t="s">
        <v>339</v>
      </c>
      <c r="AB4" s="7">
        <v>117.8</v>
      </c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49" t="s">
        <v>322</v>
      </c>
      <c r="AN4" s="51" t="s">
        <v>322</v>
      </c>
      <c r="AO4" s="55" t="s">
        <v>423</v>
      </c>
      <c r="AP4" s="52"/>
    </row>
    <row r="5" spans="1:42" s="12" customFormat="1" ht="51">
      <c r="A5" s="36" t="s">
        <v>25</v>
      </c>
      <c r="B5" s="7" t="s">
        <v>26</v>
      </c>
      <c r="C5" s="7" t="s">
        <v>27</v>
      </c>
      <c r="D5" s="8">
        <v>405317.478</v>
      </c>
      <c r="E5" s="26">
        <f t="shared" si="0"/>
        <v>40.5317478</v>
      </c>
      <c r="F5" s="24">
        <f t="shared" si="1"/>
        <v>40</v>
      </c>
      <c r="G5" s="26">
        <f t="shared" si="2"/>
        <v>0.5317478</v>
      </c>
      <c r="H5" s="25">
        <f t="shared" si="3"/>
        <v>53.17478</v>
      </c>
      <c r="I5" s="24">
        <f t="shared" si="4"/>
        <v>53</v>
      </c>
      <c r="J5" s="25">
        <f t="shared" si="5"/>
        <v>0.17478</v>
      </c>
      <c r="K5" s="8">
        <f t="shared" si="6"/>
        <v>17.477999999999998</v>
      </c>
      <c r="L5" s="25">
        <f t="shared" si="7"/>
        <v>40.88818833333333</v>
      </c>
      <c r="M5" s="8">
        <v>-792116.815</v>
      </c>
      <c r="N5" s="26">
        <f t="shared" si="8"/>
        <v>-79.2116815</v>
      </c>
      <c r="O5" s="24">
        <f t="shared" si="9"/>
        <v>-79</v>
      </c>
      <c r="P5" s="26">
        <f t="shared" si="10"/>
        <v>-0.2116815</v>
      </c>
      <c r="Q5" s="25">
        <f t="shared" si="11"/>
        <v>-21.16815</v>
      </c>
      <c r="R5" s="24">
        <f t="shared" si="12"/>
        <v>-21</v>
      </c>
      <c r="S5" s="25">
        <f t="shared" si="13"/>
        <v>-0.16815</v>
      </c>
      <c r="T5" s="8">
        <f t="shared" si="14"/>
        <v>-16.814999999999998</v>
      </c>
      <c r="U5" s="25">
        <f t="shared" si="15"/>
        <v>-79.35467083333333</v>
      </c>
      <c r="V5" s="7" t="s">
        <v>28</v>
      </c>
      <c r="W5" s="7" t="s">
        <v>24</v>
      </c>
      <c r="X5" s="7" t="s">
        <v>342</v>
      </c>
      <c r="Y5" s="31"/>
      <c r="Z5" s="31" t="s">
        <v>19</v>
      </c>
      <c r="AA5" s="34" t="s">
        <v>338</v>
      </c>
      <c r="AB5" s="7">
        <v>104.9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51" t="s">
        <v>322</v>
      </c>
      <c r="AN5" s="51" t="s">
        <v>322</v>
      </c>
      <c r="AO5" s="55" t="s">
        <v>424</v>
      </c>
      <c r="AP5" s="52"/>
    </row>
    <row r="6" spans="1:42" s="12" customFormat="1" ht="12.75">
      <c r="A6" s="34" t="s">
        <v>29</v>
      </c>
      <c r="B6" s="7" t="s">
        <v>26</v>
      </c>
      <c r="C6" s="7" t="s">
        <v>27</v>
      </c>
      <c r="D6" s="8">
        <v>405305.378</v>
      </c>
      <c r="E6" s="26">
        <f t="shared" si="0"/>
        <v>40.530537800000005</v>
      </c>
      <c r="F6" s="24">
        <f t="shared" si="1"/>
        <v>40</v>
      </c>
      <c r="G6" s="26">
        <f t="shared" si="2"/>
        <v>0.5305378</v>
      </c>
      <c r="H6" s="25">
        <f t="shared" si="3"/>
        <v>53.053779999999996</v>
      </c>
      <c r="I6" s="24">
        <f t="shared" si="4"/>
        <v>53</v>
      </c>
      <c r="J6" s="25">
        <f t="shared" si="5"/>
        <v>0.05378</v>
      </c>
      <c r="K6" s="8">
        <f t="shared" si="6"/>
        <v>5.378</v>
      </c>
      <c r="L6" s="25">
        <f t="shared" si="7"/>
        <v>40.88482722222222</v>
      </c>
      <c r="M6" s="8">
        <v>-792049.471</v>
      </c>
      <c r="N6" s="26">
        <f t="shared" si="8"/>
        <v>-79.2049471</v>
      </c>
      <c r="O6" s="24">
        <f t="shared" si="9"/>
        <v>-79</v>
      </c>
      <c r="P6" s="26">
        <f t="shared" si="10"/>
        <v>-0.2049471</v>
      </c>
      <c r="Q6" s="25">
        <f t="shared" si="11"/>
        <v>-20.494709999999998</v>
      </c>
      <c r="R6" s="24">
        <f t="shared" si="12"/>
        <v>-20</v>
      </c>
      <c r="S6" s="25">
        <f t="shared" si="13"/>
        <v>-0.49471</v>
      </c>
      <c r="T6" s="8">
        <f t="shared" si="14"/>
        <v>-49.471</v>
      </c>
      <c r="U6" s="25">
        <f t="shared" si="15"/>
        <v>-79.34707527777778</v>
      </c>
      <c r="V6" s="38" t="s">
        <v>280</v>
      </c>
      <c r="W6" s="6" t="s">
        <v>18</v>
      </c>
      <c r="X6" s="7" t="s">
        <v>341</v>
      </c>
      <c r="Y6" s="31"/>
      <c r="Z6" s="31" t="s">
        <v>19</v>
      </c>
      <c r="AA6" s="36" t="s">
        <v>344</v>
      </c>
      <c r="AB6" s="13">
        <v>57.4</v>
      </c>
      <c r="AC6" s="38">
        <v>5.26</v>
      </c>
      <c r="AD6" s="38">
        <v>0.63</v>
      </c>
      <c r="AE6" s="38">
        <v>0.43</v>
      </c>
      <c r="AF6" s="38">
        <v>0.3</v>
      </c>
      <c r="AG6" s="38">
        <v>417</v>
      </c>
      <c r="AH6" s="38">
        <v>8</v>
      </c>
      <c r="AI6" s="38">
        <v>6</v>
      </c>
      <c r="AJ6" s="38">
        <v>0.59</v>
      </c>
      <c r="AK6" s="38">
        <v>1.57</v>
      </c>
      <c r="AL6" s="38">
        <v>14</v>
      </c>
      <c r="AM6" s="50" t="s">
        <v>322</v>
      </c>
      <c r="AN6" s="51" t="s">
        <v>322</v>
      </c>
      <c r="AO6" s="55" t="s">
        <v>322</v>
      </c>
      <c r="AP6" s="52"/>
    </row>
    <row r="7" spans="1:42" s="14" customFormat="1" ht="25.5">
      <c r="A7" s="34" t="s">
        <v>29</v>
      </c>
      <c r="B7" s="7" t="s">
        <v>26</v>
      </c>
      <c r="C7" s="7" t="s">
        <v>27</v>
      </c>
      <c r="D7" s="8">
        <v>405305.378</v>
      </c>
      <c r="E7" s="26">
        <f t="shared" si="0"/>
        <v>40.530537800000005</v>
      </c>
      <c r="F7" s="24">
        <f t="shared" si="1"/>
        <v>40</v>
      </c>
      <c r="G7" s="26">
        <f t="shared" si="2"/>
        <v>0.5305378</v>
      </c>
      <c r="H7" s="25">
        <f t="shared" si="3"/>
        <v>53.053779999999996</v>
      </c>
      <c r="I7" s="24">
        <f t="shared" si="4"/>
        <v>53</v>
      </c>
      <c r="J7" s="25">
        <f t="shared" si="5"/>
        <v>0.05378</v>
      </c>
      <c r="K7" s="8">
        <f t="shared" si="6"/>
        <v>5.378</v>
      </c>
      <c r="L7" s="25">
        <f t="shared" si="7"/>
        <v>40.88482722222222</v>
      </c>
      <c r="M7" s="8">
        <v>-792049.471</v>
      </c>
      <c r="N7" s="26">
        <f t="shared" si="8"/>
        <v>-79.2049471</v>
      </c>
      <c r="O7" s="24">
        <f t="shared" si="9"/>
        <v>-79</v>
      </c>
      <c r="P7" s="26">
        <f t="shared" si="10"/>
        <v>-0.2049471</v>
      </c>
      <c r="Q7" s="25">
        <f t="shared" si="11"/>
        <v>-20.494709999999998</v>
      </c>
      <c r="R7" s="24">
        <f t="shared" si="12"/>
        <v>-20</v>
      </c>
      <c r="S7" s="25">
        <f t="shared" si="13"/>
        <v>-0.49471</v>
      </c>
      <c r="T7" s="8">
        <f t="shared" si="14"/>
        <v>-49.471</v>
      </c>
      <c r="U7" s="25">
        <f t="shared" si="15"/>
        <v>-79.34707527777778</v>
      </c>
      <c r="V7" s="38" t="s">
        <v>280</v>
      </c>
      <c r="W7" s="6" t="s">
        <v>30</v>
      </c>
      <c r="X7" s="6" t="s">
        <v>326</v>
      </c>
      <c r="Y7" s="31"/>
      <c r="Z7" s="31" t="s">
        <v>19</v>
      </c>
      <c r="AA7" s="36" t="s">
        <v>345</v>
      </c>
      <c r="AB7" s="13">
        <v>2.1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51">
        <v>4</v>
      </c>
      <c r="AN7" s="49">
        <v>4.5</v>
      </c>
      <c r="AO7" s="54" t="s">
        <v>480</v>
      </c>
      <c r="AP7" s="21"/>
    </row>
    <row r="8" spans="1:42" s="14" customFormat="1" ht="12.75">
      <c r="A8" s="36" t="s">
        <v>31</v>
      </c>
      <c r="B8" s="7" t="s">
        <v>32</v>
      </c>
      <c r="C8" s="7" t="s">
        <v>33</v>
      </c>
      <c r="D8" s="8">
        <v>403632.178</v>
      </c>
      <c r="E8" s="26">
        <f t="shared" si="0"/>
        <v>40.3632178</v>
      </c>
      <c r="F8" s="24">
        <f t="shared" si="1"/>
        <v>40</v>
      </c>
      <c r="G8" s="26">
        <f t="shared" si="2"/>
        <v>0.3632178</v>
      </c>
      <c r="H8" s="25">
        <f t="shared" si="3"/>
        <v>36.32178</v>
      </c>
      <c r="I8" s="24">
        <f t="shared" si="4"/>
        <v>36</v>
      </c>
      <c r="J8" s="25">
        <f t="shared" si="5"/>
        <v>0.32178</v>
      </c>
      <c r="K8" s="8">
        <f t="shared" si="6"/>
        <v>32.178000000000004</v>
      </c>
      <c r="L8" s="25">
        <f t="shared" si="7"/>
        <v>40.608938333333334</v>
      </c>
      <c r="M8" s="8">
        <v>-801422.797</v>
      </c>
      <c r="N8" s="26">
        <f t="shared" si="8"/>
        <v>-80.1422797</v>
      </c>
      <c r="O8" s="24">
        <f t="shared" si="9"/>
        <v>-80</v>
      </c>
      <c r="P8" s="26">
        <f t="shared" si="10"/>
        <v>-0.1422797</v>
      </c>
      <c r="Q8" s="25">
        <f t="shared" si="11"/>
        <v>-14.227970000000001</v>
      </c>
      <c r="R8" s="24">
        <f t="shared" si="12"/>
        <v>-14</v>
      </c>
      <c r="S8" s="25">
        <f t="shared" si="13"/>
        <v>-0.22797</v>
      </c>
      <c r="T8" s="8">
        <f t="shared" si="14"/>
        <v>-22.797</v>
      </c>
      <c r="U8" s="25">
        <f t="shared" si="15"/>
        <v>-80.23966583333333</v>
      </c>
      <c r="V8" s="7" t="s">
        <v>34</v>
      </c>
      <c r="W8" s="7" t="s">
        <v>20</v>
      </c>
      <c r="X8" s="7" t="s">
        <v>341</v>
      </c>
      <c r="Y8" s="31" t="s">
        <v>19</v>
      </c>
      <c r="Z8" s="31"/>
      <c r="AA8" s="34">
        <v>5255</v>
      </c>
      <c r="AB8" s="7">
        <v>344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49" t="s">
        <v>322</v>
      </c>
      <c r="AN8" s="49" t="s">
        <v>322</v>
      </c>
      <c r="AO8" s="54" t="s">
        <v>425</v>
      </c>
      <c r="AP8" s="21"/>
    </row>
    <row r="9" spans="1:42" s="14" customFormat="1" ht="26.25" customHeight="1">
      <c r="A9" s="34" t="s">
        <v>35</v>
      </c>
      <c r="B9" s="7" t="s">
        <v>36</v>
      </c>
      <c r="C9" s="7" t="s">
        <v>37</v>
      </c>
      <c r="D9" s="8">
        <v>395644.039</v>
      </c>
      <c r="E9" s="26">
        <f t="shared" si="0"/>
        <v>39.5644039</v>
      </c>
      <c r="F9" s="24">
        <f t="shared" si="1"/>
        <v>39</v>
      </c>
      <c r="G9" s="26">
        <f t="shared" si="2"/>
        <v>0.5644039</v>
      </c>
      <c r="H9" s="25">
        <f t="shared" si="3"/>
        <v>56.440389999999994</v>
      </c>
      <c r="I9" s="24">
        <f t="shared" si="4"/>
        <v>56</v>
      </c>
      <c r="J9" s="25">
        <f t="shared" si="5"/>
        <v>0.44039</v>
      </c>
      <c r="K9" s="8">
        <f t="shared" si="6"/>
        <v>44.039</v>
      </c>
      <c r="L9" s="25">
        <f t="shared" si="7"/>
        <v>39.945566388888885</v>
      </c>
      <c r="M9" s="8">
        <v>-783615.75</v>
      </c>
      <c r="N9" s="26">
        <f t="shared" si="8"/>
        <v>-78.361575</v>
      </c>
      <c r="O9" s="24">
        <f t="shared" si="9"/>
        <v>-78</v>
      </c>
      <c r="P9" s="26">
        <f t="shared" si="10"/>
        <v>-0.361575</v>
      </c>
      <c r="Q9" s="25">
        <f t="shared" si="11"/>
        <v>-36.1575</v>
      </c>
      <c r="R9" s="24">
        <f t="shared" si="12"/>
        <v>-36</v>
      </c>
      <c r="S9" s="25">
        <f t="shared" si="13"/>
        <v>-0.1575</v>
      </c>
      <c r="T9" s="8">
        <f t="shared" si="14"/>
        <v>-15.75</v>
      </c>
      <c r="U9" s="25">
        <f t="shared" si="15"/>
        <v>-78.60437499999999</v>
      </c>
      <c r="V9" s="7" t="s">
        <v>38</v>
      </c>
      <c r="W9" s="6" t="s">
        <v>39</v>
      </c>
      <c r="X9" s="6" t="s">
        <v>326</v>
      </c>
      <c r="Y9" s="31"/>
      <c r="Z9" s="31" t="s">
        <v>19</v>
      </c>
      <c r="AA9" s="36" t="s">
        <v>346</v>
      </c>
      <c r="AB9" s="13">
        <v>106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49" t="s">
        <v>322</v>
      </c>
      <c r="AN9" s="49" t="s">
        <v>322</v>
      </c>
      <c r="AO9" s="54" t="s">
        <v>426</v>
      </c>
      <c r="AP9" s="21"/>
    </row>
    <row r="10" spans="1:42" s="12" customFormat="1" ht="25.5">
      <c r="A10" s="37" t="s">
        <v>40</v>
      </c>
      <c r="B10" s="15" t="s">
        <v>36</v>
      </c>
      <c r="C10" s="15" t="s">
        <v>36</v>
      </c>
      <c r="D10" s="16">
        <v>400624.756</v>
      </c>
      <c r="E10" s="26">
        <f t="shared" si="0"/>
        <v>40.0624756</v>
      </c>
      <c r="F10" s="24">
        <f t="shared" si="1"/>
        <v>40</v>
      </c>
      <c r="G10" s="26">
        <f t="shared" si="2"/>
        <v>0.0624756</v>
      </c>
      <c r="H10" s="25">
        <f t="shared" si="3"/>
        <v>6.24756</v>
      </c>
      <c r="I10" s="24">
        <f t="shared" si="4"/>
        <v>6</v>
      </c>
      <c r="J10" s="25">
        <f t="shared" si="5"/>
        <v>0.24756</v>
      </c>
      <c r="K10" s="8">
        <f t="shared" si="6"/>
        <v>24.756</v>
      </c>
      <c r="L10" s="25">
        <f t="shared" si="7"/>
        <v>40.106876666666665</v>
      </c>
      <c r="M10" s="16">
        <v>-783709.337</v>
      </c>
      <c r="N10" s="26">
        <f t="shared" si="8"/>
        <v>-78.37093370000001</v>
      </c>
      <c r="O10" s="24">
        <f t="shared" si="9"/>
        <v>-78</v>
      </c>
      <c r="P10" s="26">
        <f t="shared" si="10"/>
        <v>-0.3709337</v>
      </c>
      <c r="Q10" s="25">
        <f t="shared" si="11"/>
        <v>-37.09337</v>
      </c>
      <c r="R10" s="24">
        <f t="shared" si="12"/>
        <v>-37</v>
      </c>
      <c r="S10" s="25">
        <f t="shared" si="13"/>
        <v>-0.09337</v>
      </c>
      <c r="T10" s="8">
        <f t="shared" si="14"/>
        <v>-9.337</v>
      </c>
      <c r="U10" s="25">
        <f t="shared" si="15"/>
        <v>-78.61926027777777</v>
      </c>
      <c r="V10" s="15" t="s">
        <v>41</v>
      </c>
      <c r="W10" s="6" t="s">
        <v>39</v>
      </c>
      <c r="X10" s="6" t="s">
        <v>326</v>
      </c>
      <c r="Y10" s="31"/>
      <c r="Z10" s="31" t="s">
        <v>19</v>
      </c>
      <c r="AA10" s="34" t="s">
        <v>347</v>
      </c>
      <c r="AB10" s="17">
        <v>117.1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49" t="s">
        <v>322</v>
      </c>
      <c r="AN10" s="51" t="s">
        <v>322</v>
      </c>
      <c r="AO10" s="55" t="s">
        <v>427</v>
      </c>
      <c r="AP10" s="52"/>
    </row>
    <row r="11" spans="1:42" s="12" customFormat="1" ht="25.5">
      <c r="A11" s="40" t="s">
        <v>42</v>
      </c>
      <c r="B11" s="15" t="s">
        <v>43</v>
      </c>
      <c r="C11" s="15" t="s">
        <v>44</v>
      </c>
      <c r="D11" s="16">
        <v>401855.273</v>
      </c>
      <c r="E11" s="26">
        <f t="shared" si="0"/>
        <v>40.1855273</v>
      </c>
      <c r="F11" s="24">
        <f t="shared" si="1"/>
        <v>40</v>
      </c>
      <c r="G11" s="26">
        <f t="shared" si="2"/>
        <v>0.1855273</v>
      </c>
      <c r="H11" s="25">
        <f t="shared" si="3"/>
        <v>18.55273</v>
      </c>
      <c r="I11" s="24">
        <f t="shared" si="4"/>
        <v>18</v>
      </c>
      <c r="J11" s="25">
        <f t="shared" si="5"/>
        <v>0.55273</v>
      </c>
      <c r="K11" s="8">
        <f t="shared" si="6"/>
        <v>55.273</v>
      </c>
      <c r="L11" s="25">
        <f t="shared" si="7"/>
        <v>40.31535361111111</v>
      </c>
      <c r="M11" s="16">
        <v>-783504.518</v>
      </c>
      <c r="N11" s="26">
        <f t="shared" si="8"/>
        <v>-78.3504518</v>
      </c>
      <c r="O11" s="24">
        <f t="shared" si="9"/>
        <v>-78</v>
      </c>
      <c r="P11" s="26">
        <f t="shared" si="10"/>
        <v>-0.3504518</v>
      </c>
      <c r="Q11" s="25">
        <f t="shared" si="11"/>
        <v>-35.045179999999995</v>
      </c>
      <c r="R11" s="24">
        <f t="shared" si="12"/>
        <v>-35</v>
      </c>
      <c r="S11" s="25">
        <f t="shared" si="13"/>
        <v>-0.04518</v>
      </c>
      <c r="T11" s="8">
        <f t="shared" si="14"/>
        <v>-4.518</v>
      </c>
      <c r="U11" s="25">
        <f t="shared" si="15"/>
        <v>-78.58458833333333</v>
      </c>
      <c r="V11" s="15" t="s">
        <v>45</v>
      </c>
      <c r="W11" s="18" t="s">
        <v>46</v>
      </c>
      <c r="X11" s="7" t="s">
        <v>342</v>
      </c>
      <c r="Y11" s="32"/>
      <c r="Z11" s="32" t="s">
        <v>19</v>
      </c>
      <c r="AA11" s="37" t="s">
        <v>337</v>
      </c>
      <c r="AB11" s="17">
        <v>122.8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49" t="s">
        <v>322</v>
      </c>
      <c r="AN11" s="51" t="s">
        <v>322</v>
      </c>
      <c r="AO11" s="55" t="s">
        <v>428</v>
      </c>
      <c r="AP11" s="52"/>
    </row>
    <row r="12" spans="1:42" s="12" customFormat="1" ht="12.75">
      <c r="A12" s="36" t="s">
        <v>47</v>
      </c>
      <c r="B12" s="7" t="s">
        <v>43</v>
      </c>
      <c r="C12" s="7" t="s">
        <v>48</v>
      </c>
      <c r="D12" s="8">
        <v>404336.105</v>
      </c>
      <c r="E12" s="26">
        <f t="shared" si="0"/>
        <v>40.4336105</v>
      </c>
      <c r="F12" s="24">
        <f t="shared" si="1"/>
        <v>40</v>
      </c>
      <c r="G12" s="26">
        <f t="shared" si="2"/>
        <v>0.4336105</v>
      </c>
      <c r="H12" s="25">
        <f t="shared" si="3"/>
        <v>43.36105</v>
      </c>
      <c r="I12" s="24">
        <f t="shared" si="4"/>
        <v>43</v>
      </c>
      <c r="J12" s="25">
        <f t="shared" si="5"/>
        <v>0.36105</v>
      </c>
      <c r="K12" s="8">
        <f t="shared" si="6"/>
        <v>36.105</v>
      </c>
      <c r="L12" s="25">
        <f t="shared" si="7"/>
        <v>40.72669583333334</v>
      </c>
      <c r="M12" s="8">
        <v>-782046.107</v>
      </c>
      <c r="N12" s="26">
        <f t="shared" si="8"/>
        <v>-78.20461069999999</v>
      </c>
      <c r="O12" s="24">
        <f t="shared" si="9"/>
        <v>-78</v>
      </c>
      <c r="P12" s="26">
        <f t="shared" si="10"/>
        <v>-0.2046107</v>
      </c>
      <c r="Q12" s="25">
        <f t="shared" si="11"/>
        <v>-20.46107</v>
      </c>
      <c r="R12" s="24">
        <f t="shared" si="12"/>
        <v>-20</v>
      </c>
      <c r="S12" s="25">
        <f t="shared" si="13"/>
        <v>-0.46107</v>
      </c>
      <c r="T12" s="8">
        <f t="shared" si="14"/>
        <v>-46.107</v>
      </c>
      <c r="U12" s="25">
        <f t="shared" si="15"/>
        <v>-78.34614083333332</v>
      </c>
      <c r="V12" s="38" t="s">
        <v>281</v>
      </c>
      <c r="W12" s="7" t="s">
        <v>18</v>
      </c>
      <c r="X12" s="7" t="s">
        <v>341</v>
      </c>
      <c r="Y12" s="31" t="s">
        <v>19</v>
      </c>
      <c r="Z12" s="31"/>
      <c r="AA12" s="34">
        <v>7049</v>
      </c>
      <c r="AB12" s="7">
        <v>176.1</v>
      </c>
      <c r="AC12" s="38">
        <v>0.26</v>
      </c>
      <c r="AD12" s="38">
        <v>0.03</v>
      </c>
      <c r="AE12" s="38">
        <v>0.02</v>
      </c>
      <c r="AF12" s="38">
        <v>0.33</v>
      </c>
      <c r="AG12" s="38">
        <v>326</v>
      </c>
      <c r="AH12" s="38">
        <v>8</v>
      </c>
      <c r="AI12" s="38">
        <v>127</v>
      </c>
      <c r="AJ12" s="38">
        <v>0.6</v>
      </c>
      <c r="AK12" s="38">
        <v>0.65</v>
      </c>
      <c r="AL12" s="38">
        <v>24</v>
      </c>
      <c r="AM12" s="50" t="s">
        <v>322</v>
      </c>
      <c r="AN12" s="51" t="s">
        <v>322</v>
      </c>
      <c r="AO12" s="55" t="s">
        <v>322</v>
      </c>
      <c r="AP12" s="52"/>
    </row>
    <row r="13" spans="1:42" s="14" customFormat="1" ht="12.75">
      <c r="A13" s="40" t="s">
        <v>49</v>
      </c>
      <c r="B13" s="15" t="s">
        <v>50</v>
      </c>
      <c r="C13" s="15" t="s">
        <v>51</v>
      </c>
      <c r="D13" s="16">
        <v>413450.215</v>
      </c>
      <c r="E13" s="26">
        <f t="shared" si="0"/>
        <v>41.3450215</v>
      </c>
      <c r="F13" s="24">
        <f t="shared" si="1"/>
        <v>41</v>
      </c>
      <c r="G13" s="26">
        <f t="shared" si="2"/>
        <v>0.3450215</v>
      </c>
      <c r="H13" s="25">
        <f t="shared" si="3"/>
        <v>34.50215</v>
      </c>
      <c r="I13" s="24">
        <f t="shared" si="4"/>
        <v>34</v>
      </c>
      <c r="J13" s="25">
        <f t="shared" si="5"/>
        <v>0.50215</v>
      </c>
      <c r="K13" s="8">
        <f t="shared" si="6"/>
        <v>50.214999999999996</v>
      </c>
      <c r="L13" s="25">
        <f t="shared" si="7"/>
        <v>41.58061527777778</v>
      </c>
      <c r="M13" s="16">
        <v>-761821.183</v>
      </c>
      <c r="N13" s="26">
        <f t="shared" si="8"/>
        <v>-76.1821183</v>
      </c>
      <c r="O13" s="24">
        <f t="shared" si="9"/>
        <v>-76</v>
      </c>
      <c r="P13" s="26">
        <f t="shared" si="10"/>
        <v>-0.1821183</v>
      </c>
      <c r="Q13" s="25">
        <f t="shared" si="11"/>
        <v>-18.211830000000003</v>
      </c>
      <c r="R13" s="24">
        <f t="shared" si="12"/>
        <v>-18</v>
      </c>
      <c r="S13" s="25">
        <f t="shared" si="13"/>
        <v>-0.21183</v>
      </c>
      <c r="T13" s="8">
        <f t="shared" si="14"/>
        <v>-21.183</v>
      </c>
      <c r="U13" s="25">
        <f t="shared" si="15"/>
        <v>-76.30588416666666</v>
      </c>
      <c r="V13" s="38" t="s">
        <v>282</v>
      </c>
      <c r="W13" s="18" t="s">
        <v>18</v>
      </c>
      <c r="X13" s="7" t="s">
        <v>341</v>
      </c>
      <c r="Y13" s="32"/>
      <c r="Z13" s="32" t="s">
        <v>19</v>
      </c>
      <c r="AA13" s="37" t="s">
        <v>348</v>
      </c>
      <c r="AB13" s="17">
        <v>114.8</v>
      </c>
      <c r="AC13" s="38">
        <v>3.23</v>
      </c>
      <c r="AD13" s="38">
        <v>0.58</v>
      </c>
      <c r="AE13" s="38">
        <v>0.12</v>
      </c>
      <c r="AF13" s="38">
        <v>0.29</v>
      </c>
      <c r="AG13" s="38">
        <v>351</v>
      </c>
      <c r="AH13" s="38">
        <v>4</v>
      </c>
      <c r="AI13" s="38">
        <v>9</v>
      </c>
      <c r="AJ13" s="38">
        <v>0.83</v>
      </c>
      <c r="AK13" s="38">
        <v>1.45</v>
      </c>
      <c r="AL13" s="38">
        <v>4</v>
      </c>
      <c r="AM13" s="50" t="s">
        <v>322</v>
      </c>
      <c r="AN13" s="49" t="s">
        <v>322</v>
      </c>
      <c r="AO13" s="54" t="s">
        <v>322</v>
      </c>
      <c r="AP13" s="21"/>
    </row>
    <row r="14" spans="1:42" s="14" customFormat="1" ht="25.5">
      <c r="A14" s="36" t="s">
        <v>52</v>
      </c>
      <c r="B14" s="7" t="s">
        <v>50</v>
      </c>
      <c r="C14" s="7" t="s">
        <v>53</v>
      </c>
      <c r="D14" s="8">
        <v>415855.784</v>
      </c>
      <c r="E14" s="26">
        <f t="shared" si="0"/>
        <v>41.585578399999996</v>
      </c>
      <c r="F14" s="24">
        <f t="shared" si="1"/>
        <v>41</v>
      </c>
      <c r="G14" s="26">
        <f t="shared" si="2"/>
        <v>0.5855784</v>
      </c>
      <c r="H14" s="25">
        <f t="shared" si="3"/>
        <v>58.557840000000006</v>
      </c>
      <c r="I14" s="24">
        <f t="shared" si="4"/>
        <v>58</v>
      </c>
      <c r="J14" s="25">
        <f t="shared" si="5"/>
        <v>0.55784</v>
      </c>
      <c r="K14" s="8">
        <f t="shared" si="6"/>
        <v>55.784</v>
      </c>
      <c r="L14" s="25">
        <f t="shared" si="7"/>
        <v>41.98216222222222</v>
      </c>
      <c r="M14" s="8">
        <v>-764041.706</v>
      </c>
      <c r="N14" s="26">
        <f t="shared" si="8"/>
        <v>-76.4041706</v>
      </c>
      <c r="O14" s="24">
        <f t="shared" si="9"/>
        <v>-76</v>
      </c>
      <c r="P14" s="26">
        <f t="shared" si="10"/>
        <v>-0.4041706</v>
      </c>
      <c r="Q14" s="25">
        <f t="shared" si="11"/>
        <v>-40.41706</v>
      </c>
      <c r="R14" s="24">
        <f t="shared" si="12"/>
        <v>-40</v>
      </c>
      <c r="S14" s="25">
        <f t="shared" si="13"/>
        <v>-0.41706</v>
      </c>
      <c r="T14" s="8">
        <f t="shared" si="14"/>
        <v>-41.705999999999996</v>
      </c>
      <c r="U14" s="25">
        <f t="shared" si="15"/>
        <v>-76.67825166666667</v>
      </c>
      <c r="V14" s="7" t="s">
        <v>54</v>
      </c>
      <c r="W14" s="7" t="s">
        <v>46</v>
      </c>
      <c r="X14" s="7" t="s">
        <v>342</v>
      </c>
      <c r="Y14" s="31"/>
      <c r="Z14" s="31" t="s">
        <v>19</v>
      </c>
      <c r="AA14" s="34" t="s">
        <v>336</v>
      </c>
      <c r="AB14" s="7">
        <v>120.2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51" t="s">
        <v>322</v>
      </c>
      <c r="AN14" s="49" t="s">
        <v>322</v>
      </c>
      <c r="AO14" s="54" t="s">
        <v>429</v>
      </c>
      <c r="AP14" s="21"/>
    </row>
    <row r="15" spans="1:42" s="14" customFormat="1" ht="38.25">
      <c r="A15" s="36" t="s">
        <v>55</v>
      </c>
      <c r="B15" s="7" t="s">
        <v>50</v>
      </c>
      <c r="C15" s="7" t="s">
        <v>56</v>
      </c>
      <c r="D15" s="8">
        <v>414225.548</v>
      </c>
      <c r="E15" s="26">
        <f t="shared" si="0"/>
        <v>41.4225548</v>
      </c>
      <c r="F15" s="24">
        <f t="shared" si="1"/>
        <v>41</v>
      </c>
      <c r="G15" s="26">
        <f t="shared" si="2"/>
        <v>0.4225548</v>
      </c>
      <c r="H15" s="25">
        <f t="shared" si="3"/>
        <v>42.25548</v>
      </c>
      <c r="I15" s="24">
        <f t="shared" si="4"/>
        <v>42</v>
      </c>
      <c r="J15" s="25">
        <f t="shared" si="5"/>
        <v>0.25548</v>
      </c>
      <c r="K15" s="8">
        <f t="shared" si="6"/>
        <v>25.548</v>
      </c>
      <c r="L15" s="25">
        <f t="shared" si="7"/>
        <v>41.70709666666667</v>
      </c>
      <c r="M15" s="8">
        <v>-764109.872</v>
      </c>
      <c r="N15" s="26">
        <f t="shared" si="8"/>
        <v>-76.4109872</v>
      </c>
      <c r="O15" s="24">
        <f t="shared" si="9"/>
        <v>-76</v>
      </c>
      <c r="P15" s="26">
        <f t="shared" si="10"/>
        <v>-0.4109872</v>
      </c>
      <c r="Q15" s="25">
        <f t="shared" si="11"/>
        <v>-41.09872</v>
      </c>
      <c r="R15" s="24">
        <f t="shared" si="12"/>
        <v>-41</v>
      </c>
      <c r="S15" s="25">
        <f t="shared" si="13"/>
        <v>-0.09872</v>
      </c>
      <c r="T15" s="8">
        <f t="shared" si="14"/>
        <v>-9.872</v>
      </c>
      <c r="U15" s="25">
        <f t="shared" si="15"/>
        <v>-76.68607555555556</v>
      </c>
      <c r="V15" s="7" t="s">
        <v>57</v>
      </c>
      <c r="W15" s="7" t="s">
        <v>58</v>
      </c>
      <c r="X15" s="7" t="s">
        <v>341</v>
      </c>
      <c r="Y15" s="31"/>
      <c r="Z15" s="31" t="s">
        <v>19</v>
      </c>
      <c r="AA15" s="34" t="s">
        <v>349</v>
      </c>
      <c r="AB15" s="7">
        <v>101.7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51" t="s">
        <v>322</v>
      </c>
      <c r="AN15" s="49" t="s">
        <v>322</v>
      </c>
      <c r="AO15" s="54" t="s">
        <v>430</v>
      </c>
      <c r="AP15" s="21"/>
    </row>
    <row r="16" spans="1:42" s="14" customFormat="1" ht="12.75">
      <c r="A16" s="34" t="s">
        <v>59</v>
      </c>
      <c r="B16" s="7" t="s">
        <v>60</v>
      </c>
      <c r="C16" s="7" t="s">
        <v>60</v>
      </c>
      <c r="D16" s="8">
        <v>405150.453</v>
      </c>
      <c r="E16" s="26">
        <f t="shared" si="0"/>
        <v>40.5150453</v>
      </c>
      <c r="F16" s="24">
        <f t="shared" si="1"/>
        <v>40</v>
      </c>
      <c r="G16" s="26">
        <f t="shared" si="2"/>
        <v>0.5150453</v>
      </c>
      <c r="H16" s="25">
        <f t="shared" si="3"/>
        <v>51.50453</v>
      </c>
      <c r="I16" s="24">
        <f t="shared" si="4"/>
        <v>51</v>
      </c>
      <c r="J16" s="25">
        <f t="shared" si="5"/>
        <v>0.50453</v>
      </c>
      <c r="K16" s="8">
        <f t="shared" si="6"/>
        <v>50.453</v>
      </c>
      <c r="L16" s="25">
        <f t="shared" si="7"/>
        <v>40.86401472222222</v>
      </c>
      <c r="M16" s="8">
        <v>-795947.306</v>
      </c>
      <c r="N16" s="26">
        <f t="shared" si="8"/>
        <v>-79.59473059999999</v>
      </c>
      <c r="O16" s="24">
        <f t="shared" si="9"/>
        <v>-79</v>
      </c>
      <c r="P16" s="26">
        <f t="shared" si="10"/>
        <v>-0.5947306</v>
      </c>
      <c r="Q16" s="25">
        <f t="shared" si="11"/>
        <v>-59.47306</v>
      </c>
      <c r="R16" s="24">
        <f t="shared" si="12"/>
        <v>-59</v>
      </c>
      <c r="S16" s="25">
        <f t="shared" si="13"/>
        <v>-0.47306</v>
      </c>
      <c r="T16" s="8">
        <f t="shared" si="14"/>
        <v>-47.306</v>
      </c>
      <c r="U16" s="25">
        <f t="shared" si="15"/>
        <v>-79.99647388888889</v>
      </c>
      <c r="V16" s="38" t="s">
        <v>283</v>
      </c>
      <c r="W16" s="7" t="s">
        <v>18</v>
      </c>
      <c r="X16" s="7" t="s">
        <v>341</v>
      </c>
      <c r="Y16" s="31"/>
      <c r="Z16" s="31" t="s">
        <v>19</v>
      </c>
      <c r="AA16" s="34" t="s">
        <v>350</v>
      </c>
      <c r="AB16" s="7">
        <v>119.2</v>
      </c>
      <c r="AC16" s="38">
        <v>0.79</v>
      </c>
      <c r="AD16" s="38">
        <v>0.29</v>
      </c>
      <c r="AE16" s="38">
        <v>0.38</v>
      </c>
      <c r="AF16" s="38">
        <v>0.14</v>
      </c>
      <c r="AG16" s="38">
        <v>472</v>
      </c>
      <c r="AH16" s="38">
        <v>48</v>
      </c>
      <c r="AI16" s="38">
        <v>18</v>
      </c>
      <c r="AJ16" s="38">
        <v>0.43</v>
      </c>
      <c r="AK16" s="38">
        <v>1.7</v>
      </c>
      <c r="AL16" s="38">
        <v>21</v>
      </c>
      <c r="AM16" s="50" t="s">
        <v>322</v>
      </c>
      <c r="AN16" s="49" t="s">
        <v>322</v>
      </c>
      <c r="AO16" s="55" t="s">
        <v>322</v>
      </c>
      <c r="AP16" s="21"/>
    </row>
    <row r="17" spans="1:42" s="12" customFormat="1" ht="51">
      <c r="A17" s="40" t="s">
        <v>61</v>
      </c>
      <c r="B17" s="15" t="s">
        <v>60</v>
      </c>
      <c r="C17" s="15" t="s">
        <v>62</v>
      </c>
      <c r="D17" s="16">
        <v>410623.774</v>
      </c>
      <c r="E17" s="26">
        <f t="shared" si="0"/>
        <v>41.062377399999995</v>
      </c>
      <c r="F17" s="24">
        <f t="shared" si="1"/>
        <v>41</v>
      </c>
      <c r="G17" s="26">
        <f t="shared" si="2"/>
        <v>0.0623774</v>
      </c>
      <c r="H17" s="25">
        <f t="shared" si="3"/>
        <v>6.23774</v>
      </c>
      <c r="I17" s="24">
        <f t="shared" si="4"/>
        <v>6</v>
      </c>
      <c r="J17" s="25">
        <f t="shared" si="5"/>
        <v>0.23774</v>
      </c>
      <c r="K17" s="8">
        <f t="shared" si="6"/>
        <v>23.774</v>
      </c>
      <c r="L17" s="25">
        <f t="shared" si="7"/>
        <v>41.10660388888889</v>
      </c>
      <c r="M17" s="16">
        <v>-800224.995</v>
      </c>
      <c r="N17" s="26">
        <f t="shared" si="8"/>
        <v>-80.0224995</v>
      </c>
      <c r="O17" s="24">
        <f t="shared" si="9"/>
        <v>-80</v>
      </c>
      <c r="P17" s="26">
        <f t="shared" si="10"/>
        <v>-0.0224995</v>
      </c>
      <c r="Q17" s="25">
        <f t="shared" si="11"/>
        <v>-2.2499499999999997</v>
      </c>
      <c r="R17" s="24">
        <f t="shared" si="12"/>
        <v>-2</v>
      </c>
      <c r="S17" s="25">
        <f t="shared" si="13"/>
        <v>-0.24995</v>
      </c>
      <c r="T17" s="8">
        <f t="shared" si="14"/>
        <v>-24.995</v>
      </c>
      <c r="U17" s="25">
        <f t="shared" si="15"/>
        <v>-80.04027638888888</v>
      </c>
      <c r="V17" s="15" t="s">
        <v>63</v>
      </c>
      <c r="W17" s="18" t="s">
        <v>24</v>
      </c>
      <c r="X17" s="7" t="s">
        <v>342</v>
      </c>
      <c r="Y17" s="32"/>
      <c r="Z17" s="32" t="s">
        <v>19</v>
      </c>
      <c r="AA17" s="37" t="s">
        <v>335</v>
      </c>
      <c r="AB17" s="17">
        <v>97.4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49" t="s">
        <v>322</v>
      </c>
      <c r="AN17" s="51" t="s">
        <v>322</v>
      </c>
      <c r="AO17" s="55" t="s">
        <v>431</v>
      </c>
      <c r="AP17" s="52"/>
    </row>
    <row r="18" spans="1:42" s="4" customFormat="1" ht="25.5">
      <c r="A18" s="40" t="s">
        <v>61</v>
      </c>
      <c r="B18" s="15" t="s">
        <v>60</v>
      </c>
      <c r="C18" s="15" t="s">
        <v>62</v>
      </c>
      <c r="D18" s="16">
        <v>410623.774</v>
      </c>
      <c r="E18" s="26">
        <f t="shared" si="0"/>
        <v>41.062377399999995</v>
      </c>
      <c r="F18" s="24">
        <f t="shared" si="1"/>
        <v>41</v>
      </c>
      <c r="G18" s="26">
        <f t="shared" si="2"/>
        <v>0.0623774</v>
      </c>
      <c r="H18" s="25">
        <f t="shared" si="3"/>
        <v>6.23774</v>
      </c>
      <c r="I18" s="24">
        <f t="shared" si="4"/>
        <v>6</v>
      </c>
      <c r="J18" s="25">
        <f t="shared" si="5"/>
        <v>0.23774</v>
      </c>
      <c r="K18" s="8">
        <f t="shared" si="6"/>
        <v>23.774</v>
      </c>
      <c r="L18" s="25">
        <f t="shared" si="7"/>
        <v>41.10660388888889</v>
      </c>
      <c r="M18" s="16">
        <v>-800224.995</v>
      </c>
      <c r="N18" s="26">
        <f t="shared" si="8"/>
        <v>-80.0224995</v>
      </c>
      <c r="O18" s="24">
        <f t="shared" si="9"/>
        <v>-80</v>
      </c>
      <c r="P18" s="26">
        <f t="shared" si="10"/>
        <v>-0.0224995</v>
      </c>
      <c r="Q18" s="25">
        <f t="shared" si="11"/>
        <v>-2.2499499999999997</v>
      </c>
      <c r="R18" s="24">
        <f t="shared" si="12"/>
        <v>-2</v>
      </c>
      <c r="S18" s="25">
        <f t="shared" si="13"/>
        <v>-0.24995</v>
      </c>
      <c r="T18" s="8">
        <f t="shared" si="14"/>
        <v>-24.995</v>
      </c>
      <c r="U18" s="25">
        <f t="shared" si="15"/>
        <v>-80.04027638888888</v>
      </c>
      <c r="V18" s="15" t="s">
        <v>63</v>
      </c>
      <c r="W18" s="18" t="s">
        <v>64</v>
      </c>
      <c r="X18" s="7" t="s">
        <v>326</v>
      </c>
      <c r="Y18" s="32"/>
      <c r="Z18" s="32" t="s">
        <v>19</v>
      </c>
      <c r="AA18" s="37" t="s">
        <v>351</v>
      </c>
      <c r="AB18" s="17">
        <v>105.3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49">
        <v>2</v>
      </c>
      <c r="AN18" s="49">
        <v>3</v>
      </c>
      <c r="AO18" s="54" t="s">
        <v>432</v>
      </c>
      <c r="AP18" s="21"/>
    </row>
    <row r="19" spans="1:42" s="4" customFormat="1" ht="12.75">
      <c r="A19" s="34" t="s">
        <v>420</v>
      </c>
      <c r="B19" s="7" t="s">
        <v>65</v>
      </c>
      <c r="C19" s="7" t="s">
        <v>66</v>
      </c>
      <c r="D19" s="8">
        <v>403717.153</v>
      </c>
      <c r="E19" s="26">
        <f t="shared" si="0"/>
        <v>40.3717153</v>
      </c>
      <c r="F19" s="24">
        <f t="shared" si="1"/>
        <v>40</v>
      </c>
      <c r="G19" s="26">
        <f t="shared" si="2"/>
        <v>0.3717153</v>
      </c>
      <c r="H19" s="25">
        <f t="shared" si="3"/>
        <v>37.171530000000004</v>
      </c>
      <c r="I19" s="24">
        <f t="shared" si="4"/>
        <v>37</v>
      </c>
      <c r="J19" s="25">
        <f t="shared" si="5"/>
        <v>0.17153</v>
      </c>
      <c r="K19" s="8">
        <f t="shared" si="6"/>
        <v>17.153</v>
      </c>
      <c r="L19" s="25">
        <f t="shared" si="7"/>
        <v>40.62143138888889</v>
      </c>
      <c r="M19" s="8">
        <v>-784257.232</v>
      </c>
      <c r="N19" s="26">
        <f t="shared" si="8"/>
        <v>-78.4257232</v>
      </c>
      <c r="O19" s="24">
        <f t="shared" si="9"/>
        <v>-78</v>
      </c>
      <c r="P19" s="26">
        <f t="shared" si="10"/>
        <v>-0.4257232</v>
      </c>
      <c r="Q19" s="25">
        <f t="shared" si="11"/>
        <v>-42.572320000000005</v>
      </c>
      <c r="R19" s="24">
        <f t="shared" si="12"/>
        <v>-42</v>
      </c>
      <c r="S19" s="25">
        <f t="shared" si="13"/>
        <v>-0.57232</v>
      </c>
      <c r="T19" s="8">
        <f t="shared" si="14"/>
        <v>-57.232000000000006</v>
      </c>
      <c r="U19" s="25">
        <f t="shared" si="15"/>
        <v>-78.71589777777778</v>
      </c>
      <c r="V19" s="38" t="s">
        <v>284</v>
      </c>
      <c r="W19" s="7" t="s">
        <v>18</v>
      </c>
      <c r="X19" s="7" t="s">
        <v>341</v>
      </c>
      <c r="Y19" s="31"/>
      <c r="Z19" s="31" t="s">
        <v>19</v>
      </c>
      <c r="AA19" s="34" t="s">
        <v>352</v>
      </c>
      <c r="AB19" s="7">
        <v>113</v>
      </c>
      <c r="AC19" s="38">
        <v>3.03</v>
      </c>
      <c r="AD19" s="38">
        <v>1.05</v>
      </c>
      <c r="AE19" s="38">
        <v>0.55</v>
      </c>
      <c r="AF19" s="38">
        <v>0.49</v>
      </c>
      <c r="AG19" s="38">
        <v>372</v>
      </c>
      <c r="AH19" s="38">
        <v>18</v>
      </c>
      <c r="AI19" s="38">
        <v>16</v>
      </c>
      <c r="AJ19" s="38">
        <v>0.66</v>
      </c>
      <c r="AK19" s="38">
        <v>1.4</v>
      </c>
      <c r="AL19" s="38">
        <v>7</v>
      </c>
      <c r="AM19" s="50" t="s">
        <v>322</v>
      </c>
      <c r="AN19" s="49" t="s">
        <v>322</v>
      </c>
      <c r="AO19" s="54" t="s">
        <v>322</v>
      </c>
      <c r="AP19" s="21"/>
    </row>
    <row r="20" spans="1:42" s="4" customFormat="1" ht="25.5">
      <c r="A20" s="40" t="s">
        <v>67</v>
      </c>
      <c r="B20" s="15" t="s">
        <v>68</v>
      </c>
      <c r="C20" s="15" t="s">
        <v>69</v>
      </c>
      <c r="D20" s="16">
        <v>412128.735</v>
      </c>
      <c r="E20" s="26">
        <f t="shared" si="0"/>
        <v>41.2128735</v>
      </c>
      <c r="F20" s="24">
        <f t="shared" si="1"/>
        <v>41</v>
      </c>
      <c r="G20" s="26">
        <f t="shared" si="2"/>
        <v>0.2128735</v>
      </c>
      <c r="H20" s="25">
        <f t="shared" si="3"/>
        <v>21.28735</v>
      </c>
      <c r="I20" s="24">
        <f t="shared" si="4"/>
        <v>21</v>
      </c>
      <c r="J20" s="25">
        <f t="shared" si="5"/>
        <v>0.28735</v>
      </c>
      <c r="K20" s="8">
        <f t="shared" si="6"/>
        <v>28.735</v>
      </c>
      <c r="L20" s="25">
        <f t="shared" si="7"/>
        <v>41.35798194444445</v>
      </c>
      <c r="M20" s="16">
        <v>-780620.643</v>
      </c>
      <c r="N20" s="26">
        <f t="shared" si="8"/>
        <v>-78.0620643</v>
      </c>
      <c r="O20" s="24">
        <f t="shared" si="9"/>
        <v>-78</v>
      </c>
      <c r="P20" s="26">
        <f t="shared" si="10"/>
        <v>-0.0620643</v>
      </c>
      <c r="Q20" s="25">
        <f t="shared" si="11"/>
        <v>-6.20643</v>
      </c>
      <c r="R20" s="24">
        <f t="shared" si="12"/>
        <v>-6</v>
      </c>
      <c r="S20" s="25">
        <f t="shared" si="13"/>
        <v>-0.20643</v>
      </c>
      <c r="T20" s="8">
        <f t="shared" si="14"/>
        <v>-20.643</v>
      </c>
      <c r="U20" s="25">
        <f t="shared" si="15"/>
        <v>-78.10573416666666</v>
      </c>
      <c r="V20" s="15" t="s">
        <v>70</v>
      </c>
      <c r="W20" s="18" t="s">
        <v>58</v>
      </c>
      <c r="X20" s="7" t="s">
        <v>341</v>
      </c>
      <c r="Y20" s="32"/>
      <c r="Z20" s="32" t="s">
        <v>19</v>
      </c>
      <c r="AA20" s="37" t="s">
        <v>353</v>
      </c>
      <c r="AB20" s="17">
        <v>118.4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49" t="s">
        <v>322</v>
      </c>
      <c r="AN20" s="49" t="s">
        <v>322</v>
      </c>
      <c r="AO20" s="54" t="s">
        <v>433</v>
      </c>
      <c r="AP20" s="21"/>
    </row>
    <row r="21" spans="1:42" s="4" customFormat="1" ht="12.75">
      <c r="A21" s="40" t="s">
        <v>71</v>
      </c>
      <c r="B21" s="15" t="s">
        <v>72</v>
      </c>
      <c r="C21" s="15" t="s">
        <v>73</v>
      </c>
      <c r="D21" s="16">
        <v>405121.3</v>
      </c>
      <c r="E21" s="26">
        <f t="shared" si="0"/>
        <v>40.51213</v>
      </c>
      <c r="F21" s="24">
        <f t="shared" si="1"/>
        <v>40</v>
      </c>
      <c r="G21" s="26">
        <f t="shared" si="2"/>
        <v>0.51213</v>
      </c>
      <c r="H21" s="25">
        <f t="shared" si="3"/>
        <v>51.212999999999994</v>
      </c>
      <c r="I21" s="24">
        <f t="shared" si="4"/>
        <v>51</v>
      </c>
      <c r="J21" s="25">
        <f t="shared" si="5"/>
        <v>0.213</v>
      </c>
      <c r="K21" s="8">
        <f t="shared" si="6"/>
        <v>21.3</v>
      </c>
      <c r="L21" s="25">
        <f t="shared" si="7"/>
        <v>40.855916666666666</v>
      </c>
      <c r="M21" s="16">
        <v>-753727.31</v>
      </c>
      <c r="N21" s="26">
        <f t="shared" si="8"/>
        <v>-75.372731</v>
      </c>
      <c r="O21" s="24">
        <f t="shared" si="9"/>
        <v>-75</v>
      </c>
      <c r="P21" s="26">
        <f t="shared" si="10"/>
        <v>-0.372731</v>
      </c>
      <c r="Q21" s="25">
        <f t="shared" si="11"/>
        <v>-37.2731</v>
      </c>
      <c r="R21" s="24">
        <f t="shared" si="12"/>
        <v>-37</v>
      </c>
      <c r="S21" s="25">
        <f t="shared" si="13"/>
        <v>-0.2731</v>
      </c>
      <c r="T21" s="8">
        <f t="shared" si="14"/>
        <v>-27.310000000000002</v>
      </c>
      <c r="U21" s="25">
        <f t="shared" si="15"/>
        <v>-75.62425277777777</v>
      </c>
      <c r="V21" s="38" t="s">
        <v>285</v>
      </c>
      <c r="W21" s="18" t="s">
        <v>18</v>
      </c>
      <c r="X21" s="7" t="s">
        <v>341</v>
      </c>
      <c r="Y21" s="32"/>
      <c r="Z21" s="32" t="s">
        <v>19</v>
      </c>
      <c r="AA21" s="37" t="s">
        <v>354</v>
      </c>
      <c r="AB21" s="17">
        <v>116.7</v>
      </c>
      <c r="AC21" s="38">
        <v>1.46</v>
      </c>
      <c r="AD21" s="38">
        <v>0.29</v>
      </c>
      <c r="AE21" s="38">
        <v>0.56</v>
      </c>
      <c r="AF21" s="38">
        <v>0.2</v>
      </c>
      <c r="AG21" s="38">
        <v>410</v>
      </c>
      <c r="AH21" s="38">
        <v>38</v>
      </c>
      <c r="AI21" s="38">
        <v>14</v>
      </c>
      <c r="AJ21" s="38">
        <v>0.34</v>
      </c>
      <c r="AK21" s="38">
        <v>3.84</v>
      </c>
      <c r="AL21" s="38">
        <v>20</v>
      </c>
      <c r="AM21" s="50" t="s">
        <v>322</v>
      </c>
      <c r="AN21" s="49" t="s">
        <v>322</v>
      </c>
      <c r="AO21" s="54" t="s">
        <v>322</v>
      </c>
      <c r="AP21" s="21"/>
    </row>
    <row r="22" spans="1:42" s="4" customFormat="1" ht="12.75">
      <c r="A22" s="34" t="s">
        <v>74</v>
      </c>
      <c r="B22" s="7" t="s">
        <v>75</v>
      </c>
      <c r="C22" s="7" t="s">
        <v>76</v>
      </c>
      <c r="D22" s="8">
        <v>405938.751</v>
      </c>
      <c r="E22" s="26">
        <f t="shared" si="0"/>
        <v>40.5938751</v>
      </c>
      <c r="F22" s="24">
        <f t="shared" si="1"/>
        <v>40</v>
      </c>
      <c r="G22" s="26">
        <f t="shared" si="2"/>
        <v>0.5938751</v>
      </c>
      <c r="H22" s="25">
        <f t="shared" si="3"/>
        <v>59.38751</v>
      </c>
      <c r="I22" s="24">
        <f t="shared" si="4"/>
        <v>59</v>
      </c>
      <c r="J22" s="25">
        <f t="shared" si="5"/>
        <v>0.38751</v>
      </c>
      <c r="K22" s="8">
        <f t="shared" si="6"/>
        <v>38.751000000000005</v>
      </c>
      <c r="L22" s="25">
        <f t="shared" si="7"/>
        <v>40.9940975</v>
      </c>
      <c r="M22" s="8">
        <v>-773605.201</v>
      </c>
      <c r="N22" s="26">
        <f t="shared" si="8"/>
        <v>-77.3605201</v>
      </c>
      <c r="O22" s="24">
        <f t="shared" si="9"/>
        <v>-77</v>
      </c>
      <c r="P22" s="26">
        <f t="shared" si="10"/>
        <v>-0.3605201</v>
      </c>
      <c r="Q22" s="25">
        <f t="shared" si="11"/>
        <v>-36.05201</v>
      </c>
      <c r="R22" s="24">
        <f t="shared" si="12"/>
        <v>-36</v>
      </c>
      <c r="S22" s="25">
        <f t="shared" si="13"/>
        <v>-0.05201</v>
      </c>
      <c r="T22" s="8">
        <f t="shared" si="14"/>
        <v>-5.2010000000000005</v>
      </c>
      <c r="U22" s="25">
        <f t="shared" si="15"/>
        <v>-77.60144472222221</v>
      </c>
      <c r="V22" s="7" t="s">
        <v>77</v>
      </c>
      <c r="W22" s="6" t="s">
        <v>39</v>
      </c>
      <c r="X22" s="6" t="s">
        <v>326</v>
      </c>
      <c r="Y22" s="31"/>
      <c r="Z22" s="31" t="s">
        <v>19</v>
      </c>
      <c r="AA22" s="34" t="s">
        <v>355</v>
      </c>
      <c r="AB22" s="13">
        <v>117.1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51">
        <v>4.5</v>
      </c>
      <c r="AN22" s="49">
        <v>4.5</v>
      </c>
      <c r="AO22" s="54" t="s">
        <v>434</v>
      </c>
      <c r="AP22" s="21"/>
    </row>
    <row r="23" spans="1:42" s="4" customFormat="1" ht="25.5">
      <c r="A23" s="40" t="s">
        <v>78</v>
      </c>
      <c r="B23" s="15" t="s">
        <v>75</v>
      </c>
      <c r="C23" s="15" t="s">
        <v>79</v>
      </c>
      <c r="D23" s="16">
        <v>410729.498</v>
      </c>
      <c r="E23" s="26">
        <f t="shared" si="0"/>
        <v>41.0729498</v>
      </c>
      <c r="F23" s="24">
        <f t="shared" si="1"/>
        <v>41</v>
      </c>
      <c r="G23" s="26">
        <f t="shared" si="2"/>
        <v>0.0729498</v>
      </c>
      <c r="H23" s="25">
        <f t="shared" si="3"/>
        <v>7.29498</v>
      </c>
      <c r="I23" s="24">
        <f t="shared" si="4"/>
        <v>7</v>
      </c>
      <c r="J23" s="25">
        <f t="shared" si="5"/>
        <v>0.29498</v>
      </c>
      <c r="K23" s="8">
        <f t="shared" si="6"/>
        <v>29.498</v>
      </c>
      <c r="L23" s="25">
        <f t="shared" si="7"/>
        <v>41.12486055555556</v>
      </c>
      <c r="M23" s="16">
        <v>-775848.397</v>
      </c>
      <c r="N23" s="26">
        <f t="shared" si="8"/>
        <v>-77.5848397</v>
      </c>
      <c r="O23" s="24">
        <f t="shared" si="9"/>
        <v>-77</v>
      </c>
      <c r="P23" s="26">
        <f t="shared" si="10"/>
        <v>-0.5848397</v>
      </c>
      <c r="Q23" s="25">
        <f t="shared" si="11"/>
        <v>-58.48397</v>
      </c>
      <c r="R23" s="24">
        <f t="shared" si="12"/>
        <v>-58</v>
      </c>
      <c r="S23" s="25">
        <f t="shared" si="13"/>
        <v>-0.48397</v>
      </c>
      <c r="T23" s="8">
        <f t="shared" si="14"/>
        <v>-48.397</v>
      </c>
      <c r="U23" s="25">
        <f t="shared" si="15"/>
        <v>-77.98011027777778</v>
      </c>
      <c r="V23" s="15" t="s">
        <v>80</v>
      </c>
      <c r="W23" s="18" t="s">
        <v>58</v>
      </c>
      <c r="X23" s="7" t="s">
        <v>341</v>
      </c>
      <c r="Y23" s="32"/>
      <c r="Z23" s="32" t="s">
        <v>19</v>
      </c>
      <c r="AA23" s="37" t="s">
        <v>356</v>
      </c>
      <c r="AB23" s="17">
        <v>113.2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49" t="s">
        <v>322</v>
      </c>
      <c r="AN23" s="49" t="s">
        <v>322</v>
      </c>
      <c r="AO23" s="54" t="s">
        <v>488</v>
      </c>
      <c r="AP23" s="21"/>
    </row>
    <row r="24" spans="1:42" s="4" customFormat="1" ht="12.75">
      <c r="A24" s="40" t="s">
        <v>81</v>
      </c>
      <c r="B24" s="15" t="s">
        <v>82</v>
      </c>
      <c r="C24" s="15" t="s">
        <v>83</v>
      </c>
      <c r="D24" s="16">
        <v>411942.596</v>
      </c>
      <c r="E24" s="26">
        <f t="shared" si="0"/>
        <v>41.1942596</v>
      </c>
      <c r="F24" s="24">
        <f t="shared" si="1"/>
        <v>41</v>
      </c>
      <c r="G24" s="26">
        <f t="shared" si="2"/>
        <v>0.1942596</v>
      </c>
      <c r="H24" s="25">
        <f t="shared" si="3"/>
        <v>19.42596</v>
      </c>
      <c r="I24" s="24">
        <f t="shared" si="4"/>
        <v>19</v>
      </c>
      <c r="J24" s="25">
        <f t="shared" si="5"/>
        <v>0.42596</v>
      </c>
      <c r="K24" s="8">
        <f t="shared" si="6"/>
        <v>42.596000000000004</v>
      </c>
      <c r="L24" s="25">
        <f t="shared" si="7"/>
        <v>41.328498888888895</v>
      </c>
      <c r="M24" s="16">
        <v>-793148.917</v>
      </c>
      <c r="N24" s="26">
        <f t="shared" si="8"/>
        <v>-79.3148917</v>
      </c>
      <c r="O24" s="24">
        <f t="shared" si="9"/>
        <v>-79</v>
      </c>
      <c r="P24" s="26">
        <f t="shared" si="10"/>
        <v>-0.3148917</v>
      </c>
      <c r="Q24" s="25">
        <f t="shared" si="11"/>
        <v>-31.48917</v>
      </c>
      <c r="R24" s="24">
        <f t="shared" si="12"/>
        <v>-31</v>
      </c>
      <c r="S24" s="25">
        <f t="shared" si="13"/>
        <v>-0.48917</v>
      </c>
      <c r="T24" s="8">
        <f t="shared" si="14"/>
        <v>-48.917</v>
      </c>
      <c r="U24" s="25">
        <f t="shared" si="15"/>
        <v>-79.53025472222222</v>
      </c>
      <c r="V24" s="38" t="s">
        <v>286</v>
      </c>
      <c r="W24" s="18" t="s">
        <v>18</v>
      </c>
      <c r="X24" s="7" t="s">
        <v>341</v>
      </c>
      <c r="Y24" s="32"/>
      <c r="Z24" s="32" t="s">
        <v>19</v>
      </c>
      <c r="AA24" s="37" t="s">
        <v>357</v>
      </c>
      <c r="AB24" s="17">
        <v>106.4</v>
      </c>
      <c r="AC24" s="38">
        <v>3.98</v>
      </c>
      <c r="AD24" s="38">
        <v>1.74</v>
      </c>
      <c r="AE24" s="38">
        <v>2.01</v>
      </c>
      <c r="AF24" s="38">
        <v>0.84</v>
      </c>
      <c r="AG24" s="38">
        <v>443</v>
      </c>
      <c r="AH24" s="38">
        <v>51</v>
      </c>
      <c r="AI24" s="38">
        <v>21</v>
      </c>
      <c r="AJ24" s="38">
        <v>0.46</v>
      </c>
      <c r="AK24" s="38">
        <v>1.01</v>
      </c>
      <c r="AL24" s="38">
        <v>30</v>
      </c>
      <c r="AM24" s="50" t="s">
        <v>322</v>
      </c>
      <c r="AN24" s="49" t="s">
        <v>322</v>
      </c>
      <c r="AO24" s="54" t="s">
        <v>322</v>
      </c>
      <c r="AP24" s="21"/>
    </row>
    <row r="25" spans="1:42" s="11" customFormat="1" ht="25.5">
      <c r="A25" s="40" t="s">
        <v>84</v>
      </c>
      <c r="B25" s="15" t="s">
        <v>82</v>
      </c>
      <c r="C25" s="15" t="s">
        <v>82</v>
      </c>
      <c r="D25" s="16">
        <v>411320.197</v>
      </c>
      <c r="E25" s="26">
        <f t="shared" si="0"/>
        <v>41.1320197</v>
      </c>
      <c r="F25" s="24">
        <f t="shared" si="1"/>
        <v>41</v>
      </c>
      <c r="G25" s="26">
        <f t="shared" si="2"/>
        <v>0.1320197</v>
      </c>
      <c r="H25" s="25">
        <f t="shared" si="3"/>
        <v>13.20197</v>
      </c>
      <c r="I25" s="24">
        <f t="shared" si="4"/>
        <v>13</v>
      </c>
      <c r="J25" s="25">
        <f t="shared" si="5"/>
        <v>0.20197</v>
      </c>
      <c r="K25" s="8">
        <f t="shared" si="6"/>
        <v>20.197000000000003</v>
      </c>
      <c r="L25" s="25">
        <f t="shared" si="7"/>
        <v>41.222276944444445</v>
      </c>
      <c r="M25" s="16">
        <v>-792634.216</v>
      </c>
      <c r="N25" s="26">
        <f t="shared" si="8"/>
        <v>-79.2634216</v>
      </c>
      <c r="O25" s="24">
        <f t="shared" si="9"/>
        <v>-79</v>
      </c>
      <c r="P25" s="26">
        <f t="shared" si="10"/>
        <v>-0.2634216</v>
      </c>
      <c r="Q25" s="25">
        <f t="shared" si="11"/>
        <v>-26.342159999999996</v>
      </c>
      <c r="R25" s="24">
        <f t="shared" si="12"/>
        <v>-26</v>
      </c>
      <c r="S25" s="25">
        <f t="shared" si="13"/>
        <v>-0.34216</v>
      </c>
      <c r="T25" s="8">
        <f t="shared" si="14"/>
        <v>-34.216</v>
      </c>
      <c r="U25" s="25">
        <f t="shared" si="15"/>
        <v>-79.44283777777778</v>
      </c>
      <c r="V25" s="15" t="s">
        <v>85</v>
      </c>
      <c r="W25" s="18" t="s">
        <v>86</v>
      </c>
      <c r="X25" s="7" t="s">
        <v>341</v>
      </c>
      <c r="Y25" s="32"/>
      <c r="Z25" s="32" t="s">
        <v>19</v>
      </c>
      <c r="AA25" s="37" t="s">
        <v>334</v>
      </c>
      <c r="AB25" s="17">
        <v>117.6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49">
        <v>2</v>
      </c>
      <c r="AN25" s="49">
        <v>2.5</v>
      </c>
      <c r="AO25" s="54" t="s">
        <v>435</v>
      </c>
      <c r="AP25" s="31"/>
    </row>
    <row r="26" spans="1:42" s="11" customFormat="1" ht="25.5">
      <c r="A26" s="40" t="s">
        <v>87</v>
      </c>
      <c r="B26" s="15" t="s">
        <v>88</v>
      </c>
      <c r="C26" s="15" t="s">
        <v>89</v>
      </c>
      <c r="D26" s="16">
        <v>410357.245</v>
      </c>
      <c r="E26" s="26">
        <f t="shared" si="0"/>
        <v>41.0357245</v>
      </c>
      <c r="F26" s="24">
        <f t="shared" si="1"/>
        <v>41</v>
      </c>
      <c r="G26" s="26">
        <f t="shared" si="2"/>
        <v>0.0357245</v>
      </c>
      <c r="H26" s="25">
        <f t="shared" si="3"/>
        <v>3.57245</v>
      </c>
      <c r="I26" s="24">
        <f t="shared" si="4"/>
        <v>3</v>
      </c>
      <c r="J26" s="25">
        <f t="shared" si="5"/>
        <v>0.57245</v>
      </c>
      <c r="K26" s="8">
        <f t="shared" si="6"/>
        <v>57.245000000000005</v>
      </c>
      <c r="L26" s="25">
        <f t="shared" si="7"/>
        <v>41.06590138888889</v>
      </c>
      <c r="M26" s="16">
        <v>-784141.172</v>
      </c>
      <c r="N26" s="26">
        <f t="shared" si="8"/>
        <v>-78.4141172</v>
      </c>
      <c r="O26" s="24">
        <f t="shared" si="9"/>
        <v>-78</v>
      </c>
      <c r="P26" s="26">
        <f t="shared" si="10"/>
        <v>-0.4141172</v>
      </c>
      <c r="Q26" s="25">
        <f t="shared" si="11"/>
        <v>-41.41172</v>
      </c>
      <c r="R26" s="24">
        <f t="shared" si="12"/>
        <v>-41</v>
      </c>
      <c r="S26" s="25">
        <f t="shared" si="13"/>
        <v>-0.41172</v>
      </c>
      <c r="T26" s="8">
        <f t="shared" si="14"/>
        <v>-41.172</v>
      </c>
      <c r="U26" s="25">
        <f t="shared" si="15"/>
        <v>-78.69477</v>
      </c>
      <c r="V26" s="15" t="s">
        <v>90</v>
      </c>
      <c r="W26" s="18" t="s">
        <v>91</v>
      </c>
      <c r="X26" s="7" t="s">
        <v>343</v>
      </c>
      <c r="Y26" s="32"/>
      <c r="Z26" s="32" t="s">
        <v>19</v>
      </c>
      <c r="AA26" s="37" t="s">
        <v>358</v>
      </c>
      <c r="AB26" s="17">
        <v>110.2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49" t="s">
        <v>322</v>
      </c>
      <c r="AN26" s="49" t="s">
        <v>322</v>
      </c>
      <c r="AO26" s="54" t="s">
        <v>436</v>
      </c>
      <c r="AP26" s="31"/>
    </row>
    <row r="27" spans="1:42" s="12" customFormat="1" ht="12.75">
      <c r="A27" s="40" t="s">
        <v>92</v>
      </c>
      <c r="B27" s="15" t="s">
        <v>93</v>
      </c>
      <c r="C27" s="15" t="s">
        <v>94</v>
      </c>
      <c r="D27" s="16">
        <v>412216.652</v>
      </c>
      <c r="E27" s="26">
        <f t="shared" si="0"/>
        <v>41.2216652</v>
      </c>
      <c r="F27" s="24">
        <f t="shared" si="1"/>
        <v>41</v>
      </c>
      <c r="G27" s="26">
        <f t="shared" si="2"/>
        <v>0.2216652</v>
      </c>
      <c r="H27" s="25">
        <f t="shared" si="3"/>
        <v>22.166520000000002</v>
      </c>
      <c r="I27" s="24">
        <f t="shared" si="4"/>
        <v>22</v>
      </c>
      <c r="J27" s="25">
        <f t="shared" si="5"/>
        <v>0.16652</v>
      </c>
      <c r="K27" s="8">
        <f t="shared" si="6"/>
        <v>16.652</v>
      </c>
      <c r="L27" s="25">
        <f t="shared" si="7"/>
        <v>41.37129222222222</v>
      </c>
      <c r="M27" s="16">
        <v>-773359.84</v>
      </c>
      <c r="N27" s="26">
        <f t="shared" si="8"/>
        <v>-77.335984</v>
      </c>
      <c r="O27" s="24">
        <f t="shared" si="9"/>
        <v>-77</v>
      </c>
      <c r="P27" s="26">
        <f t="shared" si="10"/>
        <v>-0.335984</v>
      </c>
      <c r="Q27" s="25">
        <f t="shared" si="11"/>
        <v>-33.5984</v>
      </c>
      <c r="R27" s="24">
        <f t="shared" si="12"/>
        <v>-33</v>
      </c>
      <c r="S27" s="25">
        <f t="shared" si="13"/>
        <v>-0.5984</v>
      </c>
      <c r="T27" s="8">
        <f t="shared" si="14"/>
        <v>-59.84</v>
      </c>
      <c r="U27" s="25">
        <f t="shared" si="15"/>
        <v>-77.56662222222222</v>
      </c>
      <c r="V27" s="38" t="s">
        <v>287</v>
      </c>
      <c r="W27" s="18" t="s">
        <v>18</v>
      </c>
      <c r="X27" s="7" t="s">
        <v>341</v>
      </c>
      <c r="Y27" s="32"/>
      <c r="Z27" s="32" t="s">
        <v>19</v>
      </c>
      <c r="AA27" s="37" t="s">
        <v>359</v>
      </c>
      <c r="AB27" s="17">
        <v>101.8</v>
      </c>
      <c r="AC27" s="38">
        <v>3.1</v>
      </c>
      <c r="AD27" s="38">
        <v>0.3</v>
      </c>
      <c r="AE27" s="38">
        <v>0.13</v>
      </c>
      <c r="AF27" s="38">
        <v>0.83</v>
      </c>
      <c r="AG27" s="38">
        <v>358</v>
      </c>
      <c r="AH27" s="38">
        <v>4</v>
      </c>
      <c r="AI27" s="38">
        <v>27</v>
      </c>
      <c r="AJ27" s="38">
        <v>0.7</v>
      </c>
      <c r="AK27" s="38">
        <v>2.22</v>
      </c>
      <c r="AL27" s="38">
        <v>23</v>
      </c>
      <c r="AM27" s="50" t="s">
        <v>322</v>
      </c>
      <c r="AN27" s="51" t="s">
        <v>322</v>
      </c>
      <c r="AO27" s="55" t="s">
        <v>322</v>
      </c>
      <c r="AP27" s="52"/>
    </row>
    <row r="28" spans="1:42" s="12" customFormat="1" ht="12.75">
      <c r="A28" s="34" t="s">
        <v>92</v>
      </c>
      <c r="B28" s="7" t="s">
        <v>93</v>
      </c>
      <c r="C28" s="7" t="s">
        <v>94</v>
      </c>
      <c r="D28" s="8">
        <v>412216.652</v>
      </c>
      <c r="E28" s="26">
        <f>D28/10000</f>
        <v>41.2216652</v>
      </c>
      <c r="F28" s="24">
        <f>TRUNC(E28,0)</f>
        <v>41</v>
      </c>
      <c r="G28" s="26">
        <f>ROUND(E28-F28,7)</f>
        <v>0.2216652</v>
      </c>
      <c r="H28" s="25">
        <f>G28*100</f>
        <v>22.166520000000002</v>
      </c>
      <c r="I28" s="24">
        <f>TRUNC(H28,0)</f>
        <v>22</v>
      </c>
      <c r="J28" s="25">
        <f>ROUND(H28-I28,5)</f>
        <v>0.16652</v>
      </c>
      <c r="K28" s="8">
        <f>J28*100</f>
        <v>16.652</v>
      </c>
      <c r="L28" s="25">
        <f>F28+I28/60+K28/3600</f>
        <v>41.37129222222222</v>
      </c>
      <c r="M28" s="8">
        <v>-773359.84</v>
      </c>
      <c r="N28" s="26">
        <f>M28/10000</f>
        <v>-77.335984</v>
      </c>
      <c r="O28" s="24">
        <f>TRUNC(N28,0)</f>
        <v>-77</v>
      </c>
      <c r="P28" s="26">
        <f>ROUND(N28-O28,7)</f>
        <v>-0.335984</v>
      </c>
      <c r="Q28" s="25">
        <f>P28*100</f>
        <v>-33.5984</v>
      </c>
      <c r="R28" s="24">
        <f>TRUNC(Q28,0)</f>
        <v>-33</v>
      </c>
      <c r="S28" s="25">
        <f>ROUND(Q28-R28,5)</f>
        <v>-0.5984</v>
      </c>
      <c r="T28" s="8">
        <f>S28*100</f>
        <v>-59.84</v>
      </c>
      <c r="U28" s="25">
        <f>O28+R28/60+T28/3600</f>
        <v>-77.56662222222222</v>
      </c>
      <c r="V28" s="38" t="s">
        <v>287</v>
      </c>
      <c r="W28" s="6" t="s">
        <v>39</v>
      </c>
      <c r="X28" s="6" t="s">
        <v>326</v>
      </c>
      <c r="Y28" s="31"/>
      <c r="Z28" s="31" t="s">
        <v>19</v>
      </c>
      <c r="AA28" s="34" t="s">
        <v>360</v>
      </c>
      <c r="AB28" s="13">
        <v>118.5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49">
        <v>4.5</v>
      </c>
      <c r="AN28" s="51">
        <v>5</v>
      </c>
      <c r="AO28" s="55" t="s">
        <v>422</v>
      </c>
      <c r="AP28" s="52"/>
    </row>
    <row r="29" spans="1:42" s="12" customFormat="1" ht="25.5">
      <c r="A29" s="40" t="s">
        <v>95</v>
      </c>
      <c r="B29" s="15" t="s">
        <v>93</v>
      </c>
      <c r="C29" s="15" t="s">
        <v>96</v>
      </c>
      <c r="D29" s="16">
        <v>411531.43</v>
      </c>
      <c r="E29" s="26">
        <f t="shared" si="0"/>
        <v>41.153143</v>
      </c>
      <c r="F29" s="24">
        <f t="shared" si="1"/>
        <v>41</v>
      </c>
      <c r="G29" s="26">
        <f t="shared" si="2"/>
        <v>0.153143</v>
      </c>
      <c r="H29" s="25">
        <f t="shared" si="3"/>
        <v>15.3143</v>
      </c>
      <c r="I29" s="24">
        <f t="shared" si="4"/>
        <v>15</v>
      </c>
      <c r="J29" s="25">
        <f t="shared" si="5"/>
        <v>0.3143</v>
      </c>
      <c r="K29" s="8">
        <f t="shared" si="6"/>
        <v>31.430000000000003</v>
      </c>
      <c r="L29" s="25">
        <f t="shared" si="7"/>
        <v>41.25873055555556</v>
      </c>
      <c r="M29" s="16">
        <v>-772608.737</v>
      </c>
      <c r="N29" s="26">
        <f t="shared" si="8"/>
        <v>-77.26087369999999</v>
      </c>
      <c r="O29" s="24">
        <f t="shared" si="9"/>
        <v>-77</v>
      </c>
      <c r="P29" s="26">
        <f t="shared" si="10"/>
        <v>-0.2608737</v>
      </c>
      <c r="Q29" s="25">
        <f t="shared" si="11"/>
        <v>-26.08737</v>
      </c>
      <c r="R29" s="24">
        <f t="shared" si="12"/>
        <v>-26</v>
      </c>
      <c r="S29" s="25">
        <f t="shared" si="13"/>
        <v>-0.08737</v>
      </c>
      <c r="T29" s="8">
        <f t="shared" si="14"/>
        <v>-8.737</v>
      </c>
      <c r="U29" s="25">
        <f t="shared" si="15"/>
        <v>-77.43576027777779</v>
      </c>
      <c r="V29" s="15" t="s">
        <v>321</v>
      </c>
      <c r="W29" s="18" t="s">
        <v>58</v>
      </c>
      <c r="X29" s="7" t="s">
        <v>341</v>
      </c>
      <c r="Y29" s="32"/>
      <c r="Z29" s="32" t="s">
        <v>19</v>
      </c>
      <c r="AA29" s="37" t="s">
        <v>361</v>
      </c>
      <c r="AB29" s="17">
        <v>119.5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49" t="s">
        <v>322</v>
      </c>
      <c r="AN29" s="51" t="s">
        <v>322</v>
      </c>
      <c r="AO29" s="55" t="s">
        <v>437</v>
      </c>
      <c r="AP29" s="52"/>
    </row>
    <row r="30" spans="1:42" s="14" customFormat="1" ht="12.75">
      <c r="A30" s="40" t="s">
        <v>95</v>
      </c>
      <c r="B30" s="15" t="s">
        <v>93</v>
      </c>
      <c r="C30" s="15" t="s">
        <v>96</v>
      </c>
      <c r="D30" s="16">
        <v>411531.43</v>
      </c>
      <c r="E30" s="26">
        <f t="shared" si="0"/>
        <v>41.153143</v>
      </c>
      <c r="F30" s="24">
        <f t="shared" si="1"/>
        <v>41</v>
      </c>
      <c r="G30" s="26">
        <f t="shared" si="2"/>
        <v>0.153143</v>
      </c>
      <c r="H30" s="25">
        <f t="shared" si="3"/>
        <v>15.3143</v>
      </c>
      <c r="I30" s="24">
        <f t="shared" si="4"/>
        <v>15</v>
      </c>
      <c r="J30" s="25">
        <f t="shared" si="5"/>
        <v>0.3143</v>
      </c>
      <c r="K30" s="8">
        <f t="shared" si="6"/>
        <v>31.430000000000003</v>
      </c>
      <c r="L30" s="25">
        <f t="shared" si="7"/>
        <v>41.25873055555556</v>
      </c>
      <c r="M30" s="16">
        <v>-772608.737</v>
      </c>
      <c r="N30" s="26">
        <f t="shared" si="8"/>
        <v>-77.26087369999999</v>
      </c>
      <c r="O30" s="24">
        <f t="shared" si="9"/>
        <v>-77</v>
      </c>
      <c r="P30" s="26">
        <f t="shared" si="10"/>
        <v>-0.2608737</v>
      </c>
      <c r="Q30" s="25">
        <f t="shared" si="11"/>
        <v>-26.08737</v>
      </c>
      <c r="R30" s="24">
        <f t="shared" si="12"/>
        <v>-26</v>
      </c>
      <c r="S30" s="25">
        <f t="shared" si="13"/>
        <v>-0.08737</v>
      </c>
      <c r="T30" s="8">
        <f t="shared" si="14"/>
        <v>-8.737</v>
      </c>
      <c r="U30" s="25">
        <f t="shared" si="15"/>
        <v>-77.43576027777779</v>
      </c>
      <c r="V30" s="15" t="s">
        <v>321</v>
      </c>
      <c r="W30" s="18" t="s">
        <v>18</v>
      </c>
      <c r="X30" s="7" t="s">
        <v>341</v>
      </c>
      <c r="Y30" s="32"/>
      <c r="Z30" s="32" t="s">
        <v>19</v>
      </c>
      <c r="AA30" s="37" t="s">
        <v>362</v>
      </c>
      <c r="AB30" s="17">
        <v>118.2</v>
      </c>
      <c r="AC30" s="38">
        <v>3.56</v>
      </c>
      <c r="AD30" s="38">
        <v>0.56</v>
      </c>
      <c r="AE30" s="38">
        <v>0.21</v>
      </c>
      <c r="AF30" s="38">
        <v>0.73</v>
      </c>
      <c r="AG30" s="38">
        <v>355</v>
      </c>
      <c r="AH30" s="38">
        <v>6</v>
      </c>
      <c r="AI30" s="38">
        <v>21</v>
      </c>
      <c r="AJ30" s="38">
        <v>0.73</v>
      </c>
      <c r="AK30" s="38">
        <v>2.29</v>
      </c>
      <c r="AL30" s="38">
        <v>13</v>
      </c>
      <c r="AM30" s="50" t="s">
        <v>322</v>
      </c>
      <c r="AN30" s="49" t="s">
        <v>322</v>
      </c>
      <c r="AO30" s="54" t="s">
        <v>322</v>
      </c>
      <c r="AP30" s="21"/>
    </row>
    <row r="31" spans="1:42" s="14" customFormat="1" ht="25.5">
      <c r="A31" s="40" t="s">
        <v>97</v>
      </c>
      <c r="B31" s="15" t="s">
        <v>98</v>
      </c>
      <c r="C31" s="15" t="s">
        <v>99</v>
      </c>
      <c r="D31" s="16">
        <v>405307.442</v>
      </c>
      <c r="E31" s="26">
        <f t="shared" si="0"/>
        <v>40.5307442</v>
      </c>
      <c r="F31" s="24">
        <f t="shared" si="1"/>
        <v>40</v>
      </c>
      <c r="G31" s="26">
        <f t="shared" si="2"/>
        <v>0.5307442</v>
      </c>
      <c r="H31" s="25">
        <f t="shared" si="3"/>
        <v>53.07442</v>
      </c>
      <c r="I31" s="24">
        <f t="shared" si="4"/>
        <v>53</v>
      </c>
      <c r="J31" s="25">
        <f t="shared" si="5"/>
        <v>0.07442</v>
      </c>
      <c r="K31" s="8">
        <f t="shared" si="6"/>
        <v>7.442</v>
      </c>
      <c r="L31" s="25">
        <f t="shared" si="7"/>
        <v>40.885400555555556</v>
      </c>
      <c r="M31" s="16">
        <v>-762414.933</v>
      </c>
      <c r="N31" s="26">
        <f t="shared" si="8"/>
        <v>-76.2414933</v>
      </c>
      <c r="O31" s="24">
        <f t="shared" si="9"/>
        <v>-76</v>
      </c>
      <c r="P31" s="26">
        <f t="shared" si="10"/>
        <v>-0.2414933</v>
      </c>
      <c r="Q31" s="25">
        <f t="shared" si="11"/>
        <v>-24.14933</v>
      </c>
      <c r="R31" s="24">
        <f t="shared" si="12"/>
        <v>-24</v>
      </c>
      <c r="S31" s="25">
        <f t="shared" si="13"/>
        <v>-0.14933</v>
      </c>
      <c r="T31" s="8">
        <f t="shared" si="14"/>
        <v>-14.933</v>
      </c>
      <c r="U31" s="25">
        <f t="shared" si="15"/>
        <v>-76.40414805555557</v>
      </c>
      <c r="V31" s="15" t="s">
        <v>100</v>
      </c>
      <c r="W31" s="18" t="s">
        <v>46</v>
      </c>
      <c r="X31" s="7" t="s">
        <v>342</v>
      </c>
      <c r="Y31" s="32"/>
      <c r="Z31" s="32" t="s">
        <v>19</v>
      </c>
      <c r="AA31" s="37" t="s">
        <v>333</v>
      </c>
      <c r="AB31" s="17">
        <v>115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49" t="s">
        <v>322</v>
      </c>
      <c r="AN31" s="49" t="s">
        <v>322</v>
      </c>
      <c r="AO31" s="54" t="s">
        <v>438</v>
      </c>
      <c r="AP31" s="21"/>
    </row>
    <row r="32" spans="1:42" s="14" customFormat="1" ht="25.5">
      <c r="A32" s="40" t="s">
        <v>101</v>
      </c>
      <c r="B32" s="15" t="s">
        <v>102</v>
      </c>
      <c r="C32" s="15" t="s">
        <v>103</v>
      </c>
      <c r="D32" s="16">
        <v>414256.008</v>
      </c>
      <c r="E32" s="26">
        <f t="shared" si="0"/>
        <v>41.4256008</v>
      </c>
      <c r="F32" s="24">
        <f t="shared" si="1"/>
        <v>41</v>
      </c>
      <c r="G32" s="26">
        <f t="shared" si="2"/>
        <v>0.4256008</v>
      </c>
      <c r="H32" s="25">
        <f t="shared" si="3"/>
        <v>42.56008</v>
      </c>
      <c r="I32" s="24">
        <f t="shared" si="4"/>
        <v>42</v>
      </c>
      <c r="J32" s="25">
        <f t="shared" si="5"/>
        <v>0.56008</v>
      </c>
      <c r="K32" s="8">
        <f t="shared" si="6"/>
        <v>56.008</v>
      </c>
      <c r="L32" s="25">
        <f t="shared" si="7"/>
        <v>41.71555777777778</v>
      </c>
      <c r="M32" s="16">
        <v>-801825.377</v>
      </c>
      <c r="N32" s="26">
        <f t="shared" si="8"/>
        <v>-80.1825377</v>
      </c>
      <c r="O32" s="24">
        <f t="shared" si="9"/>
        <v>-80</v>
      </c>
      <c r="P32" s="26">
        <f t="shared" si="10"/>
        <v>-0.1825377</v>
      </c>
      <c r="Q32" s="25">
        <f t="shared" si="11"/>
        <v>-18.25377</v>
      </c>
      <c r="R32" s="24">
        <f t="shared" si="12"/>
        <v>-18</v>
      </c>
      <c r="S32" s="25">
        <f t="shared" si="13"/>
        <v>-0.25377</v>
      </c>
      <c r="T32" s="8">
        <f t="shared" si="14"/>
        <v>-25.377</v>
      </c>
      <c r="U32" s="25">
        <f t="shared" si="15"/>
        <v>-80.30704916666666</v>
      </c>
      <c r="V32" s="15" t="s">
        <v>104</v>
      </c>
      <c r="W32" s="18" t="s">
        <v>20</v>
      </c>
      <c r="X32" s="7" t="s">
        <v>341</v>
      </c>
      <c r="Y32" s="32"/>
      <c r="Z32" s="32" t="s">
        <v>19</v>
      </c>
      <c r="AA32" s="37" t="s">
        <v>363</v>
      </c>
      <c r="AB32" s="17">
        <v>116.4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49">
        <v>1.5</v>
      </c>
      <c r="AN32" s="49">
        <v>1.5</v>
      </c>
      <c r="AO32" s="54" t="s">
        <v>439</v>
      </c>
      <c r="AP32" s="21"/>
    </row>
    <row r="33" spans="1:42" s="14" customFormat="1" ht="51">
      <c r="A33" s="34" t="s">
        <v>101</v>
      </c>
      <c r="B33" s="7" t="s">
        <v>102</v>
      </c>
      <c r="C33" s="7" t="s">
        <v>103</v>
      </c>
      <c r="D33" s="16">
        <v>414256.008</v>
      </c>
      <c r="E33" s="26">
        <f t="shared" si="0"/>
        <v>41.4256008</v>
      </c>
      <c r="F33" s="24">
        <f t="shared" si="1"/>
        <v>41</v>
      </c>
      <c r="G33" s="26">
        <f t="shared" si="2"/>
        <v>0.4256008</v>
      </c>
      <c r="H33" s="25">
        <f t="shared" si="3"/>
        <v>42.56008</v>
      </c>
      <c r="I33" s="24">
        <f t="shared" si="4"/>
        <v>42</v>
      </c>
      <c r="J33" s="25">
        <f t="shared" si="5"/>
        <v>0.56008</v>
      </c>
      <c r="K33" s="8">
        <f t="shared" si="6"/>
        <v>56.008</v>
      </c>
      <c r="L33" s="25">
        <f t="shared" si="7"/>
        <v>41.71555777777778</v>
      </c>
      <c r="M33" s="16">
        <v>-801825.377</v>
      </c>
      <c r="N33" s="26">
        <f t="shared" si="8"/>
        <v>-80.1825377</v>
      </c>
      <c r="O33" s="24">
        <f t="shared" si="9"/>
        <v>-80</v>
      </c>
      <c r="P33" s="26">
        <f t="shared" si="10"/>
        <v>-0.1825377</v>
      </c>
      <c r="Q33" s="25">
        <f t="shared" si="11"/>
        <v>-18.25377</v>
      </c>
      <c r="R33" s="24">
        <f t="shared" si="12"/>
        <v>-18</v>
      </c>
      <c r="S33" s="25">
        <f t="shared" si="13"/>
        <v>-0.25377</v>
      </c>
      <c r="T33" s="8">
        <f t="shared" si="14"/>
        <v>-25.377</v>
      </c>
      <c r="U33" s="25">
        <f t="shared" si="15"/>
        <v>-80.30704916666666</v>
      </c>
      <c r="V33" s="7" t="s">
        <v>104</v>
      </c>
      <c r="W33" s="6" t="s">
        <v>39</v>
      </c>
      <c r="X33" s="6" t="s">
        <v>326</v>
      </c>
      <c r="Y33" s="31"/>
      <c r="Z33" s="31" t="s">
        <v>19</v>
      </c>
      <c r="AA33" s="34" t="s">
        <v>364</v>
      </c>
      <c r="AB33" s="13">
        <v>110</v>
      </c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9">
        <v>1.5</v>
      </c>
      <c r="AN33" s="49">
        <v>1.5</v>
      </c>
      <c r="AO33" s="54" t="s">
        <v>440</v>
      </c>
      <c r="AP33" s="21"/>
    </row>
    <row r="34" spans="1:42" s="14" customFormat="1" ht="38.25">
      <c r="A34" s="40" t="s">
        <v>105</v>
      </c>
      <c r="B34" s="15" t="s">
        <v>106</v>
      </c>
      <c r="C34" s="15" t="s">
        <v>107</v>
      </c>
      <c r="D34" s="16">
        <v>411852.793</v>
      </c>
      <c r="E34" s="26">
        <f t="shared" si="0"/>
        <v>41.1852793</v>
      </c>
      <c r="F34" s="24">
        <f t="shared" si="1"/>
        <v>41</v>
      </c>
      <c r="G34" s="26">
        <f t="shared" si="2"/>
        <v>0.1852793</v>
      </c>
      <c r="H34" s="25">
        <f t="shared" si="3"/>
        <v>18.52793</v>
      </c>
      <c r="I34" s="24">
        <f t="shared" si="4"/>
        <v>18</v>
      </c>
      <c r="J34" s="25">
        <f t="shared" si="5"/>
        <v>0.52793</v>
      </c>
      <c r="K34" s="8">
        <f t="shared" si="6"/>
        <v>52.793</v>
      </c>
      <c r="L34" s="25">
        <f t="shared" si="7"/>
        <v>41.31466472222222</v>
      </c>
      <c r="M34" s="16">
        <v>-781713.661</v>
      </c>
      <c r="N34" s="26">
        <f t="shared" si="8"/>
        <v>-78.1713661</v>
      </c>
      <c r="O34" s="24">
        <f t="shared" si="9"/>
        <v>-78</v>
      </c>
      <c r="P34" s="26">
        <f t="shared" si="10"/>
        <v>-0.1713661</v>
      </c>
      <c r="Q34" s="25">
        <f t="shared" si="11"/>
        <v>-17.13661</v>
      </c>
      <c r="R34" s="24">
        <f t="shared" si="12"/>
        <v>-17</v>
      </c>
      <c r="S34" s="25">
        <f t="shared" si="13"/>
        <v>-0.13661</v>
      </c>
      <c r="T34" s="8">
        <f t="shared" si="14"/>
        <v>-13.661000000000001</v>
      </c>
      <c r="U34" s="25">
        <f t="shared" si="15"/>
        <v>-78.28712805555556</v>
      </c>
      <c r="V34" s="15" t="s">
        <v>484</v>
      </c>
      <c r="W34" s="18" t="s">
        <v>58</v>
      </c>
      <c r="X34" s="7" t="s">
        <v>341</v>
      </c>
      <c r="Y34" s="32"/>
      <c r="Z34" s="32" t="s">
        <v>19</v>
      </c>
      <c r="AA34" s="37" t="s">
        <v>365</v>
      </c>
      <c r="AB34" s="17">
        <v>122.4</v>
      </c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9" t="s">
        <v>322</v>
      </c>
      <c r="AN34" s="49" t="s">
        <v>322</v>
      </c>
      <c r="AO34" s="54" t="s">
        <v>510</v>
      </c>
      <c r="AP34" s="21" t="s">
        <v>502</v>
      </c>
    </row>
    <row r="35" spans="1:42" s="14" customFormat="1" ht="12.75">
      <c r="A35" s="34" t="s">
        <v>105</v>
      </c>
      <c r="B35" s="7" t="s">
        <v>106</v>
      </c>
      <c r="C35" s="7" t="s">
        <v>107</v>
      </c>
      <c r="D35" s="8">
        <v>411852.793</v>
      </c>
      <c r="E35" s="26">
        <f t="shared" si="0"/>
        <v>41.1852793</v>
      </c>
      <c r="F35" s="24">
        <f t="shared" si="1"/>
        <v>41</v>
      </c>
      <c r="G35" s="26">
        <f t="shared" si="2"/>
        <v>0.1852793</v>
      </c>
      <c r="H35" s="25">
        <f t="shared" si="3"/>
        <v>18.52793</v>
      </c>
      <c r="I35" s="24">
        <f t="shared" si="4"/>
        <v>18</v>
      </c>
      <c r="J35" s="25">
        <f t="shared" si="5"/>
        <v>0.52793</v>
      </c>
      <c r="K35" s="8">
        <f t="shared" si="6"/>
        <v>52.793</v>
      </c>
      <c r="L35" s="25">
        <f t="shared" si="7"/>
        <v>41.31466472222222</v>
      </c>
      <c r="M35" s="8">
        <v>-781713.661</v>
      </c>
      <c r="N35" s="26">
        <f t="shared" si="8"/>
        <v>-78.1713661</v>
      </c>
      <c r="O35" s="24">
        <f t="shared" si="9"/>
        <v>-78</v>
      </c>
      <c r="P35" s="26">
        <f t="shared" si="10"/>
        <v>-0.1713661</v>
      </c>
      <c r="Q35" s="25">
        <f t="shared" si="11"/>
        <v>-17.13661</v>
      </c>
      <c r="R35" s="24">
        <f t="shared" si="12"/>
        <v>-17</v>
      </c>
      <c r="S35" s="25">
        <f t="shared" si="13"/>
        <v>-0.13661</v>
      </c>
      <c r="T35" s="8">
        <f t="shared" si="14"/>
        <v>-13.661000000000001</v>
      </c>
      <c r="U35" s="25">
        <f t="shared" si="15"/>
        <v>-78.28712805555556</v>
      </c>
      <c r="V35" s="15" t="s">
        <v>484</v>
      </c>
      <c r="W35" s="7" t="s">
        <v>18</v>
      </c>
      <c r="X35" s="7" t="s">
        <v>341</v>
      </c>
      <c r="Y35" s="31"/>
      <c r="Z35" s="31" t="s">
        <v>19</v>
      </c>
      <c r="AA35" s="34" t="s">
        <v>366</v>
      </c>
      <c r="AB35" s="7">
        <v>122.8</v>
      </c>
      <c r="AC35" s="38">
        <v>5.13</v>
      </c>
      <c r="AD35" s="38">
        <v>1.23</v>
      </c>
      <c r="AE35" s="38">
        <v>0.39</v>
      </c>
      <c r="AF35" s="38">
        <v>0.42</v>
      </c>
      <c r="AG35" s="38">
        <v>352</v>
      </c>
      <c r="AH35" s="38">
        <v>8</v>
      </c>
      <c r="AI35" s="38">
        <v>8</v>
      </c>
      <c r="AJ35" s="38">
        <v>0.76</v>
      </c>
      <c r="AK35" s="38">
        <v>2.05</v>
      </c>
      <c r="AL35" s="38">
        <v>28</v>
      </c>
      <c r="AM35" s="50" t="s">
        <v>322</v>
      </c>
      <c r="AN35" s="49" t="s">
        <v>322</v>
      </c>
      <c r="AO35" s="54" t="s">
        <v>322</v>
      </c>
      <c r="AP35" s="21"/>
    </row>
    <row r="36" spans="1:42" s="14" customFormat="1" ht="25.5">
      <c r="A36" s="36" t="s">
        <v>108</v>
      </c>
      <c r="B36" s="7" t="s">
        <v>106</v>
      </c>
      <c r="C36" s="7" t="s">
        <v>109</v>
      </c>
      <c r="D36" s="8">
        <v>411439.743</v>
      </c>
      <c r="E36" s="26">
        <f t="shared" si="0"/>
        <v>41.1439743</v>
      </c>
      <c r="F36" s="24">
        <f t="shared" si="1"/>
        <v>41</v>
      </c>
      <c r="G36" s="26">
        <f t="shared" si="2"/>
        <v>0.1439743</v>
      </c>
      <c r="H36" s="25">
        <f t="shared" si="3"/>
        <v>14.39743</v>
      </c>
      <c r="I36" s="24">
        <f t="shared" si="4"/>
        <v>14</v>
      </c>
      <c r="J36" s="25">
        <f t="shared" si="5"/>
        <v>0.39743</v>
      </c>
      <c r="K36" s="8">
        <f t="shared" si="6"/>
        <v>39.743</v>
      </c>
      <c r="L36" s="25">
        <f t="shared" si="7"/>
        <v>41.244373055555556</v>
      </c>
      <c r="M36" s="8">
        <v>-782813.066</v>
      </c>
      <c r="N36" s="26">
        <f t="shared" si="8"/>
        <v>-78.2813066</v>
      </c>
      <c r="O36" s="24">
        <f t="shared" si="9"/>
        <v>-78</v>
      </c>
      <c r="P36" s="26">
        <f t="shared" si="10"/>
        <v>-0.2813066</v>
      </c>
      <c r="Q36" s="25">
        <f t="shared" si="11"/>
        <v>-28.130660000000002</v>
      </c>
      <c r="R36" s="24">
        <f t="shared" si="12"/>
        <v>-28</v>
      </c>
      <c r="S36" s="25">
        <f t="shared" si="13"/>
        <v>-0.13066</v>
      </c>
      <c r="T36" s="8">
        <f t="shared" si="14"/>
        <v>-13.065999999999999</v>
      </c>
      <c r="U36" s="25">
        <f t="shared" si="15"/>
        <v>-78.47029611111111</v>
      </c>
      <c r="V36" s="7" t="s">
        <v>110</v>
      </c>
      <c r="W36" s="7" t="s">
        <v>20</v>
      </c>
      <c r="X36" s="7" t="s">
        <v>341</v>
      </c>
      <c r="Y36" s="31" t="s">
        <v>19</v>
      </c>
      <c r="Z36" s="31"/>
      <c r="AA36" s="34">
        <v>6487</v>
      </c>
      <c r="AB36" s="7">
        <v>214.8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51">
        <v>3</v>
      </c>
      <c r="AN36" s="49">
        <v>3</v>
      </c>
      <c r="AO36" s="54" t="s">
        <v>441</v>
      </c>
      <c r="AP36" s="21"/>
    </row>
    <row r="37" spans="1:42" s="12" customFormat="1" ht="25.5">
      <c r="A37" s="40" t="s">
        <v>111</v>
      </c>
      <c r="B37" s="15" t="s">
        <v>112</v>
      </c>
      <c r="C37" s="15" t="s">
        <v>113</v>
      </c>
      <c r="D37" s="16">
        <v>420051.199</v>
      </c>
      <c r="E37" s="26">
        <f t="shared" si="0"/>
        <v>42.005119900000004</v>
      </c>
      <c r="F37" s="24">
        <f t="shared" si="1"/>
        <v>42</v>
      </c>
      <c r="G37" s="26">
        <f t="shared" si="2"/>
        <v>0.0051199</v>
      </c>
      <c r="H37" s="25">
        <f t="shared" si="3"/>
        <v>0.5119900000000001</v>
      </c>
      <c r="I37" s="24">
        <f t="shared" si="4"/>
        <v>0</v>
      </c>
      <c r="J37" s="25">
        <f t="shared" si="5"/>
        <v>0.51199</v>
      </c>
      <c r="K37" s="8">
        <f t="shared" si="6"/>
        <v>51.199</v>
      </c>
      <c r="L37" s="25">
        <f t="shared" si="7"/>
        <v>42.014221944444444</v>
      </c>
      <c r="M37" s="16">
        <v>-802634.713</v>
      </c>
      <c r="N37" s="26">
        <f t="shared" si="8"/>
        <v>-80.26347129999999</v>
      </c>
      <c r="O37" s="24">
        <f t="shared" si="9"/>
        <v>-80</v>
      </c>
      <c r="P37" s="26">
        <f t="shared" si="10"/>
        <v>-0.2634713</v>
      </c>
      <c r="Q37" s="25">
        <f t="shared" si="11"/>
        <v>-26.347130000000003</v>
      </c>
      <c r="R37" s="24">
        <f t="shared" si="12"/>
        <v>-26</v>
      </c>
      <c r="S37" s="25">
        <f t="shared" si="13"/>
        <v>-0.34713</v>
      </c>
      <c r="T37" s="8">
        <f t="shared" si="14"/>
        <v>-34.713</v>
      </c>
      <c r="U37" s="25">
        <f t="shared" si="15"/>
        <v>-80.44297583333334</v>
      </c>
      <c r="V37" s="15" t="s">
        <v>114</v>
      </c>
      <c r="W37" s="18" t="s">
        <v>86</v>
      </c>
      <c r="X37" s="7" t="s">
        <v>341</v>
      </c>
      <c r="Y37" s="32"/>
      <c r="Z37" s="32" t="s">
        <v>19</v>
      </c>
      <c r="AA37" s="37" t="s">
        <v>332</v>
      </c>
      <c r="AB37" s="17">
        <v>21.7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51" t="s">
        <v>322</v>
      </c>
      <c r="AN37" s="51" t="s">
        <v>322</v>
      </c>
      <c r="AO37" s="55" t="s">
        <v>442</v>
      </c>
      <c r="AP37" s="52"/>
    </row>
    <row r="38" spans="1:42" s="12" customFormat="1" ht="25.5">
      <c r="A38" s="40" t="s">
        <v>111</v>
      </c>
      <c r="B38" s="15" t="s">
        <v>112</v>
      </c>
      <c r="C38" s="15" t="s">
        <v>113</v>
      </c>
      <c r="D38" s="16">
        <v>420051.199</v>
      </c>
      <c r="E38" s="26">
        <f t="shared" si="0"/>
        <v>42.005119900000004</v>
      </c>
      <c r="F38" s="24">
        <f t="shared" si="1"/>
        <v>42</v>
      </c>
      <c r="G38" s="26">
        <f t="shared" si="2"/>
        <v>0.0051199</v>
      </c>
      <c r="H38" s="25">
        <f t="shared" si="3"/>
        <v>0.5119900000000001</v>
      </c>
      <c r="I38" s="24">
        <f t="shared" si="4"/>
        <v>0</v>
      </c>
      <c r="J38" s="25">
        <f t="shared" si="5"/>
        <v>0.51199</v>
      </c>
      <c r="K38" s="8">
        <f t="shared" si="6"/>
        <v>51.199</v>
      </c>
      <c r="L38" s="25">
        <f t="shared" si="7"/>
        <v>42.014221944444444</v>
      </c>
      <c r="M38" s="16">
        <v>-802634.713</v>
      </c>
      <c r="N38" s="26">
        <f t="shared" si="8"/>
        <v>-80.26347129999999</v>
      </c>
      <c r="O38" s="24">
        <f t="shared" si="9"/>
        <v>-80</v>
      </c>
      <c r="P38" s="26">
        <f t="shared" si="10"/>
        <v>-0.2634713</v>
      </c>
      <c r="Q38" s="25">
        <f t="shared" si="11"/>
        <v>-26.347130000000003</v>
      </c>
      <c r="R38" s="24">
        <f t="shared" si="12"/>
        <v>-26</v>
      </c>
      <c r="S38" s="25">
        <f t="shared" si="13"/>
        <v>-0.34713</v>
      </c>
      <c r="T38" s="8">
        <f t="shared" si="14"/>
        <v>-34.713</v>
      </c>
      <c r="U38" s="25">
        <f t="shared" si="15"/>
        <v>-80.44297583333334</v>
      </c>
      <c r="V38" s="15" t="s">
        <v>114</v>
      </c>
      <c r="W38" s="18" t="s">
        <v>64</v>
      </c>
      <c r="X38" s="6" t="s">
        <v>326</v>
      </c>
      <c r="Y38" s="32"/>
      <c r="Z38" s="32" t="s">
        <v>19</v>
      </c>
      <c r="AA38" s="37" t="s">
        <v>367</v>
      </c>
      <c r="AB38" s="17">
        <v>116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51">
        <v>1.5</v>
      </c>
      <c r="AN38" s="51">
        <v>2</v>
      </c>
      <c r="AO38" s="55" t="s">
        <v>443</v>
      </c>
      <c r="AP38" s="52"/>
    </row>
    <row r="39" spans="1:42" s="12" customFormat="1" ht="38.25">
      <c r="A39" s="40" t="s">
        <v>115</v>
      </c>
      <c r="B39" s="15" t="s">
        <v>112</v>
      </c>
      <c r="C39" s="15" t="s">
        <v>116</v>
      </c>
      <c r="D39" s="16">
        <v>421505.752</v>
      </c>
      <c r="E39" s="26">
        <f t="shared" si="0"/>
        <v>42.1505752</v>
      </c>
      <c r="F39" s="24">
        <f t="shared" si="1"/>
        <v>42</v>
      </c>
      <c r="G39" s="26">
        <f t="shared" si="2"/>
        <v>0.1505752</v>
      </c>
      <c r="H39" s="25">
        <f t="shared" si="3"/>
        <v>15.057519999999998</v>
      </c>
      <c r="I39" s="24">
        <f t="shared" si="4"/>
        <v>15</v>
      </c>
      <c r="J39" s="25">
        <f t="shared" si="5"/>
        <v>0.05752</v>
      </c>
      <c r="K39" s="8">
        <f t="shared" si="6"/>
        <v>5.752</v>
      </c>
      <c r="L39" s="25">
        <f t="shared" si="7"/>
        <v>42.251597777777775</v>
      </c>
      <c r="M39" s="16">
        <v>-795440.303</v>
      </c>
      <c r="N39" s="26">
        <f t="shared" si="8"/>
        <v>-79.54403029999999</v>
      </c>
      <c r="O39" s="24">
        <f t="shared" si="9"/>
        <v>-79</v>
      </c>
      <c r="P39" s="26">
        <f t="shared" si="10"/>
        <v>-0.5440303</v>
      </c>
      <c r="Q39" s="25">
        <f t="shared" si="11"/>
        <v>-54.403029999999994</v>
      </c>
      <c r="R39" s="24">
        <f t="shared" si="12"/>
        <v>-54</v>
      </c>
      <c r="S39" s="25">
        <f t="shared" si="13"/>
        <v>-0.40303</v>
      </c>
      <c r="T39" s="8">
        <f t="shared" si="14"/>
        <v>-40.303</v>
      </c>
      <c r="U39" s="25">
        <f t="shared" si="15"/>
        <v>-79.91119527777778</v>
      </c>
      <c r="V39" s="15" t="s">
        <v>117</v>
      </c>
      <c r="W39" s="18" t="s">
        <v>39</v>
      </c>
      <c r="X39" s="6" t="s">
        <v>326</v>
      </c>
      <c r="Y39" s="32"/>
      <c r="Z39" s="32" t="s">
        <v>19</v>
      </c>
      <c r="AA39" s="37" t="s">
        <v>368</v>
      </c>
      <c r="AB39" s="17">
        <v>111.9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49">
        <v>1.5</v>
      </c>
      <c r="AN39" s="51">
        <v>1.5</v>
      </c>
      <c r="AO39" s="55" t="s">
        <v>444</v>
      </c>
      <c r="AP39" s="52"/>
    </row>
    <row r="40" spans="1:42" s="12" customFormat="1" ht="12.75">
      <c r="A40" s="40" t="s">
        <v>118</v>
      </c>
      <c r="B40" s="15" t="s">
        <v>112</v>
      </c>
      <c r="C40" s="15" t="s">
        <v>119</v>
      </c>
      <c r="D40" s="16">
        <v>420834.019</v>
      </c>
      <c r="E40" s="26">
        <f t="shared" si="0"/>
        <v>42.0834019</v>
      </c>
      <c r="F40" s="24">
        <f t="shared" si="1"/>
        <v>42</v>
      </c>
      <c r="G40" s="26">
        <f t="shared" si="2"/>
        <v>0.0834019</v>
      </c>
      <c r="H40" s="25">
        <f t="shared" si="3"/>
        <v>8.34019</v>
      </c>
      <c r="I40" s="24">
        <f t="shared" si="4"/>
        <v>8</v>
      </c>
      <c r="J40" s="25">
        <f t="shared" si="5"/>
        <v>0.34019</v>
      </c>
      <c r="K40" s="8">
        <f t="shared" si="6"/>
        <v>34.019</v>
      </c>
      <c r="L40" s="25">
        <f t="shared" si="7"/>
        <v>42.142783055555554</v>
      </c>
      <c r="M40" s="16">
        <v>-800251.227</v>
      </c>
      <c r="N40" s="26">
        <f t="shared" si="8"/>
        <v>-80.0251227</v>
      </c>
      <c r="O40" s="24">
        <f t="shared" si="9"/>
        <v>-80</v>
      </c>
      <c r="P40" s="26">
        <f t="shared" si="10"/>
        <v>-0.0251227</v>
      </c>
      <c r="Q40" s="25">
        <f t="shared" si="11"/>
        <v>-2.51227</v>
      </c>
      <c r="R40" s="24">
        <f t="shared" si="12"/>
        <v>-2</v>
      </c>
      <c r="S40" s="25">
        <f t="shared" si="13"/>
        <v>-0.51227</v>
      </c>
      <c r="T40" s="8">
        <f t="shared" si="14"/>
        <v>-51.227000000000004</v>
      </c>
      <c r="U40" s="25">
        <f t="shared" si="15"/>
        <v>-80.04756305555556</v>
      </c>
      <c r="V40" s="15" t="s">
        <v>120</v>
      </c>
      <c r="W40" s="18" t="s">
        <v>20</v>
      </c>
      <c r="X40" s="7" t="s">
        <v>341</v>
      </c>
      <c r="Y40" s="32"/>
      <c r="Z40" s="32" t="s">
        <v>19</v>
      </c>
      <c r="AA40" s="37" t="s">
        <v>369</v>
      </c>
      <c r="AB40" s="17">
        <v>103.4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49">
        <v>1.5</v>
      </c>
      <c r="AN40" s="51">
        <v>1.5</v>
      </c>
      <c r="AO40" s="55" t="s">
        <v>421</v>
      </c>
      <c r="AP40" s="52"/>
    </row>
    <row r="41" spans="1:42" s="12" customFormat="1" ht="38.25">
      <c r="A41" s="36" t="s">
        <v>121</v>
      </c>
      <c r="B41" s="7" t="s">
        <v>112</v>
      </c>
      <c r="C41" s="7" t="s">
        <v>119</v>
      </c>
      <c r="D41" s="8">
        <v>420912.285</v>
      </c>
      <c r="E41" s="26">
        <f t="shared" si="0"/>
        <v>42.0912285</v>
      </c>
      <c r="F41" s="24">
        <f t="shared" si="1"/>
        <v>42</v>
      </c>
      <c r="G41" s="26">
        <f>ROUND(E41-F41,7)</f>
        <v>0.0912285</v>
      </c>
      <c r="H41" s="25">
        <f t="shared" si="3"/>
        <v>9.12285</v>
      </c>
      <c r="I41" s="24">
        <f t="shared" si="4"/>
        <v>9</v>
      </c>
      <c r="J41" s="25">
        <f>ROUND(H41-I41,5)</f>
        <v>0.12285</v>
      </c>
      <c r="K41" s="8">
        <f t="shared" si="6"/>
        <v>12.285</v>
      </c>
      <c r="L41" s="25">
        <f>F41+I41/60+K41/3600</f>
        <v>42.1534125</v>
      </c>
      <c r="M41" s="8">
        <v>-800737.036</v>
      </c>
      <c r="N41" s="26">
        <f t="shared" si="8"/>
        <v>-80.0737036</v>
      </c>
      <c r="O41" s="24">
        <f t="shared" si="9"/>
        <v>-80</v>
      </c>
      <c r="P41" s="26">
        <f>ROUND(N41-O41,7)</f>
        <v>-0.0737036</v>
      </c>
      <c r="Q41" s="25">
        <f t="shared" si="11"/>
        <v>-7.37036</v>
      </c>
      <c r="R41" s="24">
        <f t="shared" si="12"/>
        <v>-7</v>
      </c>
      <c r="S41" s="25">
        <f>ROUND(Q41-R41,5)</f>
        <v>-0.37036</v>
      </c>
      <c r="T41" s="8">
        <f t="shared" si="14"/>
        <v>-37.036</v>
      </c>
      <c r="U41" s="25">
        <f>O41+R41/60+T41/3600</f>
        <v>-80.12695444444444</v>
      </c>
      <c r="V41" s="7" t="s">
        <v>122</v>
      </c>
      <c r="W41" s="18" t="s">
        <v>503</v>
      </c>
      <c r="X41" s="7" t="s">
        <v>341</v>
      </c>
      <c r="Y41" s="32" t="s">
        <v>19</v>
      </c>
      <c r="Z41" s="32" t="s">
        <v>19</v>
      </c>
      <c r="AA41" s="37" t="s">
        <v>504</v>
      </c>
      <c r="AB41" s="17">
        <v>708.3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49">
        <v>1.5</v>
      </c>
      <c r="AN41" s="51">
        <v>1.5</v>
      </c>
      <c r="AO41" s="52" t="s">
        <v>505</v>
      </c>
      <c r="AP41" s="52" t="s">
        <v>505</v>
      </c>
    </row>
    <row r="42" spans="1:42" s="12" customFormat="1" ht="12.75">
      <c r="A42" s="36" t="s">
        <v>121</v>
      </c>
      <c r="B42" s="7" t="s">
        <v>112</v>
      </c>
      <c r="C42" s="7" t="s">
        <v>119</v>
      </c>
      <c r="D42" s="8">
        <v>420912.285</v>
      </c>
      <c r="E42" s="26">
        <f t="shared" si="0"/>
        <v>42.0912285</v>
      </c>
      <c r="F42" s="24">
        <f t="shared" si="1"/>
        <v>42</v>
      </c>
      <c r="G42" s="26">
        <f t="shared" si="2"/>
        <v>0.0912285</v>
      </c>
      <c r="H42" s="25">
        <f t="shared" si="3"/>
        <v>9.12285</v>
      </c>
      <c r="I42" s="24">
        <f t="shared" si="4"/>
        <v>9</v>
      </c>
      <c r="J42" s="25">
        <f t="shared" si="5"/>
        <v>0.12285</v>
      </c>
      <c r="K42" s="8">
        <f t="shared" si="6"/>
        <v>12.285</v>
      </c>
      <c r="L42" s="25">
        <f t="shared" si="7"/>
        <v>42.1534125</v>
      </c>
      <c r="M42" s="8">
        <v>-800737.036</v>
      </c>
      <c r="N42" s="26">
        <f t="shared" si="8"/>
        <v>-80.0737036</v>
      </c>
      <c r="O42" s="24">
        <f t="shared" si="9"/>
        <v>-80</v>
      </c>
      <c r="P42" s="26">
        <f t="shared" si="10"/>
        <v>-0.0737036</v>
      </c>
      <c r="Q42" s="25">
        <f t="shared" si="11"/>
        <v>-7.37036</v>
      </c>
      <c r="R42" s="24">
        <f t="shared" si="12"/>
        <v>-7</v>
      </c>
      <c r="S42" s="25">
        <f t="shared" si="13"/>
        <v>-0.37036</v>
      </c>
      <c r="T42" s="8">
        <f t="shared" si="14"/>
        <v>-37.036</v>
      </c>
      <c r="U42" s="25">
        <f t="shared" si="15"/>
        <v>-80.12695444444444</v>
      </c>
      <c r="V42" s="7" t="s">
        <v>122</v>
      </c>
      <c r="W42" s="7" t="s">
        <v>18</v>
      </c>
      <c r="X42" s="7" t="s">
        <v>341</v>
      </c>
      <c r="Y42" s="31" t="s">
        <v>19</v>
      </c>
      <c r="Z42" s="31"/>
      <c r="AA42" s="34">
        <v>1236</v>
      </c>
      <c r="AB42" s="7">
        <v>160.6</v>
      </c>
      <c r="AC42" s="38">
        <v>8.55</v>
      </c>
      <c r="AD42" s="38">
        <v>2.67</v>
      </c>
      <c r="AE42" s="38">
        <v>33.58</v>
      </c>
      <c r="AF42" s="38">
        <v>0.48</v>
      </c>
      <c r="AG42" s="38">
        <v>448</v>
      </c>
      <c r="AH42" s="38">
        <v>393</v>
      </c>
      <c r="AI42" s="38">
        <v>6</v>
      </c>
      <c r="AJ42" s="38">
        <v>0.07</v>
      </c>
      <c r="AK42" s="38">
        <v>2.12</v>
      </c>
      <c r="AL42" s="38">
        <v>2</v>
      </c>
      <c r="AM42" s="50" t="s">
        <v>322</v>
      </c>
      <c r="AN42" s="51" t="s">
        <v>322</v>
      </c>
      <c r="AO42" s="55" t="s">
        <v>322</v>
      </c>
      <c r="AP42" s="52"/>
    </row>
    <row r="43" spans="1:42" s="12" customFormat="1" ht="38.25">
      <c r="A43" s="36" t="s">
        <v>123</v>
      </c>
      <c r="B43" s="7" t="s">
        <v>112</v>
      </c>
      <c r="C43" s="7" t="s">
        <v>124</v>
      </c>
      <c r="D43" s="8">
        <v>420248.6</v>
      </c>
      <c r="E43" s="26">
        <f t="shared" si="0"/>
        <v>42.02486</v>
      </c>
      <c r="F43" s="24">
        <f t="shared" si="1"/>
        <v>42</v>
      </c>
      <c r="G43" s="26">
        <f t="shared" si="2"/>
        <v>0.02486</v>
      </c>
      <c r="H43" s="25">
        <f t="shared" si="3"/>
        <v>2.486</v>
      </c>
      <c r="I43" s="24">
        <f t="shared" si="4"/>
        <v>2</v>
      </c>
      <c r="J43" s="25">
        <f t="shared" si="5"/>
        <v>0.486</v>
      </c>
      <c r="K43" s="8">
        <f t="shared" si="6"/>
        <v>48.6</v>
      </c>
      <c r="L43" s="25">
        <f t="shared" si="7"/>
        <v>42.04683333333333</v>
      </c>
      <c r="M43" s="8">
        <v>-800128.798</v>
      </c>
      <c r="N43" s="26">
        <f t="shared" si="8"/>
        <v>-80.0128798</v>
      </c>
      <c r="O43" s="24">
        <f t="shared" si="9"/>
        <v>-80</v>
      </c>
      <c r="P43" s="26">
        <f t="shared" si="10"/>
        <v>-0.0128798</v>
      </c>
      <c r="Q43" s="25">
        <f t="shared" si="11"/>
        <v>-1.2879800000000001</v>
      </c>
      <c r="R43" s="24">
        <f t="shared" si="12"/>
        <v>-1</v>
      </c>
      <c r="S43" s="25">
        <f t="shared" si="13"/>
        <v>-0.28798</v>
      </c>
      <c r="T43" s="8">
        <f t="shared" si="14"/>
        <v>-28.798000000000002</v>
      </c>
      <c r="U43" s="25">
        <f t="shared" si="15"/>
        <v>-80.02466611111112</v>
      </c>
      <c r="V43" s="7" t="s">
        <v>125</v>
      </c>
      <c r="W43" s="7" t="s">
        <v>20</v>
      </c>
      <c r="X43" s="7" t="s">
        <v>341</v>
      </c>
      <c r="Y43" s="31" t="s">
        <v>19</v>
      </c>
      <c r="Z43" s="31"/>
      <c r="AA43" s="34">
        <v>2330</v>
      </c>
      <c r="AB43" s="7">
        <v>221.5</v>
      </c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49">
        <v>1.5</v>
      </c>
      <c r="AN43" s="51">
        <v>2</v>
      </c>
      <c r="AO43" s="55" t="s">
        <v>445</v>
      </c>
      <c r="AP43" s="52"/>
    </row>
    <row r="44" spans="1:42" s="14" customFormat="1" ht="38.25">
      <c r="A44" s="36" t="s">
        <v>126</v>
      </c>
      <c r="B44" s="7" t="s">
        <v>127</v>
      </c>
      <c r="C44" s="7" t="s">
        <v>128</v>
      </c>
      <c r="D44" s="8">
        <v>394542.27</v>
      </c>
      <c r="E44" s="26">
        <f t="shared" si="0"/>
        <v>39.454227</v>
      </c>
      <c r="F44" s="24">
        <f t="shared" si="1"/>
        <v>39</v>
      </c>
      <c r="G44" s="26">
        <f t="shared" si="2"/>
        <v>0.454227</v>
      </c>
      <c r="H44" s="25">
        <f t="shared" si="3"/>
        <v>45.4227</v>
      </c>
      <c r="I44" s="24">
        <f t="shared" si="4"/>
        <v>45</v>
      </c>
      <c r="J44" s="25">
        <f t="shared" si="5"/>
        <v>0.4227</v>
      </c>
      <c r="K44" s="8">
        <f t="shared" si="6"/>
        <v>42.27</v>
      </c>
      <c r="L44" s="25">
        <f t="shared" si="7"/>
        <v>39.761741666666666</v>
      </c>
      <c r="M44" s="8">
        <v>-794342.988</v>
      </c>
      <c r="N44" s="26">
        <f t="shared" si="8"/>
        <v>-79.43429880000001</v>
      </c>
      <c r="O44" s="24">
        <f t="shared" si="9"/>
        <v>-79</v>
      </c>
      <c r="P44" s="26">
        <f t="shared" si="10"/>
        <v>-0.4342988</v>
      </c>
      <c r="Q44" s="25">
        <f t="shared" si="11"/>
        <v>-43.42988</v>
      </c>
      <c r="R44" s="24">
        <f t="shared" si="12"/>
        <v>-43</v>
      </c>
      <c r="S44" s="25">
        <f t="shared" si="13"/>
        <v>-0.42988</v>
      </c>
      <c r="T44" s="8">
        <f t="shared" si="14"/>
        <v>-42.988</v>
      </c>
      <c r="U44" s="25">
        <f t="shared" si="15"/>
        <v>-79.72860777777778</v>
      </c>
      <c r="V44" s="38" t="s">
        <v>288</v>
      </c>
      <c r="W44" s="7" t="s">
        <v>129</v>
      </c>
      <c r="X44" s="7" t="s">
        <v>342</v>
      </c>
      <c r="Y44" s="31"/>
      <c r="Z44" s="31" t="s">
        <v>19</v>
      </c>
      <c r="AA44" s="34" t="s">
        <v>327</v>
      </c>
      <c r="AB44" s="7">
        <v>117.3</v>
      </c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49">
        <v>2.5</v>
      </c>
      <c r="AN44" s="49">
        <v>2.5</v>
      </c>
      <c r="AO44" s="54" t="s">
        <v>446</v>
      </c>
      <c r="AP44" s="21"/>
    </row>
    <row r="45" spans="1:42" s="14" customFormat="1" ht="12.75">
      <c r="A45" s="36" t="s">
        <v>126</v>
      </c>
      <c r="B45" s="7" t="s">
        <v>127</v>
      </c>
      <c r="C45" s="7" t="s">
        <v>128</v>
      </c>
      <c r="D45" s="8">
        <v>394542.27</v>
      </c>
      <c r="E45" s="26">
        <f t="shared" si="0"/>
        <v>39.454227</v>
      </c>
      <c r="F45" s="24">
        <f t="shared" si="1"/>
        <v>39</v>
      </c>
      <c r="G45" s="26">
        <f t="shared" si="2"/>
        <v>0.454227</v>
      </c>
      <c r="H45" s="25">
        <f t="shared" si="3"/>
        <v>45.4227</v>
      </c>
      <c r="I45" s="24">
        <f t="shared" si="4"/>
        <v>45</v>
      </c>
      <c r="J45" s="25">
        <f t="shared" si="5"/>
        <v>0.4227</v>
      </c>
      <c r="K45" s="8">
        <f t="shared" si="6"/>
        <v>42.27</v>
      </c>
      <c r="L45" s="25">
        <f t="shared" si="7"/>
        <v>39.761741666666666</v>
      </c>
      <c r="M45" s="8">
        <v>-794342.988</v>
      </c>
      <c r="N45" s="26">
        <f t="shared" si="8"/>
        <v>-79.43429880000001</v>
      </c>
      <c r="O45" s="24">
        <f t="shared" si="9"/>
        <v>-79</v>
      </c>
      <c r="P45" s="26">
        <f t="shared" si="10"/>
        <v>-0.4342988</v>
      </c>
      <c r="Q45" s="25">
        <f t="shared" si="11"/>
        <v>-43.42988</v>
      </c>
      <c r="R45" s="24">
        <f t="shared" si="12"/>
        <v>-43</v>
      </c>
      <c r="S45" s="25">
        <f t="shared" si="13"/>
        <v>-0.42988</v>
      </c>
      <c r="T45" s="8">
        <f t="shared" si="14"/>
        <v>-42.988</v>
      </c>
      <c r="U45" s="25">
        <f t="shared" si="15"/>
        <v>-79.72860777777778</v>
      </c>
      <c r="V45" s="38" t="s">
        <v>288</v>
      </c>
      <c r="W45" s="7" t="s">
        <v>18</v>
      </c>
      <c r="X45" s="7" t="s">
        <v>341</v>
      </c>
      <c r="Y45" s="31"/>
      <c r="Z45" s="31" t="s">
        <v>19</v>
      </c>
      <c r="AA45" s="34" t="s">
        <v>370</v>
      </c>
      <c r="AB45" s="7">
        <v>115.4</v>
      </c>
      <c r="AC45" s="38">
        <v>4.74</v>
      </c>
      <c r="AD45" s="38">
        <v>0.9</v>
      </c>
      <c r="AE45" s="38">
        <v>0.18</v>
      </c>
      <c r="AF45" s="38">
        <v>0.7</v>
      </c>
      <c r="AG45" s="38">
        <v>382</v>
      </c>
      <c r="AH45" s="38">
        <v>4</v>
      </c>
      <c r="AI45" s="38">
        <v>15</v>
      </c>
      <c r="AJ45" s="38">
        <v>0.83</v>
      </c>
      <c r="AK45" s="38">
        <v>2.16</v>
      </c>
      <c r="AL45" s="38">
        <v>30</v>
      </c>
      <c r="AM45" s="50" t="s">
        <v>322</v>
      </c>
      <c r="AN45" s="49" t="s">
        <v>322</v>
      </c>
      <c r="AO45" s="54" t="s">
        <v>322</v>
      </c>
      <c r="AP45" s="21"/>
    </row>
    <row r="46" spans="1:42" s="14" customFormat="1" ht="12.75">
      <c r="A46" s="36" t="s">
        <v>130</v>
      </c>
      <c r="B46" s="7" t="s">
        <v>131</v>
      </c>
      <c r="C46" s="7" t="s">
        <v>132</v>
      </c>
      <c r="D46" s="8">
        <v>412904.672</v>
      </c>
      <c r="E46" s="26">
        <f t="shared" si="0"/>
        <v>41.2904672</v>
      </c>
      <c r="F46" s="24">
        <f t="shared" si="1"/>
        <v>41</v>
      </c>
      <c r="G46" s="26">
        <f t="shared" si="2"/>
        <v>0.2904672</v>
      </c>
      <c r="H46" s="25">
        <f t="shared" si="3"/>
        <v>29.046719999999997</v>
      </c>
      <c r="I46" s="24">
        <f t="shared" si="4"/>
        <v>29</v>
      </c>
      <c r="J46" s="25">
        <f t="shared" si="5"/>
        <v>0.04672</v>
      </c>
      <c r="K46" s="8">
        <f t="shared" si="6"/>
        <v>4.672</v>
      </c>
      <c r="L46" s="25">
        <f t="shared" si="7"/>
        <v>41.48463111111111</v>
      </c>
      <c r="M46" s="8">
        <v>-791748.393</v>
      </c>
      <c r="N46" s="26">
        <f t="shared" si="8"/>
        <v>-79.1748393</v>
      </c>
      <c r="O46" s="24">
        <f t="shared" si="9"/>
        <v>-79</v>
      </c>
      <c r="P46" s="26">
        <f t="shared" si="10"/>
        <v>-0.1748393</v>
      </c>
      <c r="Q46" s="25">
        <f t="shared" si="11"/>
        <v>-17.48393</v>
      </c>
      <c r="R46" s="24">
        <f t="shared" si="12"/>
        <v>-17</v>
      </c>
      <c r="S46" s="25">
        <f t="shared" si="13"/>
        <v>-0.48393</v>
      </c>
      <c r="T46" s="8">
        <f t="shared" si="14"/>
        <v>-48.393</v>
      </c>
      <c r="U46" s="25">
        <f t="shared" si="15"/>
        <v>-79.29677583333333</v>
      </c>
      <c r="V46" s="38" t="s">
        <v>289</v>
      </c>
      <c r="W46" s="7" t="s">
        <v>18</v>
      </c>
      <c r="X46" s="7" t="s">
        <v>341</v>
      </c>
      <c r="Y46" s="31"/>
      <c r="Z46" s="31" t="s">
        <v>19</v>
      </c>
      <c r="AA46" s="34" t="s">
        <v>371</v>
      </c>
      <c r="AB46" s="7">
        <v>102.1</v>
      </c>
      <c r="AC46" s="38">
        <v>6.1</v>
      </c>
      <c r="AD46" s="38">
        <v>2.53</v>
      </c>
      <c r="AE46" s="38">
        <v>3.19</v>
      </c>
      <c r="AF46" s="38">
        <v>0.62</v>
      </c>
      <c r="AG46" s="38">
        <v>454</v>
      </c>
      <c r="AH46" s="38">
        <v>52</v>
      </c>
      <c r="AI46" s="38">
        <v>10</v>
      </c>
      <c r="AJ46" s="38">
        <v>0.44</v>
      </c>
      <c r="AK46" s="38">
        <v>0.94</v>
      </c>
      <c r="AL46" s="38">
        <v>40</v>
      </c>
      <c r="AM46" s="50" t="s">
        <v>322</v>
      </c>
      <c r="AN46" s="49" t="s">
        <v>322</v>
      </c>
      <c r="AO46" s="54" t="s">
        <v>322</v>
      </c>
      <c r="AP46" s="21"/>
    </row>
    <row r="47" spans="1:42" s="14" customFormat="1" ht="25.5">
      <c r="A47" s="34" t="s">
        <v>133</v>
      </c>
      <c r="B47" s="7" t="s">
        <v>134</v>
      </c>
      <c r="C47" s="7" t="s">
        <v>135</v>
      </c>
      <c r="D47" s="8">
        <v>401104.517</v>
      </c>
      <c r="E47" s="26">
        <f t="shared" si="0"/>
        <v>40.1104517</v>
      </c>
      <c r="F47" s="24">
        <f t="shared" si="1"/>
        <v>40</v>
      </c>
      <c r="G47" s="26">
        <f t="shared" si="2"/>
        <v>0.1104517</v>
      </c>
      <c r="H47" s="25">
        <f t="shared" si="3"/>
        <v>11.04517</v>
      </c>
      <c r="I47" s="24">
        <f t="shared" si="4"/>
        <v>11</v>
      </c>
      <c r="J47" s="25">
        <f t="shared" si="5"/>
        <v>0.04517</v>
      </c>
      <c r="K47" s="8">
        <f t="shared" si="6"/>
        <v>4.517</v>
      </c>
      <c r="L47" s="25">
        <f t="shared" si="7"/>
        <v>40.18458805555555</v>
      </c>
      <c r="M47" s="8">
        <v>-774037.363</v>
      </c>
      <c r="N47" s="26">
        <f t="shared" si="8"/>
        <v>-77.4037363</v>
      </c>
      <c r="O47" s="24">
        <f t="shared" si="9"/>
        <v>-77</v>
      </c>
      <c r="P47" s="26">
        <f t="shared" si="10"/>
        <v>-0.4037363</v>
      </c>
      <c r="Q47" s="25">
        <f t="shared" si="11"/>
        <v>-40.37363</v>
      </c>
      <c r="R47" s="24">
        <f t="shared" si="12"/>
        <v>-40</v>
      </c>
      <c r="S47" s="25">
        <f t="shared" si="13"/>
        <v>-0.37363</v>
      </c>
      <c r="T47" s="8">
        <f t="shared" si="14"/>
        <v>-37.363</v>
      </c>
      <c r="U47" s="25">
        <f t="shared" si="15"/>
        <v>-77.67704527777778</v>
      </c>
      <c r="V47" s="7" t="s">
        <v>136</v>
      </c>
      <c r="W47" s="6" t="s">
        <v>39</v>
      </c>
      <c r="X47" s="6" t="s">
        <v>326</v>
      </c>
      <c r="Y47" s="31"/>
      <c r="Z47" s="31" t="s">
        <v>19</v>
      </c>
      <c r="AA47" s="34" t="s">
        <v>372</v>
      </c>
      <c r="AB47" s="13">
        <v>119.7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49" t="s">
        <v>322</v>
      </c>
      <c r="AN47" s="49" t="s">
        <v>322</v>
      </c>
      <c r="AO47" s="54" t="s">
        <v>447</v>
      </c>
      <c r="AP47" s="21"/>
    </row>
    <row r="48" spans="1:42" s="14" customFormat="1" ht="12.75">
      <c r="A48" s="40" t="s">
        <v>137</v>
      </c>
      <c r="B48" s="15" t="s">
        <v>138</v>
      </c>
      <c r="C48" s="15" t="s">
        <v>139</v>
      </c>
      <c r="D48" s="16">
        <v>395138.108</v>
      </c>
      <c r="E48" s="26">
        <f t="shared" si="0"/>
        <v>39.5138108</v>
      </c>
      <c r="F48" s="24">
        <f t="shared" si="1"/>
        <v>39</v>
      </c>
      <c r="G48" s="26">
        <f t="shared" si="2"/>
        <v>0.5138108</v>
      </c>
      <c r="H48" s="25">
        <f t="shared" si="3"/>
        <v>51.381080000000004</v>
      </c>
      <c r="I48" s="24">
        <f t="shared" si="4"/>
        <v>51</v>
      </c>
      <c r="J48" s="25">
        <f t="shared" si="5"/>
        <v>0.38108</v>
      </c>
      <c r="K48" s="8">
        <f t="shared" si="6"/>
        <v>38.108</v>
      </c>
      <c r="L48" s="25">
        <f t="shared" si="7"/>
        <v>39.86058555555556</v>
      </c>
      <c r="M48" s="16">
        <v>-800845.657</v>
      </c>
      <c r="N48" s="26">
        <f t="shared" si="8"/>
        <v>-80.0845657</v>
      </c>
      <c r="O48" s="24">
        <f t="shared" si="9"/>
        <v>-80</v>
      </c>
      <c r="P48" s="26">
        <f t="shared" si="10"/>
        <v>-0.0845657</v>
      </c>
      <c r="Q48" s="25">
        <f t="shared" si="11"/>
        <v>-8.45657</v>
      </c>
      <c r="R48" s="24">
        <f t="shared" si="12"/>
        <v>-8</v>
      </c>
      <c r="S48" s="25">
        <f t="shared" si="13"/>
        <v>-0.45657</v>
      </c>
      <c r="T48" s="8">
        <f t="shared" si="14"/>
        <v>-45.657</v>
      </c>
      <c r="U48" s="25">
        <f t="shared" si="15"/>
        <v>-80.14601583333334</v>
      </c>
      <c r="V48" s="38" t="s">
        <v>290</v>
      </c>
      <c r="W48" s="18" t="s">
        <v>18</v>
      </c>
      <c r="X48" s="7" t="s">
        <v>341</v>
      </c>
      <c r="Y48" s="32"/>
      <c r="Z48" s="32" t="s">
        <v>19</v>
      </c>
      <c r="AA48" s="37" t="s">
        <v>373</v>
      </c>
      <c r="AB48" s="17">
        <v>101.5</v>
      </c>
      <c r="AC48" s="38">
        <v>5.92</v>
      </c>
      <c r="AD48" s="38">
        <v>1.15</v>
      </c>
      <c r="AE48" s="38">
        <v>3.07</v>
      </c>
      <c r="AF48" s="38">
        <v>0.56</v>
      </c>
      <c r="AG48" s="38">
        <v>406</v>
      </c>
      <c r="AH48" s="38">
        <v>52</v>
      </c>
      <c r="AI48" s="38">
        <v>9</v>
      </c>
      <c r="AJ48" s="38">
        <v>0.27</v>
      </c>
      <c r="AK48" s="38">
        <v>1.44</v>
      </c>
      <c r="AL48" s="38">
        <v>5</v>
      </c>
      <c r="AM48" s="50" t="s">
        <v>322</v>
      </c>
      <c r="AN48" s="49" t="s">
        <v>322</v>
      </c>
      <c r="AO48" s="54" t="s">
        <v>322</v>
      </c>
      <c r="AP48" s="21"/>
    </row>
    <row r="49" spans="1:42" s="14" customFormat="1" ht="12.75">
      <c r="A49" s="36" t="s">
        <v>140</v>
      </c>
      <c r="B49" s="7" t="s">
        <v>141</v>
      </c>
      <c r="C49" s="7" t="s">
        <v>141</v>
      </c>
      <c r="D49" s="8">
        <v>403444.183</v>
      </c>
      <c r="E49" s="26">
        <f t="shared" si="0"/>
        <v>40.3444183</v>
      </c>
      <c r="F49" s="24">
        <f t="shared" si="1"/>
        <v>40</v>
      </c>
      <c r="G49" s="26">
        <f t="shared" si="2"/>
        <v>0.3444183</v>
      </c>
      <c r="H49" s="25">
        <f t="shared" si="3"/>
        <v>34.44183</v>
      </c>
      <c r="I49" s="24">
        <f t="shared" si="4"/>
        <v>34</v>
      </c>
      <c r="J49" s="25">
        <f t="shared" si="5"/>
        <v>0.44183</v>
      </c>
      <c r="K49" s="8">
        <f t="shared" si="6"/>
        <v>44.183</v>
      </c>
      <c r="L49" s="25">
        <f t="shared" si="7"/>
        <v>40.57893972222222</v>
      </c>
      <c r="M49" s="8">
        <v>-791109.332</v>
      </c>
      <c r="N49" s="26">
        <f t="shared" si="8"/>
        <v>-79.1109332</v>
      </c>
      <c r="O49" s="24">
        <f t="shared" si="9"/>
        <v>-79</v>
      </c>
      <c r="P49" s="26">
        <f t="shared" si="10"/>
        <v>-0.1109332</v>
      </c>
      <c r="Q49" s="25">
        <f t="shared" si="11"/>
        <v>-11.09332</v>
      </c>
      <c r="R49" s="24">
        <f t="shared" si="12"/>
        <v>-11</v>
      </c>
      <c r="S49" s="25">
        <f t="shared" si="13"/>
        <v>-0.09332</v>
      </c>
      <c r="T49" s="8">
        <f t="shared" si="14"/>
        <v>-9.332</v>
      </c>
      <c r="U49" s="25">
        <f t="shared" si="15"/>
        <v>-79.18592555555556</v>
      </c>
      <c r="V49" s="38" t="s">
        <v>291</v>
      </c>
      <c r="W49" s="7" t="s">
        <v>58</v>
      </c>
      <c r="X49" s="7" t="s">
        <v>341</v>
      </c>
      <c r="Y49" s="31" t="s">
        <v>19</v>
      </c>
      <c r="Z49" s="31"/>
      <c r="AA49" s="34">
        <v>7616</v>
      </c>
      <c r="AB49" s="7">
        <v>239.5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51">
        <v>1.5</v>
      </c>
      <c r="AN49" s="49">
        <v>2</v>
      </c>
      <c r="AO49" s="54" t="s">
        <v>448</v>
      </c>
      <c r="AP49" s="21"/>
    </row>
    <row r="50" spans="1:42" s="14" customFormat="1" ht="12.75">
      <c r="A50" s="36" t="s">
        <v>140</v>
      </c>
      <c r="B50" s="7" t="s">
        <v>141</v>
      </c>
      <c r="C50" s="7" t="s">
        <v>141</v>
      </c>
      <c r="D50" s="8">
        <v>403444.183</v>
      </c>
      <c r="E50" s="26">
        <f t="shared" si="0"/>
        <v>40.3444183</v>
      </c>
      <c r="F50" s="24">
        <f t="shared" si="1"/>
        <v>40</v>
      </c>
      <c r="G50" s="26">
        <f t="shared" si="2"/>
        <v>0.3444183</v>
      </c>
      <c r="H50" s="25">
        <f t="shared" si="3"/>
        <v>34.44183</v>
      </c>
      <c r="I50" s="24">
        <f t="shared" si="4"/>
        <v>34</v>
      </c>
      <c r="J50" s="25">
        <f t="shared" si="5"/>
        <v>0.44183</v>
      </c>
      <c r="K50" s="8">
        <f t="shared" si="6"/>
        <v>44.183</v>
      </c>
      <c r="L50" s="25">
        <f t="shared" si="7"/>
        <v>40.57893972222222</v>
      </c>
      <c r="M50" s="8">
        <v>-791109.332</v>
      </c>
      <c r="N50" s="26">
        <f t="shared" si="8"/>
        <v>-79.1109332</v>
      </c>
      <c r="O50" s="24">
        <f t="shared" si="9"/>
        <v>-79</v>
      </c>
      <c r="P50" s="26">
        <f t="shared" si="10"/>
        <v>-0.1109332</v>
      </c>
      <c r="Q50" s="25">
        <f t="shared" si="11"/>
        <v>-11.09332</v>
      </c>
      <c r="R50" s="24">
        <f t="shared" si="12"/>
        <v>-11</v>
      </c>
      <c r="S50" s="25">
        <f t="shared" si="13"/>
        <v>-0.09332</v>
      </c>
      <c r="T50" s="8">
        <f t="shared" si="14"/>
        <v>-9.332</v>
      </c>
      <c r="U50" s="25">
        <f t="shared" si="15"/>
        <v>-79.18592555555556</v>
      </c>
      <c r="V50" s="38" t="s">
        <v>291</v>
      </c>
      <c r="W50" s="7" t="s">
        <v>18</v>
      </c>
      <c r="X50" s="7" t="s">
        <v>341</v>
      </c>
      <c r="Y50" s="31" t="s">
        <v>19</v>
      </c>
      <c r="Z50" s="31"/>
      <c r="AA50" s="34">
        <v>7801</v>
      </c>
      <c r="AB50" s="7">
        <v>108</v>
      </c>
      <c r="AC50" s="38">
        <v>0.23</v>
      </c>
      <c r="AD50" s="38">
        <v>0.03</v>
      </c>
      <c r="AE50" s="38">
        <v>0.03</v>
      </c>
      <c r="AF50" s="38">
        <v>0.29</v>
      </c>
      <c r="AG50" s="38">
        <v>415</v>
      </c>
      <c r="AH50" s="38">
        <v>13</v>
      </c>
      <c r="AI50" s="38">
        <v>126</v>
      </c>
      <c r="AJ50" s="38">
        <v>0.5</v>
      </c>
      <c r="AK50" s="38">
        <v>2.47</v>
      </c>
      <c r="AL50" s="38">
        <v>7</v>
      </c>
      <c r="AM50" s="50" t="s">
        <v>322</v>
      </c>
      <c r="AN50" s="49" t="s">
        <v>322</v>
      </c>
      <c r="AO50" s="54" t="s">
        <v>322</v>
      </c>
      <c r="AP50" s="21"/>
    </row>
    <row r="51" spans="1:42" s="4" customFormat="1" ht="12.75">
      <c r="A51" s="36" t="s">
        <v>318</v>
      </c>
      <c r="B51" s="7" t="s">
        <v>142</v>
      </c>
      <c r="C51" s="7" t="s">
        <v>143</v>
      </c>
      <c r="D51" s="8">
        <v>405629.721</v>
      </c>
      <c r="E51" s="26">
        <f aca="true" t="shared" si="16" ref="E51:E103">D51/10000</f>
        <v>40.5629721</v>
      </c>
      <c r="F51" s="24">
        <f aca="true" t="shared" si="17" ref="F51:F103">TRUNC(E51,0)</f>
        <v>40</v>
      </c>
      <c r="G51" s="26">
        <f aca="true" t="shared" si="18" ref="G51:G87">ROUND(E51-F51,7)</f>
        <v>0.5629721</v>
      </c>
      <c r="H51" s="25">
        <f aca="true" t="shared" si="19" ref="H51:H103">G51*100</f>
        <v>56.29721</v>
      </c>
      <c r="I51" s="24">
        <f aca="true" t="shared" si="20" ref="I51:I103">TRUNC(H51,0)</f>
        <v>56</v>
      </c>
      <c r="J51" s="25">
        <f aca="true" t="shared" si="21" ref="J51:J87">ROUND(H51-I51,5)</f>
        <v>0.29721</v>
      </c>
      <c r="K51" s="8">
        <f aca="true" t="shared" si="22" ref="K51:K103">J51*100</f>
        <v>29.720999999999997</v>
      </c>
      <c r="L51" s="25">
        <f aca="true" t="shared" si="23" ref="L51:L87">F51+I51/60+K51/3600</f>
        <v>40.94158916666667</v>
      </c>
      <c r="M51" s="8">
        <v>-784833.847</v>
      </c>
      <c r="N51" s="26">
        <f aca="true" t="shared" si="24" ref="N51:N103">M51/10000</f>
        <v>-78.4833847</v>
      </c>
      <c r="O51" s="24">
        <f aca="true" t="shared" si="25" ref="O51:O103">TRUNC(N51,0)</f>
        <v>-78</v>
      </c>
      <c r="P51" s="26">
        <f aca="true" t="shared" si="26" ref="P51:P103">ROUND(N51-O51,7)</f>
        <v>-0.4833847</v>
      </c>
      <c r="Q51" s="25">
        <f aca="true" t="shared" si="27" ref="Q51:Q103">P51*100</f>
        <v>-48.33847</v>
      </c>
      <c r="R51" s="24">
        <f aca="true" t="shared" si="28" ref="R51:R103">TRUNC(Q51,0)</f>
        <v>-48</v>
      </c>
      <c r="S51" s="25">
        <f aca="true" t="shared" si="29" ref="S51:S103">ROUND(Q51-R51,5)</f>
        <v>-0.33847</v>
      </c>
      <c r="T51" s="8">
        <f aca="true" t="shared" si="30" ref="T51:T103">S51*100</f>
        <v>-33.847</v>
      </c>
      <c r="U51" s="25">
        <f>O51+R51/60+T51/3600</f>
        <v>-78.80940194444445</v>
      </c>
      <c r="V51" s="38" t="s">
        <v>292</v>
      </c>
      <c r="W51" s="7" t="s">
        <v>18</v>
      </c>
      <c r="X51" s="7" t="s">
        <v>341</v>
      </c>
      <c r="Y51" s="31"/>
      <c r="Z51" s="31" t="s">
        <v>19</v>
      </c>
      <c r="AA51" s="34" t="s">
        <v>374</v>
      </c>
      <c r="AB51" s="7">
        <v>113.8</v>
      </c>
      <c r="AC51" s="38">
        <v>3.71</v>
      </c>
      <c r="AD51" s="38">
        <v>0.83</v>
      </c>
      <c r="AE51" s="38">
        <v>0.48</v>
      </c>
      <c r="AF51" s="38">
        <v>0.53</v>
      </c>
      <c r="AG51" s="38">
        <v>350</v>
      </c>
      <c r="AH51" s="38">
        <v>13</v>
      </c>
      <c r="AI51" s="38">
        <v>14</v>
      </c>
      <c r="AJ51" s="38">
        <v>0.63</v>
      </c>
      <c r="AK51" s="38">
        <v>1.37</v>
      </c>
      <c r="AL51" s="38">
        <v>2</v>
      </c>
      <c r="AM51" s="50" t="s">
        <v>322</v>
      </c>
      <c r="AN51" s="49" t="s">
        <v>322</v>
      </c>
      <c r="AO51" s="54" t="s">
        <v>322</v>
      </c>
      <c r="AP51" s="21"/>
    </row>
    <row r="52" spans="1:42" s="4" customFormat="1" ht="38.25">
      <c r="A52" s="36" t="s">
        <v>145</v>
      </c>
      <c r="B52" s="7" t="s">
        <v>142</v>
      </c>
      <c r="C52" s="7" t="s">
        <v>146</v>
      </c>
      <c r="D52" s="8">
        <v>410826.13</v>
      </c>
      <c r="E52" s="26">
        <f t="shared" si="16"/>
        <v>41.082613</v>
      </c>
      <c r="F52" s="24">
        <f t="shared" si="17"/>
        <v>41</v>
      </c>
      <c r="G52" s="26">
        <f t="shared" si="18"/>
        <v>0.082613</v>
      </c>
      <c r="H52" s="25">
        <f t="shared" si="19"/>
        <v>8.2613</v>
      </c>
      <c r="I52" s="24">
        <f t="shared" si="20"/>
        <v>8</v>
      </c>
      <c r="J52" s="25">
        <f t="shared" si="21"/>
        <v>0.2613</v>
      </c>
      <c r="K52" s="8">
        <f t="shared" si="22"/>
        <v>26.13</v>
      </c>
      <c r="L52" s="25">
        <f t="shared" si="23"/>
        <v>41.140591666666666</v>
      </c>
      <c r="M52" s="8">
        <v>-790105.346</v>
      </c>
      <c r="N52" s="26">
        <f t="shared" si="24"/>
        <v>-79.0105346</v>
      </c>
      <c r="O52" s="24">
        <f t="shared" si="25"/>
        <v>-79</v>
      </c>
      <c r="P52" s="26">
        <f t="shared" si="26"/>
        <v>-0.0105346</v>
      </c>
      <c r="Q52" s="25">
        <f t="shared" si="27"/>
        <v>-1.05346</v>
      </c>
      <c r="R52" s="24">
        <f t="shared" si="28"/>
        <v>-1</v>
      </c>
      <c r="S52" s="25">
        <f t="shared" si="29"/>
        <v>-0.05346</v>
      </c>
      <c r="T52" s="8">
        <f t="shared" si="30"/>
        <v>-5.346</v>
      </c>
      <c r="U52" s="25">
        <f aca="true" t="shared" si="31" ref="U52:U103">O52+R52/60+T52/3600</f>
        <v>-79.01815166666667</v>
      </c>
      <c r="V52" s="7" t="s">
        <v>147</v>
      </c>
      <c r="W52" s="7" t="s">
        <v>46</v>
      </c>
      <c r="X52" s="7" t="s">
        <v>342</v>
      </c>
      <c r="Y52" s="31"/>
      <c r="Z52" s="31" t="s">
        <v>19</v>
      </c>
      <c r="AA52" s="34" t="s">
        <v>328</v>
      </c>
      <c r="AB52" s="7">
        <v>104.8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51">
        <v>2.5</v>
      </c>
      <c r="AN52" s="49">
        <v>3</v>
      </c>
      <c r="AO52" s="54" t="s">
        <v>449</v>
      </c>
      <c r="AP52" s="21"/>
    </row>
    <row r="53" spans="1:42" s="4" customFormat="1" ht="25.5">
      <c r="A53" s="37" t="s">
        <v>148</v>
      </c>
      <c r="B53" s="15" t="s">
        <v>149</v>
      </c>
      <c r="C53" s="15" t="s">
        <v>144</v>
      </c>
      <c r="D53" s="16">
        <v>404110.934</v>
      </c>
      <c r="E53" s="26">
        <f t="shared" si="16"/>
        <v>40.4110934</v>
      </c>
      <c r="F53" s="24">
        <f t="shared" si="17"/>
        <v>40</v>
      </c>
      <c r="G53" s="26">
        <f t="shared" si="18"/>
        <v>0.4110934</v>
      </c>
      <c r="H53" s="25">
        <f t="shared" si="19"/>
        <v>41.10934</v>
      </c>
      <c r="I53" s="24">
        <f t="shared" si="20"/>
        <v>41</v>
      </c>
      <c r="J53" s="25">
        <f t="shared" si="21"/>
        <v>0.10934</v>
      </c>
      <c r="K53" s="8">
        <f t="shared" si="22"/>
        <v>10.934000000000001</v>
      </c>
      <c r="L53" s="25">
        <f t="shared" si="23"/>
        <v>40.686370555555555</v>
      </c>
      <c r="M53" s="16">
        <v>-771650.98</v>
      </c>
      <c r="N53" s="26">
        <f t="shared" si="24"/>
        <v>-77.165098</v>
      </c>
      <c r="O53" s="24">
        <f t="shared" si="25"/>
        <v>-77</v>
      </c>
      <c r="P53" s="26">
        <f t="shared" si="26"/>
        <v>-0.165098</v>
      </c>
      <c r="Q53" s="25">
        <f t="shared" si="27"/>
        <v>-16.5098</v>
      </c>
      <c r="R53" s="24">
        <f t="shared" si="28"/>
        <v>-16</v>
      </c>
      <c r="S53" s="25">
        <f t="shared" si="29"/>
        <v>-0.5098</v>
      </c>
      <c r="T53" s="8">
        <f t="shared" si="30"/>
        <v>-50.980000000000004</v>
      </c>
      <c r="U53" s="25">
        <f t="shared" si="31"/>
        <v>-77.28082777777777</v>
      </c>
      <c r="V53" s="15" t="s">
        <v>150</v>
      </c>
      <c r="W53" s="6" t="s">
        <v>39</v>
      </c>
      <c r="X53" s="6" t="s">
        <v>326</v>
      </c>
      <c r="Y53" s="31"/>
      <c r="Z53" s="31" t="s">
        <v>19</v>
      </c>
      <c r="AA53" s="34" t="s">
        <v>375</v>
      </c>
      <c r="AB53" s="13">
        <v>108.2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51">
        <v>4</v>
      </c>
      <c r="AN53" s="49">
        <v>4</v>
      </c>
      <c r="AO53" s="54" t="s">
        <v>450</v>
      </c>
      <c r="AP53" s="21"/>
    </row>
    <row r="54" spans="1:42" s="4" customFormat="1" ht="25.5">
      <c r="A54" s="40" t="s">
        <v>151</v>
      </c>
      <c r="B54" s="15" t="s">
        <v>152</v>
      </c>
      <c r="C54" s="15" t="s">
        <v>153</v>
      </c>
      <c r="D54" s="16">
        <v>412442.199</v>
      </c>
      <c r="E54" s="26">
        <f t="shared" si="16"/>
        <v>41.244219900000004</v>
      </c>
      <c r="F54" s="24">
        <f t="shared" si="17"/>
        <v>41</v>
      </c>
      <c r="G54" s="26">
        <f t="shared" si="18"/>
        <v>0.2442199</v>
      </c>
      <c r="H54" s="25">
        <f t="shared" si="19"/>
        <v>24.421989999999997</v>
      </c>
      <c r="I54" s="24">
        <f t="shared" si="20"/>
        <v>24</v>
      </c>
      <c r="J54" s="25">
        <f t="shared" si="21"/>
        <v>0.42199</v>
      </c>
      <c r="K54" s="8">
        <f t="shared" si="22"/>
        <v>42.199</v>
      </c>
      <c r="L54" s="25">
        <f t="shared" si="23"/>
        <v>41.411721944444444</v>
      </c>
      <c r="M54" s="16">
        <v>-754926.668</v>
      </c>
      <c r="N54" s="26">
        <f t="shared" si="24"/>
        <v>-75.4926668</v>
      </c>
      <c r="O54" s="24">
        <f t="shared" si="25"/>
        <v>-75</v>
      </c>
      <c r="P54" s="26">
        <f t="shared" si="26"/>
        <v>-0.4926668</v>
      </c>
      <c r="Q54" s="25">
        <f t="shared" si="27"/>
        <v>-49.26668</v>
      </c>
      <c r="R54" s="24">
        <f t="shared" si="28"/>
        <v>-49</v>
      </c>
      <c r="S54" s="25">
        <f t="shared" si="29"/>
        <v>-0.26668</v>
      </c>
      <c r="T54" s="8">
        <f t="shared" si="30"/>
        <v>-26.667999999999996</v>
      </c>
      <c r="U54" s="25">
        <f t="shared" si="31"/>
        <v>-75.82407444444443</v>
      </c>
      <c r="V54" s="15" t="s">
        <v>154</v>
      </c>
      <c r="W54" s="18" t="s">
        <v>20</v>
      </c>
      <c r="X54" s="7" t="s">
        <v>341</v>
      </c>
      <c r="Y54" s="32"/>
      <c r="Z54" s="32" t="s">
        <v>19</v>
      </c>
      <c r="AA54" s="37" t="s">
        <v>376</v>
      </c>
      <c r="AB54" s="17">
        <v>117.3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49" t="s">
        <v>322</v>
      </c>
      <c r="AN54" s="49" t="s">
        <v>322</v>
      </c>
      <c r="AO54" s="54" t="s">
        <v>451</v>
      </c>
      <c r="AP54" s="21"/>
    </row>
    <row r="55" spans="1:42" s="4" customFormat="1" ht="25.5">
      <c r="A55" s="36" t="s">
        <v>155</v>
      </c>
      <c r="B55" s="7" t="s">
        <v>156</v>
      </c>
      <c r="C55" s="7" t="s">
        <v>157</v>
      </c>
      <c r="D55" s="8">
        <v>410531.219</v>
      </c>
      <c r="E55" s="26">
        <f t="shared" si="16"/>
        <v>41.0531219</v>
      </c>
      <c r="F55" s="24">
        <f t="shared" si="17"/>
        <v>41</v>
      </c>
      <c r="G55" s="26">
        <f t="shared" si="18"/>
        <v>0.0531219</v>
      </c>
      <c r="H55" s="25">
        <f t="shared" si="19"/>
        <v>5.31219</v>
      </c>
      <c r="I55" s="24">
        <f t="shared" si="20"/>
        <v>5</v>
      </c>
      <c r="J55" s="25">
        <f t="shared" si="21"/>
        <v>0.31219</v>
      </c>
      <c r="K55" s="8">
        <f t="shared" si="22"/>
        <v>31.219</v>
      </c>
      <c r="L55" s="25">
        <f t="shared" si="23"/>
        <v>41.09200527777778</v>
      </c>
      <c r="M55" s="8">
        <v>-801654.925</v>
      </c>
      <c r="N55" s="26">
        <f t="shared" si="24"/>
        <v>-80.1654925</v>
      </c>
      <c r="O55" s="24">
        <f t="shared" si="25"/>
        <v>-80</v>
      </c>
      <c r="P55" s="26">
        <f t="shared" si="26"/>
        <v>-0.1654925</v>
      </c>
      <c r="Q55" s="25">
        <f t="shared" si="27"/>
        <v>-16.549249999999997</v>
      </c>
      <c r="R55" s="24">
        <f t="shared" si="28"/>
        <v>-16</v>
      </c>
      <c r="S55" s="25">
        <f t="shared" si="29"/>
        <v>-0.54925</v>
      </c>
      <c r="T55" s="8">
        <f t="shared" si="30"/>
        <v>-54.925000000000004</v>
      </c>
      <c r="U55" s="25">
        <f t="shared" si="31"/>
        <v>-80.28192361111111</v>
      </c>
      <c r="V55" s="38" t="s">
        <v>293</v>
      </c>
      <c r="W55" s="7" t="s">
        <v>58</v>
      </c>
      <c r="X55" s="7" t="s">
        <v>341</v>
      </c>
      <c r="Y55" s="31" t="s">
        <v>19</v>
      </c>
      <c r="Z55" s="31"/>
      <c r="AA55" s="34">
        <v>3984</v>
      </c>
      <c r="AB55" s="7">
        <v>172.1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51">
        <v>2</v>
      </c>
      <c r="AN55" s="49">
        <v>2.5</v>
      </c>
      <c r="AO55" s="54" t="s">
        <v>452</v>
      </c>
      <c r="AP55" s="21"/>
    </row>
    <row r="56" spans="1:42" s="4" customFormat="1" ht="12.75">
      <c r="A56" s="36" t="s">
        <v>155</v>
      </c>
      <c r="B56" s="7" t="s">
        <v>156</v>
      </c>
      <c r="C56" s="7" t="s">
        <v>157</v>
      </c>
      <c r="D56" s="8">
        <v>410531.219</v>
      </c>
      <c r="E56" s="26">
        <f t="shared" si="16"/>
        <v>41.0531219</v>
      </c>
      <c r="F56" s="24">
        <f t="shared" si="17"/>
        <v>41</v>
      </c>
      <c r="G56" s="26">
        <f t="shared" si="18"/>
        <v>0.0531219</v>
      </c>
      <c r="H56" s="25">
        <f t="shared" si="19"/>
        <v>5.31219</v>
      </c>
      <c r="I56" s="24">
        <f t="shared" si="20"/>
        <v>5</v>
      </c>
      <c r="J56" s="25">
        <f t="shared" si="21"/>
        <v>0.31219</v>
      </c>
      <c r="K56" s="8">
        <f t="shared" si="22"/>
        <v>31.219</v>
      </c>
      <c r="L56" s="25">
        <f t="shared" si="23"/>
        <v>41.09200527777778</v>
      </c>
      <c r="M56" s="8">
        <v>-801654.925</v>
      </c>
      <c r="N56" s="26">
        <f t="shared" si="24"/>
        <v>-80.1654925</v>
      </c>
      <c r="O56" s="24">
        <f t="shared" si="25"/>
        <v>-80</v>
      </c>
      <c r="P56" s="26">
        <f t="shared" si="26"/>
        <v>-0.1654925</v>
      </c>
      <c r="Q56" s="25">
        <f t="shared" si="27"/>
        <v>-16.549249999999997</v>
      </c>
      <c r="R56" s="24">
        <f t="shared" si="28"/>
        <v>-16</v>
      </c>
      <c r="S56" s="25">
        <f t="shared" si="29"/>
        <v>-0.54925</v>
      </c>
      <c r="T56" s="8">
        <f t="shared" si="30"/>
        <v>-54.925000000000004</v>
      </c>
      <c r="U56" s="25">
        <f t="shared" si="31"/>
        <v>-80.28192361111111</v>
      </c>
      <c r="V56" s="38" t="s">
        <v>293</v>
      </c>
      <c r="W56" s="7" t="s">
        <v>18</v>
      </c>
      <c r="X56" s="7" t="s">
        <v>341</v>
      </c>
      <c r="Y56" s="31" t="s">
        <v>19</v>
      </c>
      <c r="Z56" s="31"/>
      <c r="AA56" s="34">
        <v>4124</v>
      </c>
      <c r="AB56" s="7">
        <v>173.2</v>
      </c>
      <c r="AC56" s="38">
        <v>4.54</v>
      </c>
      <c r="AD56" s="38">
        <v>3.26</v>
      </c>
      <c r="AE56" s="38">
        <v>6.94</v>
      </c>
      <c r="AF56" s="38">
        <v>0.48</v>
      </c>
      <c r="AG56" s="38">
        <v>440</v>
      </c>
      <c r="AH56" s="38">
        <v>153</v>
      </c>
      <c r="AI56" s="38">
        <v>11</v>
      </c>
      <c r="AJ56" s="38">
        <v>0.32</v>
      </c>
      <c r="AK56" s="38">
        <v>0.41</v>
      </c>
      <c r="AL56" s="38">
        <v>55</v>
      </c>
      <c r="AM56" s="49" t="s">
        <v>322</v>
      </c>
      <c r="AN56" s="49" t="s">
        <v>322</v>
      </c>
      <c r="AO56" s="54" t="s">
        <v>322</v>
      </c>
      <c r="AP56" s="21"/>
    </row>
    <row r="57" spans="1:42" s="4" customFormat="1" ht="25.5">
      <c r="A57" s="40" t="s">
        <v>158</v>
      </c>
      <c r="B57" s="15" t="s">
        <v>156</v>
      </c>
      <c r="C57" s="15" t="s">
        <v>159</v>
      </c>
      <c r="D57" s="16">
        <v>405635.354</v>
      </c>
      <c r="E57" s="26">
        <f t="shared" si="16"/>
        <v>40.5635354</v>
      </c>
      <c r="F57" s="24">
        <f t="shared" si="17"/>
        <v>40</v>
      </c>
      <c r="G57" s="26">
        <f t="shared" si="18"/>
        <v>0.5635354</v>
      </c>
      <c r="H57" s="25">
        <f t="shared" si="19"/>
        <v>56.35354</v>
      </c>
      <c r="I57" s="24">
        <f t="shared" si="20"/>
        <v>56</v>
      </c>
      <c r="J57" s="25">
        <f t="shared" si="21"/>
        <v>0.35354</v>
      </c>
      <c r="K57" s="8">
        <f t="shared" si="22"/>
        <v>35.354</v>
      </c>
      <c r="L57" s="25">
        <f t="shared" si="23"/>
        <v>40.94315388888889</v>
      </c>
      <c r="M57" s="16">
        <v>-801602.545</v>
      </c>
      <c r="N57" s="26">
        <f t="shared" si="24"/>
        <v>-80.16025450000001</v>
      </c>
      <c r="O57" s="24">
        <f t="shared" si="25"/>
        <v>-80</v>
      </c>
      <c r="P57" s="26">
        <f t="shared" si="26"/>
        <v>-0.1602545</v>
      </c>
      <c r="Q57" s="25">
        <f t="shared" si="27"/>
        <v>-16.02545</v>
      </c>
      <c r="R57" s="24">
        <f t="shared" si="28"/>
        <v>-16</v>
      </c>
      <c r="S57" s="25">
        <f t="shared" si="29"/>
        <v>-0.02545</v>
      </c>
      <c r="T57" s="8">
        <f t="shared" si="30"/>
        <v>-2.545</v>
      </c>
      <c r="U57" s="25">
        <f t="shared" si="31"/>
        <v>-80.26737361111111</v>
      </c>
      <c r="V57" s="15" t="s">
        <v>160</v>
      </c>
      <c r="W57" s="18" t="s">
        <v>46</v>
      </c>
      <c r="X57" s="7" t="s">
        <v>342</v>
      </c>
      <c r="Y57" s="32"/>
      <c r="Z57" s="32" t="s">
        <v>19</v>
      </c>
      <c r="AA57" s="37" t="s">
        <v>329</v>
      </c>
      <c r="AB57" s="17">
        <v>72.3</v>
      </c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49" t="s">
        <v>322</v>
      </c>
      <c r="AN57" s="49" t="s">
        <v>322</v>
      </c>
      <c r="AO57" s="54" t="s">
        <v>418</v>
      </c>
      <c r="AP57" s="21"/>
    </row>
    <row r="58" spans="1:42" s="4" customFormat="1" ht="12.75">
      <c r="A58" s="36" t="s">
        <v>161</v>
      </c>
      <c r="B58" s="7" t="s">
        <v>162</v>
      </c>
      <c r="C58" s="7" t="s">
        <v>163</v>
      </c>
      <c r="D58" s="8">
        <v>411153.163</v>
      </c>
      <c r="E58" s="26">
        <f t="shared" si="16"/>
        <v>41.1153163</v>
      </c>
      <c r="F58" s="24">
        <f t="shared" si="17"/>
        <v>41</v>
      </c>
      <c r="G58" s="26">
        <f t="shared" si="18"/>
        <v>0.1153163</v>
      </c>
      <c r="H58" s="25">
        <f t="shared" si="19"/>
        <v>11.53163</v>
      </c>
      <c r="I58" s="24">
        <f t="shared" si="20"/>
        <v>11</v>
      </c>
      <c r="J58" s="25">
        <f t="shared" si="21"/>
        <v>0.53163</v>
      </c>
      <c r="K58" s="8">
        <f t="shared" si="22"/>
        <v>53.163000000000004</v>
      </c>
      <c r="L58" s="25">
        <f t="shared" si="23"/>
        <v>41.19810083333333</v>
      </c>
      <c r="M58" s="8">
        <v>-761309.713</v>
      </c>
      <c r="N58" s="26">
        <f t="shared" si="24"/>
        <v>-76.1309713</v>
      </c>
      <c r="O58" s="24">
        <f t="shared" si="25"/>
        <v>-76</v>
      </c>
      <c r="P58" s="26">
        <f t="shared" si="26"/>
        <v>-0.1309713</v>
      </c>
      <c r="Q58" s="25">
        <f t="shared" si="27"/>
        <v>-13.097130000000002</v>
      </c>
      <c r="R58" s="24">
        <f t="shared" si="28"/>
        <v>-13</v>
      </c>
      <c r="S58" s="25">
        <f t="shared" si="29"/>
        <v>-0.09713</v>
      </c>
      <c r="T58" s="8">
        <f t="shared" si="30"/>
        <v>-9.713</v>
      </c>
      <c r="U58" s="25">
        <f t="shared" si="31"/>
        <v>-76.21936472222222</v>
      </c>
      <c r="V58" s="7" t="s">
        <v>493</v>
      </c>
      <c r="W58" s="7" t="s">
        <v>91</v>
      </c>
      <c r="X58" s="7" t="s">
        <v>343</v>
      </c>
      <c r="Y58" s="31" t="s">
        <v>19</v>
      </c>
      <c r="Z58" s="31"/>
      <c r="AA58" s="34" t="s">
        <v>494</v>
      </c>
      <c r="AB58" s="7">
        <v>223.8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49">
        <v>3.5</v>
      </c>
      <c r="AN58" s="49">
        <v>4</v>
      </c>
      <c r="AO58" s="54"/>
      <c r="AP58" s="21"/>
    </row>
    <row r="59" spans="1:42" s="4" customFormat="1" ht="12.75">
      <c r="A59" s="34" t="s">
        <v>164</v>
      </c>
      <c r="B59" s="7" t="s">
        <v>165</v>
      </c>
      <c r="C59" s="7" t="s">
        <v>166</v>
      </c>
      <c r="D59" s="8">
        <v>412603.528</v>
      </c>
      <c r="E59" s="26">
        <f t="shared" si="16"/>
        <v>41.2603528</v>
      </c>
      <c r="F59" s="24">
        <f t="shared" si="17"/>
        <v>41</v>
      </c>
      <c r="G59" s="26">
        <f t="shared" si="18"/>
        <v>0.2603528</v>
      </c>
      <c r="H59" s="25">
        <f t="shared" si="19"/>
        <v>26.03528</v>
      </c>
      <c r="I59" s="24">
        <f t="shared" si="20"/>
        <v>26</v>
      </c>
      <c r="J59" s="25">
        <f t="shared" si="21"/>
        <v>0.03528</v>
      </c>
      <c r="K59" s="8">
        <f t="shared" si="22"/>
        <v>3.528</v>
      </c>
      <c r="L59" s="25">
        <f t="shared" si="23"/>
        <v>41.43431333333333</v>
      </c>
      <c r="M59" s="8">
        <v>-771213.906</v>
      </c>
      <c r="N59" s="26">
        <f t="shared" si="24"/>
        <v>-77.1213906</v>
      </c>
      <c r="O59" s="24">
        <f t="shared" si="25"/>
        <v>-77</v>
      </c>
      <c r="P59" s="26">
        <f t="shared" si="26"/>
        <v>-0.1213906</v>
      </c>
      <c r="Q59" s="25">
        <f t="shared" si="27"/>
        <v>-12.13906</v>
      </c>
      <c r="R59" s="24">
        <f t="shared" si="28"/>
        <v>-12</v>
      </c>
      <c r="S59" s="25">
        <f t="shared" si="29"/>
        <v>-0.13906</v>
      </c>
      <c r="T59" s="8">
        <f t="shared" si="30"/>
        <v>-13.905999999999999</v>
      </c>
      <c r="U59" s="25">
        <f t="shared" si="31"/>
        <v>-77.20386277777779</v>
      </c>
      <c r="V59" s="38" t="s">
        <v>294</v>
      </c>
      <c r="W59" s="7" t="s">
        <v>18</v>
      </c>
      <c r="X59" s="7" t="s">
        <v>341</v>
      </c>
      <c r="Y59" s="31"/>
      <c r="Z59" s="31" t="s">
        <v>19</v>
      </c>
      <c r="AA59" s="34" t="s">
        <v>377</v>
      </c>
      <c r="AB59" s="7">
        <v>111.6</v>
      </c>
      <c r="AC59" s="38">
        <v>3.07</v>
      </c>
      <c r="AD59" s="38">
        <v>0.81</v>
      </c>
      <c r="AE59" s="38">
        <v>0.96</v>
      </c>
      <c r="AF59" s="38">
        <v>0.7</v>
      </c>
      <c r="AG59" s="38">
        <v>365</v>
      </c>
      <c r="AH59" s="38">
        <v>31</v>
      </c>
      <c r="AI59" s="38">
        <v>23</v>
      </c>
      <c r="AJ59" s="38">
        <v>0.46</v>
      </c>
      <c r="AK59" s="38">
        <v>2.54</v>
      </c>
      <c r="AL59" s="38">
        <v>10</v>
      </c>
      <c r="AM59" s="50" t="s">
        <v>322</v>
      </c>
      <c r="AN59" s="49" t="s">
        <v>322</v>
      </c>
      <c r="AO59" s="54" t="s">
        <v>322</v>
      </c>
      <c r="AP59" s="21"/>
    </row>
    <row r="60" spans="1:43" s="9" customFormat="1" ht="25.5">
      <c r="A60" s="34" t="s">
        <v>164</v>
      </c>
      <c r="B60" s="7" t="s">
        <v>165</v>
      </c>
      <c r="C60" s="7" t="s">
        <v>166</v>
      </c>
      <c r="D60" s="8">
        <v>412603.528</v>
      </c>
      <c r="E60" s="26">
        <f t="shared" si="16"/>
        <v>41.2603528</v>
      </c>
      <c r="F60" s="24">
        <f t="shared" si="17"/>
        <v>41</v>
      </c>
      <c r="G60" s="26">
        <f t="shared" si="18"/>
        <v>0.2603528</v>
      </c>
      <c r="H60" s="25">
        <f t="shared" si="19"/>
        <v>26.03528</v>
      </c>
      <c r="I60" s="24">
        <f t="shared" si="20"/>
        <v>26</v>
      </c>
      <c r="J60" s="25">
        <f t="shared" si="21"/>
        <v>0.03528</v>
      </c>
      <c r="K60" s="8">
        <f t="shared" si="22"/>
        <v>3.528</v>
      </c>
      <c r="L60" s="25">
        <f t="shared" si="23"/>
        <v>41.43431333333333</v>
      </c>
      <c r="M60" s="8">
        <v>-771213.906</v>
      </c>
      <c r="N60" s="26">
        <f t="shared" si="24"/>
        <v>-77.1213906</v>
      </c>
      <c r="O60" s="24">
        <f t="shared" si="25"/>
        <v>-77</v>
      </c>
      <c r="P60" s="26">
        <f t="shared" si="26"/>
        <v>-0.1213906</v>
      </c>
      <c r="Q60" s="25">
        <f t="shared" si="27"/>
        <v>-12.13906</v>
      </c>
      <c r="R60" s="24">
        <f t="shared" si="28"/>
        <v>-12</v>
      </c>
      <c r="S60" s="25">
        <f t="shared" si="29"/>
        <v>-0.13906</v>
      </c>
      <c r="T60" s="8">
        <f t="shared" si="30"/>
        <v>-13.905999999999999</v>
      </c>
      <c r="U60" s="25">
        <f t="shared" si="31"/>
        <v>-77.20386277777779</v>
      </c>
      <c r="V60" s="38" t="s">
        <v>294</v>
      </c>
      <c r="W60" s="7" t="s">
        <v>86</v>
      </c>
      <c r="X60" s="7" t="s">
        <v>341</v>
      </c>
      <c r="Y60" s="31"/>
      <c r="Z60" s="31" t="s">
        <v>19</v>
      </c>
      <c r="AA60" s="34" t="s">
        <v>330</v>
      </c>
      <c r="AB60" s="7">
        <v>113.6</v>
      </c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49" t="s">
        <v>322</v>
      </c>
      <c r="AN60" s="49" t="s">
        <v>322</v>
      </c>
      <c r="AO60" s="54" t="s">
        <v>453</v>
      </c>
      <c r="AP60" s="1"/>
      <c r="AQ60" s="44"/>
    </row>
    <row r="61" spans="1:43" s="10" customFormat="1" ht="12.75">
      <c r="A61" s="40" t="s">
        <v>167</v>
      </c>
      <c r="B61" s="15" t="s">
        <v>168</v>
      </c>
      <c r="C61" s="15" t="s">
        <v>169</v>
      </c>
      <c r="D61" s="16">
        <v>415219.113</v>
      </c>
      <c r="E61" s="26">
        <f t="shared" si="16"/>
        <v>41.5219113</v>
      </c>
      <c r="F61" s="24">
        <f t="shared" si="17"/>
        <v>41</v>
      </c>
      <c r="G61" s="26">
        <f t="shared" si="18"/>
        <v>0.5219113</v>
      </c>
      <c r="H61" s="25">
        <f t="shared" si="19"/>
        <v>52.191129999999994</v>
      </c>
      <c r="I61" s="24">
        <f t="shared" si="20"/>
        <v>52</v>
      </c>
      <c r="J61" s="25">
        <f t="shared" si="21"/>
        <v>0.19113</v>
      </c>
      <c r="K61" s="8">
        <f t="shared" si="22"/>
        <v>19.113</v>
      </c>
      <c r="L61" s="25">
        <f t="shared" si="23"/>
        <v>41.87197583333333</v>
      </c>
      <c r="M61" s="16">
        <v>-783706.224</v>
      </c>
      <c r="N61" s="26">
        <f t="shared" si="24"/>
        <v>-78.3706224</v>
      </c>
      <c r="O61" s="24">
        <f t="shared" si="25"/>
        <v>-78</v>
      </c>
      <c r="P61" s="26">
        <f t="shared" si="26"/>
        <v>-0.3706224</v>
      </c>
      <c r="Q61" s="25">
        <f t="shared" si="27"/>
        <v>-37.06224</v>
      </c>
      <c r="R61" s="24">
        <f t="shared" si="28"/>
        <v>-37</v>
      </c>
      <c r="S61" s="25">
        <f t="shared" si="29"/>
        <v>-0.06224</v>
      </c>
      <c r="T61" s="8">
        <f t="shared" si="30"/>
        <v>-6.223999999999999</v>
      </c>
      <c r="U61" s="25">
        <f t="shared" si="31"/>
        <v>-78.61839555555555</v>
      </c>
      <c r="V61" s="38" t="s">
        <v>295</v>
      </c>
      <c r="W61" s="18" t="s">
        <v>18</v>
      </c>
      <c r="X61" s="7" t="s">
        <v>341</v>
      </c>
      <c r="Y61" s="32"/>
      <c r="Z61" s="32" t="s">
        <v>19</v>
      </c>
      <c r="AA61" s="37" t="s">
        <v>378</v>
      </c>
      <c r="AB61" s="17">
        <v>100.2</v>
      </c>
      <c r="AC61" s="38">
        <v>2.86</v>
      </c>
      <c r="AD61" s="38">
        <v>1.03</v>
      </c>
      <c r="AE61" s="38">
        <v>1.79</v>
      </c>
      <c r="AF61" s="38">
        <v>0.43</v>
      </c>
      <c r="AG61" s="38">
        <v>454</v>
      </c>
      <c r="AH61" s="38">
        <v>63</v>
      </c>
      <c r="AI61" s="38">
        <v>15</v>
      </c>
      <c r="AJ61" s="38">
        <v>0.37</v>
      </c>
      <c r="AK61" s="38">
        <v>1.37</v>
      </c>
      <c r="AL61" s="38">
        <v>6</v>
      </c>
      <c r="AM61" s="50" t="s">
        <v>322</v>
      </c>
      <c r="AN61" s="49" t="s">
        <v>322</v>
      </c>
      <c r="AO61" s="54" t="s">
        <v>322</v>
      </c>
      <c r="AP61" s="53"/>
      <c r="AQ61" s="45"/>
    </row>
    <row r="62" spans="1:43" s="10" customFormat="1" ht="25.5">
      <c r="A62" s="40" t="s">
        <v>489</v>
      </c>
      <c r="B62" s="15" t="s">
        <v>168</v>
      </c>
      <c r="C62" s="15" t="s">
        <v>490</v>
      </c>
      <c r="D62" s="16">
        <v>415255.693</v>
      </c>
      <c r="E62" s="26">
        <f t="shared" si="16"/>
        <v>41.5255693</v>
      </c>
      <c r="F62" s="24">
        <f t="shared" si="17"/>
        <v>41</v>
      </c>
      <c r="G62" s="26">
        <f t="shared" si="18"/>
        <v>0.5255693</v>
      </c>
      <c r="H62" s="25">
        <f t="shared" si="19"/>
        <v>52.55693</v>
      </c>
      <c r="I62" s="24">
        <f t="shared" si="20"/>
        <v>52</v>
      </c>
      <c r="J62" s="25">
        <f>ROUND(H62-I62,5)</f>
        <v>0.55693</v>
      </c>
      <c r="K62" s="8">
        <f t="shared" si="22"/>
        <v>55.693000000000005</v>
      </c>
      <c r="L62" s="25">
        <f t="shared" si="23"/>
        <v>41.88213694444445</v>
      </c>
      <c r="M62" s="8">
        <v>-783654.334</v>
      </c>
      <c r="N62" s="26">
        <f t="shared" si="24"/>
        <v>-78.3654334</v>
      </c>
      <c r="O62" s="24">
        <f t="shared" si="25"/>
        <v>-78</v>
      </c>
      <c r="P62" s="26">
        <f>ROUND(N62-O62,7)</f>
        <v>-0.3654334</v>
      </c>
      <c r="Q62" s="25">
        <f t="shared" si="27"/>
        <v>-36.54334</v>
      </c>
      <c r="R62" s="24">
        <f t="shared" si="28"/>
        <v>-36</v>
      </c>
      <c r="S62" s="25">
        <f>ROUND(Q62-R62,5)</f>
        <v>-0.54334</v>
      </c>
      <c r="T62" s="8">
        <f t="shared" si="30"/>
        <v>-54.334</v>
      </c>
      <c r="U62" s="25">
        <f t="shared" si="31"/>
        <v>-78.61509277777778</v>
      </c>
      <c r="V62" s="7" t="s">
        <v>492</v>
      </c>
      <c r="W62" s="18" t="s">
        <v>64</v>
      </c>
      <c r="X62" s="6" t="s">
        <v>326</v>
      </c>
      <c r="Y62" s="32"/>
      <c r="Z62" s="32" t="s">
        <v>19</v>
      </c>
      <c r="AA62" s="37" t="s">
        <v>491</v>
      </c>
      <c r="AB62" s="17">
        <v>50.8</v>
      </c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50">
        <v>2.5</v>
      </c>
      <c r="AN62" s="49">
        <v>3</v>
      </c>
      <c r="AO62" s="54"/>
      <c r="AP62" s="53"/>
      <c r="AQ62" s="45"/>
    </row>
    <row r="63" spans="1:43" s="20" customFormat="1" ht="25.5">
      <c r="A63" s="40" t="s">
        <v>170</v>
      </c>
      <c r="B63" s="15" t="s">
        <v>168</v>
      </c>
      <c r="C63" s="15" t="s">
        <v>169</v>
      </c>
      <c r="D63" s="16">
        <v>415202.323</v>
      </c>
      <c r="E63" s="26">
        <f t="shared" si="16"/>
        <v>41.520232299999996</v>
      </c>
      <c r="F63" s="24">
        <f t="shared" si="17"/>
        <v>41</v>
      </c>
      <c r="G63" s="26">
        <f t="shared" si="18"/>
        <v>0.5202323</v>
      </c>
      <c r="H63" s="25">
        <f t="shared" si="19"/>
        <v>52.02323</v>
      </c>
      <c r="I63" s="24">
        <f t="shared" si="20"/>
        <v>52</v>
      </c>
      <c r="J63" s="25">
        <f t="shared" si="21"/>
        <v>0.02323</v>
      </c>
      <c r="K63" s="8">
        <f t="shared" si="22"/>
        <v>2.323</v>
      </c>
      <c r="L63" s="25">
        <f t="shared" si="23"/>
        <v>41.867311944444445</v>
      </c>
      <c r="M63" s="16">
        <v>-783651.677</v>
      </c>
      <c r="N63" s="26">
        <f t="shared" si="24"/>
        <v>-78.3651677</v>
      </c>
      <c r="O63" s="24">
        <f t="shared" si="25"/>
        <v>-78</v>
      </c>
      <c r="P63" s="26">
        <f t="shared" si="26"/>
        <v>-0.3651677</v>
      </c>
      <c r="Q63" s="25">
        <f t="shared" si="27"/>
        <v>-36.51677</v>
      </c>
      <c r="R63" s="24">
        <f t="shared" si="28"/>
        <v>-36</v>
      </c>
      <c r="S63" s="25">
        <f t="shared" si="29"/>
        <v>-0.51677</v>
      </c>
      <c r="T63" s="8">
        <f t="shared" si="30"/>
        <v>-51.67699999999999</v>
      </c>
      <c r="U63" s="25">
        <f t="shared" si="31"/>
        <v>-78.61435472222222</v>
      </c>
      <c r="V63" s="15" t="s">
        <v>495</v>
      </c>
      <c r="W63" s="18" t="s">
        <v>64</v>
      </c>
      <c r="X63" s="6" t="s">
        <v>326</v>
      </c>
      <c r="Y63" s="32"/>
      <c r="Z63" s="32" t="s">
        <v>19</v>
      </c>
      <c r="AA63" s="37" t="s">
        <v>496</v>
      </c>
      <c r="AB63" s="17">
        <v>220.1</v>
      </c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49">
        <v>2.5</v>
      </c>
      <c r="AN63" s="51">
        <v>3</v>
      </c>
      <c r="AO63" s="55" t="s">
        <v>454</v>
      </c>
      <c r="AP63" s="52"/>
      <c r="AQ63" s="46"/>
    </row>
    <row r="64" spans="1:43" s="21" customFormat="1" ht="25.5">
      <c r="A64" s="36" t="s">
        <v>171</v>
      </c>
      <c r="B64" s="7" t="s">
        <v>168</v>
      </c>
      <c r="C64" s="7" t="s">
        <v>169</v>
      </c>
      <c r="D64" s="8">
        <v>415207.758</v>
      </c>
      <c r="E64" s="26">
        <f t="shared" si="16"/>
        <v>41.520775799999996</v>
      </c>
      <c r="F64" s="24">
        <f t="shared" si="17"/>
        <v>41</v>
      </c>
      <c r="G64" s="26">
        <f t="shared" si="18"/>
        <v>0.5207758</v>
      </c>
      <c r="H64" s="25">
        <f t="shared" si="19"/>
        <v>52.07758</v>
      </c>
      <c r="I64" s="24">
        <f t="shared" si="20"/>
        <v>52</v>
      </c>
      <c r="J64" s="25">
        <f t="shared" si="21"/>
        <v>0.07758</v>
      </c>
      <c r="K64" s="8">
        <f t="shared" si="22"/>
        <v>7.758</v>
      </c>
      <c r="L64" s="25">
        <f t="shared" si="23"/>
        <v>41.86882166666667</v>
      </c>
      <c r="M64" s="8">
        <v>-783645.732</v>
      </c>
      <c r="N64" s="26">
        <f t="shared" si="24"/>
        <v>-78.3645732</v>
      </c>
      <c r="O64" s="24">
        <f t="shared" si="25"/>
        <v>-78</v>
      </c>
      <c r="P64" s="26">
        <f t="shared" si="26"/>
        <v>-0.3645732</v>
      </c>
      <c r="Q64" s="25">
        <f t="shared" si="27"/>
        <v>-36.457319999999996</v>
      </c>
      <c r="R64" s="24">
        <f t="shared" si="28"/>
        <v>-36</v>
      </c>
      <c r="S64" s="25">
        <f t="shared" si="29"/>
        <v>-0.45732</v>
      </c>
      <c r="T64" s="8">
        <f t="shared" si="30"/>
        <v>-45.732</v>
      </c>
      <c r="U64" s="25">
        <f t="shared" si="31"/>
        <v>-78.61270333333333</v>
      </c>
      <c r="V64" s="7" t="s">
        <v>172</v>
      </c>
      <c r="W64" s="7" t="s">
        <v>20</v>
      </c>
      <c r="X64" s="7" t="s">
        <v>341</v>
      </c>
      <c r="Y64" s="31" t="s">
        <v>19</v>
      </c>
      <c r="Z64" s="31"/>
      <c r="AA64" s="34">
        <v>5213</v>
      </c>
      <c r="AB64" s="7">
        <v>201.9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49">
        <v>2.5</v>
      </c>
      <c r="AN64" s="49">
        <v>2.5</v>
      </c>
      <c r="AO64" s="54" t="s">
        <v>455</v>
      </c>
      <c r="AQ64" s="47"/>
    </row>
    <row r="65" spans="1:43" s="19" customFormat="1" ht="25.5">
      <c r="A65" s="36" t="s">
        <v>173</v>
      </c>
      <c r="B65" s="7" t="s">
        <v>168</v>
      </c>
      <c r="C65" s="7" t="s">
        <v>174</v>
      </c>
      <c r="D65" s="8">
        <v>415059.604</v>
      </c>
      <c r="E65" s="26">
        <f t="shared" si="16"/>
        <v>41.5059604</v>
      </c>
      <c r="F65" s="24">
        <f t="shared" si="17"/>
        <v>41</v>
      </c>
      <c r="G65" s="26">
        <f t="shared" si="18"/>
        <v>0.5059604</v>
      </c>
      <c r="H65" s="25">
        <f t="shared" si="19"/>
        <v>50.596039999999995</v>
      </c>
      <c r="I65" s="24">
        <f t="shared" si="20"/>
        <v>50</v>
      </c>
      <c r="J65" s="25">
        <f t="shared" si="21"/>
        <v>0.59604</v>
      </c>
      <c r="K65" s="8">
        <f t="shared" si="22"/>
        <v>59.604</v>
      </c>
      <c r="L65" s="25">
        <f t="shared" si="23"/>
        <v>41.84989</v>
      </c>
      <c r="M65" s="8">
        <v>-782018.894</v>
      </c>
      <c r="N65" s="26">
        <f t="shared" si="24"/>
        <v>-78.2018894</v>
      </c>
      <c r="O65" s="24">
        <f t="shared" si="25"/>
        <v>-78</v>
      </c>
      <c r="P65" s="26">
        <f t="shared" si="26"/>
        <v>-0.2018894</v>
      </c>
      <c r="Q65" s="25">
        <f t="shared" si="27"/>
        <v>-20.18894</v>
      </c>
      <c r="R65" s="24">
        <f t="shared" si="28"/>
        <v>-20</v>
      </c>
      <c r="S65" s="25">
        <f t="shared" si="29"/>
        <v>-0.18894</v>
      </c>
      <c r="T65" s="8">
        <f t="shared" si="30"/>
        <v>-18.894</v>
      </c>
      <c r="U65" s="25">
        <f t="shared" si="31"/>
        <v>-78.33858166666666</v>
      </c>
      <c r="V65" s="7" t="s">
        <v>175</v>
      </c>
      <c r="W65" s="7" t="s">
        <v>86</v>
      </c>
      <c r="X65" s="7" t="s">
        <v>341</v>
      </c>
      <c r="Y65" s="31"/>
      <c r="Z65" s="31" t="s">
        <v>19</v>
      </c>
      <c r="AA65" s="34" t="s">
        <v>331</v>
      </c>
      <c r="AB65" s="7">
        <v>114.8</v>
      </c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49" t="s">
        <v>322</v>
      </c>
      <c r="AN65" s="49" t="s">
        <v>322</v>
      </c>
      <c r="AO65" s="54" t="s">
        <v>456</v>
      </c>
      <c r="AP65" s="21"/>
      <c r="AQ65" s="48"/>
    </row>
    <row r="66" spans="1:43" s="19" customFormat="1" ht="25.5">
      <c r="A66" s="36" t="s">
        <v>176</v>
      </c>
      <c r="B66" s="7" t="s">
        <v>177</v>
      </c>
      <c r="C66" s="7" t="s">
        <v>178</v>
      </c>
      <c r="D66" s="8">
        <v>411911.586</v>
      </c>
      <c r="E66" s="26">
        <f t="shared" si="16"/>
        <v>41.1911586</v>
      </c>
      <c r="F66" s="24">
        <f t="shared" si="17"/>
        <v>41</v>
      </c>
      <c r="G66" s="26">
        <f t="shared" si="18"/>
        <v>0.1911586</v>
      </c>
      <c r="H66" s="25">
        <f t="shared" si="19"/>
        <v>19.11586</v>
      </c>
      <c r="I66" s="24">
        <f t="shared" si="20"/>
        <v>19</v>
      </c>
      <c r="J66" s="25">
        <f t="shared" si="21"/>
        <v>0.11586</v>
      </c>
      <c r="K66" s="8">
        <f t="shared" si="22"/>
        <v>11.586</v>
      </c>
      <c r="L66" s="25">
        <f t="shared" si="23"/>
        <v>41.319885000000006</v>
      </c>
      <c r="M66" s="8">
        <v>-802741.794</v>
      </c>
      <c r="N66" s="26">
        <f t="shared" si="24"/>
        <v>-80.2741794</v>
      </c>
      <c r="O66" s="24">
        <f t="shared" si="25"/>
        <v>-80</v>
      </c>
      <c r="P66" s="26">
        <f t="shared" si="26"/>
        <v>-0.2741794</v>
      </c>
      <c r="Q66" s="25">
        <f t="shared" si="27"/>
        <v>-27.41794</v>
      </c>
      <c r="R66" s="24">
        <f t="shared" si="28"/>
        <v>-27</v>
      </c>
      <c r="S66" s="25">
        <f t="shared" si="29"/>
        <v>-0.41794</v>
      </c>
      <c r="T66" s="8">
        <f t="shared" si="30"/>
        <v>-41.794</v>
      </c>
      <c r="U66" s="25">
        <f t="shared" si="31"/>
        <v>-80.46160944444445</v>
      </c>
      <c r="V66" s="7" t="s">
        <v>179</v>
      </c>
      <c r="W66" s="7" t="s">
        <v>180</v>
      </c>
      <c r="X66" s="6" t="s">
        <v>326</v>
      </c>
      <c r="Y66" s="31" t="s">
        <v>19</v>
      </c>
      <c r="Z66" s="31"/>
      <c r="AA66" s="34">
        <v>6844</v>
      </c>
      <c r="AB66" s="7">
        <v>159.5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49">
        <v>1</v>
      </c>
      <c r="AN66" s="49">
        <v>1.5</v>
      </c>
      <c r="AO66" s="54" t="s">
        <v>457</v>
      </c>
      <c r="AP66" s="21"/>
      <c r="AQ66" s="48"/>
    </row>
    <row r="67" spans="1:43" s="19" customFormat="1" ht="25.5">
      <c r="A67" s="40" t="s">
        <v>181</v>
      </c>
      <c r="B67" s="15" t="s">
        <v>177</v>
      </c>
      <c r="C67" s="15" t="s">
        <v>182</v>
      </c>
      <c r="D67" s="16">
        <v>412104.535</v>
      </c>
      <c r="E67" s="26">
        <f t="shared" si="16"/>
        <v>41.2104535</v>
      </c>
      <c r="F67" s="24">
        <f t="shared" si="17"/>
        <v>41</v>
      </c>
      <c r="G67" s="26">
        <f t="shared" si="18"/>
        <v>0.2104535</v>
      </c>
      <c r="H67" s="25">
        <f t="shared" si="19"/>
        <v>21.04535</v>
      </c>
      <c r="I67" s="24">
        <f t="shared" si="20"/>
        <v>21</v>
      </c>
      <c r="J67" s="25">
        <f t="shared" si="21"/>
        <v>0.04535</v>
      </c>
      <c r="K67" s="8">
        <f t="shared" si="22"/>
        <v>4.535</v>
      </c>
      <c r="L67" s="25">
        <f t="shared" si="23"/>
        <v>41.351259722222224</v>
      </c>
      <c r="M67" s="16">
        <v>-801035.138</v>
      </c>
      <c r="N67" s="26">
        <f t="shared" si="24"/>
        <v>-80.1035138</v>
      </c>
      <c r="O67" s="24">
        <f t="shared" si="25"/>
        <v>-80</v>
      </c>
      <c r="P67" s="26">
        <f t="shared" si="26"/>
        <v>-0.1035138</v>
      </c>
      <c r="Q67" s="25">
        <f t="shared" si="27"/>
        <v>-10.35138</v>
      </c>
      <c r="R67" s="24">
        <f t="shared" si="28"/>
        <v>-10</v>
      </c>
      <c r="S67" s="25">
        <f t="shared" si="29"/>
        <v>-0.35138</v>
      </c>
      <c r="T67" s="8">
        <f t="shared" si="30"/>
        <v>-35.138000000000005</v>
      </c>
      <c r="U67" s="25">
        <f t="shared" si="31"/>
        <v>-80.17642722222223</v>
      </c>
      <c r="V67" s="15" t="s">
        <v>183</v>
      </c>
      <c r="W67" s="18" t="s">
        <v>20</v>
      </c>
      <c r="X67" s="7" t="s">
        <v>341</v>
      </c>
      <c r="Y67" s="32"/>
      <c r="Z67" s="32" t="s">
        <v>19</v>
      </c>
      <c r="AA67" s="37" t="s">
        <v>379</v>
      </c>
      <c r="AB67" s="17">
        <v>101.4</v>
      </c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49">
        <v>1.5</v>
      </c>
      <c r="AN67" s="49">
        <v>2</v>
      </c>
      <c r="AO67" s="54" t="s">
        <v>458</v>
      </c>
      <c r="AP67" s="21"/>
      <c r="AQ67" s="48"/>
    </row>
    <row r="68" spans="1:43" s="19" customFormat="1" ht="51">
      <c r="A68" s="37" t="s">
        <v>277</v>
      </c>
      <c r="B68" s="15" t="s">
        <v>177</v>
      </c>
      <c r="C68" s="15" t="s">
        <v>275</v>
      </c>
      <c r="D68" s="28">
        <v>411303.7</v>
      </c>
      <c r="E68" s="26">
        <f t="shared" si="16"/>
        <v>41.13037</v>
      </c>
      <c r="F68" s="24">
        <f t="shared" si="17"/>
        <v>41</v>
      </c>
      <c r="G68" s="26">
        <f t="shared" si="18"/>
        <v>0.13037</v>
      </c>
      <c r="H68" s="25">
        <f t="shared" si="19"/>
        <v>13.037</v>
      </c>
      <c r="I68" s="24">
        <f t="shared" si="20"/>
        <v>13</v>
      </c>
      <c r="J68" s="25">
        <f t="shared" si="21"/>
        <v>0.037</v>
      </c>
      <c r="K68" s="8">
        <f t="shared" si="22"/>
        <v>3.6999999999999997</v>
      </c>
      <c r="L68" s="25">
        <f t="shared" si="23"/>
        <v>41.21769444444445</v>
      </c>
      <c r="M68" s="28">
        <v>-800228.3</v>
      </c>
      <c r="N68" s="26">
        <f t="shared" si="24"/>
        <v>-80.02283</v>
      </c>
      <c r="O68" s="24">
        <f t="shared" si="25"/>
        <v>-80</v>
      </c>
      <c r="P68" s="26">
        <f t="shared" si="26"/>
        <v>-0.02283</v>
      </c>
      <c r="Q68" s="25">
        <f t="shared" si="27"/>
        <v>-2.283</v>
      </c>
      <c r="R68" s="24">
        <f t="shared" si="28"/>
        <v>-2</v>
      </c>
      <c r="S68" s="25">
        <f t="shared" si="29"/>
        <v>-0.283</v>
      </c>
      <c r="T68" s="8">
        <f t="shared" si="30"/>
        <v>-28.299999999999997</v>
      </c>
      <c r="U68" s="25">
        <f t="shared" si="31"/>
        <v>-80.04119444444444</v>
      </c>
      <c r="V68" s="15" t="s">
        <v>276</v>
      </c>
      <c r="W68" s="7" t="s">
        <v>180</v>
      </c>
      <c r="X68" s="6" t="s">
        <v>326</v>
      </c>
      <c r="Y68" s="33" t="s">
        <v>19</v>
      </c>
      <c r="Z68" s="33"/>
      <c r="AA68" s="35" t="s">
        <v>380</v>
      </c>
      <c r="AB68" s="60">
        <v>67</v>
      </c>
      <c r="AC68" s="38"/>
      <c r="AD68" s="38"/>
      <c r="AE68" s="38"/>
      <c r="AF68" s="38"/>
      <c r="AG68" s="38"/>
      <c r="AH68" s="38"/>
      <c r="AI68" s="38"/>
      <c r="AJ68" s="38"/>
      <c r="AK68" s="41"/>
      <c r="AL68" s="38"/>
      <c r="AM68" s="50">
        <v>2</v>
      </c>
      <c r="AN68" s="49">
        <v>2.5</v>
      </c>
      <c r="AO68" s="61" t="s">
        <v>513</v>
      </c>
      <c r="AP68" s="21"/>
      <c r="AQ68" s="48"/>
    </row>
    <row r="69" spans="1:42" s="14" customFormat="1" ht="25.5">
      <c r="A69" s="37" t="s">
        <v>277</v>
      </c>
      <c r="B69" s="15" t="s">
        <v>177</v>
      </c>
      <c r="C69" s="15" t="s">
        <v>275</v>
      </c>
      <c r="D69" s="28">
        <v>411303.7</v>
      </c>
      <c r="E69" s="26">
        <f t="shared" si="16"/>
        <v>41.13037</v>
      </c>
      <c r="F69" s="24">
        <f t="shared" si="17"/>
        <v>41</v>
      </c>
      <c r="G69" s="26">
        <f t="shared" si="18"/>
        <v>0.13037</v>
      </c>
      <c r="H69" s="25">
        <f t="shared" si="19"/>
        <v>13.037</v>
      </c>
      <c r="I69" s="24">
        <f t="shared" si="20"/>
        <v>13</v>
      </c>
      <c r="J69" s="25">
        <f t="shared" si="21"/>
        <v>0.037</v>
      </c>
      <c r="K69" s="8">
        <f t="shared" si="22"/>
        <v>3.6999999999999997</v>
      </c>
      <c r="L69" s="25">
        <f t="shared" si="23"/>
        <v>41.21769444444445</v>
      </c>
      <c r="M69" s="28">
        <v>-800228.3</v>
      </c>
      <c r="N69" s="26">
        <f t="shared" si="24"/>
        <v>-80.02283</v>
      </c>
      <c r="O69" s="24">
        <f t="shared" si="25"/>
        <v>-80</v>
      </c>
      <c r="P69" s="26">
        <f t="shared" si="26"/>
        <v>-0.02283</v>
      </c>
      <c r="Q69" s="25">
        <f t="shared" si="27"/>
        <v>-2.283</v>
      </c>
      <c r="R69" s="24">
        <f t="shared" si="28"/>
        <v>-2</v>
      </c>
      <c r="S69" s="25">
        <f t="shared" si="29"/>
        <v>-0.283</v>
      </c>
      <c r="T69" s="8">
        <f t="shared" si="30"/>
        <v>-28.299999999999997</v>
      </c>
      <c r="U69" s="25">
        <f t="shared" si="31"/>
        <v>-80.04119444444444</v>
      </c>
      <c r="V69" s="15" t="s">
        <v>276</v>
      </c>
      <c r="W69" s="7" t="s">
        <v>30</v>
      </c>
      <c r="X69" s="6" t="s">
        <v>326</v>
      </c>
      <c r="Y69" s="33" t="s">
        <v>19</v>
      </c>
      <c r="Z69" s="33"/>
      <c r="AA69" s="37">
        <v>9019</v>
      </c>
      <c r="AB69" s="60">
        <v>16</v>
      </c>
      <c r="AC69" s="38"/>
      <c r="AD69" s="38"/>
      <c r="AE69" s="38"/>
      <c r="AF69" s="38"/>
      <c r="AG69" s="38"/>
      <c r="AH69" s="38"/>
      <c r="AI69" s="38"/>
      <c r="AJ69" s="38"/>
      <c r="AK69" s="41"/>
      <c r="AL69" s="38"/>
      <c r="AM69" s="50">
        <v>2.5</v>
      </c>
      <c r="AN69" s="49">
        <v>2.5</v>
      </c>
      <c r="AO69" s="61" t="s">
        <v>514</v>
      </c>
      <c r="AP69" s="21"/>
    </row>
    <row r="70" spans="1:42" s="14" customFormat="1" ht="12.75">
      <c r="A70" s="37" t="s">
        <v>278</v>
      </c>
      <c r="B70" s="15" t="s">
        <v>177</v>
      </c>
      <c r="C70" s="15" t="s">
        <v>182</v>
      </c>
      <c r="D70" s="28">
        <v>411943</v>
      </c>
      <c r="E70" s="26">
        <f t="shared" si="16"/>
        <v>41.1943</v>
      </c>
      <c r="F70" s="24">
        <f t="shared" si="17"/>
        <v>41</v>
      </c>
      <c r="G70" s="26">
        <f t="shared" si="18"/>
        <v>0.1943</v>
      </c>
      <c r="H70" s="25">
        <f t="shared" si="19"/>
        <v>19.43</v>
      </c>
      <c r="I70" s="24">
        <f t="shared" si="20"/>
        <v>19</v>
      </c>
      <c r="J70" s="25">
        <f t="shared" si="21"/>
        <v>0.43</v>
      </c>
      <c r="K70" s="8">
        <f t="shared" si="22"/>
        <v>43</v>
      </c>
      <c r="L70" s="25">
        <f t="shared" si="23"/>
        <v>41.328611111111115</v>
      </c>
      <c r="M70" s="28">
        <v>-800829</v>
      </c>
      <c r="N70" s="26">
        <f t="shared" si="24"/>
        <v>-80.0829</v>
      </c>
      <c r="O70" s="24">
        <f t="shared" si="25"/>
        <v>-80</v>
      </c>
      <c r="P70" s="26">
        <f t="shared" si="26"/>
        <v>-0.0829</v>
      </c>
      <c r="Q70" s="25">
        <f t="shared" si="27"/>
        <v>-8.290000000000001</v>
      </c>
      <c r="R70" s="24">
        <f t="shared" si="28"/>
        <v>-8</v>
      </c>
      <c r="S70" s="25">
        <f t="shared" si="29"/>
        <v>-0.29</v>
      </c>
      <c r="T70" s="8">
        <f t="shared" si="30"/>
        <v>-28.999999999999996</v>
      </c>
      <c r="U70" s="25">
        <f t="shared" si="31"/>
        <v>-80.1413888888889</v>
      </c>
      <c r="V70" s="15" t="s">
        <v>279</v>
      </c>
      <c r="W70" s="7" t="s">
        <v>58</v>
      </c>
      <c r="X70" s="7" t="s">
        <v>341</v>
      </c>
      <c r="Y70" s="33"/>
      <c r="Z70" s="33" t="s">
        <v>19</v>
      </c>
      <c r="AA70" s="37" t="s">
        <v>381</v>
      </c>
      <c r="AB70" s="60">
        <v>17.2</v>
      </c>
      <c r="AC70" s="38"/>
      <c r="AD70" s="38"/>
      <c r="AE70" s="38"/>
      <c r="AF70" s="38"/>
      <c r="AG70" s="38"/>
      <c r="AH70" s="38"/>
      <c r="AI70" s="38"/>
      <c r="AJ70" s="38"/>
      <c r="AK70" s="41"/>
      <c r="AL70" s="38"/>
      <c r="AM70" s="50">
        <v>1.5</v>
      </c>
      <c r="AN70" s="49">
        <v>2</v>
      </c>
      <c r="AO70" s="61" t="s">
        <v>515</v>
      </c>
      <c r="AP70" s="21"/>
    </row>
    <row r="71" spans="1:42" s="14" customFormat="1" ht="12.75">
      <c r="A71" s="37" t="s">
        <v>278</v>
      </c>
      <c r="B71" s="15" t="s">
        <v>177</v>
      </c>
      <c r="C71" s="15" t="s">
        <v>182</v>
      </c>
      <c r="D71" s="28">
        <v>411943</v>
      </c>
      <c r="E71" s="26">
        <f t="shared" si="16"/>
        <v>41.1943</v>
      </c>
      <c r="F71" s="24">
        <f t="shared" si="17"/>
        <v>41</v>
      </c>
      <c r="G71" s="26">
        <f t="shared" si="18"/>
        <v>0.1943</v>
      </c>
      <c r="H71" s="25">
        <f t="shared" si="19"/>
        <v>19.43</v>
      </c>
      <c r="I71" s="24">
        <f t="shared" si="20"/>
        <v>19</v>
      </c>
      <c r="J71" s="25">
        <f t="shared" si="21"/>
        <v>0.43</v>
      </c>
      <c r="K71" s="8">
        <f t="shared" si="22"/>
        <v>43</v>
      </c>
      <c r="L71" s="25">
        <f t="shared" si="23"/>
        <v>41.328611111111115</v>
      </c>
      <c r="M71" s="28">
        <v>-800829</v>
      </c>
      <c r="N71" s="26">
        <f t="shared" si="24"/>
        <v>-80.0829</v>
      </c>
      <c r="O71" s="24">
        <f t="shared" si="25"/>
        <v>-80</v>
      </c>
      <c r="P71" s="26">
        <f t="shared" si="26"/>
        <v>-0.0829</v>
      </c>
      <c r="Q71" s="25">
        <f t="shared" si="27"/>
        <v>-8.290000000000001</v>
      </c>
      <c r="R71" s="24">
        <f t="shared" si="28"/>
        <v>-8</v>
      </c>
      <c r="S71" s="25">
        <f t="shared" si="29"/>
        <v>-0.29</v>
      </c>
      <c r="T71" s="8">
        <f t="shared" si="30"/>
        <v>-28.999999999999996</v>
      </c>
      <c r="U71" s="25">
        <f t="shared" si="31"/>
        <v>-80.1413888888889</v>
      </c>
      <c r="V71" s="15" t="s">
        <v>279</v>
      </c>
      <c r="W71" s="7" t="s">
        <v>20</v>
      </c>
      <c r="X71" s="7" t="s">
        <v>341</v>
      </c>
      <c r="Y71" s="33"/>
      <c r="Z71" s="33" t="s">
        <v>19</v>
      </c>
      <c r="AA71" s="37" t="s">
        <v>382</v>
      </c>
      <c r="AB71" s="60">
        <v>32</v>
      </c>
      <c r="AC71" s="38"/>
      <c r="AD71" s="38"/>
      <c r="AE71" s="38"/>
      <c r="AF71" s="38"/>
      <c r="AG71" s="38"/>
      <c r="AH71" s="38"/>
      <c r="AI71" s="38"/>
      <c r="AJ71" s="38"/>
      <c r="AK71" s="41"/>
      <c r="AL71" s="38"/>
      <c r="AM71" s="50">
        <v>1.5</v>
      </c>
      <c r="AN71" s="49">
        <v>2</v>
      </c>
      <c r="AO71" s="61" t="s">
        <v>515</v>
      </c>
      <c r="AP71" s="21"/>
    </row>
    <row r="72" spans="1:42" s="14" customFormat="1" ht="12.75">
      <c r="A72" s="37" t="s">
        <v>278</v>
      </c>
      <c r="B72" s="15" t="s">
        <v>177</v>
      </c>
      <c r="C72" s="15" t="s">
        <v>182</v>
      </c>
      <c r="D72" s="28">
        <v>411943</v>
      </c>
      <c r="E72" s="26">
        <f t="shared" si="16"/>
        <v>41.1943</v>
      </c>
      <c r="F72" s="24">
        <f t="shared" si="17"/>
        <v>41</v>
      </c>
      <c r="G72" s="26">
        <f t="shared" si="18"/>
        <v>0.1943</v>
      </c>
      <c r="H72" s="25">
        <f t="shared" si="19"/>
        <v>19.43</v>
      </c>
      <c r="I72" s="24">
        <f t="shared" si="20"/>
        <v>19</v>
      </c>
      <c r="J72" s="25">
        <f t="shared" si="21"/>
        <v>0.43</v>
      </c>
      <c r="K72" s="8">
        <f t="shared" si="22"/>
        <v>43</v>
      </c>
      <c r="L72" s="25">
        <f t="shared" si="23"/>
        <v>41.328611111111115</v>
      </c>
      <c r="M72" s="28">
        <v>-800829</v>
      </c>
      <c r="N72" s="26">
        <f t="shared" si="24"/>
        <v>-80.0829</v>
      </c>
      <c r="O72" s="24">
        <f t="shared" si="25"/>
        <v>-80</v>
      </c>
      <c r="P72" s="26">
        <f t="shared" si="26"/>
        <v>-0.0829</v>
      </c>
      <c r="Q72" s="25">
        <f t="shared" si="27"/>
        <v>-8.290000000000001</v>
      </c>
      <c r="R72" s="24">
        <f t="shared" si="28"/>
        <v>-8</v>
      </c>
      <c r="S72" s="25">
        <f t="shared" si="29"/>
        <v>-0.29</v>
      </c>
      <c r="T72" s="8">
        <f t="shared" si="30"/>
        <v>-28.999999999999996</v>
      </c>
      <c r="U72" s="25">
        <f t="shared" si="31"/>
        <v>-80.1413888888889</v>
      </c>
      <c r="V72" s="15" t="s">
        <v>279</v>
      </c>
      <c r="W72" s="7" t="s">
        <v>18</v>
      </c>
      <c r="X72" s="7" t="s">
        <v>341</v>
      </c>
      <c r="Y72" s="33"/>
      <c r="Z72" s="33" t="s">
        <v>19</v>
      </c>
      <c r="AA72" s="37" t="s">
        <v>482</v>
      </c>
      <c r="AB72" s="38"/>
      <c r="AC72" s="38">
        <v>5.01</v>
      </c>
      <c r="AD72" s="38">
        <v>2.7</v>
      </c>
      <c r="AE72" s="38">
        <v>11.35</v>
      </c>
      <c r="AF72" s="38">
        <v>0.33</v>
      </c>
      <c r="AG72" s="38">
        <v>4.34</v>
      </c>
      <c r="AH72" s="38">
        <v>227</v>
      </c>
      <c r="AI72" s="38">
        <v>7</v>
      </c>
      <c r="AJ72" s="38">
        <v>0.19</v>
      </c>
      <c r="AK72" s="41"/>
      <c r="AL72" s="38"/>
      <c r="AM72" s="49" t="s">
        <v>322</v>
      </c>
      <c r="AN72" s="49" t="s">
        <v>322</v>
      </c>
      <c r="AO72" s="54" t="s">
        <v>322</v>
      </c>
      <c r="AP72" s="21"/>
    </row>
    <row r="73" spans="1:42" s="14" customFormat="1" ht="12.75">
      <c r="A73" s="37" t="s">
        <v>278</v>
      </c>
      <c r="B73" s="15" t="s">
        <v>177</v>
      </c>
      <c r="C73" s="15" t="s">
        <v>182</v>
      </c>
      <c r="D73" s="28">
        <v>411943</v>
      </c>
      <c r="E73" s="26">
        <f t="shared" si="16"/>
        <v>41.1943</v>
      </c>
      <c r="F73" s="24">
        <f t="shared" si="17"/>
        <v>41</v>
      </c>
      <c r="G73" s="26">
        <f>ROUND(E73-F73,7)</f>
        <v>0.1943</v>
      </c>
      <c r="H73" s="25">
        <f t="shared" si="19"/>
        <v>19.43</v>
      </c>
      <c r="I73" s="24">
        <f t="shared" si="20"/>
        <v>19</v>
      </c>
      <c r="J73" s="25">
        <f>ROUND(H73-I73,5)</f>
        <v>0.43</v>
      </c>
      <c r="K73" s="8">
        <f t="shared" si="22"/>
        <v>43</v>
      </c>
      <c r="L73" s="25">
        <f>F73+I73/60+K73/3600</f>
        <v>41.328611111111115</v>
      </c>
      <c r="M73" s="28">
        <v>-800829</v>
      </c>
      <c r="N73" s="26">
        <f t="shared" si="24"/>
        <v>-80.0829</v>
      </c>
      <c r="O73" s="24">
        <f t="shared" si="25"/>
        <v>-80</v>
      </c>
      <c r="P73" s="26">
        <f>ROUND(N73-O73,7)</f>
        <v>-0.0829</v>
      </c>
      <c r="Q73" s="25">
        <f t="shared" si="27"/>
        <v>-8.290000000000001</v>
      </c>
      <c r="R73" s="24">
        <f t="shared" si="28"/>
        <v>-8</v>
      </c>
      <c r="S73" s="25">
        <f>ROUND(Q73-R73,5)</f>
        <v>-0.29</v>
      </c>
      <c r="T73" s="8">
        <f t="shared" si="30"/>
        <v>-28.999999999999996</v>
      </c>
      <c r="U73" s="25">
        <f>O73+R73/60+T73/3600</f>
        <v>-80.1413888888889</v>
      </c>
      <c r="V73" s="15" t="s">
        <v>279</v>
      </c>
      <c r="W73" s="7" t="s">
        <v>18</v>
      </c>
      <c r="X73" s="7" t="s">
        <v>341</v>
      </c>
      <c r="Y73" s="33"/>
      <c r="Z73" s="33" t="s">
        <v>19</v>
      </c>
      <c r="AA73" s="37" t="s">
        <v>483</v>
      </c>
      <c r="AB73" s="38"/>
      <c r="AC73" s="38">
        <v>3.36</v>
      </c>
      <c r="AD73" s="38">
        <v>2.05</v>
      </c>
      <c r="AE73" s="38">
        <v>6.79</v>
      </c>
      <c r="AF73" s="38">
        <v>0.5</v>
      </c>
      <c r="AG73" s="38">
        <v>4.36</v>
      </c>
      <c r="AH73" s="38">
        <v>202</v>
      </c>
      <c r="AI73" s="38">
        <v>15</v>
      </c>
      <c r="AJ73" s="38">
        <v>0.23</v>
      </c>
      <c r="AK73" s="41"/>
      <c r="AL73" s="38"/>
      <c r="AM73" s="50" t="s">
        <v>322</v>
      </c>
      <c r="AN73" s="50" t="s">
        <v>322</v>
      </c>
      <c r="AO73" s="54" t="s">
        <v>322</v>
      </c>
      <c r="AP73" s="21"/>
    </row>
    <row r="74" spans="1:42" s="14" customFormat="1" ht="25.5">
      <c r="A74" s="40" t="s">
        <v>184</v>
      </c>
      <c r="B74" s="15" t="s">
        <v>177</v>
      </c>
      <c r="C74" s="15" t="s">
        <v>185</v>
      </c>
      <c r="D74" s="16">
        <v>411620.817</v>
      </c>
      <c r="E74" s="26">
        <f t="shared" si="16"/>
        <v>41.162081699999995</v>
      </c>
      <c r="F74" s="24">
        <f t="shared" si="17"/>
        <v>41</v>
      </c>
      <c r="G74" s="26">
        <f t="shared" si="18"/>
        <v>0.1620817</v>
      </c>
      <c r="H74" s="25">
        <f t="shared" si="19"/>
        <v>16.20817</v>
      </c>
      <c r="I74" s="24">
        <f t="shared" si="20"/>
        <v>16</v>
      </c>
      <c r="J74" s="25">
        <f t="shared" si="21"/>
        <v>0.20817</v>
      </c>
      <c r="K74" s="8">
        <f t="shared" si="22"/>
        <v>20.817</v>
      </c>
      <c r="L74" s="25">
        <f t="shared" si="23"/>
        <v>41.27244916666667</v>
      </c>
      <c r="M74" s="16">
        <v>-800209.646</v>
      </c>
      <c r="N74" s="26">
        <f t="shared" si="24"/>
        <v>-80.0209646</v>
      </c>
      <c r="O74" s="24">
        <f t="shared" si="25"/>
        <v>-80</v>
      </c>
      <c r="P74" s="26">
        <f t="shared" si="26"/>
        <v>-0.0209646</v>
      </c>
      <c r="Q74" s="25">
        <f t="shared" si="27"/>
        <v>-2.09646</v>
      </c>
      <c r="R74" s="24">
        <f t="shared" si="28"/>
        <v>-2</v>
      </c>
      <c r="S74" s="25">
        <f t="shared" si="29"/>
        <v>-0.09646</v>
      </c>
      <c r="T74" s="8">
        <f t="shared" si="30"/>
        <v>-9.646</v>
      </c>
      <c r="U74" s="25">
        <f t="shared" si="31"/>
        <v>-80.03601277777777</v>
      </c>
      <c r="V74" s="15" t="s">
        <v>186</v>
      </c>
      <c r="W74" s="18" t="s">
        <v>39</v>
      </c>
      <c r="X74" s="6" t="s">
        <v>326</v>
      </c>
      <c r="Y74" s="32"/>
      <c r="Z74" s="32" t="s">
        <v>19</v>
      </c>
      <c r="AA74" s="37" t="s">
        <v>383</v>
      </c>
      <c r="AB74" s="17">
        <v>119.6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49">
        <v>2</v>
      </c>
      <c r="AN74" s="49">
        <v>2</v>
      </c>
      <c r="AO74" s="54" t="s">
        <v>459</v>
      </c>
      <c r="AP74" s="21"/>
    </row>
    <row r="75" spans="1:42" s="14" customFormat="1" ht="25.5">
      <c r="A75" s="40" t="s">
        <v>187</v>
      </c>
      <c r="B75" s="15" t="s">
        <v>188</v>
      </c>
      <c r="C75" s="15" t="s">
        <v>189</v>
      </c>
      <c r="D75" s="16">
        <v>403041.796</v>
      </c>
      <c r="E75" s="26">
        <f t="shared" si="16"/>
        <v>40.3041796</v>
      </c>
      <c r="F75" s="24">
        <f t="shared" si="17"/>
        <v>40</v>
      </c>
      <c r="G75" s="26">
        <f t="shared" si="18"/>
        <v>0.3041796</v>
      </c>
      <c r="H75" s="25">
        <f t="shared" si="19"/>
        <v>30.41796</v>
      </c>
      <c r="I75" s="24">
        <f t="shared" si="20"/>
        <v>30</v>
      </c>
      <c r="J75" s="25">
        <f t="shared" si="21"/>
        <v>0.41796</v>
      </c>
      <c r="K75" s="8">
        <f t="shared" si="22"/>
        <v>41.796</v>
      </c>
      <c r="L75" s="25">
        <f t="shared" si="23"/>
        <v>40.51161</v>
      </c>
      <c r="M75" s="16">
        <v>-773742.622</v>
      </c>
      <c r="N75" s="26">
        <f t="shared" si="24"/>
        <v>-77.3742622</v>
      </c>
      <c r="O75" s="24">
        <f t="shared" si="25"/>
        <v>-77</v>
      </c>
      <c r="P75" s="26">
        <f t="shared" si="26"/>
        <v>-0.3742622</v>
      </c>
      <c r="Q75" s="25">
        <f t="shared" si="27"/>
        <v>-37.42622</v>
      </c>
      <c r="R75" s="24">
        <f t="shared" si="28"/>
        <v>-37</v>
      </c>
      <c r="S75" s="25">
        <f t="shared" si="29"/>
        <v>-0.42622</v>
      </c>
      <c r="T75" s="8">
        <f t="shared" si="30"/>
        <v>-42.622</v>
      </c>
      <c r="U75" s="25">
        <f t="shared" si="31"/>
        <v>-77.62850611111111</v>
      </c>
      <c r="V75" s="15" t="s">
        <v>190</v>
      </c>
      <c r="W75" s="18" t="s">
        <v>180</v>
      </c>
      <c r="X75" s="6" t="s">
        <v>326</v>
      </c>
      <c r="Y75" s="32"/>
      <c r="Z75" s="32" t="s">
        <v>19</v>
      </c>
      <c r="AA75" s="37" t="s">
        <v>384</v>
      </c>
      <c r="AB75" s="17">
        <v>121.8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49">
        <v>4</v>
      </c>
      <c r="AN75" s="49">
        <v>4</v>
      </c>
      <c r="AO75" s="54" t="s">
        <v>460</v>
      </c>
      <c r="AP75" s="21"/>
    </row>
    <row r="76" spans="1:42" s="14" customFormat="1" ht="38.25">
      <c r="A76" s="40" t="s">
        <v>191</v>
      </c>
      <c r="B76" s="15" t="s">
        <v>192</v>
      </c>
      <c r="C76" s="15" t="s">
        <v>193</v>
      </c>
      <c r="D76" s="16">
        <v>405151.461</v>
      </c>
      <c r="E76" s="26">
        <f t="shared" si="16"/>
        <v>40.5151461</v>
      </c>
      <c r="F76" s="24">
        <f t="shared" si="17"/>
        <v>40</v>
      </c>
      <c r="G76" s="26">
        <f t="shared" si="18"/>
        <v>0.5151461</v>
      </c>
      <c r="H76" s="25">
        <f t="shared" si="19"/>
        <v>51.514610000000005</v>
      </c>
      <c r="I76" s="24">
        <f t="shared" si="20"/>
        <v>51</v>
      </c>
      <c r="J76" s="25">
        <f t="shared" si="21"/>
        <v>0.51461</v>
      </c>
      <c r="K76" s="8">
        <f t="shared" si="22"/>
        <v>51.461</v>
      </c>
      <c r="L76" s="25">
        <f t="shared" si="23"/>
        <v>40.864294722222226</v>
      </c>
      <c r="M76" s="16">
        <v>-764048.155</v>
      </c>
      <c r="N76" s="26">
        <f t="shared" si="24"/>
        <v>-76.4048155</v>
      </c>
      <c r="O76" s="24">
        <f t="shared" si="25"/>
        <v>-76</v>
      </c>
      <c r="P76" s="26">
        <f t="shared" si="26"/>
        <v>-0.4048155</v>
      </c>
      <c r="Q76" s="25">
        <f t="shared" si="27"/>
        <v>-40.48155</v>
      </c>
      <c r="R76" s="24">
        <f t="shared" si="28"/>
        <v>-40</v>
      </c>
      <c r="S76" s="25">
        <f t="shared" si="29"/>
        <v>-0.48155</v>
      </c>
      <c r="T76" s="8">
        <f t="shared" si="30"/>
        <v>-48.155</v>
      </c>
      <c r="U76" s="25">
        <f t="shared" si="31"/>
        <v>-76.68004305555556</v>
      </c>
      <c r="V76" s="38" t="s">
        <v>296</v>
      </c>
      <c r="W76" s="18" t="s">
        <v>20</v>
      </c>
      <c r="X76" s="7" t="s">
        <v>341</v>
      </c>
      <c r="Y76" s="32"/>
      <c r="Z76" s="32" t="s">
        <v>19</v>
      </c>
      <c r="AA76" s="37" t="s">
        <v>385</v>
      </c>
      <c r="AB76" s="17">
        <v>112.8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49">
        <v>4</v>
      </c>
      <c r="AN76" s="49">
        <v>4</v>
      </c>
      <c r="AO76" s="54" t="s">
        <v>461</v>
      </c>
      <c r="AP76" s="21"/>
    </row>
    <row r="77" spans="1:42" s="14" customFormat="1" ht="12.75">
      <c r="A77" s="40" t="s">
        <v>191</v>
      </c>
      <c r="B77" s="15" t="s">
        <v>192</v>
      </c>
      <c r="C77" s="15" t="s">
        <v>193</v>
      </c>
      <c r="D77" s="16">
        <v>405151.461</v>
      </c>
      <c r="E77" s="26">
        <f t="shared" si="16"/>
        <v>40.5151461</v>
      </c>
      <c r="F77" s="24">
        <f t="shared" si="17"/>
        <v>40</v>
      </c>
      <c r="G77" s="26">
        <f t="shared" si="18"/>
        <v>0.5151461</v>
      </c>
      <c r="H77" s="25">
        <f t="shared" si="19"/>
        <v>51.514610000000005</v>
      </c>
      <c r="I77" s="24">
        <f t="shared" si="20"/>
        <v>51</v>
      </c>
      <c r="J77" s="25">
        <f t="shared" si="21"/>
        <v>0.51461</v>
      </c>
      <c r="K77" s="8">
        <f t="shared" si="22"/>
        <v>51.461</v>
      </c>
      <c r="L77" s="25">
        <f t="shared" si="23"/>
        <v>40.864294722222226</v>
      </c>
      <c r="M77" s="16">
        <v>-764048.155</v>
      </c>
      <c r="N77" s="26">
        <f t="shared" si="24"/>
        <v>-76.4048155</v>
      </c>
      <c r="O77" s="24">
        <f t="shared" si="25"/>
        <v>-76</v>
      </c>
      <c r="P77" s="26">
        <f t="shared" si="26"/>
        <v>-0.4048155</v>
      </c>
      <c r="Q77" s="25">
        <f t="shared" si="27"/>
        <v>-40.48155</v>
      </c>
      <c r="R77" s="24">
        <f t="shared" si="28"/>
        <v>-40</v>
      </c>
      <c r="S77" s="25">
        <f t="shared" si="29"/>
        <v>-0.48155</v>
      </c>
      <c r="T77" s="8">
        <f t="shared" si="30"/>
        <v>-48.155</v>
      </c>
      <c r="U77" s="25">
        <f t="shared" si="31"/>
        <v>-76.68004305555556</v>
      </c>
      <c r="V77" s="38" t="s">
        <v>296</v>
      </c>
      <c r="W77" s="18" t="s">
        <v>18</v>
      </c>
      <c r="X77" s="7" t="s">
        <v>341</v>
      </c>
      <c r="Y77" s="32"/>
      <c r="Z77" s="32" t="s">
        <v>19</v>
      </c>
      <c r="AA77" s="37" t="s">
        <v>386</v>
      </c>
      <c r="AB77" s="17">
        <v>117.8</v>
      </c>
      <c r="AC77" s="38">
        <v>6.2</v>
      </c>
      <c r="AD77" s="38">
        <v>1.22</v>
      </c>
      <c r="AE77" s="38">
        <v>0.47</v>
      </c>
      <c r="AF77" s="38">
        <v>0.81</v>
      </c>
      <c r="AG77" s="38">
        <v>416</v>
      </c>
      <c r="AH77" s="38">
        <v>8</v>
      </c>
      <c r="AI77" s="38">
        <v>13</v>
      </c>
      <c r="AJ77" s="38">
        <v>0.72</v>
      </c>
      <c r="AK77" s="38">
        <v>0.95</v>
      </c>
      <c r="AL77" s="38">
        <v>8</v>
      </c>
      <c r="AM77" s="49" t="s">
        <v>322</v>
      </c>
      <c r="AN77" s="49" t="s">
        <v>322</v>
      </c>
      <c r="AO77" s="54" t="s">
        <v>322</v>
      </c>
      <c r="AP77" s="21"/>
    </row>
    <row r="78" spans="1:42" s="14" customFormat="1" ht="12.75">
      <c r="A78" s="34" t="s">
        <v>194</v>
      </c>
      <c r="B78" s="7" t="s">
        <v>195</v>
      </c>
      <c r="C78" s="7" t="s">
        <v>196</v>
      </c>
      <c r="D78" s="8">
        <v>412656.999</v>
      </c>
      <c r="E78" s="26">
        <f t="shared" si="16"/>
        <v>41.2656999</v>
      </c>
      <c r="F78" s="24">
        <f t="shared" si="17"/>
        <v>41</v>
      </c>
      <c r="G78" s="26">
        <f t="shared" si="18"/>
        <v>0.2656999</v>
      </c>
      <c r="H78" s="25">
        <f t="shared" si="19"/>
        <v>26.569989999999997</v>
      </c>
      <c r="I78" s="24">
        <f t="shared" si="20"/>
        <v>26</v>
      </c>
      <c r="J78" s="25">
        <f t="shared" si="21"/>
        <v>0.56999</v>
      </c>
      <c r="K78" s="8">
        <f t="shared" si="22"/>
        <v>56.999</v>
      </c>
      <c r="L78" s="25">
        <f t="shared" si="23"/>
        <v>41.449166388888884</v>
      </c>
      <c r="M78" s="8">
        <v>-745528.625</v>
      </c>
      <c r="N78" s="26">
        <f t="shared" si="24"/>
        <v>-74.5528625</v>
      </c>
      <c r="O78" s="24">
        <f t="shared" si="25"/>
        <v>-74</v>
      </c>
      <c r="P78" s="26">
        <f t="shared" si="26"/>
        <v>-0.5528625</v>
      </c>
      <c r="Q78" s="25">
        <f t="shared" si="27"/>
        <v>-55.28625</v>
      </c>
      <c r="R78" s="24">
        <f t="shared" si="28"/>
        <v>-55</v>
      </c>
      <c r="S78" s="25">
        <f t="shared" si="29"/>
        <v>-0.28625</v>
      </c>
      <c r="T78" s="8">
        <f t="shared" si="30"/>
        <v>-28.625</v>
      </c>
      <c r="U78" s="25">
        <f t="shared" si="31"/>
        <v>-74.92461805555556</v>
      </c>
      <c r="V78" s="38" t="s">
        <v>297</v>
      </c>
      <c r="W78" s="7" t="s">
        <v>18</v>
      </c>
      <c r="X78" s="7" t="s">
        <v>341</v>
      </c>
      <c r="Y78" s="31" t="s">
        <v>197</v>
      </c>
      <c r="Z78" s="31" t="s">
        <v>19</v>
      </c>
      <c r="AA78" s="34" t="s">
        <v>387</v>
      </c>
      <c r="AB78" s="7">
        <v>108.3</v>
      </c>
      <c r="AC78" s="38">
        <v>1.16</v>
      </c>
      <c r="AD78" s="38">
        <v>0.41</v>
      </c>
      <c r="AE78" s="38">
        <v>0.51</v>
      </c>
      <c r="AF78" s="38">
        <v>0.32</v>
      </c>
      <c r="AG78" s="38">
        <v>392</v>
      </c>
      <c r="AH78" s="38">
        <v>44</v>
      </c>
      <c r="AI78" s="38">
        <v>28</v>
      </c>
      <c r="AJ78" s="38">
        <v>0.45</v>
      </c>
      <c r="AK78" s="7" t="s">
        <v>419</v>
      </c>
      <c r="AL78" s="7" t="s">
        <v>419</v>
      </c>
      <c r="AM78" s="49" t="s">
        <v>322</v>
      </c>
      <c r="AN78" s="49" t="s">
        <v>322</v>
      </c>
      <c r="AO78" s="54" t="s">
        <v>322</v>
      </c>
      <c r="AP78" s="21"/>
    </row>
    <row r="79" spans="1:42" s="12" customFormat="1" ht="12.75">
      <c r="A79" s="40" t="s">
        <v>198</v>
      </c>
      <c r="B79" s="15" t="s">
        <v>195</v>
      </c>
      <c r="C79" s="15" t="s">
        <v>199</v>
      </c>
      <c r="D79" s="16">
        <v>412459.501</v>
      </c>
      <c r="E79" s="26">
        <f t="shared" si="16"/>
        <v>41.2459501</v>
      </c>
      <c r="F79" s="24">
        <f t="shared" si="17"/>
        <v>41</v>
      </c>
      <c r="G79" s="26">
        <f t="shared" si="18"/>
        <v>0.2459501</v>
      </c>
      <c r="H79" s="25">
        <f t="shared" si="19"/>
        <v>24.595010000000002</v>
      </c>
      <c r="I79" s="24">
        <f t="shared" si="20"/>
        <v>24</v>
      </c>
      <c r="J79" s="25">
        <f t="shared" si="21"/>
        <v>0.59501</v>
      </c>
      <c r="K79" s="8">
        <f t="shared" si="22"/>
        <v>59.501000000000005</v>
      </c>
      <c r="L79" s="25">
        <f t="shared" si="23"/>
        <v>41.41652805555555</v>
      </c>
      <c r="M79" s="16">
        <v>-750829.716</v>
      </c>
      <c r="N79" s="26">
        <f t="shared" si="24"/>
        <v>-75.08297160000001</v>
      </c>
      <c r="O79" s="24">
        <f t="shared" si="25"/>
        <v>-75</v>
      </c>
      <c r="P79" s="26">
        <f t="shared" si="26"/>
        <v>-0.0829716</v>
      </c>
      <c r="Q79" s="25">
        <f t="shared" si="27"/>
        <v>-8.29716</v>
      </c>
      <c r="R79" s="24">
        <f t="shared" si="28"/>
        <v>-8</v>
      </c>
      <c r="S79" s="25">
        <f t="shared" si="29"/>
        <v>-0.29716</v>
      </c>
      <c r="T79" s="8">
        <f t="shared" si="30"/>
        <v>-29.715999999999998</v>
      </c>
      <c r="U79" s="25">
        <f t="shared" si="31"/>
        <v>-75.14158777777779</v>
      </c>
      <c r="V79" s="15" t="s">
        <v>497</v>
      </c>
      <c r="W79" s="18" t="s">
        <v>20</v>
      </c>
      <c r="X79" s="7" t="s">
        <v>341</v>
      </c>
      <c r="Y79" s="32"/>
      <c r="Z79" s="32" t="s">
        <v>19</v>
      </c>
      <c r="AA79" s="37" t="s">
        <v>388</v>
      </c>
      <c r="AB79" s="17">
        <v>206.4</v>
      </c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49">
        <v>3.5</v>
      </c>
      <c r="AN79" s="51">
        <v>4</v>
      </c>
      <c r="AO79" s="56"/>
      <c r="AP79" s="52"/>
    </row>
    <row r="80" spans="1:42" s="4" customFormat="1" ht="12.75">
      <c r="A80" s="40" t="s">
        <v>200</v>
      </c>
      <c r="B80" s="15" t="s">
        <v>201</v>
      </c>
      <c r="C80" s="15" t="s">
        <v>202</v>
      </c>
      <c r="D80" s="16">
        <v>412921.459</v>
      </c>
      <c r="E80" s="26">
        <f t="shared" si="16"/>
        <v>41.292145899999994</v>
      </c>
      <c r="F80" s="24">
        <f t="shared" si="17"/>
        <v>41</v>
      </c>
      <c r="G80" s="26">
        <f t="shared" si="18"/>
        <v>0.2921459</v>
      </c>
      <c r="H80" s="25">
        <f t="shared" si="19"/>
        <v>29.21459</v>
      </c>
      <c r="I80" s="24">
        <f t="shared" si="20"/>
        <v>29</v>
      </c>
      <c r="J80" s="25">
        <f t="shared" si="21"/>
        <v>0.21459</v>
      </c>
      <c r="K80" s="8">
        <f t="shared" si="22"/>
        <v>21.459</v>
      </c>
      <c r="L80" s="25">
        <f t="shared" si="23"/>
        <v>41.48929416666667</v>
      </c>
      <c r="M80" s="16">
        <v>-774628.032</v>
      </c>
      <c r="N80" s="26">
        <f t="shared" si="24"/>
        <v>-77.4628032</v>
      </c>
      <c r="O80" s="24">
        <f t="shared" si="25"/>
        <v>-77</v>
      </c>
      <c r="P80" s="26">
        <f t="shared" si="26"/>
        <v>-0.4628032</v>
      </c>
      <c r="Q80" s="25">
        <f t="shared" si="27"/>
        <v>-46.28032</v>
      </c>
      <c r="R80" s="24">
        <f t="shared" si="28"/>
        <v>-46</v>
      </c>
      <c r="S80" s="25">
        <f t="shared" si="29"/>
        <v>-0.28032</v>
      </c>
      <c r="T80" s="8">
        <f t="shared" si="30"/>
        <v>-28.032</v>
      </c>
      <c r="U80" s="25">
        <f t="shared" si="31"/>
        <v>-77.77445333333333</v>
      </c>
      <c r="V80" s="38" t="s">
        <v>298</v>
      </c>
      <c r="W80" s="18" t="s">
        <v>18</v>
      </c>
      <c r="X80" s="7" t="s">
        <v>341</v>
      </c>
      <c r="Y80" s="32"/>
      <c r="Z80" s="32" t="s">
        <v>19</v>
      </c>
      <c r="AA80" s="37" t="s">
        <v>389</v>
      </c>
      <c r="AB80" s="17">
        <v>100.3</v>
      </c>
      <c r="AC80" s="38">
        <v>3.43</v>
      </c>
      <c r="AD80" s="38">
        <v>0.43</v>
      </c>
      <c r="AE80" s="38">
        <v>0.35</v>
      </c>
      <c r="AF80" s="38">
        <v>0.51</v>
      </c>
      <c r="AG80" s="38">
        <v>345</v>
      </c>
      <c r="AH80" s="38">
        <v>10</v>
      </c>
      <c r="AI80" s="38">
        <v>15</v>
      </c>
      <c r="AJ80" s="38">
        <v>0.55</v>
      </c>
      <c r="AK80" s="38">
        <v>0.88</v>
      </c>
      <c r="AL80" s="38">
        <v>5</v>
      </c>
      <c r="AM80" s="50" t="s">
        <v>322</v>
      </c>
      <c r="AN80" s="49" t="s">
        <v>322</v>
      </c>
      <c r="AO80" s="54" t="s">
        <v>322</v>
      </c>
      <c r="AP80" s="21"/>
    </row>
    <row r="81" spans="1:42" s="4" customFormat="1" ht="25.5">
      <c r="A81" s="40" t="s">
        <v>200</v>
      </c>
      <c r="B81" s="15" t="s">
        <v>201</v>
      </c>
      <c r="C81" s="15" t="s">
        <v>202</v>
      </c>
      <c r="D81" s="16">
        <v>412921.459</v>
      </c>
      <c r="E81" s="26">
        <f>D81/10000</f>
        <v>41.292145899999994</v>
      </c>
      <c r="F81" s="24">
        <f>TRUNC(E81,0)</f>
        <v>41</v>
      </c>
      <c r="G81" s="26">
        <f>ROUND(E81-F81,7)</f>
        <v>0.2921459</v>
      </c>
      <c r="H81" s="25">
        <f>G81*100</f>
        <v>29.21459</v>
      </c>
      <c r="I81" s="24">
        <f>TRUNC(H81,0)</f>
        <v>29</v>
      </c>
      <c r="J81" s="25">
        <f>ROUND(H81-I81,5)</f>
        <v>0.21459</v>
      </c>
      <c r="K81" s="8">
        <f>J81*100</f>
        <v>21.459</v>
      </c>
      <c r="L81" s="25">
        <f>F81+I81/60+K81/3600</f>
        <v>41.48929416666667</v>
      </c>
      <c r="M81" s="16">
        <v>-774628.032</v>
      </c>
      <c r="N81" s="26">
        <f>M81/10000</f>
        <v>-77.4628032</v>
      </c>
      <c r="O81" s="24">
        <f>TRUNC(N81,0)</f>
        <v>-77</v>
      </c>
      <c r="P81" s="26">
        <f>ROUND(N81-O81,7)</f>
        <v>-0.4628032</v>
      </c>
      <c r="Q81" s="25">
        <f>P81*100</f>
        <v>-46.28032</v>
      </c>
      <c r="R81" s="24">
        <f>TRUNC(Q81,0)</f>
        <v>-46</v>
      </c>
      <c r="S81" s="25">
        <f>ROUND(Q81-R81,5)</f>
        <v>-0.28032</v>
      </c>
      <c r="T81" s="8">
        <f>S81*100</f>
        <v>-28.032</v>
      </c>
      <c r="U81" s="25">
        <f>O81+R81/60+T81/3600</f>
        <v>-77.77445333333333</v>
      </c>
      <c r="V81" s="38" t="s">
        <v>298</v>
      </c>
      <c r="W81" s="18" t="s">
        <v>39</v>
      </c>
      <c r="X81" s="6" t="s">
        <v>326</v>
      </c>
      <c r="Y81" s="32"/>
      <c r="Z81" s="32" t="s">
        <v>19</v>
      </c>
      <c r="AA81" s="37" t="s">
        <v>390</v>
      </c>
      <c r="AB81" s="17">
        <v>120</v>
      </c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49">
        <v>4.5</v>
      </c>
      <c r="AN81" s="49">
        <v>4.5</v>
      </c>
      <c r="AO81" s="54" t="s">
        <v>462</v>
      </c>
      <c r="AP81" s="21"/>
    </row>
    <row r="82" spans="1:42" s="4" customFormat="1" ht="12" customHeight="1">
      <c r="A82" s="36" t="s">
        <v>203</v>
      </c>
      <c r="B82" s="7" t="s">
        <v>201</v>
      </c>
      <c r="C82" s="7" t="s">
        <v>204</v>
      </c>
      <c r="D82" s="8">
        <v>413107.007</v>
      </c>
      <c r="E82" s="26">
        <f t="shared" si="16"/>
        <v>41.3107007</v>
      </c>
      <c r="F82" s="24">
        <f t="shared" si="17"/>
        <v>41</v>
      </c>
      <c r="G82" s="26">
        <f t="shared" si="18"/>
        <v>0.3107007</v>
      </c>
      <c r="H82" s="25">
        <f t="shared" si="19"/>
        <v>31.07007</v>
      </c>
      <c r="I82" s="24">
        <f t="shared" si="20"/>
        <v>31</v>
      </c>
      <c r="J82" s="25">
        <f t="shared" si="21"/>
        <v>0.07007</v>
      </c>
      <c r="K82" s="8">
        <f t="shared" si="22"/>
        <v>7.007</v>
      </c>
      <c r="L82" s="25">
        <f t="shared" si="23"/>
        <v>41.518613055555555</v>
      </c>
      <c r="M82" s="8">
        <v>-774038.12</v>
      </c>
      <c r="N82" s="26">
        <f t="shared" si="24"/>
        <v>-77.403812</v>
      </c>
      <c r="O82" s="24">
        <f t="shared" si="25"/>
        <v>-77</v>
      </c>
      <c r="P82" s="26">
        <f t="shared" si="26"/>
        <v>-0.403812</v>
      </c>
      <c r="Q82" s="25">
        <f t="shared" si="27"/>
        <v>-40.3812</v>
      </c>
      <c r="R82" s="24">
        <f t="shared" si="28"/>
        <v>-40</v>
      </c>
      <c r="S82" s="25">
        <f t="shared" si="29"/>
        <v>-0.3812</v>
      </c>
      <c r="T82" s="8">
        <f t="shared" si="30"/>
        <v>-38.12</v>
      </c>
      <c r="U82" s="25">
        <f t="shared" si="31"/>
        <v>-77.67725555555556</v>
      </c>
      <c r="V82" s="7" t="s">
        <v>205</v>
      </c>
      <c r="W82" s="7" t="s">
        <v>91</v>
      </c>
      <c r="X82" s="7" t="s">
        <v>343</v>
      </c>
      <c r="Y82" s="31"/>
      <c r="Z82" s="31" t="s">
        <v>19</v>
      </c>
      <c r="AA82" s="34" t="s">
        <v>391</v>
      </c>
      <c r="AB82" s="7">
        <v>127.8</v>
      </c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49" t="s">
        <v>322</v>
      </c>
      <c r="AN82" s="49" t="s">
        <v>322</v>
      </c>
      <c r="AO82" s="54" t="s">
        <v>325</v>
      </c>
      <c r="AP82" s="21"/>
    </row>
    <row r="83" spans="1:41" ht="25.5">
      <c r="A83" s="34" t="s">
        <v>206</v>
      </c>
      <c r="B83" s="7" t="s">
        <v>201</v>
      </c>
      <c r="C83" s="7" t="s">
        <v>207</v>
      </c>
      <c r="D83" s="8">
        <v>415020.126</v>
      </c>
      <c r="E83" s="26">
        <f t="shared" si="16"/>
        <v>41.5020126</v>
      </c>
      <c r="F83" s="24">
        <f t="shared" si="17"/>
        <v>41</v>
      </c>
      <c r="G83" s="26">
        <f t="shared" si="18"/>
        <v>0.5020126</v>
      </c>
      <c r="H83" s="25">
        <f t="shared" si="19"/>
        <v>50.201260000000005</v>
      </c>
      <c r="I83" s="24">
        <f t="shared" si="20"/>
        <v>50</v>
      </c>
      <c r="J83" s="25">
        <f t="shared" si="21"/>
        <v>0.20126</v>
      </c>
      <c r="K83" s="8">
        <f t="shared" si="22"/>
        <v>20.125999999999998</v>
      </c>
      <c r="L83" s="25">
        <f t="shared" si="23"/>
        <v>41.83892388888889</v>
      </c>
      <c r="M83" s="8">
        <v>-775132.922</v>
      </c>
      <c r="N83" s="26">
        <f t="shared" si="24"/>
        <v>-77.5132922</v>
      </c>
      <c r="O83" s="24">
        <f t="shared" si="25"/>
        <v>-77</v>
      </c>
      <c r="P83" s="26">
        <f t="shared" si="26"/>
        <v>-0.5132922</v>
      </c>
      <c r="Q83" s="25">
        <f t="shared" si="27"/>
        <v>-51.32922</v>
      </c>
      <c r="R83" s="24">
        <f t="shared" si="28"/>
        <v>-51</v>
      </c>
      <c r="S83" s="25">
        <f t="shared" si="29"/>
        <v>-0.32922</v>
      </c>
      <c r="T83" s="8">
        <f t="shared" si="30"/>
        <v>-32.922000000000004</v>
      </c>
      <c r="U83" s="25">
        <f t="shared" si="31"/>
        <v>-77.859145</v>
      </c>
      <c r="V83" s="7" t="s">
        <v>208</v>
      </c>
      <c r="W83" s="7" t="s">
        <v>58</v>
      </c>
      <c r="X83" s="7" t="s">
        <v>341</v>
      </c>
      <c r="Y83" s="31"/>
      <c r="Z83" s="31" t="s">
        <v>19</v>
      </c>
      <c r="AA83" s="34" t="s">
        <v>392</v>
      </c>
      <c r="AB83" s="7">
        <v>112.5</v>
      </c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49" t="s">
        <v>322</v>
      </c>
      <c r="AN83" s="50" t="s">
        <v>322</v>
      </c>
      <c r="AO83" s="55" t="s">
        <v>463</v>
      </c>
    </row>
    <row r="84" spans="1:41" ht="38.25">
      <c r="A84" s="34" t="s">
        <v>209</v>
      </c>
      <c r="B84" s="7" t="s">
        <v>201</v>
      </c>
      <c r="C84" s="7" t="s">
        <v>210</v>
      </c>
      <c r="D84" s="8">
        <v>415044.141</v>
      </c>
      <c r="E84" s="26">
        <f t="shared" si="16"/>
        <v>41.5044141</v>
      </c>
      <c r="F84" s="24">
        <f t="shared" si="17"/>
        <v>41</v>
      </c>
      <c r="G84" s="26">
        <f t="shared" si="18"/>
        <v>0.5044141</v>
      </c>
      <c r="H84" s="25">
        <f t="shared" si="19"/>
        <v>50.44141</v>
      </c>
      <c r="I84" s="24">
        <f t="shared" si="20"/>
        <v>50</v>
      </c>
      <c r="J84" s="25">
        <f t="shared" si="21"/>
        <v>0.44141</v>
      </c>
      <c r="K84" s="8">
        <f t="shared" si="22"/>
        <v>44.141000000000005</v>
      </c>
      <c r="L84" s="25">
        <f t="shared" si="23"/>
        <v>41.84559472222222</v>
      </c>
      <c r="M84" s="8">
        <v>-780036.583</v>
      </c>
      <c r="N84" s="26">
        <f t="shared" si="24"/>
        <v>-78.0036583</v>
      </c>
      <c r="O84" s="24">
        <f t="shared" si="25"/>
        <v>-78</v>
      </c>
      <c r="P84" s="26">
        <f t="shared" si="26"/>
        <v>-0.0036583</v>
      </c>
      <c r="Q84" s="25">
        <f t="shared" si="27"/>
        <v>-0.36583000000000004</v>
      </c>
      <c r="R84" s="24">
        <f t="shared" si="28"/>
        <v>0</v>
      </c>
      <c r="S84" s="25">
        <f t="shared" si="29"/>
        <v>-0.36583</v>
      </c>
      <c r="T84" s="8">
        <f t="shared" si="30"/>
        <v>-36.583</v>
      </c>
      <c r="U84" s="25">
        <f t="shared" si="31"/>
        <v>-78.01016194444445</v>
      </c>
      <c r="V84" s="7" t="s">
        <v>211</v>
      </c>
      <c r="W84" s="7" t="s">
        <v>58</v>
      </c>
      <c r="X84" s="7" t="s">
        <v>341</v>
      </c>
      <c r="Y84" s="31"/>
      <c r="Z84" s="31" t="s">
        <v>19</v>
      </c>
      <c r="AA84" s="34" t="s">
        <v>393</v>
      </c>
      <c r="AB84" s="7">
        <v>121.5</v>
      </c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49">
        <v>3</v>
      </c>
      <c r="AN84" s="50">
        <v>3</v>
      </c>
      <c r="AO84" s="54" t="s">
        <v>464</v>
      </c>
    </row>
    <row r="85" spans="1:41" ht="12.75">
      <c r="A85" s="34" t="s">
        <v>212</v>
      </c>
      <c r="B85" s="7" t="s">
        <v>213</v>
      </c>
      <c r="C85" s="7" t="s">
        <v>214</v>
      </c>
      <c r="D85" s="8">
        <v>404831.053</v>
      </c>
      <c r="E85" s="26">
        <f t="shared" si="16"/>
        <v>40.4831053</v>
      </c>
      <c r="F85" s="24">
        <f t="shared" si="17"/>
        <v>40</v>
      </c>
      <c r="G85" s="26">
        <f t="shared" si="18"/>
        <v>0.4831053</v>
      </c>
      <c r="H85" s="25">
        <f t="shared" si="19"/>
        <v>48.31053</v>
      </c>
      <c r="I85" s="24">
        <f t="shared" si="20"/>
        <v>48</v>
      </c>
      <c r="J85" s="25">
        <f t="shared" si="21"/>
        <v>0.31053</v>
      </c>
      <c r="K85" s="8">
        <f t="shared" si="22"/>
        <v>31.052999999999997</v>
      </c>
      <c r="L85" s="25">
        <f t="shared" si="23"/>
        <v>40.80862583333333</v>
      </c>
      <c r="M85" s="8">
        <v>-770928.336</v>
      </c>
      <c r="N85" s="26">
        <f t="shared" si="24"/>
        <v>-77.0928336</v>
      </c>
      <c r="O85" s="24">
        <f t="shared" si="25"/>
        <v>-77</v>
      </c>
      <c r="P85" s="26">
        <f t="shared" si="26"/>
        <v>-0.0928336</v>
      </c>
      <c r="Q85" s="25">
        <f t="shared" si="27"/>
        <v>-9.28336</v>
      </c>
      <c r="R85" s="24">
        <f t="shared" si="28"/>
        <v>-9</v>
      </c>
      <c r="S85" s="25">
        <f t="shared" si="29"/>
        <v>-0.28336</v>
      </c>
      <c r="T85" s="8">
        <f t="shared" si="30"/>
        <v>-28.336</v>
      </c>
      <c r="U85" s="25">
        <f t="shared" si="31"/>
        <v>-77.15787111111112</v>
      </c>
      <c r="V85" s="38" t="s">
        <v>299</v>
      </c>
      <c r="W85" s="7" t="s">
        <v>18</v>
      </c>
      <c r="X85" s="7" t="s">
        <v>341</v>
      </c>
      <c r="Y85" s="31" t="s">
        <v>197</v>
      </c>
      <c r="Z85" s="31" t="s">
        <v>19</v>
      </c>
      <c r="AA85" s="34" t="s">
        <v>394</v>
      </c>
      <c r="AB85" s="7">
        <v>113.1</v>
      </c>
      <c r="AC85" s="38">
        <v>4.76</v>
      </c>
      <c r="AD85" s="38">
        <v>0.99</v>
      </c>
      <c r="AE85" s="38">
        <v>1.15</v>
      </c>
      <c r="AF85" s="38">
        <v>0.78</v>
      </c>
      <c r="AG85" s="38">
        <v>349</v>
      </c>
      <c r="AH85" s="38">
        <v>24</v>
      </c>
      <c r="AI85" s="38">
        <v>16</v>
      </c>
      <c r="AJ85" s="38">
        <v>0.46</v>
      </c>
      <c r="AK85" s="38">
        <v>1.32</v>
      </c>
      <c r="AL85" s="38">
        <v>26</v>
      </c>
      <c r="AM85" s="50" t="s">
        <v>322</v>
      </c>
      <c r="AN85" s="50" t="s">
        <v>322</v>
      </c>
      <c r="AO85" s="54" t="s">
        <v>322</v>
      </c>
    </row>
    <row r="86" spans="1:41" ht="25.5">
      <c r="A86" s="34" t="s">
        <v>212</v>
      </c>
      <c r="B86" s="7" t="s">
        <v>213</v>
      </c>
      <c r="C86" s="7" t="s">
        <v>214</v>
      </c>
      <c r="D86" s="8">
        <v>404831.053</v>
      </c>
      <c r="E86" s="26">
        <f t="shared" si="16"/>
        <v>40.4831053</v>
      </c>
      <c r="F86" s="24">
        <f t="shared" si="17"/>
        <v>40</v>
      </c>
      <c r="G86" s="26">
        <f t="shared" si="18"/>
        <v>0.4831053</v>
      </c>
      <c r="H86" s="25">
        <f t="shared" si="19"/>
        <v>48.31053</v>
      </c>
      <c r="I86" s="24">
        <f t="shared" si="20"/>
        <v>48</v>
      </c>
      <c r="J86" s="25">
        <f t="shared" si="21"/>
        <v>0.31053</v>
      </c>
      <c r="K86" s="8">
        <f t="shared" si="22"/>
        <v>31.052999999999997</v>
      </c>
      <c r="L86" s="25">
        <f t="shared" si="23"/>
        <v>40.80862583333333</v>
      </c>
      <c r="M86" s="8">
        <v>-770928.336</v>
      </c>
      <c r="N86" s="26">
        <f t="shared" si="24"/>
        <v>-77.0928336</v>
      </c>
      <c r="O86" s="24">
        <f t="shared" si="25"/>
        <v>-77</v>
      </c>
      <c r="P86" s="26">
        <f t="shared" si="26"/>
        <v>-0.0928336</v>
      </c>
      <c r="Q86" s="25">
        <f t="shared" si="27"/>
        <v>-9.28336</v>
      </c>
      <c r="R86" s="24">
        <f t="shared" si="28"/>
        <v>-9</v>
      </c>
      <c r="S86" s="25">
        <f t="shared" si="29"/>
        <v>-0.28336</v>
      </c>
      <c r="T86" s="8">
        <f t="shared" si="30"/>
        <v>-28.336</v>
      </c>
      <c r="U86" s="25">
        <f t="shared" si="31"/>
        <v>-77.15787111111112</v>
      </c>
      <c r="V86" s="38" t="s">
        <v>299</v>
      </c>
      <c r="W86" s="7" t="s">
        <v>20</v>
      </c>
      <c r="X86" s="7" t="s">
        <v>341</v>
      </c>
      <c r="Y86" s="31"/>
      <c r="Z86" s="31" t="s">
        <v>19</v>
      </c>
      <c r="AA86" s="34" t="s">
        <v>395</v>
      </c>
      <c r="AB86" s="7">
        <v>115.6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49" t="s">
        <v>322</v>
      </c>
      <c r="AN86" s="50" t="s">
        <v>322</v>
      </c>
      <c r="AO86" s="54" t="s">
        <v>465</v>
      </c>
    </row>
    <row r="87" spans="1:41" ht="12.75">
      <c r="A87" s="34" t="s">
        <v>215</v>
      </c>
      <c r="B87" s="7" t="s">
        <v>216</v>
      </c>
      <c r="C87" s="7" t="s">
        <v>217</v>
      </c>
      <c r="D87" s="8">
        <v>401319.177</v>
      </c>
      <c r="E87" s="26">
        <f t="shared" si="16"/>
        <v>40.1319177</v>
      </c>
      <c r="F87" s="24">
        <f t="shared" si="17"/>
        <v>40</v>
      </c>
      <c r="G87" s="26">
        <f t="shared" si="18"/>
        <v>0.1319177</v>
      </c>
      <c r="H87" s="25">
        <f t="shared" si="19"/>
        <v>13.19177</v>
      </c>
      <c r="I87" s="24">
        <f t="shared" si="20"/>
        <v>13</v>
      </c>
      <c r="J87" s="25">
        <f t="shared" si="21"/>
        <v>0.19177</v>
      </c>
      <c r="K87" s="8">
        <f t="shared" si="22"/>
        <v>19.177</v>
      </c>
      <c r="L87" s="25">
        <f t="shared" si="23"/>
        <v>40.22199361111111</v>
      </c>
      <c r="M87" s="8">
        <v>-790224.381</v>
      </c>
      <c r="N87" s="26">
        <f t="shared" si="24"/>
        <v>-79.0224381</v>
      </c>
      <c r="O87" s="24">
        <f t="shared" si="25"/>
        <v>-79</v>
      </c>
      <c r="P87" s="26">
        <f t="shared" si="26"/>
        <v>-0.0224381</v>
      </c>
      <c r="Q87" s="25">
        <f t="shared" si="27"/>
        <v>-2.24381</v>
      </c>
      <c r="R87" s="24">
        <f t="shared" si="28"/>
        <v>-2</v>
      </c>
      <c r="S87" s="25">
        <f t="shared" si="29"/>
        <v>-0.24381</v>
      </c>
      <c r="T87" s="8">
        <f t="shared" si="30"/>
        <v>-24.381</v>
      </c>
      <c r="U87" s="25">
        <f t="shared" si="31"/>
        <v>-79.04010583333333</v>
      </c>
      <c r="V87" s="38" t="s">
        <v>300</v>
      </c>
      <c r="W87" s="7" t="s">
        <v>18</v>
      </c>
      <c r="X87" s="7" t="s">
        <v>341</v>
      </c>
      <c r="Y87" s="31"/>
      <c r="Z87" s="31" t="s">
        <v>19</v>
      </c>
      <c r="AA87" s="34" t="s">
        <v>396</v>
      </c>
      <c r="AB87" s="7">
        <v>118.3</v>
      </c>
      <c r="AC87" s="38">
        <v>5.07</v>
      </c>
      <c r="AD87" s="38">
        <v>1.27</v>
      </c>
      <c r="AE87" s="38">
        <v>1.39</v>
      </c>
      <c r="AF87" s="38">
        <v>0.79</v>
      </c>
      <c r="AG87" s="38">
        <v>371</v>
      </c>
      <c r="AH87" s="38">
        <v>27</v>
      </c>
      <c r="AI87" s="38">
        <v>16</v>
      </c>
      <c r="AJ87" s="38">
        <v>0.48</v>
      </c>
      <c r="AK87" s="7" t="s">
        <v>419</v>
      </c>
      <c r="AL87" s="7" t="s">
        <v>419</v>
      </c>
      <c r="AM87" s="49" t="s">
        <v>322</v>
      </c>
      <c r="AN87" s="50" t="s">
        <v>322</v>
      </c>
      <c r="AO87" s="54" t="s">
        <v>322</v>
      </c>
    </row>
    <row r="88" spans="1:41" ht="12.75">
      <c r="A88" s="34" t="s">
        <v>218</v>
      </c>
      <c r="B88" s="7" t="s">
        <v>216</v>
      </c>
      <c r="C88" s="7" t="s">
        <v>219</v>
      </c>
      <c r="D88" s="8">
        <v>394407.612</v>
      </c>
      <c r="E88" s="26">
        <f t="shared" si="16"/>
        <v>39.440761200000004</v>
      </c>
      <c r="F88" s="24">
        <f t="shared" si="17"/>
        <v>39</v>
      </c>
      <c r="G88" s="26">
        <f aca="true" t="shared" si="32" ref="G88:G111">ROUND(E88-F88,7)</f>
        <v>0.4407612</v>
      </c>
      <c r="H88" s="25">
        <f t="shared" si="19"/>
        <v>44.07612</v>
      </c>
      <c r="I88" s="24">
        <f t="shared" si="20"/>
        <v>44</v>
      </c>
      <c r="J88" s="25">
        <f aca="true" t="shared" si="33" ref="J88:J111">ROUND(H88-I88,5)</f>
        <v>0.07612</v>
      </c>
      <c r="K88" s="8">
        <f t="shared" si="22"/>
        <v>7.611999999999999</v>
      </c>
      <c r="L88" s="25">
        <f aca="true" t="shared" si="34" ref="L88:L111">F88+I88/60+K88/3600</f>
        <v>39.73544777777778</v>
      </c>
      <c r="M88" s="8">
        <v>-791119.36</v>
      </c>
      <c r="N88" s="26">
        <f t="shared" si="24"/>
        <v>-79.111936</v>
      </c>
      <c r="O88" s="24">
        <f t="shared" si="25"/>
        <v>-79</v>
      </c>
      <c r="P88" s="26">
        <f t="shared" si="26"/>
        <v>-0.111936</v>
      </c>
      <c r="Q88" s="25">
        <f t="shared" si="27"/>
        <v>-11.1936</v>
      </c>
      <c r="R88" s="24">
        <f t="shared" si="28"/>
        <v>-11</v>
      </c>
      <c r="S88" s="25">
        <f t="shared" si="29"/>
        <v>-0.1936</v>
      </c>
      <c r="T88" s="8">
        <f t="shared" si="30"/>
        <v>-19.36</v>
      </c>
      <c r="U88" s="25">
        <f t="shared" si="31"/>
        <v>-79.18871111111112</v>
      </c>
      <c r="V88" s="7" t="s">
        <v>220</v>
      </c>
      <c r="W88" s="7" t="s">
        <v>20</v>
      </c>
      <c r="X88" s="7" t="s">
        <v>341</v>
      </c>
      <c r="Y88" s="31"/>
      <c r="Z88" s="31" t="s">
        <v>19</v>
      </c>
      <c r="AA88" s="34" t="s">
        <v>397</v>
      </c>
      <c r="AB88" s="7">
        <v>103.6</v>
      </c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49" t="s">
        <v>322</v>
      </c>
      <c r="AN88" s="50" t="s">
        <v>322</v>
      </c>
      <c r="AO88" s="54" t="s">
        <v>466</v>
      </c>
    </row>
    <row r="89" spans="1:42" ht="38.25">
      <c r="A89" s="40" t="s">
        <v>221</v>
      </c>
      <c r="B89" s="15" t="s">
        <v>216</v>
      </c>
      <c r="C89" s="15" t="s">
        <v>222</v>
      </c>
      <c r="D89" s="16">
        <v>395839.951</v>
      </c>
      <c r="E89" s="26">
        <f t="shared" si="16"/>
        <v>39.5839951</v>
      </c>
      <c r="F89" s="24">
        <f t="shared" si="17"/>
        <v>39</v>
      </c>
      <c r="G89" s="26">
        <f t="shared" si="32"/>
        <v>0.5839951</v>
      </c>
      <c r="H89" s="25">
        <f t="shared" si="19"/>
        <v>58.39951</v>
      </c>
      <c r="I89" s="24">
        <f t="shared" si="20"/>
        <v>58</v>
      </c>
      <c r="J89" s="25">
        <f t="shared" si="33"/>
        <v>0.39951</v>
      </c>
      <c r="K89" s="8">
        <f t="shared" si="22"/>
        <v>39.951</v>
      </c>
      <c r="L89" s="25">
        <f t="shared" si="34"/>
        <v>39.97776416666667</v>
      </c>
      <c r="M89" s="16">
        <v>-792001.926</v>
      </c>
      <c r="N89" s="26">
        <f t="shared" si="24"/>
        <v>-79.2001926</v>
      </c>
      <c r="O89" s="24">
        <f t="shared" si="25"/>
        <v>-79</v>
      </c>
      <c r="P89" s="26">
        <f t="shared" si="26"/>
        <v>-0.2001926</v>
      </c>
      <c r="Q89" s="25">
        <f t="shared" si="27"/>
        <v>-20.01926</v>
      </c>
      <c r="R89" s="24">
        <f t="shared" si="28"/>
        <v>-20</v>
      </c>
      <c r="S89" s="25">
        <f t="shared" si="29"/>
        <v>-0.01926</v>
      </c>
      <c r="T89" s="8">
        <f t="shared" si="30"/>
        <v>-1.926</v>
      </c>
      <c r="U89" s="25">
        <f t="shared" si="31"/>
        <v>-79.33386833333333</v>
      </c>
      <c r="V89" s="15" t="s">
        <v>223</v>
      </c>
      <c r="W89" s="18" t="s">
        <v>64</v>
      </c>
      <c r="X89" s="6" t="s">
        <v>326</v>
      </c>
      <c r="Y89" s="32"/>
      <c r="Z89" s="32" t="s">
        <v>19</v>
      </c>
      <c r="AA89" s="37" t="s">
        <v>486</v>
      </c>
      <c r="AB89" s="17">
        <v>49.1</v>
      </c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51">
        <v>5</v>
      </c>
      <c r="AN89" s="50">
        <v>5</v>
      </c>
      <c r="AO89" s="54" t="s">
        <v>511</v>
      </c>
      <c r="AP89" s="21" t="s">
        <v>485</v>
      </c>
    </row>
    <row r="90" spans="1:41" ht="38.25">
      <c r="A90" s="40" t="s">
        <v>224</v>
      </c>
      <c r="B90" s="15" t="s">
        <v>225</v>
      </c>
      <c r="C90" s="15" t="s">
        <v>226</v>
      </c>
      <c r="D90" s="16">
        <v>412116.885</v>
      </c>
      <c r="E90" s="26">
        <f t="shared" si="16"/>
        <v>41.2116885</v>
      </c>
      <c r="F90" s="24">
        <f t="shared" si="17"/>
        <v>41</v>
      </c>
      <c r="G90" s="26">
        <f t="shared" si="32"/>
        <v>0.2116885</v>
      </c>
      <c r="H90" s="25">
        <f t="shared" si="19"/>
        <v>21.16885</v>
      </c>
      <c r="I90" s="24">
        <f t="shared" si="20"/>
        <v>21</v>
      </c>
      <c r="J90" s="25">
        <f t="shared" si="33"/>
        <v>0.16885</v>
      </c>
      <c r="K90" s="8">
        <f t="shared" si="22"/>
        <v>16.885</v>
      </c>
      <c r="L90" s="25">
        <f t="shared" si="34"/>
        <v>41.35469027777778</v>
      </c>
      <c r="M90" s="16">
        <v>-762808.025</v>
      </c>
      <c r="N90" s="26">
        <f t="shared" si="24"/>
        <v>-76.28080250000001</v>
      </c>
      <c r="O90" s="24">
        <f t="shared" si="25"/>
        <v>-76</v>
      </c>
      <c r="P90" s="26">
        <f t="shared" si="26"/>
        <v>-0.2808025</v>
      </c>
      <c r="Q90" s="25">
        <f t="shared" si="27"/>
        <v>-28.08025</v>
      </c>
      <c r="R90" s="24">
        <f t="shared" si="28"/>
        <v>-28</v>
      </c>
      <c r="S90" s="25">
        <f t="shared" si="29"/>
        <v>-0.08025</v>
      </c>
      <c r="T90" s="8">
        <f t="shared" si="30"/>
        <v>-8.025</v>
      </c>
      <c r="U90" s="25">
        <f t="shared" si="31"/>
        <v>-76.46889583333333</v>
      </c>
      <c r="V90" s="15" t="s">
        <v>227</v>
      </c>
      <c r="W90" s="18" t="s">
        <v>180</v>
      </c>
      <c r="X90" s="6" t="s">
        <v>326</v>
      </c>
      <c r="Y90" s="32"/>
      <c r="Z90" s="32" t="s">
        <v>19</v>
      </c>
      <c r="AA90" s="37" t="s">
        <v>398</v>
      </c>
      <c r="AB90" s="17">
        <v>119.3</v>
      </c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49">
        <v>5</v>
      </c>
      <c r="AN90" s="50">
        <v>5</v>
      </c>
      <c r="AO90" s="54" t="s">
        <v>467</v>
      </c>
    </row>
    <row r="91" spans="1:41" ht="12.75">
      <c r="A91" s="36" t="s">
        <v>231</v>
      </c>
      <c r="B91" s="7" t="s">
        <v>225</v>
      </c>
      <c r="C91" s="7" t="s">
        <v>232</v>
      </c>
      <c r="D91" s="8">
        <v>412107.496</v>
      </c>
      <c r="E91" s="26">
        <f t="shared" si="16"/>
        <v>41.2107496</v>
      </c>
      <c r="F91" s="24">
        <f t="shared" si="17"/>
        <v>41</v>
      </c>
      <c r="G91" s="26">
        <f t="shared" si="32"/>
        <v>0.2107496</v>
      </c>
      <c r="H91" s="25">
        <f t="shared" si="19"/>
        <v>21.07496</v>
      </c>
      <c r="I91" s="24">
        <f t="shared" si="20"/>
        <v>21</v>
      </c>
      <c r="J91" s="25">
        <f t="shared" si="33"/>
        <v>0.07496</v>
      </c>
      <c r="K91" s="8">
        <f t="shared" si="22"/>
        <v>7.4959999999999996</v>
      </c>
      <c r="L91" s="25">
        <f t="shared" si="34"/>
        <v>41.35208222222222</v>
      </c>
      <c r="M91" s="8">
        <v>-763057.035</v>
      </c>
      <c r="N91" s="26">
        <f t="shared" si="24"/>
        <v>-76.3057035</v>
      </c>
      <c r="O91" s="24">
        <f t="shared" si="25"/>
        <v>-76</v>
      </c>
      <c r="P91" s="26">
        <f t="shared" si="26"/>
        <v>-0.3057035</v>
      </c>
      <c r="Q91" s="25">
        <f t="shared" si="27"/>
        <v>-30.57035</v>
      </c>
      <c r="R91" s="24">
        <f t="shared" si="28"/>
        <v>-30</v>
      </c>
      <c r="S91" s="25">
        <f t="shared" si="29"/>
        <v>-0.57035</v>
      </c>
      <c r="T91" s="8">
        <f t="shared" si="30"/>
        <v>-57.035000000000004</v>
      </c>
      <c r="U91" s="25">
        <f t="shared" si="31"/>
        <v>-76.51584305555555</v>
      </c>
      <c r="V91" s="38" t="s">
        <v>301</v>
      </c>
      <c r="W91" s="7" t="s">
        <v>18</v>
      </c>
      <c r="X91" s="7" t="s">
        <v>341</v>
      </c>
      <c r="Y91" s="31" t="s">
        <v>19</v>
      </c>
      <c r="Z91" s="31"/>
      <c r="AA91" s="34">
        <v>8364</v>
      </c>
      <c r="AB91" s="7">
        <v>298.3</v>
      </c>
      <c r="AC91" s="38">
        <v>3.41</v>
      </c>
      <c r="AD91" s="38">
        <v>1.31</v>
      </c>
      <c r="AE91" s="38">
        <v>0.86</v>
      </c>
      <c r="AF91" s="38">
        <v>0.39</v>
      </c>
      <c r="AG91" s="38">
        <v>377</v>
      </c>
      <c r="AH91" s="38">
        <v>25</v>
      </c>
      <c r="AI91" s="38">
        <v>11</v>
      </c>
      <c r="AJ91" s="38">
        <v>0.6</v>
      </c>
      <c r="AK91" s="38">
        <v>0.46</v>
      </c>
      <c r="AL91" s="38">
        <v>50</v>
      </c>
      <c r="AM91" s="50" t="s">
        <v>322</v>
      </c>
      <c r="AN91" s="50" t="s">
        <v>322</v>
      </c>
      <c r="AO91" s="54" t="s">
        <v>322</v>
      </c>
    </row>
    <row r="92" spans="1:41" ht="12.75">
      <c r="A92" s="36" t="s">
        <v>231</v>
      </c>
      <c r="B92" s="7" t="s">
        <v>225</v>
      </c>
      <c r="C92" s="7" t="s">
        <v>232</v>
      </c>
      <c r="D92" s="8">
        <v>412107.496</v>
      </c>
      <c r="E92" s="26">
        <f t="shared" si="16"/>
        <v>41.2107496</v>
      </c>
      <c r="F92" s="24">
        <f t="shared" si="17"/>
        <v>41</v>
      </c>
      <c r="G92" s="26">
        <f t="shared" si="32"/>
        <v>0.2107496</v>
      </c>
      <c r="H92" s="25">
        <f t="shared" si="19"/>
        <v>21.07496</v>
      </c>
      <c r="I92" s="24">
        <f t="shared" si="20"/>
        <v>21</v>
      </c>
      <c r="J92" s="25">
        <f t="shared" si="33"/>
        <v>0.07496</v>
      </c>
      <c r="K92" s="8">
        <f t="shared" si="22"/>
        <v>7.4959999999999996</v>
      </c>
      <c r="L92" s="25">
        <f t="shared" si="34"/>
        <v>41.35208222222222</v>
      </c>
      <c r="M92" s="8">
        <v>-763057.035</v>
      </c>
      <c r="N92" s="26">
        <f t="shared" si="24"/>
        <v>-76.3057035</v>
      </c>
      <c r="O92" s="24">
        <f t="shared" si="25"/>
        <v>-76</v>
      </c>
      <c r="P92" s="26">
        <f t="shared" si="26"/>
        <v>-0.3057035</v>
      </c>
      <c r="Q92" s="25">
        <f t="shared" si="27"/>
        <v>-30.57035</v>
      </c>
      <c r="R92" s="24">
        <f t="shared" si="28"/>
        <v>-30</v>
      </c>
      <c r="S92" s="25">
        <f t="shared" si="29"/>
        <v>-0.57035</v>
      </c>
      <c r="T92" s="8">
        <f t="shared" si="30"/>
        <v>-57.035000000000004</v>
      </c>
      <c r="U92" s="25">
        <f t="shared" si="31"/>
        <v>-76.51584305555555</v>
      </c>
      <c r="V92" s="38" t="s">
        <v>301</v>
      </c>
      <c r="W92" s="7" t="s">
        <v>20</v>
      </c>
      <c r="X92" s="7" t="s">
        <v>341</v>
      </c>
      <c r="Y92" s="31" t="s">
        <v>19</v>
      </c>
      <c r="Z92" s="31"/>
      <c r="AA92" s="34">
        <v>8375</v>
      </c>
      <c r="AB92" s="7">
        <v>164</v>
      </c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49">
        <v>4.5</v>
      </c>
      <c r="AN92" s="50">
        <v>5</v>
      </c>
      <c r="AO92" s="54" t="s">
        <v>468</v>
      </c>
    </row>
    <row r="93" spans="1:41" ht="12.75">
      <c r="A93" s="34" t="s">
        <v>228</v>
      </c>
      <c r="B93" s="7" t="s">
        <v>229</v>
      </c>
      <c r="C93" s="7" t="s">
        <v>230</v>
      </c>
      <c r="D93" s="8">
        <v>414639.599</v>
      </c>
      <c r="E93" s="26">
        <f t="shared" si="16"/>
        <v>41.4639599</v>
      </c>
      <c r="F93" s="24">
        <f t="shared" si="17"/>
        <v>41</v>
      </c>
      <c r="G93" s="26">
        <f t="shared" si="32"/>
        <v>0.4639599</v>
      </c>
      <c r="H93" s="25">
        <f t="shared" si="19"/>
        <v>46.39599</v>
      </c>
      <c r="I93" s="24">
        <f t="shared" si="20"/>
        <v>46</v>
      </c>
      <c r="J93" s="25">
        <f t="shared" si="33"/>
        <v>0.39599</v>
      </c>
      <c r="K93" s="8">
        <f t="shared" si="22"/>
        <v>39.599000000000004</v>
      </c>
      <c r="L93" s="25">
        <f t="shared" si="34"/>
        <v>41.77766638888889</v>
      </c>
      <c r="M93" s="8">
        <v>-754152.182</v>
      </c>
      <c r="N93" s="26">
        <f t="shared" si="24"/>
        <v>-75.4152182</v>
      </c>
      <c r="O93" s="24">
        <f t="shared" si="25"/>
        <v>-75</v>
      </c>
      <c r="P93" s="26">
        <f t="shared" si="26"/>
        <v>-0.4152182</v>
      </c>
      <c r="Q93" s="25">
        <f t="shared" si="27"/>
        <v>-41.52182</v>
      </c>
      <c r="R93" s="24">
        <f t="shared" si="28"/>
        <v>-41</v>
      </c>
      <c r="S93" s="25">
        <f t="shared" si="29"/>
        <v>-0.52182</v>
      </c>
      <c r="T93" s="8">
        <f t="shared" si="30"/>
        <v>-52.181999999999995</v>
      </c>
      <c r="U93" s="25">
        <f t="shared" si="31"/>
        <v>-75.69782833333333</v>
      </c>
      <c r="V93" s="38" t="s">
        <v>302</v>
      </c>
      <c r="W93" s="7" t="s">
        <v>18</v>
      </c>
      <c r="X93" s="7" t="s">
        <v>341</v>
      </c>
      <c r="Y93" s="31" t="s">
        <v>197</v>
      </c>
      <c r="Z93" s="31" t="s">
        <v>19</v>
      </c>
      <c r="AA93" s="34" t="s">
        <v>399</v>
      </c>
      <c r="AB93" s="7">
        <v>117.6</v>
      </c>
      <c r="AC93" s="38">
        <v>1.76</v>
      </c>
      <c r="AD93" s="38">
        <v>0.48</v>
      </c>
      <c r="AE93" s="38">
        <v>0.2</v>
      </c>
      <c r="AF93" s="38">
        <v>0.36</v>
      </c>
      <c r="AG93" s="38">
        <v>407</v>
      </c>
      <c r="AH93" s="38">
        <v>11</v>
      </c>
      <c r="AI93" s="38">
        <v>20</v>
      </c>
      <c r="AJ93" s="38">
        <v>0.71</v>
      </c>
      <c r="AK93" s="38">
        <v>0.51</v>
      </c>
      <c r="AL93" s="38">
        <v>50</v>
      </c>
      <c r="AM93" s="50" t="s">
        <v>322</v>
      </c>
      <c r="AN93" s="50" t="s">
        <v>322</v>
      </c>
      <c r="AO93" s="54"/>
    </row>
    <row r="94" spans="1:41" ht="25.5">
      <c r="A94" s="34" t="s">
        <v>233</v>
      </c>
      <c r="B94" s="7" t="s">
        <v>234</v>
      </c>
      <c r="C94" s="7" t="s">
        <v>235</v>
      </c>
      <c r="D94" s="8">
        <v>413745.636</v>
      </c>
      <c r="E94" s="26">
        <f t="shared" si="16"/>
        <v>41.3745636</v>
      </c>
      <c r="F94" s="24">
        <f t="shared" si="17"/>
        <v>41</v>
      </c>
      <c r="G94" s="26">
        <f t="shared" si="32"/>
        <v>0.3745636</v>
      </c>
      <c r="H94" s="25">
        <f t="shared" si="19"/>
        <v>37.45636</v>
      </c>
      <c r="I94" s="24">
        <f t="shared" si="20"/>
        <v>37</v>
      </c>
      <c r="J94" s="25">
        <f t="shared" si="33"/>
        <v>0.45636</v>
      </c>
      <c r="K94" s="8">
        <f t="shared" si="22"/>
        <v>45.635999999999996</v>
      </c>
      <c r="L94" s="25">
        <f t="shared" si="34"/>
        <v>41.62934333333333</v>
      </c>
      <c r="M94" s="8">
        <v>-771755.018</v>
      </c>
      <c r="N94" s="26">
        <f t="shared" si="24"/>
        <v>-77.1755018</v>
      </c>
      <c r="O94" s="24">
        <f t="shared" si="25"/>
        <v>-77</v>
      </c>
      <c r="P94" s="26">
        <f t="shared" si="26"/>
        <v>-0.1755018</v>
      </c>
      <c r="Q94" s="25">
        <f t="shared" si="27"/>
        <v>-17.55018</v>
      </c>
      <c r="R94" s="24">
        <f t="shared" si="28"/>
        <v>-17</v>
      </c>
      <c r="S94" s="25">
        <f t="shared" si="29"/>
        <v>-0.55018</v>
      </c>
      <c r="T94" s="8">
        <f t="shared" si="30"/>
        <v>-55.018</v>
      </c>
      <c r="U94" s="25">
        <f t="shared" si="31"/>
        <v>-77.29861611111112</v>
      </c>
      <c r="V94" s="7" t="s">
        <v>236</v>
      </c>
      <c r="W94" s="7" t="s">
        <v>58</v>
      </c>
      <c r="X94" s="7" t="s">
        <v>341</v>
      </c>
      <c r="Y94" s="31"/>
      <c r="Z94" s="31" t="s">
        <v>19</v>
      </c>
      <c r="AA94" s="34" t="s">
        <v>400</v>
      </c>
      <c r="AB94" s="7">
        <v>120.8</v>
      </c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49">
        <v>4</v>
      </c>
      <c r="AN94" s="50">
        <v>4.5</v>
      </c>
      <c r="AO94" s="54" t="s">
        <v>469</v>
      </c>
    </row>
    <row r="95" spans="1:41" ht="12.75">
      <c r="A95" s="40" t="s">
        <v>237</v>
      </c>
      <c r="B95" s="15" t="s">
        <v>234</v>
      </c>
      <c r="C95" s="15" t="s">
        <v>238</v>
      </c>
      <c r="D95" s="16">
        <v>414121.83</v>
      </c>
      <c r="E95" s="26">
        <f t="shared" si="16"/>
        <v>41.412183</v>
      </c>
      <c r="F95" s="24">
        <f t="shared" si="17"/>
        <v>41</v>
      </c>
      <c r="G95" s="26">
        <f t="shared" si="32"/>
        <v>0.412183</v>
      </c>
      <c r="H95" s="25">
        <f t="shared" si="19"/>
        <v>41.2183</v>
      </c>
      <c r="I95" s="24">
        <f t="shared" si="20"/>
        <v>41</v>
      </c>
      <c r="J95" s="25">
        <f t="shared" si="33"/>
        <v>0.2183</v>
      </c>
      <c r="K95" s="8">
        <f t="shared" si="22"/>
        <v>21.83</v>
      </c>
      <c r="L95" s="25">
        <f t="shared" si="34"/>
        <v>41.68939722222222</v>
      </c>
      <c r="M95" s="16">
        <v>-773249.11</v>
      </c>
      <c r="N95" s="26">
        <f t="shared" si="24"/>
        <v>-77.324911</v>
      </c>
      <c r="O95" s="24">
        <f t="shared" si="25"/>
        <v>-77</v>
      </c>
      <c r="P95" s="26">
        <f t="shared" si="26"/>
        <v>-0.324911</v>
      </c>
      <c r="Q95" s="25">
        <f t="shared" si="27"/>
        <v>-32.4911</v>
      </c>
      <c r="R95" s="24">
        <f t="shared" si="28"/>
        <v>-32</v>
      </c>
      <c r="S95" s="25">
        <f t="shared" si="29"/>
        <v>-0.4911</v>
      </c>
      <c r="T95" s="8">
        <f t="shared" si="30"/>
        <v>-49.11</v>
      </c>
      <c r="U95" s="25">
        <f t="shared" si="31"/>
        <v>-77.546975</v>
      </c>
      <c r="V95" s="38" t="s">
        <v>303</v>
      </c>
      <c r="W95" s="18" t="s">
        <v>18</v>
      </c>
      <c r="X95" s="7" t="s">
        <v>341</v>
      </c>
      <c r="Y95" s="32"/>
      <c r="Z95" s="32" t="s">
        <v>19</v>
      </c>
      <c r="AA95" s="37" t="s">
        <v>401</v>
      </c>
      <c r="AB95" s="17">
        <v>104.5</v>
      </c>
      <c r="AC95" s="38">
        <v>4.68</v>
      </c>
      <c r="AD95" s="38">
        <v>1.79</v>
      </c>
      <c r="AE95" s="38">
        <v>2.61</v>
      </c>
      <c r="AF95" s="38">
        <v>1.14</v>
      </c>
      <c r="AG95" s="38">
        <v>400</v>
      </c>
      <c r="AH95" s="38">
        <v>56</v>
      </c>
      <c r="AI95" s="38">
        <v>24</v>
      </c>
      <c r="AJ95" s="38">
        <v>0.41</v>
      </c>
      <c r="AK95" s="38">
        <v>0.58</v>
      </c>
      <c r="AL95" s="38">
        <v>50</v>
      </c>
      <c r="AM95" s="50" t="s">
        <v>322</v>
      </c>
      <c r="AN95" s="50" t="s">
        <v>322</v>
      </c>
      <c r="AO95" s="54" t="s">
        <v>322</v>
      </c>
    </row>
    <row r="96" spans="1:41" ht="38.25">
      <c r="A96" s="40" t="s">
        <v>237</v>
      </c>
      <c r="B96" s="15" t="s">
        <v>234</v>
      </c>
      <c r="C96" s="15" t="s">
        <v>238</v>
      </c>
      <c r="D96" s="16">
        <v>414121.83</v>
      </c>
      <c r="E96" s="26">
        <f>D96/10000</f>
        <v>41.412183</v>
      </c>
      <c r="F96" s="24">
        <f>TRUNC(E96,0)</f>
        <v>41</v>
      </c>
      <c r="G96" s="26">
        <f>ROUND(E96-F96,7)</f>
        <v>0.412183</v>
      </c>
      <c r="H96" s="25">
        <f>G96*100</f>
        <v>41.2183</v>
      </c>
      <c r="I96" s="24">
        <f>TRUNC(H96,0)</f>
        <v>41</v>
      </c>
      <c r="J96" s="25">
        <f>ROUND(H96-I96,5)</f>
        <v>0.2183</v>
      </c>
      <c r="K96" s="8">
        <f>J96*100</f>
        <v>21.83</v>
      </c>
      <c r="L96" s="25">
        <f>F96+I96/60+K96/3600</f>
        <v>41.68939722222222</v>
      </c>
      <c r="M96" s="16">
        <v>-773249.11</v>
      </c>
      <c r="N96" s="26">
        <f>M96/10000</f>
        <v>-77.324911</v>
      </c>
      <c r="O96" s="24">
        <f>TRUNC(N96,0)</f>
        <v>-77</v>
      </c>
      <c r="P96" s="26">
        <f>ROUND(N96-O96,7)</f>
        <v>-0.324911</v>
      </c>
      <c r="Q96" s="25">
        <f>P96*100</f>
        <v>-32.4911</v>
      </c>
      <c r="R96" s="24">
        <f>TRUNC(Q96,0)</f>
        <v>-32</v>
      </c>
      <c r="S96" s="25">
        <f>ROUND(Q96-R96,5)</f>
        <v>-0.4911</v>
      </c>
      <c r="T96" s="8">
        <f>S96*100</f>
        <v>-49.11</v>
      </c>
      <c r="U96" s="25">
        <f>O96+R96/60+T96/3600</f>
        <v>-77.546975</v>
      </c>
      <c r="V96" s="38" t="s">
        <v>303</v>
      </c>
      <c r="W96" s="18" t="s">
        <v>39</v>
      </c>
      <c r="X96" s="6" t="s">
        <v>326</v>
      </c>
      <c r="Y96" s="32"/>
      <c r="Z96" s="32" t="s">
        <v>19</v>
      </c>
      <c r="AA96" s="37" t="s">
        <v>402</v>
      </c>
      <c r="AB96" s="17">
        <v>118.4</v>
      </c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49">
        <v>4.5</v>
      </c>
      <c r="AN96" s="50">
        <v>4.5</v>
      </c>
      <c r="AO96" s="54" t="s">
        <v>470</v>
      </c>
    </row>
    <row r="97" spans="1:41" ht="25.5">
      <c r="A97" s="40" t="s">
        <v>239</v>
      </c>
      <c r="B97" s="15" t="s">
        <v>240</v>
      </c>
      <c r="C97" s="15" t="s">
        <v>241</v>
      </c>
      <c r="D97" s="16">
        <v>405350.482</v>
      </c>
      <c r="E97" s="26">
        <f t="shared" si="16"/>
        <v>40.5350482</v>
      </c>
      <c r="F97" s="24">
        <f t="shared" si="17"/>
        <v>40</v>
      </c>
      <c r="G97" s="26">
        <f t="shared" si="32"/>
        <v>0.5350482</v>
      </c>
      <c r="H97" s="25">
        <f t="shared" si="19"/>
        <v>53.504819999999995</v>
      </c>
      <c r="I97" s="24">
        <f t="shared" si="20"/>
        <v>53</v>
      </c>
      <c r="J97" s="25">
        <f t="shared" si="33"/>
        <v>0.50482</v>
      </c>
      <c r="K97" s="8">
        <f t="shared" si="22"/>
        <v>50.482000000000006</v>
      </c>
      <c r="L97" s="25">
        <f t="shared" si="34"/>
        <v>40.89735611111111</v>
      </c>
      <c r="M97" s="16">
        <v>-765832.372</v>
      </c>
      <c r="N97" s="26">
        <f t="shared" si="24"/>
        <v>-76.5832372</v>
      </c>
      <c r="O97" s="24">
        <f t="shared" si="25"/>
        <v>-76</v>
      </c>
      <c r="P97" s="26">
        <f t="shared" si="26"/>
        <v>-0.5832372</v>
      </c>
      <c r="Q97" s="25">
        <f t="shared" si="27"/>
        <v>-58.32372</v>
      </c>
      <c r="R97" s="24">
        <f t="shared" si="28"/>
        <v>-58</v>
      </c>
      <c r="S97" s="25">
        <f t="shared" si="29"/>
        <v>-0.32372</v>
      </c>
      <c r="T97" s="8">
        <f t="shared" si="30"/>
        <v>-32.372</v>
      </c>
      <c r="U97" s="25">
        <f t="shared" si="31"/>
        <v>-76.97565888888889</v>
      </c>
      <c r="V97" s="15" t="s">
        <v>242</v>
      </c>
      <c r="W97" s="18" t="s">
        <v>64</v>
      </c>
      <c r="X97" s="6" t="s">
        <v>326</v>
      </c>
      <c r="Y97" s="32"/>
      <c r="Z97" s="32" t="s">
        <v>19</v>
      </c>
      <c r="AA97" s="37" t="s">
        <v>403</v>
      </c>
      <c r="AB97" s="17">
        <v>119.7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49" t="s">
        <v>322</v>
      </c>
      <c r="AN97" s="50" t="s">
        <v>322</v>
      </c>
      <c r="AO97" s="54" t="s">
        <v>471</v>
      </c>
    </row>
    <row r="98" spans="1:41" ht="12.75">
      <c r="A98" s="34" t="s">
        <v>243</v>
      </c>
      <c r="B98" s="7" t="s">
        <v>244</v>
      </c>
      <c r="C98" s="7" t="s">
        <v>134</v>
      </c>
      <c r="D98" s="8">
        <v>412451.103</v>
      </c>
      <c r="E98" s="26">
        <f t="shared" si="16"/>
        <v>41.2451103</v>
      </c>
      <c r="F98" s="24">
        <f t="shared" si="17"/>
        <v>41</v>
      </c>
      <c r="G98" s="26">
        <f t="shared" si="32"/>
        <v>0.2451103</v>
      </c>
      <c r="H98" s="25">
        <f t="shared" si="19"/>
        <v>24.51103</v>
      </c>
      <c r="I98" s="24">
        <f t="shared" si="20"/>
        <v>24</v>
      </c>
      <c r="J98" s="25">
        <f t="shared" si="33"/>
        <v>0.51103</v>
      </c>
      <c r="K98" s="8">
        <f t="shared" si="22"/>
        <v>51.103</v>
      </c>
      <c r="L98" s="25">
        <f t="shared" si="34"/>
        <v>41.41419527777778</v>
      </c>
      <c r="M98" s="8">
        <v>-794833.651</v>
      </c>
      <c r="N98" s="26">
        <f t="shared" si="24"/>
        <v>-79.4833651</v>
      </c>
      <c r="O98" s="24">
        <f t="shared" si="25"/>
        <v>-79</v>
      </c>
      <c r="P98" s="26">
        <f t="shared" si="26"/>
        <v>-0.4833651</v>
      </c>
      <c r="Q98" s="25">
        <f t="shared" si="27"/>
        <v>-48.33651</v>
      </c>
      <c r="R98" s="24">
        <f t="shared" si="28"/>
        <v>-48</v>
      </c>
      <c r="S98" s="25">
        <f t="shared" si="29"/>
        <v>-0.33651</v>
      </c>
      <c r="T98" s="8">
        <f t="shared" si="30"/>
        <v>-33.650999999999996</v>
      </c>
      <c r="U98" s="25">
        <f t="shared" si="31"/>
        <v>-79.8093475</v>
      </c>
      <c r="V98" s="38" t="s">
        <v>304</v>
      </c>
      <c r="W98" s="7" t="s">
        <v>18</v>
      </c>
      <c r="X98" s="7" t="s">
        <v>341</v>
      </c>
      <c r="Y98" s="31"/>
      <c r="Z98" s="31" t="s">
        <v>19</v>
      </c>
      <c r="AA98" s="34" t="s">
        <v>404</v>
      </c>
      <c r="AB98" s="7">
        <v>110.5</v>
      </c>
      <c r="AC98" s="38">
        <v>4.6</v>
      </c>
      <c r="AD98" s="38">
        <v>3.78</v>
      </c>
      <c r="AE98" s="38">
        <v>7.48</v>
      </c>
      <c r="AF98" s="38">
        <v>0.43</v>
      </c>
      <c r="AG98" s="38">
        <v>436</v>
      </c>
      <c r="AH98" s="38">
        <v>163</v>
      </c>
      <c r="AI98" s="38">
        <v>9</v>
      </c>
      <c r="AJ98" s="38">
        <v>0.34</v>
      </c>
      <c r="AK98" s="38">
        <v>0.47</v>
      </c>
      <c r="AL98" s="38">
        <v>52</v>
      </c>
      <c r="AM98" s="50" t="s">
        <v>322</v>
      </c>
      <c r="AN98" s="50" t="s">
        <v>322</v>
      </c>
      <c r="AO98" s="54" t="s">
        <v>322</v>
      </c>
    </row>
    <row r="99" spans="1:41" ht="25.5">
      <c r="A99" s="34" t="s">
        <v>245</v>
      </c>
      <c r="B99" s="7" t="s">
        <v>244</v>
      </c>
      <c r="C99" s="7" t="s">
        <v>246</v>
      </c>
      <c r="D99" s="8">
        <v>413335.51</v>
      </c>
      <c r="E99" s="26">
        <f t="shared" si="16"/>
        <v>41.333551</v>
      </c>
      <c r="F99" s="24">
        <f t="shared" si="17"/>
        <v>41</v>
      </c>
      <c r="G99" s="26">
        <f t="shared" si="32"/>
        <v>0.333551</v>
      </c>
      <c r="H99" s="25">
        <f t="shared" si="19"/>
        <v>33.3551</v>
      </c>
      <c r="I99" s="24">
        <f t="shared" si="20"/>
        <v>33</v>
      </c>
      <c r="J99" s="25">
        <f t="shared" si="33"/>
        <v>0.3551</v>
      </c>
      <c r="K99" s="8">
        <f t="shared" si="22"/>
        <v>35.510000000000005</v>
      </c>
      <c r="L99" s="25">
        <f t="shared" si="34"/>
        <v>41.559863888888884</v>
      </c>
      <c r="M99" s="8">
        <v>-795430.814</v>
      </c>
      <c r="N99" s="26">
        <f t="shared" si="24"/>
        <v>-79.5430814</v>
      </c>
      <c r="O99" s="24">
        <f t="shared" si="25"/>
        <v>-79</v>
      </c>
      <c r="P99" s="26">
        <f t="shared" si="26"/>
        <v>-0.5430814</v>
      </c>
      <c r="Q99" s="25">
        <f t="shared" si="27"/>
        <v>-54.30814</v>
      </c>
      <c r="R99" s="24">
        <f t="shared" si="28"/>
        <v>-54</v>
      </c>
      <c r="S99" s="25">
        <f t="shared" si="29"/>
        <v>-0.30814</v>
      </c>
      <c r="T99" s="8">
        <f t="shared" si="30"/>
        <v>-30.814000000000004</v>
      </c>
      <c r="U99" s="25">
        <f t="shared" si="31"/>
        <v>-79.90855944444445</v>
      </c>
      <c r="V99" s="7" t="s">
        <v>247</v>
      </c>
      <c r="W99" s="7" t="s">
        <v>20</v>
      </c>
      <c r="X99" s="7" t="s">
        <v>341</v>
      </c>
      <c r="Y99" s="31"/>
      <c r="Z99" s="31" t="s">
        <v>19</v>
      </c>
      <c r="AA99" s="34" t="s">
        <v>405</v>
      </c>
      <c r="AB99" s="7">
        <v>113.4</v>
      </c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49" t="s">
        <v>322</v>
      </c>
      <c r="AN99" s="50" t="s">
        <v>322</v>
      </c>
      <c r="AO99" s="54" t="s">
        <v>472</v>
      </c>
    </row>
    <row r="100" spans="1:41" ht="12.75">
      <c r="A100" s="40" t="s">
        <v>248</v>
      </c>
      <c r="B100" s="15" t="s">
        <v>249</v>
      </c>
      <c r="C100" s="15" t="s">
        <v>250</v>
      </c>
      <c r="D100" s="16">
        <v>413914.039</v>
      </c>
      <c r="E100" s="26">
        <f t="shared" si="16"/>
        <v>41.3914039</v>
      </c>
      <c r="F100" s="24">
        <f t="shared" si="17"/>
        <v>41</v>
      </c>
      <c r="G100" s="26">
        <f t="shared" si="32"/>
        <v>0.3914039</v>
      </c>
      <c r="H100" s="25">
        <f t="shared" si="19"/>
        <v>39.140390000000004</v>
      </c>
      <c r="I100" s="24">
        <f t="shared" si="20"/>
        <v>39</v>
      </c>
      <c r="J100" s="25">
        <f t="shared" si="33"/>
        <v>0.14039</v>
      </c>
      <c r="K100" s="8">
        <f t="shared" si="22"/>
        <v>14.038999999999998</v>
      </c>
      <c r="L100" s="25">
        <f t="shared" si="34"/>
        <v>41.65389972222222</v>
      </c>
      <c r="M100" s="16">
        <v>-792209.091</v>
      </c>
      <c r="N100" s="26">
        <f t="shared" si="24"/>
        <v>-79.2209091</v>
      </c>
      <c r="O100" s="24">
        <f t="shared" si="25"/>
        <v>-79</v>
      </c>
      <c r="P100" s="26">
        <f t="shared" si="26"/>
        <v>-0.2209091</v>
      </c>
      <c r="Q100" s="25">
        <f t="shared" si="27"/>
        <v>-22.09091</v>
      </c>
      <c r="R100" s="24">
        <f t="shared" si="28"/>
        <v>-22</v>
      </c>
      <c r="S100" s="25">
        <f t="shared" si="29"/>
        <v>-0.09091</v>
      </c>
      <c r="T100" s="8">
        <f t="shared" si="30"/>
        <v>-9.091000000000001</v>
      </c>
      <c r="U100" s="25">
        <f t="shared" si="31"/>
        <v>-79.36919194444444</v>
      </c>
      <c r="V100" s="15" t="s">
        <v>251</v>
      </c>
      <c r="W100" s="18" t="s">
        <v>20</v>
      </c>
      <c r="X100" s="7" t="s">
        <v>341</v>
      </c>
      <c r="Y100" s="32"/>
      <c r="Z100" s="32" t="s">
        <v>19</v>
      </c>
      <c r="AA100" s="37" t="s">
        <v>406</v>
      </c>
      <c r="AB100" s="17">
        <v>101</v>
      </c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49">
        <v>2.5</v>
      </c>
      <c r="AN100" s="50">
        <v>3</v>
      </c>
      <c r="AO100" s="54" t="s">
        <v>473</v>
      </c>
    </row>
    <row r="101" spans="1:41" ht="25.5">
      <c r="A101" s="40" t="s">
        <v>248</v>
      </c>
      <c r="B101" s="15" t="s">
        <v>249</v>
      </c>
      <c r="C101" s="15" t="s">
        <v>250</v>
      </c>
      <c r="D101" s="16">
        <v>413914.039</v>
      </c>
      <c r="E101" s="26">
        <f t="shared" si="16"/>
        <v>41.3914039</v>
      </c>
      <c r="F101" s="24">
        <f t="shared" si="17"/>
        <v>41</v>
      </c>
      <c r="G101" s="26">
        <f t="shared" si="32"/>
        <v>0.3914039</v>
      </c>
      <c r="H101" s="25">
        <f t="shared" si="19"/>
        <v>39.140390000000004</v>
      </c>
      <c r="I101" s="24">
        <f t="shared" si="20"/>
        <v>39</v>
      </c>
      <c r="J101" s="25">
        <f t="shared" si="33"/>
        <v>0.14039</v>
      </c>
      <c r="K101" s="8">
        <f t="shared" si="22"/>
        <v>14.038999999999998</v>
      </c>
      <c r="L101" s="25">
        <f t="shared" si="34"/>
        <v>41.65389972222222</v>
      </c>
      <c r="M101" s="16">
        <v>-792209.091</v>
      </c>
      <c r="N101" s="26">
        <f t="shared" si="24"/>
        <v>-79.2209091</v>
      </c>
      <c r="O101" s="24">
        <f t="shared" si="25"/>
        <v>-79</v>
      </c>
      <c r="P101" s="26">
        <f t="shared" si="26"/>
        <v>-0.2209091</v>
      </c>
      <c r="Q101" s="25">
        <f t="shared" si="27"/>
        <v>-22.09091</v>
      </c>
      <c r="R101" s="24">
        <f t="shared" si="28"/>
        <v>-22</v>
      </c>
      <c r="S101" s="25">
        <f t="shared" si="29"/>
        <v>-0.09091</v>
      </c>
      <c r="T101" s="8">
        <f t="shared" si="30"/>
        <v>-9.091000000000001</v>
      </c>
      <c r="U101" s="25">
        <f t="shared" si="31"/>
        <v>-79.36919194444444</v>
      </c>
      <c r="V101" s="15" t="s">
        <v>251</v>
      </c>
      <c r="W101" s="18" t="s">
        <v>39</v>
      </c>
      <c r="X101" s="6" t="s">
        <v>326</v>
      </c>
      <c r="Y101" s="32"/>
      <c r="Z101" s="32" t="s">
        <v>19</v>
      </c>
      <c r="AA101" s="37" t="s">
        <v>407</v>
      </c>
      <c r="AB101" s="17">
        <v>118.9</v>
      </c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49">
        <v>2.5</v>
      </c>
      <c r="AN101" s="50">
        <v>3</v>
      </c>
      <c r="AO101" s="54" t="s">
        <v>474</v>
      </c>
    </row>
    <row r="102" spans="1:41" ht="25.5">
      <c r="A102" s="40" t="s">
        <v>252</v>
      </c>
      <c r="B102" s="15" t="s">
        <v>249</v>
      </c>
      <c r="C102" s="15" t="s">
        <v>253</v>
      </c>
      <c r="D102" s="16">
        <v>415712.198</v>
      </c>
      <c r="E102" s="26">
        <f t="shared" si="16"/>
        <v>41.571219799999994</v>
      </c>
      <c r="F102" s="24">
        <f t="shared" si="17"/>
        <v>41</v>
      </c>
      <c r="G102" s="26">
        <f t="shared" si="32"/>
        <v>0.5712198</v>
      </c>
      <c r="H102" s="25">
        <f t="shared" si="19"/>
        <v>57.12198000000001</v>
      </c>
      <c r="I102" s="24">
        <f t="shared" si="20"/>
        <v>57</v>
      </c>
      <c r="J102" s="25">
        <f t="shared" si="33"/>
        <v>0.12198</v>
      </c>
      <c r="K102" s="8">
        <f t="shared" si="22"/>
        <v>12.198</v>
      </c>
      <c r="L102" s="25">
        <f t="shared" si="34"/>
        <v>41.953388333333336</v>
      </c>
      <c r="M102" s="16">
        <v>-791204.4</v>
      </c>
      <c r="N102" s="26">
        <f t="shared" si="24"/>
        <v>-79.12044</v>
      </c>
      <c r="O102" s="24">
        <f t="shared" si="25"/>
        <v>-79</v>
      </c>
      <c r="P102" s="26">
        <f t="shared" si="26"/>
        <v>-0.12044</v>
      </c>
      <c r="Q102" s="25">
        <f t="shared" si="27"/>
        <v>-12.044</v>
      </c>
      <c r="R102" s="24">
        <f t="shared" si="28"/>
        <v>-12</v>
      </c>
      <c r="S102" s="25">
        <f t="shared" si="29"/>
        <v>-0.044</v>
      </c>
      <c r="T102" s="8">
        <f t="shared" si="30"/>
        <v>-4.3999999999999995</v>
      </c>
      <c r="U102" s="25">
        <f t="shared" si="31"/>
        <v>-79.20122222222223</v>
      </c>
      <c r="V102" s="15" t="s">
        <v>254</v>
      </c>
      <c r="W102" s="18" t="s">
        <v>39</v>
      </c>
      <c r="X102" s="6" t="s">
        <v>326</v>
      </c>
      <c r="Y102" s="32"/>
      <c r="Z102" s="32" t="s">
        <v>19</v>
      </c>
      <c r="AA102" s="37" t="s">
        <v>408</v>
      </c>
      <c r="AB102" s="17">
        <v>118.5</v>
      </c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49">
        <v>2</v>
      </c>
      <c r="AN102" s="50">
        <v>2.5</v>
      </c>
      <c r="AO102" s="54" t="s">
        <v>475</v>
      </c>
    </row>
    <row r="103" spans="1:41" ht="12.75">
      <c r="A103" s="34" t="s">
        <v>255</v>
      </c>
      <c r="B103" s="7" t="s">
        <v>249</v>
      </c>
      <c r="C103" s="7" t="s">
        <v>256</v>
      </c>
      <c r="D103" s="8">
        <v>415514.159</v>
      </c>
      <c r="E103" s="26">
        <f t="shared" si="16"/>
        <v>41.551415899999995</v>
      </c>
      <c r="F103" s="24">
        <f t="shared" si="17"/>
        <v>41</v>
      </c>
      <c r="G103" s="26">
        <f t="shared" si="32"/>
        <v>0.5514159</v>
      </c>
      <c r="H103" s="25">
        <f t="shared" si="19"/>
        <v>55.141589999999994</v>
      </c>
      <c r="I103" s="24">
        <f t="shared" si="20"/>
        <v>55</v>
      </c>
      <c r="J103" s="25">
        <f t="shared" si="33"/>
        <v>0.14159</v>
      </c>
      <c r="K103" s="8">
        <f t="shared" si="22"/>
        <v>14.158999999999999</v>
      </c>
      <c r="L103" s="25">
        <f t="shared" si="34"/>
        <v>41.92059972222222</v>
      </c>
      <c r="M103" s="8">
        <v>-793309.681</v>
      </c>
      <c r="N103" s="26">
        <f t="shared" si="24"/>
        <v>-79.33096809999999</v>
      </c>
      <c r="O103" s="24">
        <f t="shared" si="25"/>
        <v>-79</v>
      </c>
      <c r="P103" s="26">
        <f t="shared" si="26"/>
        <v>-0.3309681</v>
      </c>
      <c r="Q103" s="25">
        <f t="shared" si="27"/>
        <v>-33.09681</v>
      </c>
      <c r="R103" s="24">
        <f t="shared" si="28"/>
        <v>-33</v>
      </c>
      <c r="S103" s="25">
        <f t="shared" si="29"/>
        <v>-0.09681</v>
      </c>
      <c r="T103" s="8">
        <f t="shared" si="30"/>
        <v>-9.681</v>
      </c>
      <c r="U103" s="25">
        <f t="shared" si="31"/>
        <v>-79.55268916666667</v>
      </c>
      <c r="V103" s="38" t="s">
        <v>306</v>
      </c>
      <c r="W103" s="7" t="s">
        <v>18</v>
      </c>
      <c r="X103" s="7" t="s">
        <v>341</v>
      </c>
      <c r="Y103" s="31"/>
      <c r="Z103" s="31" t="s">
        <v>19</v>
      </c>
      <c r="AA103" s="34" t="s">
        <v>409</v>
      </c>
      <c r="AB103" s="7">
        <v>117.5</v>
      </c>
      <c r="AC103" s="38">
        <v>1.92</v>
      </c>
      <c r="AD103" s="38">
        <v>1.34</v>
      </c>
      <c r="AE103" s="38">
        <v>4.36</v>
      </c>
      <c r="AF103" s="38">
        <v>0.43</v>
      </c>
      <c r="AG103" s="38">
        <v>438</v>
      </c>
      <c r="AH103" s="38">
        <v>227</v>
      </c>
      <c r="AI103" s="38">
        <v>22</v>
      </c>
      <c r="AJ103" s="38">
        <v>0.24</v>
      </c>
      <c r="AK103" s="38">
        <v>1.06</v>
      </c>
      <c r="AL103" s="38">
        <v>3</v>
      </c>
      <c r="AM103" s="50" t="s">
        <v>322</v>
      </c>
      <c r="AN103" s="50" t="s">
        <v>322</v>
      </c>
      <c r="AO103" s="54" t="s">
        <v>322</v>
      </c>
    </row>
    <row r="104" spans="1:41" ht="12.75">
      <c r="A104" s="35" t="s">
        <v>257</v>
      </c>
      <c r="B104" s="38" t="s">
        <v>249</v>
      </c>
      <c r="C104" s="38" t="s">
        <v>258</v>
      </c>
      <c r="D104" s="38">
        <v>415118.863</v>
      </c>
      <c r="E104" s="26">
        <f>D104/10000</f>
        <v>41.5118863</v>
      </c>
      <c r="F104" s="24">
        <f>TRUNC(E104,0)</f>
        <v>41</v>
      </c>
      <c r="G104" s="26">
        <f>ROUND(E104-F104,7)</f>
        <v>0.5118863</v>
      </c>
      <c r="H104" s="25">
        <f>G104*100</f>
        <v>51.18863</v>
      </c>
      <c r="I104" s="24">
        <f>TRUNC(H104,0)</f>
        <v>51</v>
      </c>
      <c r="J104" s="25">
        <f>ROUND(H104-I104,5)</f>
        <v>0.18863</v>
      </c>
      <c r="K104" s="8">
        <f>J104*100</f>
        <v>18.863</v>
      </c>
      <c r="L104" s="25">
        <f>F104+I104/60+K104/3600</f>
        <v>41.85523972222222</v>
      </c>
      <c r="M104" s="38">
        <v>-791610.033</v>
      </c>
      <c r="N104" s="26">
        <f>M104/10000</f>
        <v>-79.1610033</v>
      </c>
      <c r="O104" s="24">
        <f>TRUNC(N104,0)</f>
        <v>-79</v>
      </c>
      <c r="P104" s="26">
        <f>ROUND(N104-O104,7)</f>
        <v>-0.1610033</v>
      </c>
      <c r="Q104" s="25">
        <f>P104*100</f>
        <v>-16.10033</v>
      </c>
      <c r="R104" s="24">
        <f>TRUNC(Q104,0)</f>
        <v>-16</v>
      </c>
      <c r="S104" s="25">
        <f>ROUND(Q104-R104,5)</f>
        <v>-0.10033</v>
      </c>
      <c r="T104" s="8">
        <f>S104*100</f>
        <v>-10.033</v>
      </c>
      <c r="U104" s="25">
        <f>O104+R104/60+T104/3600</f>
        <v>-79.2694536111111</v>
      </c>
      <c r="V104" s="38" t="s">
        <v>305</v>
      </c>
      <c r="W104" s="38" t="s">
        <v>18</v>
      </c>
      <c r="X104" s="7" t="s">
        <v>341</v>
      </c>
      <c r="Y104" s="33"/>
      <c r="Z104" s="33" t="s">
        <v>19</v>
      </c>
      <c r="AA104" s="35" t="s">
        <v>410</v>
      </c>
      <c r="AB104" s="38"/>
      <c r="AC104" s="38">
        <v>3.99</v>
      </c>
      <c r="AD104" s="38">
        <v>2.3</v>
      </c>
      <c r="AE104" s="38">
        <v>6.51</v>
      </c>
      <c r="AF104" s="38">
        <v>0.56</v>
      </c>
      <c r="AG104" s="38">
        <v>437</v>
      </c>
      <c r="AH104" s="38">
        <v>163</v>
      </c>
      <c r="AI104" s="38">
        <v>14</v>
      </c>
      <c r="AJ104" s="38">
        <v>0.26</v>
      </c>
      <c r="AK104" s="38" t="s">
        <v>419</v>
      </c>
      <c r="AL104" s="38" t="s">
        <v>419</v>
      </c>
      <c r="AM104" s="50" t="s">
        <v>322</v>
      </c>
      <c r="AN104" s="50" t="s">
        <v>322</v>
      </c>
      <c r="AO104" s="54" t="s">
        <v>322</v>
      </c>
    </row>
    <row r="105" spans="1:41" ht="25.5">
      <c r="A105" s="34" t="s">
        <v>257</v>
      </c>
      <c r="B105" s="7" t="s">
        <v>249</v>
      </c>
      <c r="C105" s="7" t="s">
        <v>258</v>
      </c>
      <c r="D105" s="8">
        <v>415118.863</v>
      </c>
      <c r="E105" s="26">
        <f aca="true" t="shared" si="35" ref="E105:E111">D105/10000</f>
        <v>41.5118863</v>
      </c>
      <c r="F105" s="24">
        <f aca="true" t="shared" si="36" ref="F105:F111">TRUNC(E105,0)</f>
        <v>41</v>
      </c>
      <c r="G105" s="26">
        <f t="shared" si="32"/>
        <v>0.5118863</v>
      </c>
      <c r="H105" s="25">
        <f aca="true" t="shared" si="37" ref="H105:H111">G105*100</f>
        <v>51.18863</v>
      </c>
      <c r="I105" s="24">
        <f aca="true" t="shared" si="38" ref="I105:I111">TRUNC(H105,0)</f>
        <v>51</v>
      </c>
      <c r="J105" s="25">
        <f t="shared" si="33"/>
        <v>0.18863</v>
      </c>
      <c r="K105" s="8">
        <f aca="true" t="shared" si="39" ref="K105:K111">J105*100</f>
        <v>18.863</v>
      </c>
      <c r="L105" s="25">
        <f t="shared" si="34"/>
        <v>41.85523972222222</v>
      </c>
      <c r="M105" s="8">
        <v>-791610.033</v>
      </c>
      <c r="N105" s="26">
        <f aca="true" t="shared" si="40" ref="N105:N111">M105/10000</f>
        <v>-79.1610033</v>
      </c>
      <c r="O105" s="24">
        <f aca="true" t="shared" si="41" ref="O105:O111">TRUNC(N105,0)</f>
        <v>-79</v>
      </c>
      <c r="P105" s="26">
        <f aca="true" t="shared" si="42" ref="P105:P111">ROUND(N105-O105,7)</f>
        <v>-0.1610033</v>
      </c>
      <c r="Q105" s="25">
        <f aca="true" t="shared" si="43" ref="Q105:Q111">P105*100</f>
        <v>-16.10033</v>
      </c>
      <c r="R105" s="24">
        <f aca="true" t="shared" si="44" ref="R105:R111">TRUNC(Q105,0)</f>
        <v>-16</v>
      </c>
      <c r="S105" s="25">
        <f aca="true" t="shared" si="45" ref="S105:S111">ROUND(Q105-R105,5)</f>
        <v>-0.10033</v>
      </c>
      <c r="T105" s="8">
        <f aca="true" t="shared" si="46" ref="T105:T111">S105*100</f>
        <v>-10.033</v>
      </c>
      <c r="U105" s="25">
        <f aca="true" t="shared" si="47" ref="U105:U111">O105+R105/60+T105/3600</f>
        <v>-79.2694536111111</v>
      </c>
      <c r="V105" s="38" t="s">
        <v>305</v>
      </c>
      <c r="W105" s="7" t="s">
        <v>20</v>
      </c>
      <c r="X105" s="7" t="s">
        <v>341</v>
      </c>
      <c r="Y105" s="31"/>
      <c r="Z105" s="31" t="s">
        <v>19</v>
      </c>
      <c r="AA105" s="34" t="s">
        <v>411</v>
      </c>
      <c r="AB105" s="7">
        <v>107.4</v>
      </c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49">
        <v>2</v>
      </c>
      <c r="AN105" s="50">
        <v>2</v>
      </c>
      <c r="AO105" s="54" t="s">
        <v>476</v>
      </c>
    </row>
    <row r="106" spans="1:41" ht="12.75">
      <c r="A106" s="34" t="s">
        <v>259</v>
      </c>
      <c r="B106" s="7" t="s">
        <v>260</v>
      </c>
      <c r="C106" s="7" t="s">
        <v>261</v>
      </c>
      <c r="D106" s="8">
        <v>400553.187</v>
      </c>
      <c r="E106" s="26">
        <f t="shared" si="35"/>
        <v>40.0553187</v>
      </c>
      <c r="F106" s="24">
        <f t="shared" si="36"/>
        <v>40</v>
      </c>
      <c r="G106" s="26">
        <f t="shared" si="32"/>
        <v>0.0553187</v>
      </c>
      <c r="H106" s="25">
        <f t="shared" si="37"/>
        <v>5.53187</v>
      </c>
      <c r="I106" s="24">
        <f t="shared" si="38"/>
        <v>5</v>
      </c>
      <c r="J106" s="25">
        <f t="shared" si="33"/>
        <v>0.53187</v>
      </c>
      <c r="K106" s="8">
        <f t="shared" si="39"/>
        <v>53.187</v>
      </c>
      <c r="L106" s="25">
        <f t="shared" si="34"/>
        <v>40.098107500000005</v>
      </c>
      <c r="M106" s="8">
        <v>-800835.136</v>
      </c>
      <c r="N106" s="26">
        <f t="shared" si="40"/>
        <v>-80.0835136</v>
      </c>
      <c r="O106" s="24">
        <f t="shared" si="41"/>
        <v>-80</v>
      </c>
      <c r="P106" s="26">
        <f t="shared" si="42"/>
        <v>-0.0835136</v>
      </c>
      <c r="Q106" s="25">
        <f t="shared" si="43"/>
        <v>-8.35136</v>
      </c>
      <c r="R106" s="24">
        <f t="shared" si="44"/>
        <v>-8</v>
      </c>
      <c r="S106" s="25">
        <f t="shared" si="45"/>
        <v>-0.35136</v>
      </c>
      <c r="T106" s="8">
        <f t="shared" si="46"/>
        <v>-35.136</v>
      </c>
      <c r="U106" s="25">
        <f t="shared" si="47"/>
        <v>-80.14309333333334</v>
      </c>
      <c r="V106" s="38" t="s">
        <v>307</v>
      </c>
      <c r="W106" s="7" t="s">
        <v>18</v>
      </c>
      <c r="X106" s="7" t="s">
        <v>341</v>
      </c>
      <c r="Y106" s="31"/>
      <c r="Z106" s="31" t="s">
        <v>19</v>
      </c>
      <c r="AA106" s="34" t="s">
        <v>412</v>
      </c>
      <c r="AB106" s="7">
        <v>112.1</v>
      </c>
      <c r="AC106" s="38">
        <v>3.35</v>
      </c>
      <c r="AD106" s="38">
        <v>1.72</v>
      </c>
      <c r="AE106" s="38">
        <v>1.8</v>
      </c>
      <c r="AF106" s="38">
        <v>0.57</v>
      </c>
      <c r="AG106" s="38">
        <v>374</v>
      </c>
      <c r="AH106" s="38">
        <v>54</v>
      </c>
      <c r="AI106" s="38">
        <v>17</v>
      </c>
      <c r="AJ106" s="38">
        <v>0.49</v>
      </c>
      <c r="AK106" s="38">
        <v>1.49</v>
      </c>
      <c r="AL106" s="38">
        <v>13</v>
      </c>
      <c r="AM106" s="50" t="s">
        <v>322</v>
      </c>
      <c r="AN106" s="50" t="s">
        <v>322</v>
      </c>
      <c r="AO106" s="54" t="s">
        <v>322</v>
      </c>
    </row>
    <row r="107" spans="1:41" ht="38.25">
      <c r="A107" s="34" t="s">
        <v>262</v>
      </c>
      <c r="B107" s="7" t="s">
        <v>260</v>
      </c>
      <c r="C107" s="7" t="s">
        <v>263</v>
      </c>
      <c r="D107" s="8">
        <v>401618.888</v>
      </c>
      <c r="E107" s="26">
        <f t="shared" si="35"/>
        <v>40.1618888</v>
      </c>
      <c r="F107" s="24">
        <f t="shared" si="36"/>
        <v>40</v>
      </c>
      <c r="G107" s="26">
        <f t="shared" si="32"/>
        <v>0.1618888</v>
      </c>
      <c r="H107" s="25">
        <f t="shared" si="37"/>
        <v>16.18888</v>
      </c>
      <c r="I107" s="24">
        <f t="shared" si="38"/>
        <v>16</v>
      </c>
      <c r="J107" s="25">
        <f t="shared" si="33"/>
        <v>0.18888</v>
      </c>
      <c r="K107" s="8">
        <f t="shared" si="39"/>
        <v>18.887999999999998</v>
      </c>
      <c r="L107" s="25">
        <f t="shared" si="34"/>
        <v>40.27191333333333</v>
      </c>
      <c r="M107" s="8">
        <v>-801732.786</v>
      </c>
      <c r="N107" s="26">
        <f t="shared" si="40"/>
        <v>-80.1732786</v>
      </c>
      <c r="O107" s="24">
        <f t="shared" si="41"/>
        <v>-80</v>
      </c>
      <c r="P107" s="26">
        <f t="shared" si="42"/>
        <v>-0.1732786</v>
      </c>
      <c r="Q107" s="25">
        <f t="shared" si="43"/>
        <v>-17.32786</v>
      </c>
      <c r="R107" s="24">
        <f t="shared" si="44"/>
        <v>-17</v>
      </c>
      <c r="S107" s="25">
        <f t="shared" si="45"/>
        <v>-0.32786</v>
      </c>
      <c r="T107" s="8">
        <f t="shared" si="46"/>
        <v>-32.786</v>
      </c>
      <c r="U107" s="25">
        <f t="shared" si="47"/>
        <v>-80.29244055555556</v>
      </c>
      <c r="V107" s="7" t="s">
        <v>264</v>
      </c>
      <c r="W107" s="7" t="s">
        <v>58</v>
      </c>
      <c r="X107" s="7" t="s">
        <v>341</v>
      </c>
      <c r="Y107" s="31"/>
      <c r="Z107" s="31" t="s">
        <v>19</v>
      </c>
      <c r="AA107" s="34" t="s">
        <v>413</v>
      </c>
      <c r="AB107" s="7">
        <v>102.2</v>
      </c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51">
        <v>2</v>
      </c>
      <c r="AN107" s="50">
        <v>2</v>
      </c>
      <c r="AO107" s="54" t="s">
        <v>477</v>
      </c>
    </row>
    <row r="108" spans="1:41" ht="12.75">
      <c r="A108" s="34" t="s">
        <v>265</v>
      </c>
      <c r="B108" s="7" t="s">
        <v>266</v>
      </c>
      <c r="C108" s="7" t="s">
        <v>267</v>
      </c>
      <c r="D108" s="8">
        <v>414055.647</v>
      </c>
      <c r="E108" s="26">
        <f t="shared" si="35"/>
        <v>41.4055647</v>
      </c>
      <c r="F108" s="24">
        <f t="shared" si="36"/>
        <v>41</v>
      </c>
      <c r="G108" s="26">
        <f t="shared" si="32"/>
        <v>0.4055647</v>
      </c>
      <c r="H108" s="25">
        <f t="shared" si="37"/>
        <v>40.55647</v>
      </c>
      <c r="I108" s="24">
        <f t="shared" si="38"/>
        <v>40</v>
      </c>
      <c r="J108" s="25">
        <f t="shared" si="33"/>
        <v>0.55647</v>
      </c>
      <c r="K108" s="8">
        <f t="shared" si="39"/>
        <v>55.647000000000006</v>
      </c>
      <c r="L108" s="25">
        <f t="shared" si="34"/>
        <v>41.68212416666666</v>
      </c>
      <c r="M108" s="8">
        <v>-751050.736</v>
      </c>
      <c r="N108" s="26">
        <f t="shared" si="40"/>
        <v>-75.1050736</v>
      </c>
      <c r="O108" s="24">
        <f t="shared" si="41"/>
        <v>-75</v>
      </c>
      <c r="P108" s="26">
        <f t="shared" si="42"/>
        <v>-0.1050736</v>
      </c>
      <c r="Q108" s="25">
        <f t="shared" si="43"/>
        <v>-10.50736</v>
      </c>
      <c r="R108" s="24">
        <f t="shared" si="44"/>
        <v>-10</v>
      </c>
      <c r="S108" s="25">
        <f t="shared" si="45"/>
        <v>-0.50736</v>
      </c>
      <c r="T108" s="8">
        <f t="shared" si="46"/>
        <v>-50.736000000000004</v>
      </c>
      <c r="U108" s="25">
        <f t="shared" si="47"/>
        <v>-75.18076</v>
      </c>
      <c r="V108" s="38" t="s">
        <v>487</v>
      </c>
      <c r="W108" s="7" t="s">
        <v>18</v>
      </c>
      <c r="X108" s="7" t="s">
        <v>341</v>
      </c>
      <c r="Y108" s="31"/>
      <c r="Z108" s="31" t="s">
        <v>19</v>
      </c>
      <c r="AA108" s="34" t="s">
        <v>414</v>
      </c>
      <c r="AB108" s="7">
        <v>120.7</v>
      </c>
      <c r="AC108" s="38">
        <v>1.86</v>
      </c>
      <c r="AD108" s="38">
        <v>0.49</v>
      </c>
      <c r="AE108" s="38">
        <v>0.29</v>
      </c>
      <c r="AF108" s="38">
        <v>0.43</v>
      </c>
      <c r="AG108" s="38">
        <v>354</v>
      </c>
      <c r="AH108" s="38">
        <v>16</v>
      </c>
      <c r="AI108" s="38">
        <v>23</v>
      </c>
      <c r="AJ108" s="38">
        <v>0.63</v>
      </c>
      <c r="AK108" s="38" t="s">
        <v>419</v>
      </c>
      <c r="AL108" s="7" t="s">
        <v>419</v>
      </c>
      <c r="AM108" s="49" t="s">
        <v>322</v>
      </c>
      <c r="AN108" s="50" t="s">
        <v>322</v>
      </c>
      <c r="AO108" s="54" t="s">
        <v>322</v>
      </c>
    </row>
    <row r="109" spans="1:41" ht="25.5">
      <c r="A109" s="34" t="s">
        <v>268</v>
      </c>
      <c r="B109" s="7" t="s">
        <v>269</v>
      </c>
      <c r="C109" s="7" t="s">
        <v>270</v>
      </c>
      <c r="D109" s="8">
        <v>402031.416</v>
      </c>
      <c r="E109" s="26">
        <f t="shared" si="35"/>
        <v>40.2031416</v>
      </c>
      <c r="F109" s="24">
        <f t="shared" si="36"/>
        <v>40</v>
      </c>
      <c r="G109" s="26">
        <f t="shared" si="32"/>
        <v>0.2031416</v>
      </c>
      <c r="H109" s="25">
        <f t="shared" si="37"/>
        <v>20.31416</v>
      </c>
      <c r="I109" s="24">
        <f t="shared" si="38"/>
        <v>20</v>
      </c>
      <c r="J109" s="25">
        <f t="shared" si="33"/>
        <v>0.31416</v>
      </c>
      <c r="K109" s="8">
        <f t="shared" si="39"/>
        <v>31.416</v>
      </c>
      <c r="L109" s="25">
        <f t="shared" si="34"/>
        <v>40.342060000000004</v>
      </c>
      <c r="M109" s="8">
        <v>-791525.828</v>
      </c>
      <c r="N109" s="26">
        <f t="shared" si="40"/>
        <v>-79.1525828</v>
      </c>
      <c r="O109" s="24">
        <f t="shared" si="41"/>
        <v>-79</v>
      </c>
      <c r="P109" s="26">
        <f t="shared" si="42"/>
        <v>-0.1525828</v>
      </c>
      <c r="Q109" s="25">
        <f t="shared" si="43"/>
        <v>-15.25828</v>
      </c>
      <c r="R109" s="24">
        <f t="shared" si="44"/>
        <v>-15</v>
      </c>
      <c r="S109" s="25">
        <f t="shared" si="45"/>
        <v>-0.25828</v>
      </c>
      <c r="T109" s="8">
        <f t="shared" si="46"/>
        <v>-25.828</v>
      </c>
      <c r="U109" s="25">
        <f t="shared" si="47"/>
        <v>-79.25717444444444</v>
      </c>
      <c r="V109" s="7" t="s">
        <v>271</v>
      </c>
      <c r="W109" s="7" t="s">
        <v>58</v>
      </c>
      <c r="X109" s="7" t="s">
        <v>341</v>
      </c>
      <c r="Y109" s="31"/>
      <c r="Z109" s="31" t="s">
        <v>19</v>
      </c>
      <c r="AA109" s="34" t="s">
        <v>415</v>
      </c>
      <c r="AB109" s="7">
        <v>111.8</v>
      </c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49" t="s">
        <v>322</v>
      </c>
      <c r="AN109" s="50" t="s">
        <v>322</v>
      </c>
      <c r="AO109" s="54" t="s">
        <v>478</v>
      </c>
    </row>
    <row r="110" spans="1:41" ht="25.5">
      <c r="A110" s="34" t="s">
        <v>272</v>
      </c>
      <c r="B110" s="7" t="s">
        <v>273</v>
      </c>
      <c r="C110" s="7" t="s">
        <v>274</v>
      </c>
      <c r="D110" s="8">
        <v>413331.058</v>
      </c>
      <c r="E110" s="26">
        <f t="shared" si="35"/>
        <v>41.3331058</v>
      </c>
      <c r="F110" s="24">
        <f t="shared" si="36"/>
        <v>41</v>
      </c>
      <c r="G110" s="26">
        <f t="shared" si="32"/>
        <v>0.3331058</v>
      </c>
      <c r="H110" s="25">
        <f t="shared" si="37"/>
        <v>33.31058</v>
      </c>
      <c r="I110" s="24">
        <f t="shared" si="38"/>
        <v>33</v>
      </c>
      <c r="J110" s="25">
        <f t="shared" si="33"/>
        <v>0.31058</v>
      </c>
      <c r="K110" s="8">
        <f t="shared" si="39"/>
        <v>31.058000000000003</v>
      </c>
      <c r="L110" s="25">
        <f t="shared" si="34"/>
        <v>41.55862722222222</v>
      </c>
      <c r="M110" s="8">
        <v>-760450.739</v>
      </c>
      <c r="N110" s="26">
        <f t="shared" si="40"/>
        <v>-76.04507389999999</v>
      </c>
      <c r="O110" s="24">
        <f t="shared" si="41"/>
        <v>-76</v>
      </c>
      <c r="P110" s="26">
        <f t="shared" si="42"/>
        <v>-0.0450739</v>
      </c>
      <c r="Q110" s="25">
        <f t="shared" si="43"/>
        <v>-4.50739</v>
      </c>
      <c r="R110" s="24">
        <f t="shared" si="44"/>
        <v>-4</v>
      </c>
      <c r="S110" s="25">
        <f t="shared" si="45"/>
        <v>-0.50739</v>
      </c>
      <c r="T110" s="8">
        <f t="shared" si="46"/>
        <v>-50.739000000000004</v>
      </c>
      <c r="U110" s="25">
        <f t="shared" si="47"/>
        <v>-76.08076083333333</v>
      </c>
      <c r="V110" s="38" t="s">
        <v>308</v>
      </c>
      <c r="W110" s="7" t="s">
        <v>58</v>
      </c>
      <c r="X110" s="7" t="s">
        <v>341</v>
      </c>
      <c r="Y110" s="31"/>
      <c r="Z110" s="31" t="s">
        <v>19</v>
      </c>
      <c r="AA110" s="36" t="s">
        <v>416</v>
      </c>
      <c r="AB110" s="7">
        <v>118</v>
      </c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49" t="s">
        <v>322</v>
      </c>
      <c r="AN110" s="50" t="s">
        <v>322</v>
      </c>
      <c r="AO110" s="54" t="s">
        <v>479</v>
      </c>
    </row>
    <row r="111" spans="1:41" ht="12.75">
      <c r="A111" s="34" t="s">
        <v>272</v>
      </c>
      <c r="B111" s="7" t="s">
        <v>273</v>
      </c>
      <c r="C111" s="7" t="s">
        <v>274</v>
      </c>
      <c r="D111" s="8">
        <v>413331.058</v>
      </c>
      <c r="E111" s="26">
        <f t="shared" si="35"/>
        <v>41.3331058</v>
      </c>
      <c r="F111" s="24">
        <f t="shared" si="36"/>
        <v>41</v>
      </c>
      <c r="G111" s="26">
        <f t="shared" si="32"/>
        <v>0.3331058</v>
      </c>
      <c r="H111" s="25">
        <f t="shared" si="37"/>
        <v>33.31058</v>
      </c>
      <c r="I111" s="24">
        <f t="shared" si="38"/>
        <v>33</v>
      </c>
      <c r="J111" s="25">
        <f t="shared" si="33"/>
        <v>0.31058</v>
      </c>
      <c r="K111" s="8">
        <f t="shared" si="39"/>
        <v>31.058000000000003</v>
      </c>
      <c r="L111" s="25">
        <f t="shared" si="34"/>
        <v>41.55862722222222</v>
      </c>
      <c r="M111" s="8">
        <v>-760450.739</v>
      </c>
      <c r="N111" s="26">
        <f t="shared" si="40"/>
        <v>-76.04507389999999</v>
      </c>
      <c r="O111" s="24">
        <f t="shared" si="41"/>
        <v>-76</v>
      </c>
      <c r="P111" s="26">
        <f t="shared" si="42"/>
        <v>-0.0450739</v>
      </c>
      <c r="Q111" s="25">
        <f t="shared" si="43"/>
        <v>-4.50739</v>
      </c>
      <c r="R111" s="24">
        <f t="shared" si="44"/>
        <v>-4</v>
      </c>
      <c r="S111" s="25">
        <f t="shared" si="45"/>
        <v>-0.50739</v>
      </c>
      <c r="T111" s="8">
        <f t="shared" si="46"/>
        <v>-50.739000000000004</v>
      </c>
      <c r="U111" s="25">
        <f t="shared" si="47"/>
        <v>-76.08076083333333</v>
      </c>
      <c r="V111" s="38" t="s">
        <v>308</v>
      </c>
      <c r="W111" s="7" t="s">
        <v>18</v>
      </c>
      <c r="X111" s="7" t="s">
        <v>341</v>
      </c>
      <c r="Y111" s="31"/>
      <c r="Z111" s="31" t="s">
        <v>19</v>
      </c>
      <c r="AA111" s="34" t="s">
        <v>417</v>
      </c>
      <c r="AB111" s="7">
        <v>116.4</v>
      </c>
      <c r="AC111" s="38">
        <v>0.42</v>
      </c>
      <c r="AD111" s="38">
        <v>0.33</v>
      </c>
      <c r="AE111" s="38">
        <v>0.08</v>
      </c>
      <c r="AF111" s="38">
        <v>0.2</v>
      </c>
      <c r="AG111" s="38">
        <v>354</v>
      </c>
      <c r="AH111" s="38">
        <v>19</v>
      </c>
      <c r="AI111" s="38">
        <v>48</v>
      </c>
      <c r="AJ111" s="38">
        <v>0.8</v>
      </c>
      <c r="AK111" s="38">
        <v>3</v>
      </c>
      <c r="AL111" s="38">
        <v>49</v>
      </c>
      <c r="AM111" s="50" t="s">
        <v>322</v>
      </c>
      <c r="AN111" s="50" t="s">
        <v>322</v>
      </c>
      <c r="AO111" s="54" t="s">
        <v>322</v>
      </c>
    </row>
    <row r="112" spans="1:42" ht="25.5">
      <c r="A112" s="38" t="s">
        <v>512</v>
      </c>
      <c r="B112" s="38" t="s">
        <v>322</v>
      </c>
      <c r="C112" s="38" t="s">
        <v>322</v>
      </c>
      <c r="D112" s="38" t="s">
        <v>322</v>
      </c>
      <c r="E112" s="26" t="e">
        <f>D112/10000</f>
        <v>#VALUE!</v>
      </c>
      <c r="F112" s="24" t="e">
        <f>TRUNC(E112,0)</f>
        <v>#VALUE!</v>
      </c>
      <c r="G112" s="26" t="e">
        <f>ROUND(E112-F112,7)</f>
        <v>#VALUE!</v>
      </c>
      <c r="H112" s="25" t="e">
        <f>G112*100</f>
        <v>#VALUE!</v>
      </c>
      <c r="I112" s="24" t="e">
        <f>TRUNC(H112,0)</f>
        <v>#VALUE!</v>
      </c>
      <c r="J112" s="25" t="e">
        <f>ROUND(H112-I112,5)</f>
        <v>#VALUE!</v>
      </c>
      <c r="K112" s="8" t="e">
        <f>J112*100</f>
        <v>#VALUE!</v>
      </c>
      <c r="L112" s="57">
        <v>42.6672777777778</v>
      </c>
      <c r="M112" s="38" t="s">
        <v>322</v>
      </c>
      <c r="N112" s="26" t="e">
        <f>M112/10000</f>
        <v>#VALUE!</v>
      </c>
      <c r="O112" s="24" t="e">
        <f>TRUNC(N112,0)</f>
        <v>#VALUE!</v>
      </c>
      <c r="P112" s="26" t="e">
        <f>ROUND(N112-O112,7)</f>
        <v>#VALUE!</v>
      </c>
      <c r="Q112" s="25" t="e">
        <f>P112*100</f>
        <v>#VALUE!</v>
      </c>
      <c r="R112" s="24" t="e">
        <f>TRUNC(Q112,0)</f>
        <v>#VALUE!</v>
      </c>
      <c r="S112" s="25" t="e">
        <f>ROUND(Q112-R112,5)</f>
        <v>#VALUE!</v>
      </c>
      <c r="T112" s="8" t="e">
        <f>S112*100</f>
        <v>#VALUE!</v>
      </c>
      <c r="U112" s="25">
        <v>-79.6492527777778</v>
      </c>
      <c r="V112" s="38" t="s">
        <v>498</v>
      </c>
      <c r="W112" s="7" t="s">
        <v>180</v>
      </c>
      <c r="X112" s="7" t="s">
        <v>326</v>
      </c>
      <c r="Y112" s="33"/>
      <c r="Z112" s="33" t="s">
        <v>19</v>
      </c>
      <c r="AA112" s="34" t="s">
        <v>500</v>
      </c>
      <c r="AB112" s="38">
        <v>500</v>
      </c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50">
        <v>1</v>
      </c>
      <c r="AN112" s="50">
        <v>1.5</v>
      </c>
      <c r="AO112" s="58" t="s">
        <v>501</v>
      </c>
      <c r="AP112" s="58" t="s">
        <v>501</v>
      </c>
    </row>
  </sheetData>
  <printOptions horizontalCentered="1"/>
  <pageMargins left="0.75" right="0.75" top="0.5" bottom="0.5" header="0.5" footer="0.5"/>
  <pageSetup fitToHeight="3" fitToWidth="2" horizontalDpi="300" verticalDpi="300" orientation="landscape" scale="44" r:id="rId2"/>
  <headerFooter alignWithMargins="0">
    <oddHeader>&amp;LTable 3. Thermal maturity (CAI, %Ro) and RockEval/TOC data from Ordovician and Devonian samples collected from the subsurface of Pennsylvania.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mtrippi</cp:lastModifiedBy>
  <cp:lastPrinted>2002-08-19T15:15:40Z</cp:lastPrinted>
  <dcterms:created xsi:type="dcterms:W3CDTF">1998-07-21T13:15:38Z</dcterms:created>
  <dcterms:modified xsi:type="dcterms:W3CDTF">2002-10-11T18:04:07Z</dcterms:modified>
  <cp:category/>
  <cp:version/>
  <cp:contentType/>
  <cp:contentStatus/>
</cp:coreProperties>
</file>