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3"/>
  </bookViews>
  <sheets>
    <sheet name="GOM" sheetId="1" r:id="rId1"/>
    <sheet name="Pacific" sheetId="2" r:id="rId2"/>
    <sheet name="Alaska" sheetId="3" r:id="rId3"/>
    <sheet name="Total OCS" sheetId="4" r:id="rId4"/>
  </sheets>
  <definedNames>
    <definedName name="OFFSHOREOILGASSUM">#REF!</definedName>
    <definedName name="_xlnm.Print_Area" localSheetId="2">'Alaska'!$A$1:$Q$68</definedName>
    <definedName name="_xlnm.Print_Area" localSheetId="1">'Pacific'!$A$1:$K$64</definedName>
    <definedName name="_xlnm.Print_Titles" localSheetId="2">'Alaska'!$1:$2</definedName>
    <definedName name="_xlnm.Print_Titles" localSheetId="0">'GOM'!$1:$2</definedName>
    <definedName name="_xlnm.Print_Titles" localSheetId="1">'Pacific'!$1:$2</definedName>
    <definedName name="_xlnm.Print_Titles" localSheetId="3">'Total OCS'!$1:$2</definedName>
  </definedNames>
  <calcPr fullCalcOnLoad="1"/>
</workbook>
</file>

<file path=xl/sharedStrings.xml><?xml version="1.0" encoding="utf-8"?>
<sst xmlns="http://schemas.openxmlformats.org/spreadsheetml/2006/main" count="70" uniqueCount="25">
  <si>
    <t>Month</t>
  </si>
  <si>
    <t>Total</t>
  </si>
  <si>
    <t>Pacific OCS Oil Production (barrels)</t>
  </si>
  <si>
    <t>Alaska OCS Oil Production (barrels)</t>
  </si>
  <si>
    <t>Gulf of Mexico OCS Oil Production (barrels)</t>
  </si>
  <si>
    <t>Total OCS Oil Production (barrels)</t>
  </si>
  <si>
    <t>Gulf of Mexico OCS Natural Gas Production (thousand cubic feet)</t>
  </si>
  <si>
    <t>*Data reported to MMS and has completed internal verification process</t>
  </si>
  <si>
    <t xml:space="preserve">Notes: </t>
  </si>
  <si>
    <t>**Data reported to MMS yet to complete internal verification process. Total may change as Reported Data completes internal verification process</t>
  </si>
  <si>
    <t>Final*</t>
  </si>
  <si>
    <t>Preliminary**</t>
  </si>
  <si>
    <t>Annual</t>
  </si>
  <si>
    <t>Federal Share %</t>
  </si>
  <si>
    <r>
      <t xml:space="preserve">Total 
</t>
    </r>
    <r>
      <rPr>
        <b/>
        <sz val="10"/>
        <color indexed="10"/>
        <rFont val="Tahoma"/>
        <family val="2"/>
      </rPr>
      <t>(for Unit)*</t>
    </r>
  </si>
  <si>
    <r>
      <t xml:space="preserve">Total
 </t>
    </r>
    <r>
      <rPr>
        <b/>
        <sz val="10"/>
        <color indexed="10"/>
        <rFont val="Tahoma"/>
        <family val="2"/>
      </rPr>
      <t>(Fed Share)*</t>
    </r>
  </si>
  <si>
    <r>
      <t xml:space="preserve">Annual
</t>
    </r>
    <r>
      <rPr>
        <b/>
        <sz val="10"/>
        <color indexed="10"/>
        <rFont val="Tahoma"/>
        <family val="2"/>
      </rPr>
      <t xml:space="preserve"> (Fed Share)*</t>
    </r>
  </si>
  <si>
    <t># Data for natural gas = sum of Marketed Production plus Vented and Flared, OCS Percentage Totals exclude AK natural gas</t>
  </si>
  <si>
    <r>
      <t xml:space="preserve">Total OCS Natural Gas Production </t>
    </r>
    <r>
      <rPr>
        <b/>
        <sz val="10"/>
        <color indexed="10"/>
        <rFont val="Tahoma"/>
        <family val="2"/>
      </rPr>
      <t>(except AK)*</t>
    </r>
    <r>
      <rPr>
        <b/>
        <sz val="10"/>
        <rFont val="Tahoma"/>
        <family val="2"/>
      </rPr>
      <t xml:space="preserve"> (thousand cubic feet)</t>
    </r>
  </si>
  <si>
    <t xml:space="preserve">       Pacific OCS Natural Gas Production (thousand cubic feet)</t>
  </si>
  <si>
    <t xml:space="preserve">**Data reported to MMS yet to complete internal verification process. </t>
  </si>
  <si>
    <t xml:space="preserve">    Total may change as Reported Data completes internal verification process</t>
  </si>
  <si>
    <t>*Federal offshore production on the Alaska OCS comes from the NorthStar facility which produces from a unitized set</t>
  </si>
  <si>
    <t>of State and Federal Leases.  Consequently, there is a state/Federal sharing allocation for crude oil and natural gas from Northstar.</t>
  </si>
  <si>
    <r>
      <t>Alaska OCS Natural Gas Production (thousand cubic feet)</t>
    </r>
    <r>
      <rPr>
        <b/>
        <sz val="10"/>
        <color indexed="10"/>
        <rFont val="Tahoma"/>
        <family val="2"/>
      </rPr>
      <t>--</t>
    </r>
    <r>
      <rPr>
        <b/>
        <sz val="8"/>
        <color indexed="10"/>
        <rFont val="Tahoma"/>
        <family val="2"/>
      </rPr>
      <t>NOTE:  ALL GAS CURRENTLY REINJECTED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</si>
</sst>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.0%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21" applyNumberFormat="1" applyFont="1" applyAlignment="1">
      <alignment wrapText="1"/>
      <protection/>
    </xf>
    <xf numFmtId="0" fontId="0" fillId="0" borderId="0" xfId="21" applyFont="1" applyAlignment="1">
      <alignment wrapText="1"/>
      <protection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21" applyNumberFormat="1" applyFont="1">
      <alignment/>
      <protection/>
    </xf>
    <xf numFmtId="0" fontId="5" fillId="0" borderId="0" xfId="21" applyFont="1" applyAlignment="1">
      <alignment wrapText="1"/>
      <protection/>
    </xf>
    <xf numFmtId="3" fontId="5" fillId="0" borderId="0" xfId="21" applyNumberFormat="1" applyFont="1" quotePrefix="1">
      <alignment/>
      <protection/>
    </xf>
    <xf numFmtId="0" fontId="5" fillId="0" borderId="0" xfId="0" applyFont="1" applyFill="1" applyAlignment="1">
      <alignment horizontal="left"/>
    </xf>
    <xf numFmtId="165" fontId="5" fillId="0" borderId="0" xfId="21" applyNumberFormat="1" applyFont="1" applyAlignment="1">
      <alignment horizontal="left"/>
      <protection/>
    </xf>
    <xf numFmtId="3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21" applyFont="1" applyFill="1" applyBorder="1">
      <alignment/>
      <protection/>
    </xf>
    <xf numFmtId="0" fontId="5" fillId="2" borderId="1" xfId="21" applyNumberFormat="1" applyFont="1" applyFill="1" applyBorder="1" quotePrefix="1">
      <alignment/>
      <protection/>
    </xf>
    <xf numFmtId="3" fontId="6" fillId="0" borderId="0" xfId="0" applyNumberFormat="1" applyFont="1" applyAlignment="1">
      <alignment horizontal="left"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165" fontId="6" fillId="2" borderId="2" xfId="21" applyNumberFormat="1" applyFont="1" applyFill="1" applyBorder="1" applyAlignment="1">
      <alignment horizontal="center" vertical="center" wrapText="1"/>
      <protection/>
    </xf>
    <xf numFmtId="3" fontId="6" fillId="2" borderId="2" xfId="21" applyNumberFormat="1" applyFont="1" applyFill="1" applyBorder="1" applyAlignment="1">
      <alignment horizontal="center" vertical="center" wrapText="1"/>
      <protection/>
    </xf>
    <xf numFmtId="3" fontId="6" fillId="2" borderId="3" xfId="21" applyNumberFormat="1" applyFont="1" applyFill="1" applyBorder="1" applyAlignment="1">
      <alignment horizontal="center" vertical="center" wrapText="1"/>
      <protection/>
    </xf>
    <xf numFmtId="165" fontId="6" fillId="2" borderId="4" xfId="21" applyNumberFormat="1" applyFont="1" applyFill="1" applyBorder="1" applyAlignment="1">
      <alignment horizontal="center" vertical="center" wrapText="1"/>
      <protection/>
    </xf>
    <xf numFmtId="3" fontId="6" fillId="2" borderId="2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6" fillId="0" borderId="0" xfId="0" applyNumberFormat="1" applyFont="1" applyBorder="1" applyAlignment="1">
      <alignment/>
    </xf>
    <xf numFmtId="3" fontId="6" fillId="2" borderId="5" xfId="21" applyNumberFormat="1" applyFont="1" applyFill="1" applyBorder="1" applyAlignment="1">
      <alignment horizontal="center" vertical="center" wrapText="1"/>
      <protection/>
    </xf>
    <xf numFmtId="3" fontId="6" fillId="2" borderId="5" xfId="2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6" fillId="2" borderId="5" xfId="21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vertical="center"/>
    </xf>
    <xf numFmtId="165" fontId="6" fillId="2" borderId="5" xfId="21" applyNumberFormat="1" applyFont="1" applyFill="1" applyBorder="1" applyAlignment="1">
      <alignment horizontal="center" vertical="center" wrapText="1"/>
      <protection/>
    </xf>
    <xf numFmtId="3" fontId="6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5" fillId="0" borderId="0" xfId="0" applyNumberFormat="1" applyFont="1" applyAlignment="1" quotePrefix="1">
      <alignment/>
    </xf>
    <xf numFmtId="3" fontId="5" fillId="3" borderId="0" xfId="0" applyNumberFormat="1" applyFont="1" applyFill="1" applyAlignment="1" quotePrefix="1">
      <alignment/>
    </xf>
    <xf numFmtId="3" fontId="5" fillId="3" borderId="0" xfId="0" applyNumberFormat="1" applyFont="1" applyFill="1" applyAlignment="1">
      <alignment/>
    </xf>
    <xf numFmtId="3" fontId="6" fillId="0" borderId="0" xfId="21" applyNumberFormat="1" applyFont="1" applyBorder="1">
      <alignment/>
      <protection/>
    </xf>
    <xf numFmtId="165" fontId="5" fillId="0" borderId="0" xfId="21" applyNumberFormat="1" applyFont="1" applyBorder="1" applyAlignment="1">
      <alignment horizontal="left"/>
      <protection/>
    </xf>
    <xf numFmtId="3" fontId="5" fillId="2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171" fontId="11" fillId="0" borderId="5" xfId="0" applyNumberFormat="1" applyFont="1" applyBorder="1" applyAlignment="1">
      <alignment horizontal="center" vertical="center"/>
    </xf>
    <xf numFmtId="171" fontId="12" fillId="2" borderId="5" xfId="21" applyNumberFormat="1" applyFont="1" applyFill="1" applyBorder="1" applyAlignment="1">
      <alignment horizontal="center" vertical="center" wrapText="1"/>
      <protection/>
    </xf>
    <xf numFmtId="171" fontId="13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Border="1" applyAlignment="1" quotePrefix="1">
      <alignment/>
    </xf>
    <xf numFmtId="3" fontId="5" fillId="0" borderId="0" xfId="21" applyNumberFormat="1" applyFont="1" applyBorder="1" quotePrefix="1">
      <alignment/>
      <protection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 horizontal="center"/>
    </xf>
    <xf numFmtId="171" fontId="1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165" fontId="5" fillId="3" borderId="0" xfId="21" applyNumberFormat="1" applyFont="1" applyFill="1" applyAlignment="1">
      <alignment horizontal="left"/>
      <protection/>
    </xf>
    <xf numFmtId="0" fontId="5" fillId="0" borderId="0" xfId="0" applyFont="1" applyFill="1" applyBorder="1" applyAlignment="1">
      <alignment/>
    </xf>
    <xf numFmtId="3" fontId="11" fillId="0" borderId="0" xfId="0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1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4" borderId="0" xfId="0" applyFont="1" applyFill="1" applyBorder="1" applyAlignment="1">
      <alignment/>
    </xf>
    <xf numFmtId="3" fontId="7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/>
    </xf>
    <xf numFmtId="0" fontId="5" fillId="3" borderId="0" xfId="0" applyFont="1" applyFill="1" applyAlignment="1">
      <alignment/>
    </xf>
    <xf numFmtId="3" fontId="6" fillId="3" borderId="0" xfId="21" applyNumberFormat="1" applyFont="1" applyFill="1" quotePrefix="1">
      <alignment/>
      <protection/>
    </xf>
    <xf numFmtId="3" fontId="6" fillId="3" borderId="0" xfId="21" applyNumberFormat="1" applyFont="1" applyFill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5" fillId="0" borderId="0" xfId="0" applyFont="1" applyFill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171" fontId="13" fillId="3" borderId="0" xfId="0" applyNumberFormat="1" applyFont="1" applyFill="1" applyAlignment="1">
      <alignment/>
    </xf>
    <xf numFmtId="0" fontId="6" fillId="0" borderId="0" xfId="21" applyFont="1" applyFill="1" applyAlignment="1">
      <alignment horizontal="center" wrapText="1"/>
      <protection/>
    </xf>
    <xf numFmtId="0" fontId="6" fillId="0" borderId="0" xfId="21" applyNumberFormat="1" applyFont="1" applyFill="1" applyAlignment="1">
      <alignment horizontal="center" wrapText="1"/>
      <protection/>
    </xf>
    <xf numFmtId="3" fontId="5" fillId="0" borderId="0" xfId="21" applyNumberFormat="1" applyFont="1" applyFill="1" applyAlignment="1">
      <alignment wrapText="1"/>
      <protection/>
    </xf>
    <xf numFmtId="0" fontId="5" fillId="0" borderId="0" xfId="21" applyFont="1" applyFill="1" applyAlignment="1">
      <alignment wrapText="1"/>
      <protection/>
    </xf>
    <xf numFmtId="165" fontId="5" fillId="3" borderId="0" xfId="21" applyNumberFormat="1" applyFont="1" applyFill="1" applyBorder="1" applyAlignment="1">
      <alignment horizontal="left"/>
      <protection/>
    </xf>
    <xf numFmtId="3" fontId="5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right"/>
    </xf>
    <xf numFmtId="171" fontId="13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165" fontId="5" fillId="0" borderId="0" xfId="21" applyNumberFormat="1" applyFont="1" applyFill="1" applyBorder="1" applyAlignment="1">
      <alignment horizontal="left"/>
      <protection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1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3" borderId="0" xfId="0" applyNumberFormat="1" applyFont="1" applyFill="1" applyAlignment="1" quotePrefix="1">
      <alignment/>
    </xf>
    <xf numFmtId="165" fontId="0" fillId="0" borderId="0" xfId="0" applyNumberFormat="1" applyFont="1" applyAlignment="1">
      <alignment/>
    </xf>
    <xf numFmtId="3" fontId="0" fillId="3" borderId="0" xfId="0" applyNumberFormat="1" applyFont="1" applyFill="1" applyBorder="1" applyAlignment="1" quotePrefix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 quotePrefix="1">
      <alignment/>
    </xf>
    <xf numFmtId="3" fontId="0" fillId="0" borderId="5" xfId="0" applyNumberFormat="1" applyFont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171" fontId="13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5" xfId="0" applyNumberFormat="1" applyFont="1" applyBorder="1" applyAlignment="1">
      <alignment horizontal="left"/>
    </xf>
    <xf numFmtId="3" fontId="6" fillId="3" borderId="0" xfId="21" applyNumberFormat="1" applyFont="1" applyFill="1" applyBorder="1" quotePrefix="1">
      <alignment/>
      <protection/>
    </xf>
    <xf numFmtId="3" fontId="6" fillId="0" borderId="0" xfId="21" applyNumberFormat="1" applyFont="1" applyFill="1" applyBorder="1" quotePrefix="1">
      <alignment/>
      <protection/>
    </xf>
    <xf numFmtId="3" fontId="5" fillId="0" borderId="5" xfId="0" applyNumberFormat="1" applyFont="1" applyBorder="1" applyAlignment="1" quotePrefix="1">
      <alignment/>
    </xf>
    <xf numFmtId="3" fontId="5" fillId="0" borderId="5" xfId="21" applyNumberFormat="1" applyFont="1" applyBorder="1" quotePrefix="1">
      <alignment/>
      <protection/>
    </xf>
    <xf numFmtId="165" fontId="5" fillId="0" borderId="0" xfId="0" applyNumberFormat="1" applyFont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0" xfId="21" applyNumberFormat="1" applyFont="1" applyAlignment="1">
      <alignment wrapText="1"/>
      <protection/>
    </xf>
    <xf numFmtId="3" fontId="5" fillId="0" borderId="0" xfId="21" applyNumberFormat="1" applyFont="1" applyAlignment="1">
      <alignment wrapText="1"/>
      <protection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6" fillId="0" borderId="5" xfId="21" applyNumberFormat="1" applyFont="1" applyFill="1" applyBorder="1" quotePrefix="1">
      <alignment/>
      <protection/>
    </xf>
    <xf numFmtId="3" fontId="14" fillId="0" borderId="0" xfId="0" applyNumberFormat="1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172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5" fontId="5" fillId="0" borderId="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5" fillId="0" borderId="6" xfId="21" applyNumberFormat="1" applyFont="1" applyBorder="1" quotePrefix="1">
      <alignment/>
      <protection/>
    </xf>
    <xf numFmtId="3" fontId="5" fillId="0" borderId="7" xfId="21" applyNumberFormat="1" applyFont="1" applyBorder="1" quotePrefix="1">
      <alignment/>
      <protection/>
    </xf>
    <xf numFmtId="3" fontId="5" fillId="2" borderId="8" xfId="0" applyNumberFormat="1" applyFont="1" applyFill="1" applyBorder="1" applyAlignment="1">
      <alignment horizontal="center"/>
    </xf>
    <xf numFmtId="0" fontId="5" fillId="2" borderId="0" xfId="21" applyNumberFormat="1" applyFont="1" applyFill="1" applyBorder="1" quotePrefix="1">
      <alignment/>
      <protection/>
    </xf>
    <xf numFmtId="0" fontId="5" fillId="2" borderId="8" xfId="21" applyNumberFormat="1" applyFont="1" applyFill="1" applyBorder="1" quotePrefix="1">
      <alignment/>
      <protection/>
    </xf>
    <xf numFmtId="165" fontId="5" fillId="0" borderId="9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3" fontId="6" fillId="3" borderId="6" xfId="21" applyNumberFormat="1" applyFont="1" applyFill="1" applyBorder="1" quotePrefix="1">
      <alignment/>
      <protection/>
    </xf>
    <xf numFmtId="3" fontId="6" fillId="0" borderId="6" xfId="21" applyNumberFormat="1" applyFont="1" applyFill="1" applyBorder="1" quotePrefix="1">
      <alignment/>
      <protection/>
    </xf>
    <xf numFmtId="3" fontId="6" fillId="0" borderId="7" xfId="21" applyNumberFormat="1" applyFont="1" applyFill="1" applyBorder="1" quotePrefix="1">
      <alignment/>
      <protection/>
    </xf>
    <xf numFmtId="165" fontId="5" fillId="3" borderId="9" xfId="21" applyNumberFormat="1" applyFont="1" applyFill="1" applyBorder="1" applyAlignment="1">
      <alignment horizontal="left"/>
      <protection/>
    </xf>
    <xf numFmtId="165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165" fontId="0" fillId="0" borderId="9" xfId="0" applyNumberFormat="1" applyFont="1" applyBorder="1" applyAlignment="1">
      <alignment horizontal="left"/>
    </xf>
    <xf numFmtId="3" fontId="0" fillId="0" borderId="0" xfId="0" applyNumberFormat="1" applyAlignment="1" quotePrefix="1">
      <alignment/>
    </xf>
    <xf numFmtId="3" fontId="0" fillId="0" borderId="5" xfId="0" applyNumberFormat="1" applyBorder="1" applyAlignment="1" quotePrefix="1">
      <alignment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HOREOILGASSUM Oct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32">
      <selection activeCell="J21" sqref="J21"/>
    </sheetView>
  </sheetViews>
  <sheetFormatPr defaultColWidth="9.140625" defaultRowHeight="12.75"/>
  <cols>
    <col min="1" max="1" width="10.421875" style="13" customWidth="1"/>
    <col min="2" max="2" width="11.28125" style="5" customWidth="1"/>
    <col min="3" max="3" width="13.7109375" style="5" customWidth="1"/>
    <col min="4" max="4" width="11.8515625" style="5" customWidth="1"/>
    <col min="5" max="5" width="14.57421875" style="5" customWidth="1"/>
    <col min="6" max="6" width="2.421875" style="82" customWidth="1"/>
    <col min="7" max="7" width="10.140625" style="11" customWidth="1"/>
    <col min="8" max="8" width="13.140625" style="7" customWidth="1"/>
    <col min="9" max="9" width="11.28125" style="7" customWidth="1"/>
    <col min="10" max="10" width="13.28125" style="7" customWidth="1"/>
    <col min="11" max="11" width="16.28125" style="6" customWidth="1"/>
    <col min="12" max="16384" width="9.140625" style="6" customWidth="1"/>
  </cols>
  <sheetData>
    <row r="1" spans="1:11" ht="24" customHeight="1">
      <c r="A1" s="159" t="s">
        <v>4</v>
      </c>
      <c r="B1" s="159"/>
      <c r="C1" s="159"/>
      <c r="D1" s="159"/>
      <c r="E1" s="160"/>
      <c r="F1" s="33"/>
      <c r="G1" s="161" t="s">
        <v>6</v>
      </c>
      <c r="H1" s="159"/>
      <c r="I1" s="159"/>
      <c r="J1" s="159"/>
      <c r="K1" s="159"/>
    </row>
    <row r="2" spans="1:21" s="9" customFormat="1" ht="25.5" customHeight="1">
      <c r="A2" s="19" t="s">
        <v>0</v>
      </c>
      <c r="B2" s="20" t="s">
        <v>10</v>
      </c>
      <c r="C2" s="20" t="s">
        <v>11</v>
      </c>
      <c r="D2" s="20" t="s">
        <v>1</v>
      </c>
      <c r="E2" s="21" t="s">
        <v>12</v>
      </c>
      <c r="F2" s="18"/>
      <c r="G2" s="22" t="s">
        <v>0</v>
      </c>
      <c r="H2" s="20" t="s">
        <v>10</v>
      </c>
      <c r="I2" s="20" t="s">
        <v>11</v>
      </c>
      <c r="J2" s="23" t="s">
        <v>1</v>
      </c>
      <c r="K2" s="20" t="s">
        <v>12</v>
      </c>
      <c r="L2" s="89"/>
      <c r="M2" s="90"/>
      <c r="N2" s="91"/>
      <c r="O2" s="91"/>
      <c r="P2" s="91"/>
      <c r="Q2" s="92"/>
      <c r="R2" s="92"/>
      <c r="S2" s="92"/>
      <c r="T2" s="92"/>
      <c r="U2" s="92"/>
    </row>
    <row r="3" spans="1:21" ht="12.75">
      <c r="A3" s="12">
        <v>36892</v>
      </c>
      <c r="B3" s="39">
        <v>46082242</v>
      </c>
      <c r="C3" s="7"/>
      <c r="D3" s="7">
        <f aca="true" t="shared" si="0" ref="D3:D59">B3+C3</f>
        <v>46082242</v>
      </c>
      <c r="E3" s="8"/>
      <c r="F3" s="15"/>
      <c r="G3" s="12">
        <v>36892</v>
      </c>
      <c r="H3" s="39">
        <v>436207981</v>
      </c>
      <c r="J3" s="7">
        <f aca="true" t="shared" si="1" ref="J3:J59">H3+I3</f>
        <v>436207981</v>
      </c>
      <c r="K3" s="8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2.75">
      <c r="A4" s="12">
        <v>36923</v>
      </c>
      <c r="B4" s="39">
        <v>40514197</v>
      </c>
      <c r="C4" s="7"/>
      <c r="D4" s="7">
        <f t="shared" si="0"/>
        <v>40514197</v>
      </c>
      <c r="E4" s="8"/>
      <c r="F4" s="15"/>
      <c r="G4" s="12">
        <v>36923</v>
      </c>
      <c r="H4" s="39">
        <v>400216569</v>
      </c>
      <c r="J4" s="7">
        <f t="shared" si="1"/>
        <v>400216569</v>
      </c>
      <c r="K4" s="8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2.75">
      <c r="A5" s="12">
        <v>36951</v>
      </c>
      <c r="B5" s="39">
        <v>46778881</v>
      </c>
      <c r="C5" s="7"/>
      <c r="D5" s="7">
        <f t="shared" si="0"/>
        <v>46778881</v>
      </c>
      <c r="E5" s="10"/>
      <c r="F5" s="16"/>
      <c r="G5" s="12">
        <v>36951</v>
      </c>
      <c r="H5" s="39">
        <v>441355215</v>
      </c>
      <c r="J5" s="7">
        <f t="shared" si="1"/>
        <v>441355215</v>
      </c>
      <c r="K5" s="8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12">
        <v>36982</v>
      </c>
      <c r="B6" s="39">
        <v>46867037</v>
      </c>
      <c r="C6" s="7">
        <v>269</v>
      </c>
      <c r="D6" s="7">
        <f t="shared" si="0"/>
        <v>46867306</v>
      </c>
      <c r="E6" s="8"/>
      <c r="F6" s="15"/>
      <c r="G6" s="12">
        <v>36982</v>
      </c>
      <c r="H6" s="39">
        <v>432663115</v>
      </c>
      <c r="I6" s="7">
        <v>211942</v>
      </c>
      <c r="J6" s="7">
        <f t="shared" si="1"/>
        <v>432875057</v>
      </c>
      <c r="K6" s="8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>
        <v>37012</v>
      </c>
      <c r="B7" s="39">
        <v>47467716</v>
      </c>
      <c r="C7" s="7"/>
      <c r="D7" s="7">
        <f t="shared" si="0"/>
        <v>47467716</v>
      </c>
      <c r="E7" s="10"/>
      <c r="F7" s="16"/>
      <c r="G7" s="12">
        <v>37012</v>
      </c>
      <c r="H7" s="39">
        <v>442525327</v>
      </c>
      <c r="J7" s="7">
        <f t="shared" si="1"/>
        <v>442525327</v>
      </c>
      <c r="K7" s="8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2.75">
      <c r="A8" s="12">
        <v>37043</v>
      </c>
      <c r="B8" s="39">
        <v>44784655</v>
      </c>
      <c r="C8" s="7"/>
      <c r="D8" s="7">
        <f t="shared" si="0"/>
        <v>44784655</v>
      </c>
      <c r="E8" s="10"/>
      <c r="F8" s="16"/>
      <c r="G8" s="12">
        <v>37043</v>
      </c>
      <c r="H8" s="39">
        <v>418406685</v>
      </c>
      <c r="J8" s="7">
        <f t="shared" si="1"/>
        <v>418406685</v>
      </c>
      <c r="K8" s="8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2.75">
      <c r="A9" s="12">
        <v>37073</v>
      </c>
      <c r="B9" s="39">
        <v>47196716</v>
      </c>
      <c r="C9" s="7"/>
      <c r="D9" s="7">
        <f t="shared" si="0"/>
        <v>47196716</v>
      </c>
      <c r="E9" s="10"/>
      <c r="F9" s="16"/>
      <c r="G9" s="12">
        <v>37073</v>
      </c>
      <c r="H9" s="39">
        <v>436813103</v>
      </c>
      <c r="J9" s="7">
        <f t="shared" si="1"/>
        <v>436813103</v>
      </c>
      <c r="K9" s="8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2.75">
      <c r="A10" s="12">
        <v>37104</v>
      </c>
      <c r="B10" s="39">
        <v>45304553</v>
      </c>
      <c r="C10" s="7"/>
      <c r="D10" s="7">
        <f t="shared" si="0"/>
        <v>45304553</v>
      </c>
      <c r="E10" s="10"/>
      <c r="F10" s="16"/>
      <c r="G10" s="12">
        <v>37104</v>
      </c>
      <c r="H10" s="39">
        <v>423716764</v>
      </c>
      <c r="J10" s="7">
        <f t="shared" si="1"/>
        <v>423716764</v>
      </c>
      <c r="K10" s="8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2.75">
      <c r="A11" s="12">
        <v>37135</v>
      </c>
      <c r="B11" s="39">
        <v>47493013</v>
      </c>
      <c r="C11" s="7"/>
      <c r="D11" s="7">
        <f t="shared" si="0"/>
        <v>47493013</v>
      </c>
      <c r="E11" s="10"/>
      <c r="F11" s="16"/>
      <c r="G11" s="12">
        <v>37135</v>
      </c>
      <c r="H11" s="39">
        <v>418338741</v>
      </c>
      <c r="J11" s="7">
        <f t="shared" si="1"/>
        <v>418338741</v>
      </c>
      <c r="K11" s="8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>
      <c r="A12" s="12">
        <v>37165</v>
      </c>
      <c r="B12" s="39">
        <v>49866858</v>
      </c>
      <c r="C12" s="39">
        <v>500</v>
      </c>
      <c r="D12" s="7">
        <f t="shared" si="0"/>
        <v>49867358</v>
      </c>
      <c r="E12" s="10"/>
      <c r="F12" s="16"/>
      <c r="G12" s="12">
        <v>37165</v>
      </c>
      <c r="H12" s="39">
        <v>415763908</v>
      </c>
      <c r="I12" s="39">
        <v>135120</v>
      </c>
      <c r="J12" s="7">
        <f t="shared" si="1"/>
        <v>415899028</v>
      </c>
      <c r="K12" s="8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>
      <c r="A13" s="12">
        <v>37196</v>
      </c>
      <c r="B13" s="39">
        <v>46827562</v>
      </c>
      <c r="C13" s="7"/>
      <c r="D13" s="7">
        <f t="shared" si="0"/>
        <v>46827562</v>
      </c>
      <c r="E13" s="10"/>
      <c r="F13" s="16"/>
      <c r="G13" s="12">
        <v>37196</v>
      </c>
      <c r="H13" s="39">
        <v>387937171</v>
      </c>
      <c r="J13" s="7">
        <f t="shared" si="1"/>
        <v>387937171</v>
      </c>
      <c r="K13" s="8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s="76" customFormat="1" ht="12.75">
      <c r="A14" s="64">
        <v>37226</v>
      </c>
      <c r="B14" s="40">
        <v>49095807</v>
      </c>
      <c r="C14" s="41"/>
      <c r="D14" s="41">
        <f t="shared" si="0"/>
        <v>49095807</v>
      </c>
      <c r="E14" s="77">
        <f>SUM(D3:D14)</f>
        <v>558280006</v>
      </c>
      <c r="F14" s="16"/>
      <c r="G14" s="64">
        <v>37226</v>
      </c>
      <c r="H14" s="40">
        <v>407016960</v>
      </c>
      <c r="I14" s="41"/>
      <c r="J14" s="41">
        <f t="shared" si="1"/>
        <v>407016960</v>
      </c>
      <c r="K14" s="78">
        <f>SUM(J3:J14)</f>
        <v>5061308601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>
      <c r="A15" s="12">
        <v>37257</v>
      </c>
      <c r="B15" s="39">
        <v>49045205</v>
      </c>
      <c r="C15" s="39"/>
      <c r="D15" s="7">
        <f t="shared" si="0"/>
        <v>49045205</v>
      </c>
      <c r="E15" s="10"/>
      <c r="F15" s="16"/>
      <c r="G15" s="12">
        <v>37257</v>
      </c>
      <c r="H15" s="39">
        <v>385622152</v>
      </c>
      <c r="I15" s="39"/>
      <c r="J15" s="7">
        <f t="shared" si="1"/>
        <v>385622152</v>
      </c>
      <c r="K15" s="8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>
      <c r="A16" s="12">
        <v>37288</v>
      </c>
      <c r="B16" s="39">
        <v>44485624</v>
      </c>
      <c r="C16" s="39"/>
      <c r="D16" s="7">
        <f t="shared" si="0"/>
        <v>44485624</v>
      </c>
      <c r="E16" s="10"/>
      <c r="F16" s="16"/>
      <c r="G16" s="12">
        <v>37288</v>
      </c>
      <c r="H16" s="39">
        <v>347774688</v>
      </c>
      <c r="I16" s="39"/>
      <c r="J16" s="7">
        <f t="shared" si="1"/>
        <v>347774688</v>
      </c>
      <c r="K16" s="8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2.75">
      <c r="A17" s="12">
        <v>37316</v>
      </c>
      <c r="B17" s="39">
        <v>49216918</v>
      </c>
      <c r="C17" s="39"/>
      <c r="D17" s="7">
        <f t="shared" si="0"/>
        <v>49216918</v>
      </c>
      <c r="E17" s="10"/>
      <c r="F17" s="16"/>
      <c r="G17" s="12">
        <v>37316</v>
      </c>
      <c r="H17" s="39">
        <v>391119046</v>
      </c>
      <c r="I17" s="39"/>
      <c r="J17" s="7">
        <f t="shared" si="1"/>
        <v>391119046</v>
      </c>
      <c r="K17" s="8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>
      <c r="A18" s="12">
        <v>37347</v>
      </c>
      <c r="B18" s="39">
        <v>47591042</v>
      </c>
      <c r="C18" s="39"/>
      <c r="D18" s="7">
        <f t="shared" si="0"/>
        <v>47591042</v>
      </c>
      <c r="E18" s="10"/>
      <c r="F18" s="16"/>
      <c r="G18" s="12">
        <v>37347</v>
      </c>
      <c r="H18" s="39">
        <v>386819358</v>
      </c>
      <c r="I18" s="39"/>
      <c r="J18" s="7">
        <f t="shared" si="1"/>
        <v>386819358</v>
      </c>
      <c r="K18" s="8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2.75">
      <c r="A19" s="12">
        <v>37377</v>
      </c>
      <c r="B19" s="39">
        <v>51785793</v>
      </c>
      <c r="C19" s="39"/>
      <c r="D19" s="7">
        <f t="shared" si="0"/>
        <v>51785793</v>
      </c>
      <c r="E19" s="10"/>
      <c r="F19" s="16"/>
      <c r="G19" s="12">
        <v>37377</v>
      </c>
      <c r="H19" s="39">
        <v>405999275</v>
      </c>
      <c r="I19" s="39"/>
      <c r="J19" s="7">
        <f t="shared" si="1"/>
        <v>405999275</v>
      </c>
      <c r="K19" s="8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2.75">
      <c r="A20" s="12">
        <v>37408</v>
      </c>
      <c r="B20" s="39">
        <v>50076793</v>
      </c>
      <c r="C20" s="39"/>
      <c r="D20" s="7">
        <f t="shared" si="0"/>
        <v>50076793</v>
      </c>
      <c r="E20" s="10"/>
      <c r="F20" s="16"/>
      <c r="G20" s="12">
        <v>37408</v>
      </c>
      <c r="H20" s="39">
        <v>392789471</v>
      </c>
      <c r="I20" s="39"/>
      <c r="J20" s="7">
        <f t="shared" si="1"/>
        <v>392789471</v>
      </c>
      <c r="K20" s="8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>
      <c r="A21" s="12">
        <v>37438</v>
      </c>
      <c r="B21" s="39">
        <v>50871331</v>
      </c>
      <c r="C21" s="39"/>
      <c r="D21" s="7">
        <f t="shared" si="0"/>
        <v>50871331</v>
      </c>
      <c r="E21" s="10"/>
      <c r="F21" s="16"/>
      <c r="G21" s="12">
        <v>37438</v>
      </c>
      <c r="H21" s="39">
        <v>407499704</v>
      </c>
      <c r="I21" s="39"/>
      <c r="J21" s="7">
        <f t="shared" si="1"/>
        <v>407499704</v>
      </c>
      <c r="K21" s="8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2.75">
      <c r="A22" s="12">
        <v>37469</v>
      </c>
      <c r="B22" s="39">
        <v>51331865</v>
      </c>
      <c r="C22" s="39"/>
      <c r="D22" s="7">
        <f t="shared" si="0"/>
        <v>51331865</v>
      </c>
      <c r="E22" s="10"/>
      <c r="F22" s="16"/>
      <c r="G22" s="12">
        <v>37469</v>
      </c>
      <c r="H22" s="39">
        <v>405893542</v>
      </c>
      <c r="I22" s="39"/>
      <c r="J22" s="7">
        <f t="shared" si="1"/>
        <v>405893542</v>
      </c>
      <c r="K22" s="8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>
      <c r="A23" s="12">
        <v>37500</v>
      </c>
      <c r="B23" s="39">
        <v>40889017</v>
      </c>
      <c r="C23" s="39"/>
      <c r="D23" s="7">
        <f t="shared" si="0"/>
        <v>40889017</v>
      </c>
      <c r="E23" s="10"/>
      <c r="F23" s="16"/>
      <c r="G23" s="12">
        <v>37500</v>
      </c>
      <c r="H23" s="39">
        <v>336516569</v>
      </c>
      <c r="I23" s="39"/>
      <c r="J23" s="7">
        <f t="shared" si="1"/>
        <v>336516569</v>
      </c>
      <c r="K23" s="8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2.75">
      <c r="A24" s="12">
        <v>37530</v>
      </c>
      <c r="B24" s="39">
        <v>38535362</v>
      </c>
      <c r="C24" s="39"/>
      <c r="D24" s="7">
        <f t="shared" si="0"/>
        <v>38535362</v>
      </c>
      <c r="E24" s="10"/>
      <c r="F24" s="16"/>
      <c r="G24" s="12">
        <v>37530</v>
      </c>
      <c r="H24" s="39">
        <v>317669213</v>
      </c>
      <c r="I24" s="39"/>
      <c r="J24" s="7">
        <f t="shared" si="1"/>
        <v>317669213</v>
      </c>
      <c r="K24" s="8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>
      <c r="A25" s="12">
        <v>37561</v>
      </c>
      <c r="B25" s="39">
        <v>45495904</v>
      </c>
      <c r="C25" s="39"/>
      <c r="D25" s="7">
        <f t="shared" si="0"/>
        <v>45495904</v>
      </c>
      <c r="E25" s="10"/>
      <c r="F25" s="16"/>
      <c r="G25" s="12">
        <v>37561</v>
      </c>
      <c r="H25" s="39">
        <v>367759825</v>
      </c>
      <c r="I25" s="39"/>
      <c r="J25" s="7">
        <f t="shared" si="1"/>
        <v>367759825</v>
      </c>
      <c r="K25" s="8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76" customFormat="1" ht="12.75">
      <c r="A26" s="64">
        <v>37591</v>
      </c>
      <c r="B26" s="40">
        <v>48045856</v>
      </c>
      <c r="C26" s="40">
        <v>10808</v>
      </c>
      <c r="D26" s="41">
        <f t="shared" si="0"/>
        <v>48056664</v>
      </c>
      <c r="E26" s="77">
        <f>SUM(D15:D26)</f>
        <v>567381518</v>
      </c>
      <c r="F26" s="16"/>
      <c r="G26" s="64">
        <v>37591</v>
      </c>
      <c r="H26" s="40">
        <v>381894405</v>
      </c>
      <c r="I26" s="40">
        <v>206784</v>
      </c>
      <c r="J26" s="41">
        <f t="shared" si="1"/>
        <v>382101189</v>
      </c>
      <c r="K26" s="78">
        <f>SUM(J15:J26)</f>
        <v>4527564032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12.75">
      <c r="A27" s="12">
        <v>37622</v>
      </c>
      <c r="B27" s="39">
        <v>49038749</v>
      </c>
      <c r="C27" s="39"/>
      <c r="D27" s="7">
        <f t="shared" si="0"/>
        <v>49038749</v>
      </c>
      <c r="E27" s="10"/>
      <c r="F27" s="16"/>
      <c r="G27" s="12">
        <v>37622</v>
      </c>
      <c r="H27" s="39">
        <v>382631481</v>
      </c>
      <c r="I27" s="39">
        <v>20957</v>
      </c>
      <c r="J27" s="7">
        <f t="shared" si="1"/>
        <v>382652438</v>
      </c>
      <c r="K27" s="8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12.75">
      <c r="A28" s="12">
        <v>37653</v>
      </c>
      <c r="B28" s="39">
        <v>44831518</v>
      </c>
      <c r="C28" s="39">
        <v>1384</v>
      </c>
      <c r="D28" s="7">
        <f t="shared" si="0"/>
        <v>44832902</v>
      </c>
      <c r="E28" s="10"/>
      <c r="F28" s="16"/>
      <c r="G28" s="12">
        <v>37653</v>
      </c>
      <c r="H28" s="39">
        <v>351355868</v>
      </c>
      <c r="I28" s="39"/>
      <c r="J28" s="7">
        <f t="shared" si="1"/>
        <v>351355868</v>
      </c>
      <c r="K28" s="8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2.75">
      <c r="A29" s="12">
        <v>37681</v>
      </c>
      <c r="B29" s="39">
        <v>49731909</v>
      </c>
      <c r="C29" s="39"/>
      <c r="D29" s="7">
        <f t="shared" si="0"/>
        <v>49731909</v>
      </c>
      <c r="E29" s="10"/>
      <c r="F29" s="16"/>
      <c r="G29" s="12">
        <v>37681</v>
      </c>
      <c r="H29" s="39">
        <v>397832969</v>
      </c>
      <c r="I29" s="39"/>
      <c r="J29" s="7">
        <f t="shared" si="1"/>
        <v>397832969</v>
      </c>
      <c r="K29" s="8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2.75">
      <c r="A30" s="12">
        <v>37712</v>
      </c>
      <c r="B30" s="39">
        <v>47133677</v>
      </c>
      <c r="C30" s="39"/>
      <c r="D30" s="7">
        <f t="shared" si="0"/>
        <v>47133677</v>
      </c>
      <c r="E30" s="10"/>
      <c r="F30" s="16"/>
      <c r="G30" s="12">
        <v>37712</v>
      </c>
      <c r="H30" s="39">
        <v>386322635</v>
      </c>
      <c r="I30" s="39"/>
      <c r="J30" s="7">
        <f t="shared" si="1"/>
        <v>386322635</v>
      </c>
      <c r="K30" s="8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2.75">
      <c r="A31" s="12">
        <v>37742</v>
      </c>
      <c r="B31" s="39">
        <v>47417993</v>
      </c>
      <c r="C31" s="39"/>
      <c r="D31" s="7">
        <f t="shared" si="0"/>
        <v>47417993</v>
      </c>
      <c r="E31" s="10"/>
      <c r="F31" s="16"/>
      <c r="G31" s="12">
        <v>37742</v>
      </c>
      <c r="H31" s="39">
        <v>390563089</v>
      </c>
      <c r="I31" s="39"/>
      <c r="J31" s="7">
        <f t="shared" si="1"/>
        <v>390563089</v>
      </c>
      <c r="K31" s="8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2.75">
      <c r="A32" s="12">
        <v>37773</v>
      </c>
      <c r="B32" s="39">
        <v>46314460</v>
      </c>
      <c r="C32" s="39"/>
      <c r="D32" s="7">
        <f t="shared" si="0"/>
        <v>46314460</v>
      </c>
      <c r="E32" s="10"/>
      <c r="F32" s="16"/>
      <c r="G32" s="12">
        <v>37773</v>
      </c>
      <c r="H32" s="39">
        <v>368366151</v>
      </c>
      <c r="I32" s="39"/>
      <c r="J32" s="7">
        <f t="shared" si="1"/>
        <v>368366151</v>
      </c>
      <c r="K32" s="8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2.75">
      <c r="A33" s="12">
        <v>37803</v>
      </c>
      <c r="B33" s="39">
        <v>45261043</v>
      </c>
      <c r="C33" s="39"/>
      <c r="D33" s="7">
        <f t="shared" si="0"/>
        <v>45261043</v>
      </c>
      <c r="E33" s="10"/>
      <c r="F33" s="16"/>
      <c r="G33" s="12">
        <v>37803</v>
      </c>
      <c r="H33" s="39">
        <v>360063755</v>
      </c>
      <c r="I33" s="39"/>
      <c r="J33" s="7">
        <f t="shared" si="1"/>
        <v>360063755</v>
      </c>
      <c r="K33" s="8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2.75">
      <c r="A34" s="12">
        <v>37834</v>
      </c>
      <c r="B34" s="39">
        <v>47534723</v>
      </c>
      <c r="C34" s="7"/>
      <c r="D34" s="7">
        <f t="shared" si="0"/>
        <v>47534723</v>
      </c>
      <c r="E34" s="10"/>
      <c r="F34" s="16"/>
      <c r="G34" s="12">
        <v>37834</v>
      </c>
      <c r="H34" s="39">
        <v>372330869</v>
      </c>
      <c r="I34" s="39"/>
      <c r="J34" s="7">
        <f t="shared" si="1"/>
        <v>372330869</v>
      </c>
      <c r="K34" s="8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2.75">
      <c r="A35" s="12">
        <v>37865</v>
      </c>
      <c r="B35" s="39">
        <v>45623715</v>
      </c>
      <c r="C35" s="39"/>
      <c r="D35" s="7">
        <f t="shared" si="0"/>
        <v>45623715</v>
      </c>
      <c r="E35" s="10"/>
      <c r="F35" s="16"/>
      <c r="G35" s="12">
        <v>37865</v>
      </c>
      <c r="H35" s="39">
        <v>353167703</v>
      </c>
      <c r="I35" s="39"/>
      <c r="J35" s="7">
        <f t="shared" si="1"/>
        <v>353167703</v>
      </c>
      <c r="K35" s="8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2.75">
      <c r="A36" s="12">
        <v>37895</v>
      </c>
      <c r="B36" s="39">
        <v>47295283</v>
      </c>
      <c r="C36" s="39"/>
      <c r="D36" s="7">
        <f t="shared" si="0"/>
        <v>47295283</v>
      </c>
      <c r="E36" s="10"/>
      <c r="F36" s="16"/>
      <c r="G36" s="12">
        <v>37895</v>
      </c>
      <c r="H36" s="39">
        <v>365906591</v>
      </c>
      <c r="I36" s="39"/>
      <c r="J36" s="7">
        <f t="shared" si="1"/>
        <v>365906591</v>
      </c>
      <c r="K36" s="8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2.75">
      <c r="A37" s="12">
        <v>37926</v>
      </c>
      <c r="B37" s="39">
        <v>44432872</v>
      </c>
      <c r="C37" s="39"/>
      <c r="D37" s="7">
        <f t="shared" si="0"/>
        <v>44432872</v>
      </c>
      <c r="E37" s="10"/>
      <c r="F37" s="16"/>
      <c r="G37" s="12">
        <v>37926</v>
      </c>
      <c r="H37" s="39">
        <v>343478160</v>
      </c>
      <c r="I37" s="39"/>
      <c r="J37" s="7">
        <f t="shared" si="1"/>
        <v>343478160</v>
      </c>
      <c r="K37" s="8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76" customFormat="1" ht="12.75">
      <c r="A38" s="64">
        <v>37956</v>
      </c>
      <c r="B38" s="40">
        <v>46515860</v>
      </c>
      <c r="C38" s="40">
        <v>1033</v>
      </c>
      <c r="D38" s="41">
        <f t="shared" si="0"/>
        <v>46516893</v>
      </c>
      <c r="E38" s="77">
        <f>SUM(D27:D38)</f>
        <v>561134219</v>
      </c>
      <c r="F38" s="16"/>
      <c r="G38" s="64">
        <v>37956</v>
      </c>
      <c r="H38" s="40">
        <v>357586286</v>
      </c>
      <c r="I38" s="40">
        <v>485888</v>
      </c>
      <c r="J38" s="41">
        <f t="shared" si="1"/>
        <v>358072174</v>
      </c>
      <c r="K38" s="78">
        <f>SUM(J27:J38)</f>
        <v>4430112402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2.75">
      <c r="A39" s="12">
        <v>37987</v>
      </c>
      <c r="B39" s="39">
        <v>47257741</v>
      </c>
      <c r="C39" s="39">
        <v>564</v>
      </c>
      <c r="D39" s="7">
        <f t="shared" si="0"/>
        <v>47258305</v>
      </c>
      <c r="E39" s="10"/>
      <c r="F39" s="16"/>
      <c r="G39" s="12">
        <v>37987</v>
      </c>
      <c r="H39" s="39">
        <v>358708196</v>
      </c>
      <c r="I39" s="39">
        <v>352806</v>
      </c>
      <c r="J39" s="7">
        <f t="shared" si="1"/>
        <v>359061002</v>
      </c>
      <c r="K39" s="8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75">
      <c r="A40" s="12">
        <v>38018</v>
      </c>
      <c r="B40" s="39">
        <v>45037997</v>
      </c>
      <c r="C40" s="39">
        <v>579</v>
      </c>
      <c r="D40" s="7">
        <f t="shared" si="0"/>
        <v>45038576</v>
      </c>
      <c r="E40" s="10"/>
      <c r="F40" s="16"/>
      <c r="G40" s="12">
        <v>38018</v>
      </c>
      <c r="H40" s="39">
        <v>337311803</v>
      </c>
      <c r="I40" s="39">
        <v>322592</v>
      </c>
      <c r="J40" s="7">
        <f t="shared" si="1"/>
        <v>337634395</v>
      </c>
      <c r="K40" s="8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2.75">
      <c r="A41" s="12">
        <v>38047</v>
      </c>
      <c r="B41" s="39">
        <v>47347071</v>
      </c>
      <c r="C41" s="39">
        <v>12327</v>
      </c>
      <c r="D41" s="7">
        <f t="shared" si="0"/>
        <v>47359398</v>
      </c>
      <c r="E41" s="10"/>
      <c r="F41" s="16"/>
      <c r="G41" s="12">
        <v>38047</v>
      </c>
      <c r="H41" s="39">
        <v>368601866</v>
      </c>
      <c r="I41" s="39">
        <v>405039</v>
      </c>
      <c r="J41" s="7">
        <f t="shared" si="1"/>
        <v>369006905</v>
      </c>
      <c r="K41" s="8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>
      <c r="A42" s="12">
        <v>38078</v>
      </c>
      <c r="B42" s="39">
        <v>45400322</v>
      </c>
      <c r="C42" s="39"/>
      <c r="D42" s="7">
        <f t="shared" si="0"/>
        <v>45400322</v>
      </c>
      <c r="E42" s="10"/>
      <c r="F42" s="16"/>
      <c r="G42" s="12">
        <v>38078</v>
      </c>
      <c r="H42" s="39">
        <v>355836026</v>
      </c>
      <c r="I42" s="39"/>
      <c r="J42" s="7">
        <f t="shared" si="1"/>
        <v>355836026</v>
      </c>
      <c r="K42" s="8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12">
        <v>38108</v>
      </c>
      <c r="B43" s="39">
        <v>47366915</v>
      </c>
      <c r="C43" s="39"/>
      <c r="D43" s="7">
        <f t="shared" si="0"/>
        <v>47366915</v>
      </c>
      <c r="E43" s="10"/>
      <c r="F43" s="16"/>
      <c r="G43" s="12">
        <v>38108</v>
      </c>
      <c r="H43" s="39">
        <v>360968009</v>
      </c>
      <c r="I43" s="39"/>
      <c r="J43" s="7">
        <f t="shared" si="1"/>
        <v>360968009</v>
      </c>
      <c r="K43" s="8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2.75">
      <c r="A44" s="12">
        <v>38139</v>
      </c>
      <c r="B44" s="39">
        <v>43110981</v>
      </c>
      <c r="C44" s="39"/>
      <c r="D44" s="7">
        <f t="shared" si="0"/>
        <v>43110981</v>
      </c>
      <c r="E44" s="10"/>
      <c r="F44" s="16"/>
      <c r="G44" s="12">
        <v>38139</v>
      </c>
      <c r="H44" s="39">
        <v>337285297</v>
      </c>
      <c r="I44" s="39"/>
      <c r="J44" s="7">
        <f t="shared" si="1"/>
        <v>337285297</v>
      </c>
      <c r="K44" s="8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2.75">
      <c r="A45" s="12">
        <v>38169</v>
      </c>
      <c r="B45" s="39">
        <v>50585675</v>
      </c>
      <c r="C45" s="39"/>
      <c r="D45" s="7">
        <f t="shared" si="0"/>
        <v>50585675</v>
      </c>
      <c r="E45" s="10"/>
      <c r="F45" s="16"/>
      <c r="G45" s="12">
        <v>38169</v>
      </c>
      <c r="H45" s="39">
        <v>355080475</v>
      </c>
      <c r="I45" s="39"/>
      <c r="J45" s="7">
        <f t="shared" si="1"/>
        <v>355080475</v>
      </c>
      <c r="K45" s="8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2.75">
      <c r="A46" s="12">
        <v>38203</v>
      </c>
      <c r="B46" s="39">
        <v>48535555</v>
      </c>
      <c r="C46" s="39">
        <v>33010</v>
      </c>
      <c r="D46" s="7">
        <f t="shared" si="0"/>
        <v>48568565</v>
      </c>
      <c r="E46" s="10"/>
      <c r="F46" s="16"/>
      <c r="G46" s="12">
        <v>38203</v>
      </c>
      <c r="H46" s="39">
        <v>348267370</v>
      </c>
      <c r="I46" s="39">
        <v>47401</v>
      </c>
      <c r="J46" s="7">
        <f t="shared" si="1"/>
        <v>348314771</v>
      </c>
      <c r="K46" s="8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ht="12.75">
      <c r="A47" s="12">
        <v>38231</v>
      </c>
      <c r="B47" s="39">
        <v>35213253</v>
      </c>
      <c r="C47" s="39"/>
      <c r="D47" s="7">
        <f t="shared" si="0"/>
        <v>35213253</v>
      </c>
      <c r="E47" s="10"/>
      <c r="F47" s="16"/>
      <c r="G47" s="12">
        <v>38231</v>
      </c>
      <c r="H47" s="39">
        <v>273226994</v>
      </c>
      <c r="I47" s="39"/>
      <c r="J47" s="7">
        <f t="shared" si="1"/>
        <v>273226994</v>
      </c>
      <c r="K47" s="8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ht="12.75">
      <c r="A48" s="43">
        <v>38261</v>
      </c>
      <c r="B48" s="39">
        <v>36883398</v>
      </c>
      <c r="C48" s="39"/>
      <c r="D48" s="47">
        <f t="shared" si="0"/>
        <v>36883398</v>
      </c>
      <c r="E48" s="59"/>
      <c r="F48" s="16"/>
      <c r="G48" s="43">
        <v>38261</v>
      </c>
      <c r="H48" s="39">
        <v>297937328</v>
      </c>
      <c r="I48" s="39"/>
      <c r="J48" s="47">
        <f t="shared" si="1"/>
        <v>297937328</v>
      </c>
      <c r="K48" s="59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ht="12.75">
      <c r="A49" s="43">
        <v>38292</v>
      </c>
      <c r="B49" s="39">
        <v>42383045</v>
      </c>
      <c r="C49" s="39">
        <v>48757</v>
      </c>
      <c r="D49" s="47">
        <f t="shared" si="0"/>
        <v>42431802</v>
      </c>
      <c r="E49" s="59"/>
      <c r="F49" s="16"/>
      <c r="G49" s="43">
        <v>38292</v>
      </c>
      <c r="H49" s="39">
        <v>306601217</v>
      </c>
      <c r="I49" s="39">
        <v>386792</v>
      </c>
      <c r="J49" s="47">
        <f t="shared" si="1"/>
        <v>306988009</v>
      </c>
      <c r="K49" s="59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s="76" customFormat="1" ht="12.75">
      <c r="A50" s="93">
        <v>38322</v>
      </c>
      <c r="B50" s="40">
        <v>45758033</v>
      </c>
      <c r="C50" s="40">
        <v>2066</v>
      </c>
      <c r="D50" s="94">
        <f t="shared" si="0"/>
        <v>45760099</v>
      </c>
      <c r="E50" s="119">
        <f>SUM(D39:D50)</f>
        <v>534977289</v>
      </c>
      <c r="F50" s="16"/>
      <c r="G50" s="93">
        <v>38322</v>
      </c>
      <c r="H50" s="40">
        <v>303358341</v>
      </c>
      <c r="I50" s="40">
        <v>319757</v>
      </c>
      <c r="J50" s="94">
        <f t="shared" si="1"/>
        <v>303678098</v>
      </c>
      <c r="K50" s="119">
        <f>SUM(J39:J50)</f>
        <v>4005017309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11" ht="12.75">
      <c r="A51" s="123">
        <v>38353</v>
      </c>
      <c r="B51" s="39">
        <v>46233374</v>
      </c>
      <c r="C51" s="39">
        <v>9454</v>
      </c>
      <c r="D51" s="100">
        <f t="shared" si="0"/>
        <v>46242828</v>
      </c>
      <c r="E51" s="59"/>
      <c r="F51" s="16"/>
      <c r="G51" s="123">
        <v>38353</v>
      </c>
      <c r="H51" s="39">
        <v>309851907</v>
      </c>
      <c r="I51" s="39">
        <v>178071</v>
      </c>
      <c r="J51" s="100">
        <f t="shared" si="1"/>
        <v>310029978</v>
      </c>
      <c r="K51" s="59"/>
    </row>
    <row r="52" spans="1:11" ht="12.75">
      <c r="A52" s="123">
        <v>38384</v>
      </c>
      <c r="B52" s="39">
        <v>41829936</v>
      </c>
      <c r="C52" s="39">
        <v>2077</v>
      </c>
      <c r="D52" s="100">
        <f t="shared" si="0"/>
        <v>41832013</v>
      </c>
      <c r="E52" s="59"/>
      <c r="F52" s="16"/>
      <c r="G52" s="123">
        <v>38384</v>
      </c>
      <c r="H52" s="39">
        <v>287038794</v>
      </c>
      <c r="I52" s="39">
        <v>323670</v>
      </c>
      <c r="J52" s="100">
        <f t="shared" si="1"/>
        <v>287362464</v>
      </c>
      <c r="K52" s="59"/>
    </row>
    <row r="53" spans="1:11" ht="12.75">
      <c r="A53" s="123">
        <v>38412</v>
      </c>
      <c r="B53" s="39">
        <v>48401221</v>
      </c>
      <c r="C53" s="39">
        <v>13897</v>
      </c>
      <c r="D53" s="100">
        <f t="shared" si="0"/>
        <v>48415118</v>
      </c>
      <c r="E53" s="59"/>
      <c r="F53" s="16"/>
      <c r="G53" s="123">
        <v>38412</v>
      </c>
      <c r="H53" s="39">
        <v>322162326</v>
      </c>
      <c r="I53" s="39">
        <v>1412027</v>
      </c>
      <c r="J53" s="100">
        <f t="shared" si="1"/>
        <v>323574353</v>
      </c>
      <c r="K53" s="59"/>
    </row>
    <row r="54" spans="1:11" ht="12.75">
      <c r="A54" s="123">
        <v>38443</v>
      </c>
      <c r="B54" s="39">
        <v>46998006</v>
      </c>
      <c r="C54" s="39">
        <v>181106</v>
      </c>
      <c r="D54" s="100">
        <f t="shared" si="0"/>
        <v>47179112</v>
      </c>
      <c r="E54" s="59"/>
      <c r="F54" s="16"/>
      <c r="G54" s="123">
        <v>38443</v>
      </c>
      <c r="H54" s="39">
        <v>311311201</v>
      </c>
      <c r="I54" s="39">
        <v>1580389</v>
      </c>
      <c r="J54" s="100">
        <f t="shared" si="1"/>
        <v>312891590</v>
      </c>
      <c r="K54" s="59"/>
    </row>
    <row r="55" spans="1:11" ht="12.75">
      <c r="A55" s="123">
        <v>38473</v>
      </c>
      <c r="B55" s="39">
        <v>50110455</v>
      </c>
      <c r="C55" s="39">
        <v>130807</v>
      </c>
      <c r="D55" s="100">
        <f t="shared" si="0"/>
        <v>50241262</v>
      </c>
      <c r="E55" s="59"/>
      <c r="F55" s="16"/>
      <c r="G55" s="123">
        <v>38473</v>
      </c>
      <c r="H55" s="39">
        <v>326112693</v>
      </c>
      <c r="I55" s="39">
        <v>1569406</v>
      </c>
      <c r="J55" s="100">
        <f t="shared" si="1"/>
        <v>327682099</v>
      </c>
      <c r="K55" s="59"/>
    </row>
    <row r="56" spans="1:11" ht="12.75">
      <c r="A56" s="138">
        <v>38504</v>
      </c>
      <c r="B56" s="58">
        <v>44492427</v>
      </c>
      <c r="C56" s="58">
        <v>2360609</v>
      </c>
      <c r="D56" s="100">
        <f t="shared" si="0"/>
        <v>46853036</v>
      </c>
      <c r="E56" s="140"/>
      <c r="F56" s="16"/>
      <c r="G56" s="145">
        <v>38504</v>
      </c>
      <c r="H56" s="58">
        <v>301358388</v>
      </c>
      <c r="I56" s="58">
        <v>8660447</v>
      </c>
      <c r="J56" s="100">
        <f t="shared" si="1"/>
        <v>310018835</v>
      </c>
      <c r="K56" s="59"/>
    </row>
    <row r="57" spans="1:11" ht="12.75">
      <c r="A57" s="123">
        <v>38534</v>
      </c>
      <c r="B57" s="58">
        <v>42222093</v>
      </c>
      <c r="C57" s="58">
        <v>2809355</v>
      </c>
      <c r="D57" s="100">
        <f t="shared" si="0"/>
        <v>45031448</v>
      </c>
      <c r="E57" s="140"/>
      <c r="F57" s="143"/>
      <c r="G57" s="145">
        <v>38534</v>
      </c>
      <c r="H57" s="58">
        <v>282446676</v>
      </c>
      <c r="I57" s="58">
        <v>11479281</v>
      </c>
      <c r="J57" s="100">
        <f t="shared" si="1"/>
        <v>293925957</v>
      </c>
      <c r="K57" s="59"/>
    </row>
    <row r="58" spans="1:11" ht="12.75">
      <c r="A58" s="138">
        <v>38565</v>
      </c>
      <c r="B58" s="58">
        <v>35033413</v>
      </c>
      <c r="C58" s="58">
        <v>7049057</v>
      </c>
      <c r="D58" s="100">
        <f t="shared" si="0"/>
        <v>42082470</v>
      </c>
      <c r="E58" s="140"/>
      <c r="F58" s="143"/>
      <c r="G58" s="145">
        <v>38565</v>
      </c>
      <c r="H58" s="58">
        <v>256264599</v>
      </c>
      <c r="I58" s="58">
        <v>19696934</v>
      </c>
      <c r="J58" s="100">
        <f t="shared" si="1"/>
        <v>275961533</v>
      </c>
      <c r="K58" s="59"/>
    </row>
    <row r="59" spans="1:11" ht="12.75">
      <c r="A59" s="124">
        <v>38596</v>
      </c>
      <c r="B59" s="121">
        <v>11132435</v>
      </c>
      <c r="C59" s="121">
        <v>2789328</v>
      </c>
      <c r="D59" s="114">
        <f t="shared" si="0"/>
        <v>13921763</v>
      </c>
      <c r="E59" s="141"/>
      <c r="F59" s="144"/>
      <c r="G59" s="146">
        <v>38596</v>
      </c>
      <c r="H59" s="121">
        <v>120450536</v>
      </c>
      <c r="I59" s="121">
        <v>17253009</v>
      </c>
      <c r="J59" s="114">
        <f t="shared" si="1"/>
        <v>137703545</v>
      </c>
      <c r="K59" s="122"/>
    </row>
    <row r="60" ht="12.75">
      <c r="A60" s="43"/>
    </row>
    <row r="61" ht="12.75">
      <c r="A61" s="17" t="s">
        <v>8</v>
      </c>
    </row>
    <row r="62" spans="1:4" ht="12.75">
      <c r="A62" s="29" t="s">
        <v>7</v>
      </c>
      <c r="B62" s="13"/>
      <c r="C62" s="13"/>
      <c r="D62" s="13"/>
    </row>
    <row r="63" spans="1:5" ht="27.75" customHeight="1">
      <c r="A63" s="162" t="s">
        <v>9</v>
      </c>
      <c r="B63" s="162"/>
      <c r="C63" s="162"/>
      <c r="D63" s="162"/>
      <c r="E63" s="162"/>
    </row>
    <row r="64" spans="2:4" ht="12.75">
      <c r="B64" s="6"/>
      <c r="C64" s="6"/>
      <c r="D64" s="6"/>
    </row>
  </sheetData>
  <mergeCells count="3">
    <mergeCell ref="A1:E1"/>
    <mergeCell ref="G1:K1"/>
    <mergeCell ref="A63:E63"/>
  </mergeCells>
  <printOptions horizontalCentered="1"/>
  <pageMargins left="0.5" right="0.5" top="0.5" bottom="0.34" header="0.5" footer="0.23"/>
  <pageSetup fitToHeight="1" fitToWidth="1" horizontalDpi="600" verticalDpi="600" orientation="landscape" scale="68" r:id="rId1"/>
  <headerFooter alignWithMargins="0">
    <oddFooter>&amp;LInformation as of May 2005&amp;R&amp;P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4"/>
  <sheetViews>
    <sheetView view="pageBreakPreview" zoomScaleSheetLayoutView="100" workbookViewId="0" topLeftCell="A33">
      <selection activeCell="G56" sqref="G56"/>
    </sheetView>
  </sheetViews>
  <sheetFormatPr defaultColWidth="9.140625" defaultRowHeight="12.75"/>
  <cols>
    <col min="1" max="1" width="10.421875" style="130" customWidth="1"/>
    <col min="2" max="2" width="13.00390625" style="5" customWidth="1"/>
    <col min="3" max="3" width="11.28125" style="5" customWidth="1"/>
    <col min="4" max="4" width="12.57421875" style="5" customWidth="1"/>
    <col min="5" max="5" width="14.421875" style="5" customWidth="1"/>
    <col min="6" max="6" width="2.421875" style="131" customWidth="1"/>
    <col min="7" max="7" width="10.57421875" style="5" customWidth="1"/>
    <col min="8" max="8" width="13.00390625" style="6" customWidth="1"/>
    <col min="9" max="9" width="14.28125" style="7" customWidth="1"/>
    <col min="10" max="10" width="13.8515625" style="7" customWidth="1"/>
    <col min="11" max="11" width="13.140625" style="6" customWidth="1"/>
    <col min="12" max="16384" width="9.140625" style="6" customWidth="1"/>
  </cols>
  <sheetData>
    <row r="1" spans="1:16" s="9" customFormat="1" ht="19.5" customHeight="1">
      <c r="A1" s="159" t="s">
        <v>2</v>
      </c>
      <c r="B1" s="159"/>
      <c r="C1" s="159"/>
      <c r="D1" s="159"/>
      <c r="E1" s="159"/>
      <c r="F1" s="33"/>
      <c r="G1" s="35" t="s">
        <v>19</v>
      </c>
      <c r="H1" s="35"/>
      <c r="I1" s="35"/>
      <c r="J1" s="35"/>
      <c r="K1" s="35"/>
      <c r="L1" s="26"/>
      <c r="M1" s="125"/>
      <c r="N1" s="126"/>
      <c r="O1" s="126"/>
      <c r="P1" s="126"/>
    </row>
    <row r="2" spans="1:16" s="9" customFormat="1" ht="27" customHeight="1">
      <c r="A2" s="19" t="s">
        <v>0</v>
      </c>
      <c r="B2" s="20" t="s">
        <v>10</v>
      </c>
      <c r="C2" s="20" t="s">
        <v>11</v>
      </c>
      <c r="D2" s="20" t="s">
        <v>1</v>
      </c>
      <c r="E2" s="20" t="s">
        <v>12</v>
      </c>
      <c r="F2" s="18"/>
      <c r="G2" s="34" t="s">
        <v>0</v>
      </c>
      <c r="H2" s="20" t="s">
        <v>10</v>
      </c>
      <c r="I2" s="20" t="s">
        <v>11</v>
      </c>
      <c r="J2" s="23" t="s">
        <v>1</v>
      </c>
      <c r="K2" s="20" t="s">
        <v>12</v>
      </c>
      <c r="M2" s="125"/>
      <c r="N2" s="126"/>
      <c r="O2" s="126"/>
      <c r="P2" s="126"/>
    </row>
    <row r="3" spans="1:11" ht="12.75">
      <c r="A3" s="12">
        <v>36892</v>
      </c>
      <c r="B3" s="39">
        <v>2821224</v>
      </c>
      <c r="C3" s="7"/>
      <c r="D3" s="7">
        <f aca="true" t="shared" si="0" ref="D3:D59">B3+C3</f>
        <v>2821224</v>
      </c>
      <c r="E3" s="8"/>
      <c r="F3" s="15"/>
      <c r="G3" s="12">
        <v>36892</v>
      </c>
      <c r="H3" s="39">
        <v>5925657</v>
      </c>
      <c r="J3" s="7">
        <f aca="true" t="shared" si="1" ref="J3:J59">H3+I3</f>
        <v>5925657</v>
      </c>
      <c r="K3" s="8"/>
    </row>
    <row r="4" spans="1:11" ht="12.75">
      <c r="A4" s="12">
        <v>36923</v>
      </c>
      <c r="B4" s="39">
        <v>2748887</v>
      </c>
      <c r="C4" s="7"/>
      <c r="D4" s="7">
        <f t="shared" si="0"/>
        <v>2748887</v>
      </c>
      <c r="E4" s="8"/>
      <c r="F4" s="15"/>
      <c r="G4" s="12">
        <v>36923</v>
      </c>
      <c r="H4" s="39">
        <v>6037414</v>
      </c>
      <c r="J4" s="7">
        <f t="shared" si="1"/>
        <v>6037414</v>
      </c>
      <c r="K4" s="8"/>
    </row>
    <row r="5" spans="1:11" ht="12.75">
      <c r="A5" s="12">
        <v>36951</v>
      </c>
      <c r="B5" s="39">
        <v>3054199</v>
      </c>
      <c r="C5" s="7"/>
      <c r="D5" s="7">
        <f t="shared" si="0"/>
        <v>3054199</v>
      </c>
      <c r="E5" s="8"/>
      <c r="F5" s="15"/>
      <c r="G5" s="12">
        <v>36951</v>
      </c>
      <c r="H5" s="39">
        <v>6450730</v>
      </c>
      <c r="J5" s="7">
        <f t="shared" si="1"/>
        <v>6450730</v>
      </c>
      <c r="K5" s="8"/>
    </row>
    <row r="6" spans="1:11" ht="12.75">
      <c r="A6" s="12">
        <v>36982</v>
      </c>
      <c r="B6" s="39">
        <v>2657327</v>
      </c>
      <c r="C6" s="7"/>
      <c r="D6" s="7">
        <f t="shared" si="0"/>
        <v>2657327</v>
      </c>
      <c r="E6" s="8"/>
      <c r="F6" s="15"/>
      <c r="G6" s="12">
        <v>36982</v>
      </c>
      <c r="H6" s="39">
        <v>5551094</v>
      </c>
      <c r="J6" s="7">
        <f t="shared" si="1"/>
        <v>5551094</v>
      </c>
      <c r="K6" s="8"/>
    </row>
    <row r="7" spans="1:11" ht="12.75">
      <c r="A7" s="12">
        <v>37012</v>
      </c>
      <c r="B7" s="39">
        <v>2893482</v>
      </c>
      <c r="C7" s="7"/>
      <c r="D7" s="7">
        <f t="shared" si="0"/>
        <v>2893482</v>
      </c>
      <c r="E7" s="8"/>
      <c r="F7" s="15"/>
      <c r="G7" s="12">
        <v>37012</v>
      </c>
      <c r="H7" s="39">
        <v>6147040</v>
      </c>
      <c r="J7" s="7">
        <f t="shared" si="1"/>
        <v>6147040</v>
      </c>
      <c r="K7" s="8"/>
    </row>
    <row r="8" spans="1:11" ht="12.75">
      <c r="A8" s="12">
        <v>37043</v>
      </c>
      <c r="B8" s="39">
        <v>2667372</v>
      </c>
      <c r="C8" s="7"/>
      <c r="D8" s="7">
        <f t="shared" si="0"/>
        <v>2667372</v>
      </c>
      <c r="E8" s="8"/>
      <c r="F8" s="15"/>
      <c r="G8" s="12">
        <v>37043</v>
      </c>
      <c r="H8" s="39">
        <v>5774894</v>
      </c>
      <c r="J8" s="7">
        <f t="shared" si="1"/>
        <v>5774894</v>
      </c>
      <c r="K8" s="8"/>
    </row>
    <row r="9" spans="1:11" ht="12.75">
      <c r="A9" s="12">
        <v>37073</v>
      </c>
      <c r="B9" s="39">
        <v>2665776</v>
      </c>
      <c r="C9" s="7"/>
      <c r="D9" s="7">
        <f t="shared" si="0"/>
        <v>2665776</v>
      </c>
      <c r="E9" s="8"/>
      <c r="F9" s="15"/>
      <c r="G9" s="12">
        <v>37073</v>
      </c>
      <c r="H9" s="39">
        <v>5838060</v>
      </c>
      <c r="J9" s="7">
        <f t="shared" si="1"/>
        <v>5838060</v>
      </c>
      <c r="K9" s="8"/>
    </row>
    <row r="10" spans="1:11" ht="12.75">
      <c r="A10" s="12">
        <v>37104</v>
      </c>
      <c r="B10" s="39">
        <v>2850435</v>
      </c>
      <c r="C10" s="7"/>
      <c r="D10" s="7">
        <f t="shared" si="0"/>
        <v>2850435</v>
      </c>
      <c r="E10" s="8"/>
      <c r="F10" s="15"/>
      <c r="G10" s="12">
        <v>37104</v>
      </c>
      <c r="H10" s="39">
        <v>6018770</v>
      </c>
      <c r="J10" s="7">
        <f t="shared" si="1"/>
        <v>6018770</v>
      </c>
      <c r="K10" s="8"/>
    </row>
    <row r="11" spans="1:11" ht="12.75">
      <c r="A11" s="12">
        <v>37135</v>
      </c>
      <c r="B11" s="39">
        <v>2723151</v>
      </c>
      <c r="C11" s="7"/>
      <c r="D11" s="7">
        <f t="shared" si="0"/>
        <v>2723151</v>
      </c>
      <c r="E11" s="8"/>
      <c r="F11" s="15"/>
      <c r="G11" s="12">
        <v>37135</v>
      </c>
      <c r="H11" s="39">
        <v>5854055</v>
      </c>
      <c r="J11" s="7">
        <f t="shared" si="1"/>
        <v>5854055</v>
      </c>
      <c r="K11" s="8"/>
    </row>
    <row r="12" spans="1:11" ht="12.75">
      <c r="A12" s="12">
        <v>37165</v>
      </c>
      <c r="B12" s="39">
        <v>2779953</v>
      </c>
      <c r="C12" s="7"/>
      <c r="D12" s="7">
        <f t="shared" si="0"/>
        <v>2779953</v>
      </c>
      <c r="E12" s="8"/>
      <c r="F12" s="15"/>
      <c r="G12" s="12">
        <v>37165</v>
      </c>
      <c r="H12" s="39">
        <v>5960924</v>
      </c>
      <c r="J12" s="7">
        <f t="shared" si="1"/>
        <v>5960924</v>
      </c>
      <c r="K12" s="8"/>
    </row>
    <row r="13" spans="1:11" ht="12.75">
      <c r="A13" s="12">
        <v>37196</v>
      </c>
      <c r="B13" s="39">
        <v>2589097</v>
      </c>
      <c r="C13" s="7"/>
      <c r="D13" s="7">
        <f t="shared" si="0"/>
        <v>2589097</v>
      </c>
      <c r="E13" s="8"/>
      <c r="F13" s="15"/>
      <c r="G13" s="12">
        <v>37196</v>
      </c>
      <c r="H13" s="39">
        <v>5578272</v>
      </c>
      <c r="J13" s="7">
        <f t="shared" si="1"/>
        <v>5578272</v>
      </c>
      <c r="K13" s="8"/>
    </row>
    <row r="14" spans="1:11" s="76" customFormat="1" ht="12.75">
      <c r="A14" s="64">
        <v>37226</v>
      </c>
      <c r="B14" s="40">
        <v>2726492</v>
      </c>
      <c r="C14" s="41"/>
      <c r="D14" s="41">
        <f t="shared" si="0"/>
        <v>2726492</v>
      </c>
      <c r="E14" s="78">
        <f>SUM(D3:D14)</f>
        <v>33177395</v>
      </c>
      <c r="F14" s="15"/>
      <c r="G14" s="64">
        <v>37226</v>
      </c>
      <c r="H14" s="40">
        <v>5834709</v>
      </c>
      <c r="I14" s="41"/>
      <c r="J14" s="41">
        <f t="shared" si="1"/>
        <v>5834709</v>
      </c>
      <c r="K14" s="78">
        <f>SUM(J3:J14)</f>
        <v>70971619</v>
      </c>
    </row>
    <row r="15" spans="1:11" ht="12.75">
      <c r="A15" s="12">
        <v>37257</v>
      </c>
      <c r="B15" s="39">
        <v>2855789</v>
      </c>
      <c r="C15" s="7"/>
      <c r="D15" s="7">
        <f t="shared" si="0"/>
        <v>2855789</v>
      </c>
      <c r="E15" s="8"/>
      <c r="F15" s="15"/>
      <c r="G15" s="12">
        <v>37257</v>
      </c>
      <c r="H15" s="39">
        <v>5797706</v>
      </c>
      <c r="J15" s="7">
        <f t="shared" si="1"/>
        <v>5797706</v>
      </c>
      <c r="K15" s="8"/>
    </row>
    <row r="16" spans="1:11" ht="12.75">
      <c r="A16" s="12">
        <v>37288</v>
      </c>
      <c r="B16" s="39">
        <v>2517500</v>
      </c>
      <c r="C16" s="7"/>
      <c r="D16" s="7">
        <f t="shared" si="0"/>
        <v>2517500</v>
      </c>
      <c r="E16" s="8"/>
      <c r="F16" s="15"/>
      <c r="G16" s="12">
        <v>37288</v>
      </c>
      <c r="H16" s="39">
        <v>5254131</v>
      </c>
      <c r="J16" s="7">
        <f t="shared" si="1"/>
        <v>5254131</v>
      </c>
      <c r="K16" s="8"/>
    </row>
    <row r="17" spans="1:11" ht="12.75">
      <c r="A17" s="12">
        <v>37316</v>
      </c>
      <c r="B17" s="39">
        <v>2789613</v>
      </c>
      <c r="C17" s="7"/>
      <c r="D17" s="7">
        <f t="shared" si="0"/>
        <v>2789613</v>
      </c>
      <c r="E17" s="8"/>
      <c r="F17" s="15"/>
      <c r="G17" s="12">
        <v>37316</v>
      </c>
      <c r="H17" s="39">
        <v>6027741</v>
      </c>
      <c r="J17" s="7">
        <f t="shared" si="1"/>
        <v>6027741</v>
      </c>
      <c r="K17" s="8"/>
    </row>
    <row r="18" spans="1:11" ht="12.75">
      <c r="A18" s="12">
        <v>37347</v>
      </c>
      <c r="B18" s="39">
        <v>2573339</v>
      </c>
      <c r="C18" s="7"/>
      <c r="D18" s="7">
        <f t="shared" si="0"/>
        <v>2573339</v>
      </c>
      <c r="E18" s="8"/>
      <c r="F18" s="15"/>
      <c r="G18" s="12">
        <v>37347</v>
      </c>
      <c r="H18" s="39">
        <v>5716746</v>
      </c>
      <c r="J18" s="7">
        <f t="shared" si="1"/>
        <v>5716746</v>
      </c>
      <c r="K18" s="8"/>
    </row>
    <row r="19" spans="1:11" ht="12.75">
      <c r="A19" s="12">
        <v>37377</v>
      </c>
      <c r="B19" s="39">
        <v>2528716</v>
      </c>
      <c r="C19" s="7"/>
      <c r="D19" s="7">
        <f t="shared" si="0"/>
        <v>2528716</v>
      </c>
      <c r="E19" s="8"/>
      <c r="F19" s="15"/>
      <c r="G19" s="12">
        <v>37377</v>
      </c>
      <c r="H19" s="39">
        <v>5654012</v>
      </c>
      <c r="J19" s="7">
        <f t="shared" si="1"/>
        <v>5654012</v>
      </c>
      <c r="K19" s="8"/>
    </row>
    <row r="20" spans="1:11" ht="12.75">
      <c r="A20" s="12">
        <v>37408</v>
      </c>
      <c r="B20" s="39">
        <v>2570953</v>
      </c>
      <c r="C20" s="7"/>
      <c r="D20" s="7">
        <f t="shared" si="0"/>
        <v>2570953</v>
      </c>
      <c r="E20" s="8"/>
      <c r="F20" s="15"/>
      <c r="G20" s="12">
        <v>37408</v>
      </c>
      <c r="H20" s="39">
        <v>5581424</v>
      </c>
      <c r="J20" s="7">
        <f t="shared" si="1"/>
        <v>5581424</v>
      </c>
      <c r="K20" s="8"/>
    </row>
    <row r="21" spans="1:11" ht="12.75">
      <c r="A21" s="12">
        <v>37438</v>
      </c>
      <c r="B21" s="39">
        <v>2730796</v>
      </c>
      <c r="C21" s="7"/>
      <c r="D21" s="7">
        <f t="shared" si="0"/>
        <v>2730796</v>
      </c>
      <c r="E21" s="8"/>
      <c r="F21" s="15"/>
      <c r="G21" s="12">
        <v>37438</v>
      </c>
      <c r="H21" s="39">
        <v>5655925</v>
      </c>
      <c r="J21" s="7">
        <f t="shared" si="1"/>
        <v>5655925</v>
      </c>
      <c r="K21" s="8"/>
    </row>
    <row r="22" spans="1:11" ht="12.75">
      <c r="A22" s="12">
        <v>37469</v>
      </c>
      <c r="B22" s="39">
        <v>2809669</v>
      </c>
      <c r="C22" s="7"/>
      <c r="D22" s="7">
        <f t="shared" si="0"/>
        <v>2809669</v>
      </c>
      <c r="E22" s="8"/>
      <c r="F22" s="15"/>
      <c r="G22" s="12">
        <v>37469</v>
      </c>
      <c r="H22" s="39">
        <v>5131422</v>
      </c>
      <c r="J22" s="7">
        <f t="shared" si="1"/>
        <v>5131422</v>
      </c>
      <c r="K22" s="8"/>
    </row>
    <row r="23" spans="1:11" ht="12.75">
      <c r="A23" s="12">
        <v>37500</v>
      </c>
      <c r="B23" s="39">
        <v>2690215</v>
      </c>
      <c r="C23" s="7"/>
      <c r="D23" s="7">
        <f t="shared" si="0"/>
        <v>2690215</v>
      </c>
      <c r="E23" s="8"/>
      <c r="F23" s="15"/>
      <c r="G23" s="12">
        <v>37500</v>
      </c>
      <c r="H23" s="39">
        <v>5586256</v>
      </c>
      <c r="J23" s="7">
        <f t="shared" si="1"/>
        <v>5586256</v>
      </c>
      <c r="K23" s="8"/>
    </row>
    <row r="24" spans="1:11" ht="12.75">
      <c r="A24" s="12">
        <v>37530</v>
      </c>
      <c r="B24" s="39">
        <v>2723960</v>
      </c>
      <c r="C24" s="7"/>
      <c r="D24" s="7">
        <f t="shared" si="0"/>
        <v>2723960</v>
      </c>
      <c r="E24" s="8"/>
      <c r="F24" s="15"/>
      <c r="G24" s="12">
        <v>37530</v>
      </c>
      <c r="H24" s="39">
        <v>5845986</v>
      </c>
      <c r="J24" s="7">
        <f t="shared" si="1"/>
        <v>5845986</v>
      </c>
      <c r="K24" s="8"/>
    </row>
    <row r="25" spans="1:11" ht="12.75">
      <c r="A25" s="12">
        <v>37561</v>
      </c>
      <c r="B25" s="39">
        <v>2634279</v>
      </c>
      <c r="C25" s="7"/>
      <c r="D25" s="7">
        <f t="shared" si="0"/>
        <v>2634279</v>
      </c>
      <c r="E25" s="8"/>
      <c r="F25" s="15"/>
      <c r="G25" s="12">
        <v>37561</v>
      </c>
      <c r="H25" s="39">
        <v>5741899</v>
      </c>
      <c r="J25" s="7">
        <f t="shared" si="1"/>
        <v>5741899</v>
      </c>
      <c r="K25" s="8"/>
    </row>
    <row r="26" spans="1:11" s="76" customFormat="1" ht="12.75">
      <c r="A26" s="64">
        <v>37591</v>
      </c>
      <c r="B26" s="40">
        <v>2638194</v>
      </c>
      <c r="C26" s="41"/>
      <c r="D26" s="41">
        <f t="shared" si="0"/>
        <v>2638194</v>
      </c>
      <c r="E26" s="78">
        <f>SUM(D15:D26)</f>
        <v>32063023</v>
      </c>
      <c r="F26" s="15"/>
      <c r="G26" s="64">
        <v>37591</v>
      </c>
      <c r="H26" s="40">
        <v>5803386</v>
      </c>
      <c r="I26" s="41"/>
      <c r="J26" s="41">
        <f t="shared" si="1"/>
        <v>5803386</v>
      </c>
      <c r="K26" s="78">
        <f>SUM(J15:J26)</f>
        <v>67796634</v>
      </c>
    </row>
    <row r="27" spans="1:11" ht="12.75">
      <c r="A27" s="12">
        <v>37622</v>
      </c>
      <c r="B27" s="39">
        <v>2596210</v>
      </c>
      <c r="C27" s="7"/>
      <c r="D27" s="7">
        <f t="shared" si="0"/>
        <v>2596210</v>
      </c>
      <c r="E27" s="8"/>
      <c r="F27" s="15"/>
      <c r="G27" s="12">
        <v>37622</v>
      </c>
      <c r="H27" s="39">
        <v>5363157</v>
      </c>
      <c r="J27" s="7">
        <f t="shared" si="1"/>
        <v>5363157</v>
      </c>
      <c r="K27" s="8"/>
    </row>
    <row r="28" spans="1:11" ht="12.75">
      <c r="A28" s="12">
        <v>37653</v>
      </c>
      <c r="B28" s="39">
        <v>2383106</v>
      </c>
      <c r="C28" s="7"/>
      <c r="D28" s="7">
        <f t="shared" si="0"/>
        <v>2383106</v>
      </c>
      <c r="E28" s="8"/>
      <c r="F28" s="15"/>
      <c r="G28" s="12">
        <v>37653</v>
      </c>
      <c r="H28" s="39">
        <v>4723252</v>
      </c>
      <c r="J28" s="7">
        <f t="shared" si="1"/>
        <v>4723252</v>
      </c>
      <c r="K28" s="8"/>
    </row>
    <row r="29" spans="1:11" ht="12.75">
      <c r="A29" s="12">
        <v>37681</v>
      </c>
      <c r="B29" s="39">
        <v>2423235</v>
      </c>
      <c r="C29" s="7"/>
      <c r="D29" s="7">
        <f t="shared" si="0"/>
        <v>2423235</v>
      </c>
      <c r="E29" s="8"/>
      <c r="F29" s="15"/>
      <c r="G29" s="12">
        <v>37681</v>
      </c>
      <c r="H29" s="39">
        <v>4928629</v>
      </c>
      <c r="J29" s="7">
        <f t="shared" si="1"/>
        <v>4928629</v>
      </c>
      <c r="K29" s="8"/>
    </row>
    <row r="30" spans="1:11" ht="12.75">
      <c r="A30" s="12">
        <v>37712</v>
      </c>
      <c r="B30" s="39">
        <v>2481910</v>
      </c>
      <c r="C30" s="7"/>
      <c r="D30" s="7">
        <f t="shared" si="0"/>
        <v>2481910</v>
      </c>
      <c r="E30" s="8"/>
      <c r="F30" s="15"/>
      <c r="G30" s="12">
        <v>37712</v>
      </c>
      <c r="H30" s="39">
        <v>5252306</v>
      </c>
      <c r="J30" s="7">
        <f t="shared" si="1"/>
        <v>5252306</v>
      </c>
      <c r="K30" s="8"/>
    </row>
    <row r="31" spans="1:11" ht="12.75">
      <c r="A31" s="12">
        <v>37742</v>
      </c>
      <c r="B31" s="39">
        <v>2588565</v>
      </c>
      <c r="C31" s="7"/>
      <c r="D31" s="7">
        <f t="shared" si="0"/>
        <v>2588565</v>
      </c>
      <c r="E31" s="8"/>
      <c r="F31" s="15"/>
      <c r="G31" s="12">
        <v>37742</v>
      </c>
      <c r="H31" s="39">
        <v>5450432</v>
      </c>
      <c r="J31" s="7">
        <f t="shared" si="1"/>
        <v>5450432</v>
      </c>
      <c r="K31" s="8"/>
    </row>
    <row r="32" spans="1:11" ht="12.75">
      <c r="A32" s="12">
        <v>37773</v>
      </c>
      <c r="B32" s="39">
        <v>2565517</v>
      </c>
      <c r="C32" s="7"/>
      <c r="D32" s="7">
        <f t="shared" si="0"/>
        <v>2565517</v>
      </c>
      <c r="E32" s="8"/>
      <c r="F32" s="15"/>
      <c r="G32" s="12">
        <v>37773</v>
      </c>
      <c r="H32" s="39">
        <v>5159133</v>
      </c>
      <c r="J32" s="7">
        <f t="shared" si="1"/>
        <v>5159133</v>
      </c>
      <c r="K32" s="8"/>
    </row>
    <row r="33" spans="1:11" ht="12.75">
      <c r="A33" s="12">
        <v>37803</v>
      </c>
      <c r="B33" s="39">
        <v>2620932</v>
      </c>
      <c r="C33" s="7"/>
      <c r="D33" s="7">
        <f t="shared" si="0"/>
        <v>2620932</v>
      </c>
      <c r="E33" s="8"/>
      <c r="F33" s="15"/>
      <c r="G33" s="12">
        <v>37803</v>
      </c>
      <c r="H33" s="39">
        <v>5105575</v>
      </c>
      <c r="J33" s="7">
        <f t="shared" si="1"/>
        <v>5105575</v>
      </c>
      <c r="K33" s="8"/>
    </row>
    <row r="34" spans="1:11" ht="12.75">
      <c r="A34" s="12">
        <v>37834</v>
      </c>
      <c r="B34" s="39">
        <v>2573358</v>
      </c>
      <c r="C34" s="7"/>
      <c r="D34" s="7">
        <f t="shared" si="0"/>
        <v>2573358</v>
      </c>
      <c r="E34" s="8"/>
      <c r="F34" s="15"/>
      <c r="G34" s="12">
        <v>37834</v>
      </c>
      <c r="H34" s="39">
        <v>4752166</v>
      </c>
      <c r="J34" s="7">
        <f t="shared" si="1"/>
        <v>4752166</v>
      </c>
      <c r="K34" s="8"/>
    </row>
    <row r="35" spans="1:11" ht="12.75">
      <c r="A35" s="12">
        <v>37865</v>
      </c>
      <c r="B35" s="39">
        <v>2456974</v>
      </c>
      <c r="C35" s="7"/>
      <c r="D35" s="7">
        <f t="shared" si="0"/>
        <v>2456974</v>
      </c>
      <c r="E35" s="8"/>
      <c r="F35" s="15"/>
      <c r="G35" s="12">
        <v>37865</v>
      </c>
      <c r="H35" s="39">
        <v>4619270</v>
      </c>
      <c r="J35" s="7">
        <f t="shared" si="1"/>
        <v>4619270</v>
      </c>
      <c r="K35" s="8"/>
    </row>
    <row r="36" spans="1:11" ht="12.75">
      <c r="A36" s="12">
        <v>37895</v>
      </c>
      <c r="B36" s="39">
        <v>2227155</v>
      </c>
      <c r="C36" s="7"/>
      <c r="D36" s="7">
        <f t="shared" si="0"/>
        <v>2227155</v>
      </c>
      <c r="E36" s="8"/>
      <c r="F36" s="15"/>
      <c r="G36" s="12">
        <v>37895</v>
      </c>
      <c r="H36" s="39">
        <v>3980582</v>
      </c>
      <c r="J36" s="7">
        <f t="shared" si="1"/>
        <v>3980582</v>
      </c>
      <c r="K36" s="8"/>
    </row>
    <row r="37" spans="1:11" ht="12.75">
      <c r="A37" s="12">
        <v>37926</v>
      </c>
      <c r="B37" s="39">
        <v>2415757</v>
      </c>
      <c r="C37" s="7"/>
      <c r="D37" s="7">
        <f t="shared" si="0"/>
        <v>2415757</v>
      </c>
      <c r="E37" s="8"/>
      <c r="F37" s="15"/>
      <c r="G37" s="12">
        <v>37926</v>
      </c>
      <c r="H37" s="39">
        <v>4355701</v>
      </c>
      <c r="J37" s="7">
        <f t="shared" si="1"/>
        <v>4355701</v>
      </c>
      <c r="K37" s="8"/>
    </row>
    <row r="38" spans="1:11" s="76" customFormat="1" ht="12.75">
      <c r="A38" s="64">
        <v>37956</v>
      </c>
      <c r="B38" s="40">
        <v>2403873</v>
      </c>
      <c r="C38" s="41"/>
      <c r="D38" s="41">
        <f t="shared" si="0"/>
        <v>2403873</v>
      </c>
      <c r="E38" s="78">
        <f>SUM(D27:D38)</f>
        <v>29736592</v>
      </c>
      <c r="F38" s="15"/>
      <c r="G38" s="64">
        <v>37956</v>
      </c>
      <c r="H38" s="40">
        <v>4719452</v>
      </c>
      <c r="I38" s="41"/>
      <c r="J38" s="41">
        <f t="shared" si="1"/>
        <v>4719452</v>
      </c>
      <c r="K38" s="78">
        <f>SUM(J27:J38)</f>
        <v>58409655</v>
      </c>
    </row>
    <row r="39" spans="1:11" ht="12.75">
      <c r="A39" s="12">
        <v>37987</v>
      </c>
      <c r="B39" s="39">
        <v>2454104</v>
      </c>
      <c r="C39" s="7"/>
      <c r="D39" s="7">
        <f t="shared" si="0"/>
        <v>2454104</v>
      </c>
      <c r="E39" s="8"/>
      <c r="F39" s="15"/>
      <c r="G39" s="12">
        <v>37987</v>
      </c>
      <c r="H39" s="39">
        <v>4883988</v>
      </c>
      <c r="J39" s="7">
        <f t="shared" si="1"/>
        <v>4883988</v>
      </c>
      <c r="K39" s="8"/>
    </row>
    <row r="40" spans="1:11" ht="12.75">
      <c r="A40" s="12">
        <v>38018</v>
      </c>
      <c r="B40" s="39">
        <v>2205516</v>
      </c>
      <c r="C40" s="7"/>
      <c r="D40" s="7">
        <f t="shared" si="0"/>
        <v>2205516</v>
      </c>
      <c r="E40" s="8"/>
      <c r="F40" s="15"/>
      <c r="G40" s="12">
        <v>38018</v>
      </c>
      <c r="H40" s="39">
        <v>4103699</v>
      </c>
      <c r="J40" s="7">
        <f t="shared" si="1"/>
        <v>4103699</v>
      </c>
      <c r="K40" s="8"/>
    </row>
    <row r="41" spans="1:11" ht="12.75">
      <c r="A41" s="12">
        <v>38047</v>
      </c>
      <c r="B41" s="39">
        <v>2434895</v>
      </c>
      <c r="C41" s="7"/>
      <c r="D41" s="7">
        <f t="shared" si="0"/>
        <v>2434895</v>
      </c>
      <c r="E41" s="8"/>
      <c r="F41" s="15"/>
      <c r="G41" s="12">
        <v>38047</v>
      </c>
      <c r="H41" s="39">
        <v>4479443</v>
      </c>
      <c r="J41" s="7">
        <f t="shared" si="1"/>
        <v>4479443</v>
      </c>
      <c r="K41" s="8"/>
    </row>
    <row r="42" spans="1:11" ht="12.75">
      <c r="A42" s="12">
        <v>38078</v>
      </c>
      <c r="B42" s="39">
        <v>2391440</v>
      </c>
      <c r="C42" s="7"/>
      <c r="D42" s="7">
        <f t="shared" si="0"/>
        <v>2391440</v>
      </c>
      <c r="E42" s="8"/>
      <c r="F42" s="15"/>
      <c r="G42" s="12">
        <v>38078</v>
      </c>
      <c r="H42" s="39">
        <v>4618298</v>
      </c>
      <c r="J42" s="7">
        <f t="shared" si="1"/>
        <v>4618298</v>
      </c>
      <c r="K42" s="8"/>
    </row>
    <row r="43" spans="1:11" ht="12.75">
      <c r="A43" s="12">
        <v>38108</v>
      </c>
      <c r="B43" s="39">
        <v>2432017</v>
      </c>
      <c r="C43" s="7"/>
      <c r="D43" s="7">
        <f t="shared" si="0"/>
        <v>2432017</v>
      </c>
      <c r="E43" s="10"/>
      <c r="F43" s="16"/>
      <c r="G43" s="12">
        <v>38108</v>
      </c>
      <c r="H43" s="39">
        <v>4926581</v>
      </c>
      <c r="J43" s="7">
        <f t="shared" si="1"/>
        <v>4926581</v>
      </c>
      <c r="K43" s="8"/>
    </row>
    <row r="44" spans="1:11" ht="12.75">
      <c r="A44" s="12">
        <v>38139</v>
      </c>
      <c r="B44" s="39">
        <v>2266610</v>
      </c>
      <c r="C44" s="7"/>
      <c r="D44" s="7">
        <f t="shared" si="0"/>
        <v>2266610</v>
      </c>
      <c r="E44" s="10"/>
      <c r="F44" s="16"/>
      <c r="G44" s="12">
        <v>38139</v>
      </c>
      <c r="H44" s="39">
        <v>4711048</v>
      </c>
      <c r="J44" s="7">
        <f t="shared" si="1"/>
        <v>4711048</v>
      </c>
      <c r="K44" s="8"/>
    </row>
    <row r="45" spans="1:11" ht="12.75">
      <c r="A45" s="12">
        <v>38169</v>
      </c>
      <c r="B45" s="39">
        <v>2302065</v>
      </c>
      <c r="C45" s="7"/>
      <c r="D45" s="7">
        <f t="shared" si="0"/>
        <v>2302065</v>
      </c>
      <c r="E45" s="10"/>
      <c r="F45" s="16"/>
      <c r="G45" s="12">
        <v>38169</v>
      </c>
      <c r="H45" s="39">
        <v>4843716</v>
      </c>
      <c r="J45" s="7">
        <f t="shared" si="1"/>
        <v>4843716</v>
      </c>
      <c r="K45" s="8"/>
    </row>
    <row r="46" spans="1:11" ht="12.75">
      <c r="A46" s="12">
        <v>38203</v>
      </c>
      <c r="B46" s="39">
        <v>2241712</v>
      </c>
      <c r="C46" s="7"/>
      <c r="D46" s="7">
        <f t="shared" si="0"/>
        <v>2241712</v>
      </c>
      <c r="E46" s="42"/>
      <c r="F46" s="15"/>
      <c r="G46" s="12">
        <v>38203</v>
      </c>
      <c r="H46" s="39">
        <v>4656864</v>
      </c>
      <c r="J46" s="7">
        <f t="shared" si="1"/>
        <v>4656864</v>
      </c>
      <c r="K46" s="42"/>
    </row>
    <row r="47" spans="1:10" ht="12.75">
      <c r="A47" s="12">
        <v>38231</v>
      </c>
      <c r="B47" s="39">
        <v>2241514</v>
      </c>
      <c r="C47" s="7"/>
      <c r="D47" s="7">
        <f t="shared" si="0"/>
        <v>2241514</v>
      </c>
      <c r="F47" s="44"/>
      <c r="G47" s="12">
        <v>38231</v>
      </c>
      <c r="H47" s="39">
        <v>4533709</v>
      </c>
      <c r="J47" s="7">
        <f t="shared" si="1"/>
        <v>4533709</v>
      </c>
    </row>
    <row r="48" spans="1:11" ht="12.75">
      <c r="A48" s="43">
        <v>38261</v>
      </c>
      <c r="B48" s="39">
        <v>2117480</v>
      </c>
      <c r="C48" s="7"/>
      <c r="D48" s="47">
        <f t="shared" si="0"/>
        <v>2117480</v>
      </c>
      <c r="E48" s="59"/>
      <c r="F48" s="44"/>
      <c r="G48" s="43">
        <v>38261</v>
      </c>
      <c r="H48" s="39">
        <v>4457345</v>
      </c>
      <c r="J48" s="47">
        <f t="shared" si="1"/>
        <v>4457345</v>
      </c>
      <c r="K48" s="59"/>
    </row>
    <row r="49" spans="1:11" ht="12.75">
      <c r="A49" s="43">
        <v>38292</v>
      </c>
      <c r="B49" s="39">
        <v>2171152</v>
      </c>
      <c r="C49" s="7"/>
      <c r="D49" s="47">
        <f t="shared" si="0"/>
        <v>2171152</v>
      </c>
      <c r="E49" s="59"/>
      <c r="F49" s="44"/>
      <c r="G49" s="43">
        <v>38292</v>
      </c>
      <c r="H49" s="39">
        <v>4268510</v>
      </c>
      <c r="J49" s="47">
        <f t="shared" si="1"/>
        <v>4268510</v>
      </c>
      <c r="K49" s="59"/>
    </row>
    <row r="50" spans="1:44" s="76" customFormat="1" ht="12.75">
      <c r="A50" s="93">
        <v>38322</v>
      </c>
      <c r="B50" s="40">
        <v>2251519</v>
      </c>
      <c r="C50" s="41"/>
      <c r="D50" s="94">
        <f t="shared" si="0"/>
        <v>2251519</v>
      </c>
      <c r="E50" s="119">
        <f>SUM(D39:D50)</f>
        <v>27510024</v>
      </c>
      <c r="F50" s="44"/>
      <c r="G50" s="93">
        <v>38322</v>
      </c>
      <c r="H50" s="40">
        <v>4194545</v>
      </c>
      <c r="I50" s="41"/>
      <c r="J50" s="94">
        <f t="shared" si="1"/>
        <v>4194545</v>
      </c>
      <c r="K50" s="119">
        <f>SUM(J39:J50)</f>
        <v>54677746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4" s="76" customFormat="1" ht="12.75">
      <c r="A51" s="123">
        <v>38353</v>
      </c>
      <c r="B51" s="39">
        <v>2363196</v>
      </c>
      <c r="C51" s="7"/>
      <c r="D51" s="100">
        <f t="shared" si="0"/>
        <v>2363196</v>
      </c>
      <c r="E51" s="120"/>
      <c r="F51" s="44"/>
      <c r="G51" s="123">
        <v>38353</v>
      </c>
      <c r="H51" s="39">
        <v>4290997</v>
      </c>
      <c r="I51" s="7"/>
      <c r="J51" s="100">
        <f t="shared" si="1"/>
        <v>4290997</v>
      </c>
      <c r="K51" s="120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</row>
    <row r="52" spans="1:44" s="76" customFormat="1" ht="12.75">
      <c r="A52" s="123">
        <v>38384</v>
      </c>
      <c r="B52" s="39">
        <v>1979001</v>
      </c>
      <c r="C52" s="7"/>
      <c r="D52" s="100">
        <f t="shared" si="0"/>
        <v>1979001</v>
      </c>
      <c r="E52" s="120"/>
      <c r="F52" s="44"/>
      <c r="G52" s="123">
        <v>38384</v>
      </c>
      <c r="H52" s="39">
        <v>3993972</v>
      </c>
      <c r="I52" s="7"/>
      <c r="J52" s="100">
        <f t="shared" si="1"/>
        <v>3993972</v>
      </c>
      <c r="K52" s="120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</row>
    <row r="53" spans="1:44" s="76" customFormat="1" ht="12.75">
      <c r="A53" s="123">
        <v>38412</v>
      </c>
      <c r="B53" s="39">
        <v>2383300</v>
      </c>
      <c r="C53" s="39"/>
      <c r="D53" s="100">
        <f t="shared" si="0"/>
        <v>2383300</v>
      </c>
      <c r="E53" s="120"/>
      <c r="F53" s="44"/>
      <c r="G53" s="123">
        <v>38412</v>
      </c>
      <c r="H53" s="39">
        <v>4357558</v>
      </c>
      <c r="I53" s="39"/>
      <c r="J53" s="100">
        <f t="shared" si="1"/>
        <v>4357558</v>
      </c>
      <c r="K53" s="120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</row>
    <row r="54" spans="1:44" s="76" customFormat="1" ht="12.75">
      <c r="A54" s="123">
        <v>38443</v>
      </c>
      <c r="B54" s="39">
        <v>2189435</v>
      </c>
      <c r="C54" s="39"/>
      <c r="D54" s="100">
        <f t="shared" si="0"/>
        <v>2189435</v>
      </c>
      <c r="E54" s="120"/>
      <c r="F54" s="44"/>
      <c r="G54" s="123">
        <v>38443</v>
      </c>
      <c r="H54" s="39">
        <v>4445600</v>
      </c>
      <c r="I54" s="39"/>
      <c r="J54" s="100">
        <f t="shared" si="1"/>
        <v>4445600</v>
      </c>
      <c r="K54" s="120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</row>
    <row r="55" spans="1:44" s="76" customFormat="1" ht="12.75">
      <c r="A55" s="123">
        <v>38473</v>
      </c>
      <c r="B55" s="39">
        <v>2380212</v>
      </c>
      <c r="C55" s="39"/>
      <c r="D55" s="100">
        <f t="shared" si="0"/>
        <v>2380212</v>
      </c>
      <c r="E55" s="120"/>
      <c r="F55" s="44"/>
      <c r="G55" s="123">
        <v>38473</v>
      </c>
      <c r="H55" s="39">
        <v>4681863</v>
      </c>
      <c r="I55" s="39"/>
      <c r="J55" s="100">
        <f t="shared" si="1"/>
        <v>4681863</v>
      </c>
      <c r="K55" s="120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</row>
    <row r="56" spans="1:11" ht="12.75">
      <c r="A56" s="138">
        <v>38504</v>
      </c>
      <c r="B56" s="58">
        <v>2107997</v>
      </c>
      <c r="C56" s="58"/>
      <c r="D56" s="100">
        <f t="shared" si="0"/>
        <v>2107997</v>
      </c>
      <c r="E56" s="140"/>
      <c r="F56" s="139"/>
      <c r="G56" s="138">
        <v>38504</v>
      </c>
      <c r="H56" s="58">
        <v>3819762</v>
      </c>
      <c r="I56" s="58"/>
      <c r="J56" s="100">
        <f t="shared" si="1"/>
        <v>3819762</v>
      </c>
      <c r="K56" s="59"/>
    </row>
    <row r="57" spans="1:11" ht="12.75">
      <c r="A57" s="123">
        <v>38534</v>
      </c>
      <c r="B57" s="58">
        <v>2092234</v>
      </c>
      <c r="C57" s="58"/>
      <c r="D57" s="100">
        <f t="shared" si="0"/>
        <v>2092234</v>
      </c>
      <c r="E57" s="140"/>
      <c r="F57" s="139"/>
      <c r="G57" s="123">
        <v>38534</v>
      </c>
      <c r="H57" s="58">
        <v>4245956</v>
      </c>
      <c r="I57" s="58"/>
      <c r="J57" s="100">
        <f t="shared" si="1"/>
        <v>4245956</v>
      </c>
      <c r="K57" s="59"/>
    </row>
    <row r="58" spans="1:11" ht="12.75">
      <c r="A58" s="138">
        <v>38565</v>
      </c>
      <c r="B58" s="58">
        <v>2136213</v>
      </c>
      <c r="C58" s="58"/>
      <c r="D58" s="100">
        <f t="shared" si="0"/>
        <v>2136213</v>
      </c>
      <c r="E58" s="140"/>
      <c r="F58" s="139"/>
      <c r="G58" s="138">
        <v>38565</v>
      </c>
      <c r="H58" s="58">
        <v>4646166</v>
      </c>
      <c r="I58" s="58"/>
      <c r="J58" s="100">
        <f t="shared" si="1"/>
        <v>4646166</v>
      </c>
      <c r="K58" s="59"/>
    </row>
    <row r="59" spans="1:11" ht="12.75">
      <c r="A59" s="124">
        <v>38596</v>
      </c>
      <c r="B59" s="121">
        <v>1288453</v>
      </c>
      <c r="C59" s="121">
        <v>969951</v>
      </c>
      <c r="D59" s="114">
        <f t="shared" si="0"/>
        <v>2258404</v>
      </c>
      <c r="E59" s="141"/>
      <c r="F59" s="142"/>
      <c r="G59" s="124">
        <v>38596</v>
      </c>
      <c r="H59" s="121">
        <v>1596921</v>
      </c>
      <c r="I59" s="121">
        <v>3063684</v>
      </c>
      <c r="J59" s="114">
        <f t="shared" si="1"/>
        <v>4660605</v>
      </c>
      <c r="K59" s="122"/>
    </row>
    <row r="60" spans="1:6" ht="12.75">
      <c r="A60" s="17" t="s">
        <v>8</v>
      </c>
      <c r="F60" s="129"/>
    </row>
    <row r="61" spans="1:6" ht="12.75">
      <c r="A61" s="13"/>
      <c r="F61" s="129"/>
    </row>
    <row r="62" spans="1:6" ht="12.75">
      <c r="A62" s="29" t="s">
        <v>7</v>
      </c>
      <c r="F62" s="129"/>
    </row>
    <row r="63" spans="1:11" ht="13.5" customHeight="1">
      <c r="A63" s="162" t="s">
        <v>9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</row>
    <row r="64" spans="1:6" ht="12.75">
      <c r="A64" s="13"/>
      <c r="F64" s="129"/>
    </row>
  </sheetData>
  <mergeCells count="2">
    <mergeCell ref="A1:E1"/>
    <mergeCell ref="A63:K63"/>
  </mergeCells>
  <printOptions horizontalCentered="1"/>
  <pageMargins left="0.5" right="0.33" top="0.5" bottom="0.39" header="0.5" footer="0.21"/>
  <pageSetup fitToHeight="1" fitToWidth="1" horizontalDpi="600" verticalDpi="600" orientation="landscape" scale="61" r:id="rId1"/>
  <headerFooter alignWithMargins="0">
    <oddFooter>&amp;L&amp;"Tahoma,Regular"Information as of May 2005&amp;R&amp;"Tahoma,Regular"&amp;P of &amp;N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75" zoomScaleSheetLayoutView="75" workbookViewId="0" topLeftCell="A16">
      <selection activeCell="P51" sqref="P51"/>
    </sheetView>
  </sheetViews>
  <sheetFormatPr defaultColWidth="9.140625" defaultRowHeight="12.75"/>
  <cols>
    <col min="1" max="1" width="10.57421875" style="24" customWidth="1"/>
    <col min="2" max="2" width="12.140625" style="2" customWidth="1"/>
    <col min="3" max="3" width="13.7109375" style="2" customWidth="1"/>
    <col min="4" max="4" width="11.28125" style="2" customWidth="1"/>
    <col min="5" max="5" width="12.57421875" style="2" customWidth="1"/>
    <col min="6" max="6" width="12.140625" style="56" customWidth="1"/>
    <col min="7" max="7" width="14.7109375" style="2" customWidth="1"/>
    <col min="8" max="8" width="15.7109375" style="2" customWidth="1"/>
    <col min="9" max="9" width="3.57421875" style="85" customWidth="1"/>
    <col min="10" max="10" width="10.8515625" style="2" customWidth="1"/>
    <col min="11" max="11" width="10.8515625" style="25" bestFit="1" customWidth="1"/>
    <col min="12" max="12" width="13.8515625" style="1" customWidth="1"/>
    <col min="13" max="13" width="11.57421875" style="1" customWidth="1"/>
    <col min="14" max="14" width="13.140625" style="0" customWidth="1"/>
    <col min="15" max="15" width="9.28125" style="56" customWidth="1"/>
    <col min="16" max="16" width="16.421875" style="0" customWidth="1"/>
    <col min="17" max="17" width="15.00390625" style="2" customWidth="1"/>
  </cols>
  <sheetData>
    <row r="1" spans="1:20" s="4" customFormat="1" ht="22.5" customHeight="1">
      <c r="A1" s="159" t="s">
        <v>3</v>
      </c>
      <c r="B1" s="159"/>
      <c r="C1" s="159"/>
      <c r="D1" s="159"/>
      <c r="E1" s="159"/>
      <c r="F1" s="52"/>
      <c r="G1" s="49"/>
      <c r="H1" s="49"/>
      <c r="I1" s="86"/>
      <c r="J1" s="159" t="s">
        <v>24</v>
      </c>
      <c r="K1" s="159"/>
      <c r="L1" s="159"/>
      <c r="M1" s="159"/>
      <c r="N1" s="159"/>
      <c r="O1" s="159"/>
      <c r="P1" s="159"/>
      <c r="Q1" s="159"/>
      <c r="R1" s="3"/>
      <c r="S1" s="3"/>
      <c r="T1" s="3"/>
    </row>
    <row r="2" spans="1:20" s="4" customFormat="1" ht="25.5" customHeight="1">
      <c r="A2" s="19" t="s">
        <v>0</v>
      </c>
      <c r="B2" s="20" t="s">
        <v>10</v>
      </c>
      <c r="C2" s="20" t="s">
        <v>11</v>
      </c>
      <c r="D2" s="20" t="s">
        <v>14</v>
      </c>
      <c r="E2" s="20" t="s">
        <v>12</v>
      </c>
      <c r="F2" s="53" t="s">
        <v>13</v>
      </c>
      <c r="G2" s="20" t="s">
        <v>15</v>
      </c>
      <c r="H2" s="20" t="s">
        <v>16</v>
      </c>
      <c r="I2" s="87"/>
      <c r="J2" s="32" t="s">
        <v>0</v>
      </c>
      <c r="K2" s="27" t="s">
        <v>10</v>
      </c>
      <c r="L2" s="27" t="s">
        <v>11</v>
      </c>
      <c r="M2" s="28" t="s">
        <v>1</v>
      </c>
      <c r="N2" s="27" t="s">
        <v>12</v>
      </c>
      <c r="O2" s="53" t="s">
        <v>13</v>
      </c>
      <c r="P2" s="20" t="s">
        <v>15</v>
      </c>
      <c r="Q2" s="20" t="s">
        <v>16</v>
      </c>
      <c r="R2" s="3"/>
      <c r="S2" s="3"/>
      <c r="T2" s="3"/>
    </row>
    <row r="3" spans="1:17" ht="12.75">
      <c r="A3" s="12">
        <v>37165</v>
      </c>
      <c r="B3" s="60">
        <v>412</v>
      </c>
      <c r="C3" s="37"/>
      <c r="D3" s="37">
        <f>B3+C3</f>
        <v>412</v>
      </c>
      <c r="E3" s="7"/>
      <c r="F3" s="54">
        <v>0.15903</v>
      </c>
      <c r="G3" s="7">
        <f>0.15903*D3</f>
        <v>65.52036</v>
      </c>
      <c r="H3" s="7"/>
      <c r="I3" s="83"/>
      <c r="J3" s="12">
        <v>37165</v>
      </c>
      <c r="K3" s="60">
        <v>742</v>
      </c>
      <c r="L3" s="7"/>
      <c r="M3" s="7">
        <f>K3+L3</f>
        <v>742</v>
      </c>
      <c r="N3" s="6"/>
      <c r="O3" s="54">
        <v>0.15903</v>
      </c>
      <c r="P3" s="7">
        <f>0.15903*M3</f>
        <v>118.00026</v>
      </c>
      <c r="Q3" s="7"/>
    </row>
    <row r="4" spans="1:17" ht="12.75">
      <c r="A4" s="12">
        <v>37196</v>
      </c>
      <c r="B4" s="60">
        <v>353070</v>
      </c>
      <c r="C4" s="37"/>
      <c r="D4" s="37">
        <f aca="true" t="shared" si="0" ref="D4:D50">B4+C4</f>
        <v>353070</v>
      </c>
      <c r="E4" s="7"/>
      <c r="F4" s="54">
        <v>0.15903</v>
      </c>
      <c r="G4" s="7">
        <f aca="true" t="shared" si="1" ref="G4:G22">0.15903*D4</f>
        <v>56148.7221</v>
      </c>
      <c r="H4" s="7"/>
      <c r="I4" s="83"/>
      <c r="J4" s="12">
        <v>37196</v>
      </c>
      <c r="K4" s="60">
        <v>758512</v>
      </c>
      <c r="L4" s="7"/>
      <c r="M4" s="7">
        <f aca="true" t="shared" si="2" ref="M4:M50">K4+L4</f>
        <v>758512</v>
      </c>
      <c r="N4" s="6"/>
      <c r="O4" s="54">
        <v>0.15903</v>
      </c>
      <c r="P4" s="7">
        <f aca="true" t="shared" si="3" ref="P4:P22">0.15903*M4</f>
        <v>120626.16336</v>
      </c>
      <c r="Q4" s="7"/>
    </row>
    <row r="5" spans="1:17" s="81" customFormat="1" ht="12.75">
      <c r="A5" s="64">
        <v>37226</v>
      </c>
      <c r="B5" s="104">
        <v>912394</v>
      </c>
      <c r="C5" s="38"/>
      <c r="D5" s="38">
        <f t="shared" si="0"/>
        <v>912394</v>
      </c>
      <c r="E5" s="46">
        <f>SUM(D3:D5)</f>
        <v>1265876</v>
      </c>
      <c r="F5" s="88">
        <v>0.15903</v>
      </c>
      <c r="G5" s="41">
        <f t="shared" si="1"/>
        <v>145098.01782</v>
      </c>
      <c r="H5" s="46">
        <f>SUM(G3:G5)</f>
        <v>201312.26028000002</v>
      </c>
      <c r="I5" s="84"/>
      <c r="J5" s="64">
        <v>37226</v>
      </c>
      <c r="K5" s="104">
        <v>1912223</v>
      </c>
      <c r="L5" s="41"/>
      <c r="M5" s="41">
        <f t="shared" si="2"/>
        <v>1912223</v>
      </c>
      <c r="N5" s="46">
        <f>SUM(M3:M5)</f>
        <v>2671477</v>
      </c>
      <c r="O5" s="88">
        <v>0.15903</v>
      </c>
      <c r="P5" s="41">
        <f t="shared" si="3"/>
        <v>304100.82369</v>
      </c>
      <c r="Q5" s="46">
        <f>SUM(P3:P5)</f>
        <v>424844.98731</v>
      </c>
    </row>
    <row r="6" spans="1:17" ht="12.75">
      <c r="A6" s="12">
        <v>37257</v>
      </c>
      <c r="B6" s="60">
        <v>1106393</v>
      </c>
      <c r="C6" s="37"/>
      <c r="D6" s="37">
        <f t="shared" si="0"/>
        <v>1106393</v>
      </c>
      <c r="E6" s="7"/>
      <c r="F6" s="54">
        <v>0.15903</v>
      </c>
      <c r="G6" s="7">
        <f t="shared" si="1"/>
        <v>175949.67879</v>
      </c>
      <c r="H6" s="7"/>
      <c r="I6" s="83"/>
      <c r="J6" s="12">
        <v>37257</v>
      </c>
      <c r="K6" s="60">
        <v>2359067</v>
      </c>
      <c r="L6" s="7"/>
      <c r="M6" s="7">
        <f t="shared" si="2"/>
        <v>2359067</v>
      </c>
      <c r="N6" s="6"/>
      <c r="O6" s="54">
        <v>0.15903</v>
      </c>
      <c r="P6" s="7">
        <f t="shared" si="3"/>
        <v>375162.42501</v>
      </c>
      <c r="Q6" s="7"/>
    </row>
    <row r="7" spans="1:17" ht="12.75">
      <c r="A7" s="12">
        <v>37288</v>
      </c>
      <c r="B7" s="60">
        <v>1011221</v>
      </c>
      <c r="C7" s="37"/>
      <c r="D7" s="37">
        <f t="shared" si="0"/>
        <v>1011221</v>
      </c>
      <c r="E7" s="7"/>
      <c r="F7" s="54">
        <v>0.15903</v>
      </c>
      <c r="G7" s="7">
        <f t="shared" si="1"/>
        <v>160814.47563</v>
      </c>
      <c r="H7" s="7"/>
      <c r="I7" s="83"/>
      <c r="J7" s="12">
        <v>37288</v>
      </c>
      <c r="K7" s="60">
        <v>1798630</v>
      </c>
      <c r="L7" s="7"/>
      <c r="M7" s="7">
        <f t="shared" si="2"/>
        <v>1798630</v>
      </c>
      <c r="N7" s="6"/>
      <c r="O7" s="54">
        <v>0.15903</v>
      </c>
      <c r="P7" s="7">
        <f t="shared" si="3"/>
        <v>286036.1289</v>
      </c>
      <c r="Q7" s="7"/>
    </row>
    <row r="8" spans="1:17" ht="12.75">
      <c r="A8" s="12">
        <v>37316</v>
      </c>
      <c r="B8" s="60">
        <v>1554091</v>
      </c>
      <c r="C8" s="37"/>
      <c r="D8" s="37">
        <f t="shared" si="0"/>
        <v>1554091</v>
      </c>
      <c r="E8" s="7"/>
      <c r="F8" s="54">
        <v>0.15903</v>
      </c>
      <c r="G8" s="7">
        <f t="shared" si="1"/>
        <v>247147.09173000001</v>
      </c>
      <c r="H8" s="7"/>
      <c r="I8" s="83"/>
      <c r="J8" s="12">
        <v>37316</v>
      </c>
      <c r="K8" s="60">
        <v>2989132</v>
      </c>
      <c r="L8" s="7"/>
      <c r="M8" s="7">
        <f t="shared" si="2"/>
        <v>2989132</v>
      </c>
      <c r="N8" s="6"/>
      <c r="O8" s="54">
        <v>0.15903</v>
      </c>
      <c r="P8" s="7">
        <f t="shared" si="3"/>
        <v>475361.66196</v>
      </c>
      <c r="Q8" s="7"/>
    </row>
    <row r="9" spans="1:17" ht="12.75">
      <c r="A9" s="12">
        <v>37347</v>
      </c>
      <c r="B9" s="60">
        <v>1092774</v>
      </c>
      <c r="C9" s="37"/>
      <c r="D9" s="37">
        <f t="shared" si="0"/>
        <v>1092774</v>
      </c>
      <c r="E9" s="7"/>
      <c r="F9" s="54">
        <v>0.15903</v>
      </c>
      <c r="G9" s="7">
        <f t="shared" si="1"/>
        <v>173783.84922</v>
      </c>
      <c r="H9" s="7"/>
      <c r="I9" s="83"/>
      <c r="J9" s="12">
        <v>37347</v>
      </c>
      <c r="K9" s="60">
        <v>2335861</v>
      </c>
      <c r="L9" s="7"/>
      <c r="M9" s="7">
        <f t="shared" si="2"/>
        <v>2335861</v>
      </c>
      <c r="N9" s="6"/>
      <c r="O9" s="54">
        <v>0.15903</v>
      </c>
      <c r="P9" s="7">
        <f t="shared" si="3"/>
        <v>371471.97483</v>
      </c>
      <c r="Q9" s="7"/>
    </row>
    <row r="10" spans="1:17" ht="12.75">
      <c r="A10" s="12">
        <v>37377</v>
      </c>
      <c r="B10" s="60">
        <v>1083388</v>
      </c>
      <c r="C10" s="37"/>
      <c r="D10" s="37">
        <f t="shared" si="0"/>
        <v>1083388</v>
      </c>
      <c r="E10" s="7"/>
      <c r="F10" s="54">
        <v>0.15903</v>
      </c>
      <c r="G10" s="7">
        <f t="shared" si="1"/>
        <v>172291.19364</v>
      </c>
      <c r="H10" s="7"/>
      <c r="I10" s="83"/>
      <c r="J10" s="12">
        <v>37377</v>
      </c>
      <c r="K10" s="60">
        <v>2482557</v>
      </c>
      <c r="L10" s="7"/>
      <c r="M10" s="7">
        <f t="shared" si="2"/>
        <v>2482557</v>
      </c>
      <c r="N10" s="6"/>
      <c r="O10" s="54">
        <v>0.15903</v>
      </c>
      <c r="P10" s="7">
        <f t="shared" si="3"/>
        <v>394801.03971</v>
      </c>
      <c r="Q10" s="7"/>
    </row>
    <row r="11" spans="1:17" ht="12.75">
      <c r="A11" s="12">
        <v>37408</v>
      </c>
      <c r="B11" s="60">
        <v>1827325</v>
      </c>
      <c r="C11" s="37"/>
      <c r="D11" s="37">
        <f t="shared" si="0"/>
        <v>1827325</v>
      </c>
      <c r="E11" s="7"/>
      <c r="F11" s="54">
        <v>0.15903</v>
      </c>
      <c r="G11" s="7">
        <f t="shared" si="1"/>
        <v>290599.49475</v>
      </c>
      <c r="H11" s="7"/>
      <c r="I11" s="83"/>
      <c r="J11" s="12">
        <v>37408</v>
      </c>
      <c r="K11" s="60">
        <v>4445859</v>
      </c>
      <c r="L11" s="7"/>
      <c r="M11" s="7">
        <f t="shared" si="2"/>
        <v>4445859</v>
      </c>
      <c r="N11" s="6"/>
      <c r="O11" s="54">
        <v>0.15903</v>
      </c>
      <c r="P11" s="7">
        <f t="shared" si="3"/>
        <v>707024.95677</v>
      </c>
      <c r="Q11" s="7"/>
    </row>
    <row r="12" spans="1:17" ht="12.75">
      <c r="A12" s="12">
        <v>37438</v>
      </c>
      <c r="B12" s="60">
        <v>1772281</v>
      </c>
      <c r="C12" s="37"/>
      <c r="D12" s="37">
        <f t="shared" si="0"/>
        <v>1772281</v>
      </c>
      <c r="E12" s="7"/>
      <c r="F12" s="54">
        <v>0.15903</v>
      </c>
      <c r="G12" s="7">
        <f t="shared" si="1"/>
        <v>281845.84743</v>
      </c>
      <c r="H12" s="7"/>
      <c r="I12" s="83"/>
      <c r="J12" s="12">
        <v>37438</v>
      </c>
      <c r="K12" s="60">
        <v>4892446</v>
      </c>
      <c r="L12" s="7"/>
      <c r="M12" s="7">
        <f t="shared" si="2"/>
        <v>4892446</v>
      </c>
      <c r="N12" s="6"/>
      <c r="O12" s="54">
        <v>0.15903</v>
      </c>
      <c r="P12" s="7">
        <f t="shared" si="3"/>
        <v>778045.68738</v>
      </c>
      <c r="Q12" s="7"/>
    </row>
    <row r="13" spans="1:17" ht="12.75">
      <c r="A13" s="12">
        <v>37469</v>
      </c>
      <c r="B13" s="60">
        <v>1846225</v>
      </c>
      <c r="C13" s="37"/>
      <c r="D13" s="37">
        <f t="shared" si="0"/>
        <v>1846225</v>
      </c>
      <c r="E13" s="7"/>
      <c r="F13" s="54">
        <v>0.15903</v>
      </c>
      <c r="G13" s="7">
        <f t="shared" si="1"/>
        <v>293605.16175</v>
      </c>
      <c r="H13" s="7"/>
      <c r="I13" s="83"/>
      <c r="J13" s="12">
        <v>37469</v>
      </c>
      <c r="K13" s="60">
        <v>5533375</v>
      </c>
      <c r="L13" s="7"/>
      <c r="M13" s="7">
        <f t="shared" si="2"/>
        <v>5533375</v>
      </c>
      <c r="N13" s="6"/>
      <c r="O13" s="54">
        <v>0.15903</v>
      </c>
      <c r="P13" s="7">
        <f t="shared" si="3"/>
        <v>879972.62625</v>
      </c>
      <c r="Q13" s="7"/>
    </row>
    <row r="14" spans="1:17" ht="12.75">
      <c r="A14" s="12">
        <v>37500</v>
      </c>
      <c r="B14" s="60">
        <v>1356555</v>
      </c>
      <c r="C14" s="37"/>
      <c r="D14" s="37">
        <f t="shared" si="0"/>
        <v>1356555</v>
      </c>
      <c r="E14" s="7"/>
      <c r="F14" s="54">
        <v>0.15903</v>
      </c>
      <c r="G14" s="7">
        <f t="shared" si="1"/>
        <v>215732.94165</v>
      </c>
      <c r="H14" s="7"/>
      <c r="I14" s="83"/>
      <c r="J14" s="12">
        <v>37500</v>
      </c>
      <c r="K14" s="60">
        <v>3641116</v>
      </c>
      <c r="L14" s="7"/>
      <c r="M14" s="7">
        <f t="shared" si="2"/>
        <v>3641116</v>
      </c>
      <c r="N14" s="6"/>
      <c r="O14" s="54">
        <v>0.15903</v>
      </c>
      <c r="P14" s="7">
        <f t="shared" si="3"/>
        <v>579046.6774800001</v>
      </c>
      <c r="Q14" s="7"/>
    </row>
    <row r="15" spans="1:17" ht="12.75">
      <c r="A15" s="12">
        <v>37530</v>
      </c>
      <c r="B15" s="60">
        <v>1858524</v>
      </c>
      <c r="C15" s="37"/>
      <c r="D15" s="37">
        <f t="shared" si="0"/>
        <v>1858524</v>
      </c>
      <c r="E15" s="7"/>
      <c r="F15" s="54">
        <v>0.15903</v>
      </c>
      <c r="G15" s="7">
        <f t="shared" si="1"/>
        <v>295561.07172</v>
      </c>
      <c r="H15" s="7"/>
      <c r="I15" s="83"/>
      <c r="J15" s="12">
        <v>37530</v>
      </c>
      <c r="K15" s="60">
        <v>5558645</v>
      </c>
      <c r="L15" s="7"/>
      <c r="M15" s="7">
        <f t="shared" si="2"/>
        <v>5558645</v>
      </c>
      <c r="N15" s="6"/>
      <c r="O15" s="54">
        <v>0.15903</v>
      </c>
      <c r="P15" s="7">
        <f t="shared" si="3"/>
        <v>883991.31435</v>
      </c>
      <c r="Q15" s="7"/>
    </row>
    <row r="16" spans="1:17" ht="12.75">
      <c r="A16" s="12">
        <v>37561</v>
      </c>
      <c r="B16" s="60">
        <v>1678500</v>
      </c>
      <c r="C16" s="37"/>
      <c r="D16" s="37">
        <f t="shared" si="0"/>
        <v>1678500</v>
      </c>
      <c r="E16" s="7"/>
      <c r="F16" s="54">
        <v>0.15903</v>
      </c>
      <c r="G16" s="7">
        <f t="shared" si="1"/>
        <v>266931.855</v>
      </c>
      <c r="H16" s="7"/>
      <c r="I16" s="83"/>
      <c r="J16" s="12">
        <v>37561</v>
      </c>
      <c r="K16" s="60">
        <v>5387650</v>
      </c>
      <c r="L16" s="7"/>
      <c r="M16" s="7">
        <f t="shared" si="2"/>
        <v>5387650</v>
      </c>
      <c r="N16" s="6"/>
      <c r="O16" s="54">
        <v>0.15903</v>
      </c>
      <c r="P16" s="7">
        <f t="shared" si="3"/>
        <v>856797.9795</v>
      </c>
      <c r="Q16" s="7"/>
    </row>
    <row r="17" spans="1:17" s="81" customFormat="1" ht="12.75">
      <c r="A17" s="64">
        <v>37591</v>
      </c>
      <c r="B17" s="104">
        <v>1715393</v>
      </c>
      <c r="C17" s="38"/>
      <c r="D17" s="38">
        <f t="shared" si="0"/>
        <v>1715393</v>
      </c>
      <c r="E17" s="46">
        <f>SUM(D6:D17)</f>
        <v>17902670</v>
      </c>
      <c r="F17" s="88">
        <v>0.15903</v>
      </c>
      <c r="G17" s="41">
        <f t="shared" si="1"/>
        <v>272798.94879</v>
      </c>
      <c r="H17" s="46">
        <f>SUM(G6:G17)</f>
        <v>2847061.6100999997</v>
      </c>
      <c r="I17" s="84"/>
      <c r="J17" s="64">
        <v>37591</v>
      </c>
      <c r="K17" s="104">
        <v>5932673</v>
      </c>
      <c r="L17" s="41"/>
      <c r="M17" s="41">
        <f t="shared" si="2"/>
        <v>5932673</v>
      </c>
      <c r="N17" s="46">
        <f>SUM(M6:M17)</f>
        <v>47357011</v>
      </c>
      <c r="O17" s="88">
        <v>0.15903</v>
      </c>
      <c r="P17" s="41">
        <f t="shared" si="3"/>
        <v>943472.98719</v>
      </c>
      <c r="Q17" s="46">
        <f>SUM(P6:P17)</f>
        <v>7531185.45933</v>
      </c>
    </row>
    <row r="18" spans="1:17" ht="12.75">
      <c r="A18" s="12">
        <v>37622</v>
      </c>
      <c r="B18" s="60">
        <v>1514557</v>
      </c>
      <c r="C18" s="37"/>
      <c r="D18" s="37">
        <f t="shared" si="0"/>
        <v>1514557</v>
      </c>
      <c r="E18" s="7"/>
      <c r="F18" s="54">
        <v>0.15903</v>
      </c>
      <c r="G18" s="7">
        <f t="shared" si="1"/>
        <v>240859.99971</v>
      </c>
      <c r="H18" s="7"/>
      <c r="I18" s="83"/>
      <c r="J18" s="12">
        <v>37622</v>
      </c>
      <c r="K18" s="60">
        <v>5326942</v>
      </c>
      <c r="L18" s="7"/>
      <c r="M18" s="7">
        <f t="shared" si="2"/>
        <v>5326942</v>
      </c>
      <c r="N18" s="6"/>
      <c r="O18" s="54">
        <v>0.15903</v>
      </c>
      <c r="P18" s="7">
        <f t="shared" si="3"/>
        <v>847143.58626</v>
      </c>
      <c r="Q18" s="7"/>
    </row>
    <row r="19" spans="1:17" ht="12.75">
      <c r="A19" s="12">
        <v>37653</v>
      </c>
      <c r="B19" s="60">
        <v>1992106</v>
      </c>
      <c r="C19" s="37"/>
      <c r="D19" s="37">
        <f t="shared" si="0"/>
        <v>1992106</v>
      </c>
      <c r="E19" s="7"/>
      <c r="F19" s="54">
        <v>0.15903</v>
      </c>
      <c r="G19" s="7">
        <f t="shared" si="1"/>
        <v>316804.61718</v>
      </c>
      <c r="H19" s="7"/>
      <c r="I19" s="83"/>
      <c r="J19" s="12">
        <v>37653</v>
      </c>
      <c r="K19" s="60">
        <v>6134124</v>
      </c>
      <c r="L19" s="7"/>
      <c r="M19" s="7">
        <f t="shared" si="2"/>
        <v>6134124</v>
      </c>
      <c r="N19" s="6"/>
      <c r="O19" s="54">
        <v>0.15903</v>
      </c>
      <c r="P19" s="7">
        <f t="shared" si="3"/>
        <v>975509.7397200001</v>
      </c>
      <c r="Q19" s="7"/>
    </row>
    <row r="20" spans="1:17" ht="12.75">
      <c r="A20" s="12">
        <v>37681</v>
      </c>
      <c r="B20" s="60">
        <v>1955963</v>
      </c>
      <c r="C20" s="37"/>
      <c r="D20" s="37">
        <f t="shared" si="0"/>
        <v>1955963</v>
      </c>
      <c r="E20" s="7"/>
      <c r="F20" s="54">
        <v>0.15903</v>
      </c>
      <c r="G20" s="7">
        <f t="shared" si="1"/>
        <v>311056.79589</v>
      </c>
      <c r="H20" s="7"/>
      <c r="I20" s="83"/>
      <c r="J20" s="12">
        <v>37681</v>
      </c>
      <c r="K20" s="60">
        <v>6933576</v>
      </c>
      <c r="L20" s="7"/>
      <c r="M20" s="7">
        <f t="shared" si="2"/>
        <v>6933576</v>
      </c>
      <c r="N20" s="6"/>
      <c r="O20" s="54">
        <v>0.15903</v>
      </c>
      <c r="P20" s="7">
        <f t="shared" si="3"/>
        <v>1102646.59128</v>
      </c>
      <c r="Q20" s="7"/>
    </row>
    <row r="21" spans="1:17" ht="12.75">
      <c r="A21" s="12">
        <v>37712</v>
      </c>
      <c r="B21" s="60">
        <v>1355557</v>
      </c>
      <c r="C21" s="37"/>
      <c r="D21" s="37">
        <f t="shared" si="0"/>
        <v>1355557</v>
      </c>
      <c r="E21" s="7"/>
      <c r="F21" s="54">
        <v>0.15903</v>
      </c>
      <c r="G21" s="7">
        <f t="shared" si="1"/>
        <v>215574.22971</v>
      </c>
      <c r="H21" s="7"/>
      <c r="I21" s="83"/>
      <c r="J21" s="12">
        <v>37712</v>
      </c>
      <c r="K21" s="60">
        <v>4634072</v>
      </c>
      <c r="L21" s="7"/>
      <c r="M21" s="7">
        <f t="shared" si="2"/>
        <v>4634072</v>
      </c>
      <c r="N21" s="6"/>
      <c r="O21" s="54">
        <v>0.15903</v>
      </c>
      <c r="P21" s="7">
        <f t="shared" si="3"/>
        <v>736956.47016</v>
      </c>
      <c r="Q21" s="7"/>
    </row>
    <row r="22" spans="1:17" ht="12.75">
      <c r="A22" s="12">
        <v>37742</v>
      </c>
      <c r="B22" s="60">
        <v>2067781</v>
      </c>
      <c r="C22" s="37"/>
      <c r="D22" s="37">
        <f t="shared" si="0"/>
        <v>2067781</v>
      </c>
      <c r="E22" s="7"/>
      <c r="F22" s="54">
        <v>0.15903</v>
      </c>
      <c r="G22" s="7">
        <f t="shared" si="1"/>
        <v>328839.21243</v>
      </c>
      <c r="H22" s="7"/>
      <c r="I22" s="83"/>
      <c r="J22" s="12">
        <v>37742</v>
      </c>
      <c r="K22" s="60">
        <v>6569874</v>
      </c>
      <c r="L22" s="7"/>
      <c r="M22" s="7">
        <f t="shared" si="2"/>
        <v>6569874</v>
      </c>
      <c r="N22" s="6"/>
      <c r="O22" s="54">
        <v>0.15903</v>
      </c>
      <c r="P22" s="7">
        <f t="shared" si="3"/>
        <v>1044807.0622200001</v>
      </c>
      <c r="Q22" s="7"/>
    </row>
    <row r="23" spans="1:17" ht="12.75">
      <c r="A23" s="12">
        <v>37773</v>
      </c>
      <c r="B23" s="60">
        <v>2141501</v>
      </c>
      <c r="C23" s="37"/>
      <c r="D23" s="37">
        <f t="shared" si="0"/>
        <v>2141501</v>
      </c>
      <c r="E23" s="7"/>
      <c r="F23" s="54">
        <v>0.1784</v>
      </c>
      <c r="G23" s="7">
        <f>0.1784*D23</f>
        <v>382043.7784</v>
      </c>
      <c r="H23" s="7"/>
      <c r="I23" s="83"/>
      <c r="J23" s="12">
        <v>37773</v>
      </c>
      <c r="K23" s="60">
        <v>7071245</v>
      </c>
      <c r="L23" s="7"/>
      <c r="M23" s="7">
        <f t="shared" si="2"/>
        <v>7071245</v>
      </c>
      <c r="N23" s="6"/>
      <c r="O23" s="54">
        <v>0.1784</v>
      </c>
      <c r="P23" s="7">
        <f>0.1784*M23</f>
        <v>1261510.108</v>
      </c>
      <c r="Q23" s="7"/>
    </row>
    <row r="24" spans="1:17" ht="12.75">
      <c r="A24" s="12">
        <v>37803</v>
      </c>
      <c r="B24" s="60">
        <v>1907547</v>
      </c>
      <c r="C24" s="37"/>
      <c r="D24" s="37">
        <f t="shared" si="0"/>
        <v>1907547</v>
      </c>
      <c r="E24" s="7"/>
      <c r="F24" s="54">
        <v>0.1784</v>
      </c>
      <c r="G24" s="7">
        <f aca="true" t="shared" si="4" ref="G24:G47">0.1784*D24</f>
        <v>340306.3848</v>
      </c>
      <c r="H24" s="7"/>
      <c r="I24" s="83"/>
      <c r="J24" s="12">
        <v>37803</v>
      </c>
      <c r="K24" s="60">
        <v>6437993</v>
      </c>
      <c r="L24" s="7"/>
      <c r="M24" s="7">
        <f t="shared" si="2"/>
        <v>6437993</v>
      </c>
      <c r="N24" s="6"/>
      <c r="O24" s="54">
        <v>0.1784</v>
      </c>
      <c r="P24" s="7">
        <f aca="true" t="shared" si="5" ref="P24:P47">0.1784*M24</f>
        <v>1148537.9512</v>
      </c>
      <c r="Q24" s="7"/>
    </row>
    <row r="25" spans="1:17" ht="12.75">
      <c r="A25" s="12">
        <v>37834</v>
      </c>
      <c r="B25" s="60">
        <v>1904771</v>
      </c>
      <c r="C25" s="37"/>
      <c r="D25" s="37">
        <f t="shared" si="0"/>
        <v>1904771</v>
      </c>
      <c r="E25" s="7"/>
      <c r="F25" s="54">
        <v>0.1784</v>
      </c>
      <c r="G25" s="7">
        <f t="shared" si="4"/>
        <v>339811.1464</v>
      </c>
      <c r="H25" s="7"/>
      <c r="I25" s="83"/>
      <c r="J25" s="12">
        <v>37834</v>
      </c>
      <c r="K25" s="60">
        <v>5780269</v>
      </c>
      <c r="L25" s="7"/>
      <c r="M25" s="7">
        <f t="shared" si="2"/>
        <v>5780269</v>
      </c>
      <c r="N25" s="6"/>
      <c r="O25" s="54">
        <v>0.1784</v>
      </c>
      <c r="P25" s="7">
        <f t="shared" si="5"/>
        <v>1031199.9896</v>
      </c>
      <c r="Q25" s="7"/>
    </row>
    <row r="26" spans="1:17" ht="12.75">
      <c r="A26" s="12">
        <v>37865</v>
      </c>
      <c r="B26" s="60">
        <v>2064610</v>
      </c>
      <c r="C26" s="37"/>
      <c r="D26" s="37">
        <f t="shared" si="0"/>
        <v>2064610</v>
      </c>
      <c r="E26" s="7"/>
      <c r="F26" s="54">
        <v>0.1784</v>
      </c>
      <c r="G26" s="7">
        <f t="shared" si="4"/>
        <v>368326.424</v>
      </c>
      <c r="H26" s="7"/>
      <c r="I26" s="83"/>
      <c r="J26" s="12">
        <v>37865</v>
      </c>
      <c r="K26" s="60">
        <v>4370877</v>
      </c>
      <c r="L26" s="7"/>
      <c r="M26" s="7">
        <f t="shared" si="2"/>
        <v>4370877</v>
      </c>
      <c r="N26" s="6"/>
      <c r="O26" s="54">
        <v>0.1784</v>
      </c>
      <c r="P26" s="7">
        <f t="shared" si="5"/>
        <v>779764.4568</v>
      </c>
      <c r="Q26" s="7"/>
    </row>
    <row r="27" spans="1:17" ht="12.75">
      <c r="A27" s="12">
        <v>37895</v>
      </c>
      <c r="B27" s="60">
        <v>2325081</v>
      </c>
      <c r="C27" s="37"/>
      <c r="D27" s="37">
        <f t="shared" si="0"/>
        <v>2325081</v>
      </c>
      <c r="E27" s="7"/>
      <c r="F27" s="54">
        <v>0.1784</v>
      </c>
      <c r="G27" s="7">
        <f t="shared" si="4"/>
        <v>414794.45040000003</v>
      </c>
      <c r="H27" s="7"/>
      <c r="I27" s="83"/>
      <c r="J27" s="12">
        <v>37895</v>
      </c>
      <c r="K27" s="60">
        <v>6416614</v>
      </c>
      <c r="L27" s="7"/>
      <c r="M27" s="7">
        <f t="shared" si="2"/>
        <v>6416614</v>
      </c>
      <c r="N27" s="6"/>
      <c r="O27" s="54">
        <v>0.1784</v>
      </c>
      <c r="P27" s="7">
        <f t="shared" si="5"/>
        <v>1144723.9376</v>
      </c>
      <c r="Q27" s="7"/>
    </row>
    <row r="28" spans="1:17" ht="12.75">
      <c r="A28" s="12">
        <v>37926</v>
      </c>
      <c r="B28" s="60">
        <v>1908148</v>
      </c>
      <c r="C28" s="37"/>
      <c r="D28" s="37">
        <f t="shared" si="0"/>
        <v>1908148</v>
      </c>
      <c r="E28" s="7"/>
      <c r="F28" s="54">
        <v>0.1784</v>
      </c>
      <c r="G28" s="7">
        <f t="shared" si="4"/>
        <v>340413.6032</v>
      </c>
      <c r="H28" s="7"/>
      <c r="I28" s="83"/>
      <c r="J28" s="12">
        <v>37926</v>
      </c>
      <c r="K28" s="60">
        <v>5460740</v>
      </c>
      <c r="L28" s="7"/>
      <c r="M28" s="7">
        <f t="shared" si="2"/>
        <v>5460740</v>
      </c>
      <c r="N28" s="6"/>
      <c r="O28" s="54">
        <v>0.1784</v>
      </c>
      <c r="P28" s="7">
        <f t="shared" si="5"/>
        <v>974196.0160000001</v>
      </c>
      <c r="Q28" s="7"/>
    </row>
    <row r="29" spans="1:17" s="81" customFormat="1" ht="12.75">
      <c r="A29" s="64">
        <v>37956</v>
      </c>
      <c r="B29" s="104">
        <v>1830400</v>
      </c>
      <c r="C29" s="38"/>
      <c r="D29" s="38">
        <f t="shared" si="0"/>
        <v>1830400</v>
      </c>
      <c r="E29" s="46">
        <f>SUM(D18:D29)</f>
        <v>22968022</v>
      </c>
      <c r="F29" s="88">
        <v>0.1784</v>
      </c>
      <c r="G29" s="41">
        <f t="shared" si="4"/>
        <v>326543.36</v>
      </c>
      <c r="H29" s="46">
        <f>SUM(G18:G29)</f>
        <v>3925374.00212</v>
      </c>
      <c r="I29" s="84"/>
      <c r="J29" s="64">
        <v>37956</v>
      </c>
      <c r="K29" s="104">
        <v>5340318</v>
      </c>
      <c r="L29" s="41"/>
      <c r="M29" s="41">
        <f t="shared" si="2"/>
        <v>5340318</v>
      </c>
      <c r="N29" s="46">
        <f>SUM(M18:M29)</f>
        <v>70476644</v>
      </c>
      <c r="O29" s="88">
        <v>0.1784</v>
      </c>
      <c r="P29" s="41">
        <f t="shared" si="5"/>
        <v>952712.7312</v>
      </c>
      <c r="Q29" s="46">
        <f>SUM(P18:P29)</f>
        <v>11999708.64004</v>
      </c>
    </row>
    <row r="30" spans="1:17" ht="12.75">
      <c r="A30" s="12">
        <v>37987</v>
      </c>
      <c r="B30" s="60">
        <v>2439547</v>
      </c>
      <c r="C30" s="37"/>
      <c r="D30" s="37">
        <f t="shared" si="0"/>
        <v>2439547</v>
      </c>
      <c r="E30" s="7"/>
      <c r="F30" s="54">
        <v>0.1784</v>
      </c>
      <c r="G30" s="7">
        <f t="shared" si="4"/>
        <v>435215.1848</v>
      </c>
      <c r="H30" s="7"/>
      <c r="I30" s="83"/>
      <c r="J30" s="12">
        <v>37987</v>
      </c>
      <c r="K30" s="60">
        <v>7219780</v>
      </c>
      <c r="L30" s="7"/>
      <c r="M30" s="7">
        <f t="shared" si="2"/>
        <v>7219780</v>
      </c>
      <c r="N30" s="6"/>
      <c r="O30" s="54">
        <v>0.1784</v>
      </c>
      <c r="P30" s="7">
        <f t="shared" si="5"/>
        <v>1288008.752</v>
      </c>
      <c r="Q30" s="7"/>
    </row>
    <row r="31" spans="1:17" ht="12.75">
      <c r="A31" s="12">
        <v>38018</v>
      </c>
      <c r="B31" s="60">
        <v>1140067</v>
      </c>
      <c r="C31" s="37"/>
      <c r="D31" s="37">
        <f t="shared" si="0"/>
        <v>1140067</v>
      </c>
      <c r="E31" s="7"/>
      <c r="F31" s="54">
        <v>0.1784</v>
      </c>
      <c r="G31" s="7">
        <f t="shared" si="4"/>
        <v>203387.9528</v>
      </c>
      <c r="H31" s="7"/>
      <c r="I31" s="83"/>
      <c r="J31" s="12">
        <v>38018</v>
      </c>
      <c r="K31" s="60">
        <v>3426945</v>
      </c>
      <c r="L31" s="7"/>
      <c r="M31" s="7">
        <f t="shared" si="2"/>
        <v>3426945</v>
      </c>
      <c r="N31" s="6"/>
      <c r="O31" s="54">
        <v>0.1784</v>
      </c>
      <c r="P31" s="7">
        <f t="shared" si="5"/>
        <v>611366.988</v>
      </c>
      <c r="Q31" s="7"/>
    </row>
    <row r="32" spans="1:17" ht="12.75">
      <c r="A32" s="12">
        <v>38047</v>
      </c>
      <c r="B32" s="60">
        <v>2252145</v>
      </c>
      <c r="C32" s="37"/>
      <c r="D32" s="37">
        <f t="shared" si="0"/>
        <v>2252145</v>
      </c>
      <c r="E32" s="7"/>
      <c r="F32" s="54">
        <v>0.1784</v>
      </c>
      <c r="G32" s="7">
        <f t="shared" si="4"/>
        <v>401782.668</v>
      </c>
      <c r="H32" s="7"/>
      <c r="I32" s="83"/>
      <c r="J32" s="12">
        <v>38047</v>
      </c>
      <c r="K32" s="60">
        <v>7381624</v>
      </c>
      <c r="L32" s="7"/>
      <c r="M32" s="7">
        <f t="shared" si="2"/>
        <v>7381624</v>
      </c>
      <c r="N32" s="6"/>
      <c r="O32" s="54">
        <v>0.1784</v>
      </c>
      <c r="P32" s="7">
        <f t="shared" si="5"/>
        <v>1316881.7216</v>
      </c>
      <c r="Q32" s="7"/>
    </row>
    <row r="33" spans="1:17" ht="12.75">
      <c r="A33" s="12">
        <v>38078</v>
      </c>
      <c r="B33" s="60">
        <v>1901916</v>
      </c>
      <c r="C33" s="37"/>
      <c r="D33" s="37">
        <f t="shared" si="0"/>
        <v>1901916</v>
      </c>
      <c r="E33" s="7"/>
      <c r="F33" s="54">
        <v>0.1784</v>
      </c>
      <c r="G33" s="7">
        <f t="shared" si="4"/>
        <v>339301.81440000003</v>
      </c>
      <c r="H33" s="7"/>
      <c r="I33" s="83"/>
      <c r="J33" s="12">
        <v>38078</v>
      </c>
      <c r="K33" s="60">
        <v>6623735</v>
      </c>
      <c r="L33" s="7"/>
      <c r="M33" s="7">
        <f t="shared" si="2"/>
        <v>6623735</v>
      </c>
      <c r="N33" s="6"/>
      <c r="O33" s="54">
        <v>0.1784</v>
      </c>
      <c r="P33" s="7">
        <f t="shared" si="5"/>
        <v>1181674.324</v>
      </c>
      <c r="Q33" s="7"/>
    </row>
    <row r="34" spans="1:17" ht="12.75">
      <c r="A34" s="12">
        <v>38108</v>
      </c>
      <c r="B34" s="60">
        <v>2336229</v>
      </c>
      <c r="C34" s="37"/>
      <c r="D34" s="37">
        <f t="shared" si="0"/>
        <v>2336229</v>
      </c>
      <c r="E34" s="7"/>
      <c r="F34" s="54">
        <v>0.1784</v>
      </c>
      <c r="G34" s="7">
        <f t="shared" si="4"/>
        <v>416783.2536</v>
      </c>
      <c r="H34" s="7"/>
      <c r="I34" s="83"/>
      <c r="J34" s="12">
        <v>38108</v>
      </c>
      <c r="K34" s="60">
        <v>9889721</v>
      </c>
      <c r="L34" s="7"/>
      <c r="M34" s="7">
        <f t="shared" si="2"/>
        <v>9889721</v>
      </c>
      <c r="N34" s="6"/>
      <c r="O34" s="54">
        <v>0.1784</v>
      </c>
      <c r="P34" s="7">
        <f t="shared" si="5"/>
        <v>1764326.2264</v>
      </c>
      <c r="Q34" s="7"/>
    </row>
    <row r="35" spans="1:17" ht="12.75">
      <c r="A35" s="12">
        <v>38139</v>
      </c>
      <c r="B35" s="60">
        <v>2188374</v>
      </c>
      <c r="C35" s="37"/>
      <c r="D35" s="37">
        <f t="shared" si="0"/>
        <v>2188374</v>
      </c>
      <c r="E35" s="7"/>
      <c r="F35" s="54">
        <v>0.1784</v>
      </c>
      <c r="G35" s="7">
        <f t="shared" si="4"/>
        <v>390405.9216</v>
      </c>
      <c r="H35" s="7"/>
      <c r="I35" s="83"/>
      <c r="J35" s="12">
        <v>38139</v>
      </c>
      <c r="K35" s="60">
        <v>9395685</v>
      </c>
      <c r="L35" s="39"/>
      <c r="M35" s="7">
        <f t="shared" si="2"/>
        <v>9395685</v>
      </c>
      <c r="N35" s="6"/>
      <c r="O35" s="54">
        <v>0.1784</v>
      </c>
      <c r="P35" s="7">
        <f t="shared" si="5"/>
        <v>1676190.2040000001</v>
      </c>
      <c r="Q35" s="7"/>
    </row>
    <row r="36" spans="1:17" ht="12.75">
      <c r="A36" s="12">
        <v>38169</v>
      </c>
      <c r="B36" s="60">
        <v>2165121</v>
      </c>
      <c r="C36" s="37"/>
      <c r="D36" s="37">
        <f t="shared" si="0"/>
        <v>2165121</v>
      </c>
      <c r="E36" s="7"/>
      <c r="F36" s="54">
        <v>0.1784</v>
      </c>
      <c r="G36" s="7">
        <f t="shared" si="4"/>
        <v>386257.58640000003</v>
      </c>
      <c r="H36" s="7"/>
      <c r="I36" s="83"/>
      <c r="J36" s="12">
        <v>38169</v>
      </c>
      <c r="K36" s="60">
        <v>10261836</v>
      </c>
      <c r="L36" s="39"/>
      <c r="M36" s="7">
        <f t="shared" si="2"/>
        <v>10261836</v>
      </c>
      <c r="N36" s="6"/>
      <c r="O36" s="54">
        <v>0.1784</v>
      </c>
      <c r="P36" s="7">
        <f t="shared" si="5"/>
        <v>1830711.5424</v>
      </c>
      <c r="Q36" s="7"/>
    </row>
    <row r="37" spans="1:17" ht="12.75">
      <c r="A37" s="12">
        <v>38203</v>
      </c>
      <c r="B37" s="60">
        <v>1538797</v>
      </c>
      <c r="C37" s="37"/>
      <c r="D37" s="37">
        <f t="shared" si="0"/>
        <v>1538797</v>
      </c>
      <c r="E37" s="7"/>
      <c r="F37" s="54">
        <v>0.1784</v>
      </c>
      <c r="G37" s="7">
        <f t="shared" si="4"/>
        <v>274521.3848</v>
      </c>
      <c r="H37" s="7"/>
      <c r="I37" s="83"/>
      <c r="J37" s="12">
        <v>38203</v>
      </c>
      <c r="K37" s="60">
        <v>6314844</v>
      </c>
      <c r="L37" s="39"/>
      <c r="M37" s="7">
        <f t="shared" si="2"/>
        <v>6314844</v>
      </c>
      <c r="N37" s="31"/>
      <c r="O37" s="54">
        <v>0.1784</v>
      </c>
      <c r="P37" s="7">
        <f t="shared" si="5"/>
        <v>1126568.1696</v>
      </c>
      <c r="Q37" s="7"/>
    </row>
    <row r="38" spans="1:17" ht="12.75">
      <c r="A38" s="12">
        <v>38231</v>
      </c>
      <c r="B38" s="60">
        <v>2289965</v>
      </c>
      <c r="C38" s="37"/>
      <c r="D38" s="37">
        <f t="shared" si="0"/>
        <v>2289965</v>
      </c>
      <c r="E38" s="7"/>
      <c r="F38" s="54">
        <v>0.1784</v>
      </c>
      <c r="G38" s="7">
        <f t="shared" si="4"/>
        <v>408529.756</v>
      </c>
      <c r="H38" s="7"/>
      <c r="I38" s="83"/>
      <c r="J38" s="12">
        <v>38231</v>
      </c>
      <c r="K38" s="60">
        <v>10276142</v>
      </c>
      <c r="L38" s="39"/>
      <c r="M38" s="7">
        <f t="shared" si="2"/>
        <v>10276142</v>
      </c>
      <c r="N38" s="6"/>
      <c r="O38" s="54">
        <v>0.1784</v>
      </c>
      <c r="P38" s="7">
        <f t="shared" si="5"/>
        <v>1833263.7328</v>
      </c>
      <c r="Q38" s="7"/>
    </row>
    <row r="39" spans="1:17" ht="12.75">
      <c r="A39" s="43">
        <v>38261</v>
      </c>
      <c r="B39" s="60">
        <v>2306964</v>
      </c>
      <c r="C39" s="37"/>
      <c r="D39" s="37">
        <f t="shared" si="0"/>
        <v>2306964</v>
      </c>
      <c r="E39" s="59"/>
      <c r="F39" s="54">
        <v>0.1784</v>
      </c>
      <c r="G39" s="7">
        <f t="shared" si="4"/>
        <v>411562.3776</v>
      </c>
      <c r="H39" s="59"/>
      <c r="I39" s="83"/>
      <c r="J39" s="43">
        <v>38261</v>
      </c>
      <c r="K39" s="60">
        <v>10197798</v>
      </c>
      <c r="L39" s="58"/>
      <c r="M39" s="47">
        <f t="shared" si="2"/>
        <v>10197798</v>
      </c>
      <c r="N39" s="59"/>
      <c r="O39" s="62">
        <v>0.1784</v>
      </c>
      <c r="P39" s="7">
        <f t="shared" si="5"/>
        <v>1819287.1632</v>
      </c>
      <c r="Q39" s="59"/>
    </row>
    <row r="40" spans="1:17" ht="12.75">
      <c r="A40" s="43">
        <v>38292</v>
      </c>
      <c r="B40" s="60">
        <v>2213766</v>
      </c>
      <c r="C40" s="37"/>
      <c r="D40" s="37">
        <f t="shared" si="0"/>
        <v>2213766</v>
      </c>
      <c r="E40" s="5"/>
      <c r="F40" s="54">
        <v>0.1784</v>
      </c>
      <c r="G40" s="7">
        <f t="shared" si="4"/>
        <v>394935.8544</v>
      </c>
      <c r="H40" s="5"/>
      <c r="I40" s="44"/>
      <c r="J40" s="43">
        <v>38292</v>
      </c>
      <c r="K40" s="60">
        <v>10902554</v>
      </c>
      <c r="L40" s="7"/>
      <c r="M40" s="47">
        <f t="shared" si="2"/>
        <v>10902554</v>
      </c>
      <c r="N40" s="6"/>
      <c r="O40" s="62">
        <v>0.1784</v>
      </c>
      <c r="P40" s="7">
        <f t="shared" si="5"/>
        <v>1945015.6336</v>
      </c>
      <c r="Q40" s="5"/>
    </row>
    <row r="41" spans="1:17" s="108" customFormat="1" ht="12.75">
      <c r="A41" s="93">
        <v>38322</v>
      </c>
      <c r="B41" s="106">
        <v>2305586</v>
      </c>
      <c r="C41" s="107"/>
      <c r="D41" s="107">
        <f t="shared" si="0"/>
        <v>2305586</v>
      </c>
      <c r="E41" s="95">
        <f>SUM(D30:D41)</f>
        <v>25078477</v>
      </c>
      <c r="F41" s="96">
        <v>0.1784</v>
      </c>
      <c r="G41" s="94">
        <f t="shared" si="4"/>
        <v>411316.54240000003</v>
      </c>
      <c r="H41" s="95">
        <f>SUM(G30:G41)</f>
        <v>4474000.296800001</v>
      </c>
      <c r="I41" s="44"/>
      <c r="J41" s="93">
        <v>38322</v>
      </c>
      <c r="K41" s="104">
        <v>11925229</v>
      </c>
      <c r="L41" s="94"/>
      <c r="M41" s="94">
        <f t="shared" si="2"/>
        <v>11925229</v>
      </c>
      <c r="N41" s="97">
        <f>SUM(M30:M41)</f>
        <v>103815893</v>
      </c>
      <c r="O41" s="96">
        <v>0.1784</v>
      </c>
      <c r="P41" s="94">
        <f t="shared" si="5"/>
        <v>2127460.8536</v>
      </c>
      <c r="Q41" s="98">
        <f>SUM(P30:P41)</f>
        <v>18520755.3112</v>
      </c>
    </row>
    <row r="42" spans="1:17" s="81" customFormat="1" ht="12.75">
      <c r="A42" s="117">
        <v>38353</v>
      </c>
      <c r="B42" s="60">
        <v>2109271</v>
      </c>
      <c r="C42" s="37"/>
      <c r="D42" s="37">
        <f t="shared" si="0"/>
        <v>2109271</v>
      </c>
      <c r="E42" s="101"/>
      <c r="F42" s="102">
        <v>0.1784</v>
      </c>
      <c r="G42" s="100">
        <f t="shared" si="4"/>
        <v>376293.9464</v>
      </c>
      <c r="H42" s="101"/>
      <c r="I42" s="44"/>
      <c r="J42" s="117">
        <v>38353</v>
      </c>
      <c r="K42" s="60">
        <v>11609063</v>
      </c>
      <c r="L42" s="100"/>
      <c r="M42" s="100">
        <f t="shared" si="2"/>
        <v>11609063</v>
      </c>
      <c r="N42" s="103"/>
      <c r="O42" s="102">
        <v>0.1784</v>
      </c>
      <c r="P42" s="100">
        <f t="shared" si="5"/>
        <v>2071056.8392</v>
      </c>
      <c r="Q42" s="109"/>
    </row>
    <row r="43" spans="1:17" s="81" customFormat="1" ht="12.75">
      <c r="A43" s="117">
        <v>38384</v>
      </c>
      <c r="B43" s="60">
        <v>1776800</v>
      </c>
      <c r="C43" s="37"/>
      <c r="D43" s="37">
        <f t="shared" si="0"/>
        <v>1776800</v>
      </c>
      <c r="E43" s="101"/>
      <c r="F43" s="102">
        <v>0.1784</v>
      </c>
      <c r="G43" s="100">
        <f t="shared" si="4"/>
        <v>316981.12</v>
      </c>
      <c r="H43" s="101"/>
      <c r="I43" s="44"/>
      <c r="J43" s="117">
        <v>38384</v>
      </c>
      <c r="K43" s="60">
        <v>10569906</v>
      </c>
      <c r="L43" s="100"/>
      <c r="M43" s="100">
        <f t="shared" si="2"/>
        <v>10569906</v>
      </c>
      <c r="N43" s="103"/>
      <c r="O43" s="102">
        <v>0.1784</v>
      </c>
      <c r="P43" s="100">
        <f t="shared" si="5"/>
        <v>1885671.2304</v>
      </c>
      <c r="Q43" s="109"/>
    </row>
    <row r="44" spans="1:17" s="81" customFormat="1" ht="12.75">
      <c r="A44" s="117">
        <v>38412</v>
      </c>
      <c r="B44" s="60">
        <v>2154353</v>
      </c>
      <c r="C44" s="37"/>
      <c r="D44" s="37">
        <f t="shared" si="0"/>
        <v>2154353</v>
      </c>
      <c r="E44" s="101"/>
      <c r="F44" s="102">
        <v>0.1784</v>
      </c>
      <c r="G44" s="100">
        <f t="shared" si="4"/>
        <v>384336.5752</v>
      </c>
      <c r="H44" s="101"/>
      <c r="I44" s="44"/>
      <c r="J44" s="117">
        <v>38412</v>
      </c>
      <c r="K44" s="60">
        <v>14745318</v>
      </c>
      <c r="L44" s="100"/>
      <c r="M44" s="100">
        <f t="shared" si="2"/>
        <v>14745318</v>
      </c>
      <c r="N44" s="103"/>
      <c r="O44" s="102">
        <v>0.1784</v>
      </c>
      <c r="P44" s="100">
        <f t="shared" si="5"/>
        <v>2630564.7312000003</v>
      </c>
      <c r="Q44" s="109"/>
    </row>
    <row r="45" spans="1:17" s="81" customFormat="1" ht="12.75">
      <c r="A45" s="117">
        <v>38443</v>
      </c>
      <c r="B45" s="60">
        <v>1919552</v>
      </c>
      <c r="C45" s="37"/>
      <c r="D45" s="37">
        <f t="shared" si="0"/>
        <v>1919552</v>
      </c>
      <c r="E45" s="101"/>
      <c r="F45" s="102">
        <v>0.1784</v>
      </c>
      <c r="G45" s="100">
        <f t="shared" si="4"/>
        <v>342448.0768</v>
      </c>
      <c r="H45" s="101"/>
      <c r="I45" s="44"/>
      <c r="J45" s="117">
        <v>38443</v>
      </c>
      <c r="K45" s="60">
        <v>10918626</v>
      </c>
      <c r="L45" s="100"/>
      <c r="M45" s="100">
        <f t="shared" si="2"/>
        <v>10918626</v>
      </c>
      <c r="N45" s="103"/>
      <c r="O45" s="102">
        <v>0.1784</v>
      </c>
      <c r="P45" s="100">
        <f t="shared" si="5"/>
        <v>1947882.8784</v>
      </c>
      <c r="Q45" s="109"/>
    </row>
    <row r="46" spans="1:17" s="81" customFormat="1" ht="12.75">
      <c r="A46" s="117">
        <v>38473</v>
      </c>
      <c r="B46" s="60">
        <v>2105717</v>
      </c>
      <c r="C46" s="37"/>
      <c r="D46" s="37">
        <f t="shared" si="0"/>
        <v>2105717</v>
      </c>
      <c r="E46" s="101"/>
      <c r="F46" s="102">
        <v>0.1784</v>
      </c>
      <c r="G46" s="100">
        <f t="shared" si="4"/>
        <v>375659.9128</v>
      </c>
      <c r="H46" s="101"/>
      <c r="I46" s="44"/>
      <c r="J46" s="117">
        <v>38473</v>
      </c>
      <c r="K46" s="60">
        <v>11527350</v>
      </c>
      <c r="L46" s="100"/>
      <c r="M46" s="100">
        <f t="shared" si="2"/>
        <v>11527350</v>
      </c>
      <c r="N46" s="103"/>
      <c r="O46" s="102">
        <v>0.1784</v>
      </c>
      <c r="P46" s="100">
        <f t="shared" si="5"/>
        <v>2056479.24</v>
      </c>
      <c r="Q46" s="109"/>
    </row>
    <row r="47" spans="1:17" s="81" customFormat="1" ht="12.75">
      <c r="A47" s="151">
        <v>38504</v>
      </c>
      <c r="B47" s="152">
        <v>1806669</v>
      </c>
      <c r="C47" s="153"/>
      <c r="D47" s="153">
        <f t="shared" si="0"/>
        <v>1806669</v>
      </c>
      <c r="E47" s="101"/>
      <c r="F47" s="102">
        <v>0.1784</v>
      </c>
      <c r="G47" s="100">
        <f t="shared" si="4"/>
        <v>322309.7496</v>
      </c>
      <c r="H47" s="154"/>
      <c r="I47" s="44"/>
      <c r="J47" s="156">
        <v>38504</v>
      </c>
      <c r="K47" s="152">
        <v>10686131</v>
      </c>
      <c r="L47" s="100"/>
      <c r="M47" s="100">
        <f t="shared" si="2"/>
        <v>10686131</v>
      </c>
      <c r="N47" s="103"/>
      <c r="O47" s="102">
        <v>0.1784</v>
      </c>
      <c r="P47" s="100">
        <f t="shared" si="5"/>
        <v>1906405.7704</v>
      </c>
      <c r="Q47" s="109"/>
    </row>
    <row r="48" spans="1:17" s="81" customFormat="1" ht="12.75">
      <c r="A48" s="117">
        <v>38534</v>
      </c>
      <c r="B48" s="152">
        <v>1887425</v>
      </c>
      <c r="C48" s="153"/>
      <c r="D48" s="153">
        <f t="shared" si="0"/>
        <v>1887425</v>
      </c>
      <c r="E48" s="101"/>
      <c r="F48" s="102">
        <v>0.1784</v>
      </c>
      <c r="G48" s="100">
        <f>D48*F48</f>
        <v>336716.62</v>
      </c>
      <c r="H48" s="154"/>
      <c r="I48" s="139"/>
      <c r="J48" s="117">
        <v>38534</v>
      </c>
      <c r="K48" s="157">
        <v>11608509</v>
      </c>
      <c r="L48" s="100"/>
      <c r="M48" s="100">
        <f t="shared" si="2"/>
        <v>11608509</v>
      </c>
      <c r="N48" s="103"/>
      <c r="O48" s="102">
        <v>0.1784</v>
      </c>
      <c r="P48" s="100">
        <f>M48*O48</f>
        <v>2070958.0056</v>
      </c>
      <c r="Q48" s="109"/>
    </row>
    <row r="49" spans="1:17" s="81" customFormat="1" ht="12.75">
      <c r="A49" s="151">
        <v>38565</v>
      </c>
      <c r="B49" s="152">
        <v>1784859</v>
      </c>
      <c r="C49" s="153"/>
      <c r="D49" s="153">
        <f t="shared" si="0"/>
        <v>1784859</v>
      </c>
      <c r="E49" s="101"/>
      <c r="F49" s="102">
        <v>0.1784</v>
      </c>
      <c r="G49" s="100">
        <f>D49*F49</f>
        <v>318418.8456</v>
      </c>
      <c r="H49" s="154"/>
      <c r="I49" s="139"/>
      <c r="J49" s="156">
        <v>38565</v>
      </c>
      <c r="K49" s="157">
        <v>11518736</v>
      </c>
      <c r="L49" s="100"/>
      <c r="M49" s="100">
        <f t="shared" si="2"/>
        <v>11518736</v>
      </c>
      <c r="N49" s="103"/>
      <c r="O49" s="102">
        <v>0.1784</v>
      </c>
      <c r="P49" s="100">
        <f>M49*O49</f>
        <v>2054942.5024</v>
      </c>
      <c r="Q49" s="109"/>
    </row>
    <row r="50" spans="1:17" s="81" customFormat="1" ht="12.75">
      <c r="A50" s="118">
        <v>38596</v>
      </c>
      <c r="B50" s="110">
        <v>1465798</v>
      </c>
      <c r="C50" s="111"/>
      <c r="D50" s="111">
        <f t="shared" si="0"/>
        <v>1465798</v>
      </c>
      <c r="E50" s="112"/>
      <c r="F50" s="113">
        <v>0.1784</v>
      </c>
      <c r="G50" s="114">
        <f>D50*F50</f>
        <v>261498.3632</v>
      </c>
      <c r="H50" s="155"/>
      <c r="I50" s="142"/>
      <c r="J50" s="118">
        <v>38596</v>
      </c>
      <c r="K50" s="158">
        <v>9430041</v>
      </c>
      <c r="L50" s="114"/>
      <c r="M50" s="114">
        <f t="shared" si="2"/>
        <v>9430041</v>
      </c>
      <c r="N50" s="115"/>
      <c r="O50" s="113">
        <v>0.1784</v>
      </c>
      <c r="P50" s="114">
        <f>M50*O50</f>
        <v>1682319.3144</v>
      </c>
      <c r="Q50" s="116"/>
    </row>
    <row r="51" spans="1:17" s="81" customFormat="1" ht="12.75">
      <c r="A51" s="105"/>
      <c r="B51" s="60"/>
      <c r="C51" s="37"/>
      <c r="D51" s="37"/>
      <c r="E51" s="101"/>
      <c r="F51" s="102"/>
      <c r="G51" s="100"/>
      <c r="H51" s="101"/>
      <c r="I51" s="61"/>
      <c r="J51" s="99"/>
      <c r="K51" s="60"/>
      <c r="L51" s="100"/>
      <c r="M51" s="100"/>
      <c r="N51" s="103"/>
      <c r="O51" s="102"/>
      <c r="P51" s="100"/>
      <c r="Q51" s="109"/>
    </row>
    <row r="52" spans="1:17" s="81" customFormat="1" ht="12.75">
      <c r="A52" s="105"/>
      <c r="B52" s="60"/>
      <c r="C52" s="37"/>
      <c r="D52" s="37"/>
      <c r="E52" s="101"/>
      <c r="F52" s="102"/>
      <c r="G52" s="100"/>
      <c r="H52" s="101"/>
      <c r="I52" s="61"/>
      <c r="J52" s="99"/>
      <c r="K52" s="60"/>
      <c r="L52" s="100"/>
      <c r="M52" s="100"/>
      <c r="N52" s="103"/>
      <c r="O52" s="102"/>
      <c r="P52" s="100"/>
      <c r="Q52" s="109"/>
    </row>
    <row r="53" spans="1:17" s="81" customFormat="1" ht="12.75">
      <c r="A53" s="17" t="s">
        <v>8</v>
      </c>
      <c r="B53" s="2"/>
      <c r="C53" s="5"/>
      <c r="D53" s="5"/>
      <c r="E53" s="5"/>
      <c r="F53" s="55"/>
      <c r="G53" s="5"/>
      <c r="H53" s="48"/>
      <c r="I53" s="61"/>
      <c r="J53" s="48"/>
      <c r="K53" s="30"/>
      <c r="L53" s="7"/>
      <c r="M53" s="7"/>
      <c r="N53" s="6"/>
      <c r="O53" s="102"/>
      <c r="P53" s="100"/>
      <c r="Q53" s="109"/>
    </row>
    <row r="54" spans="1:17" s="81" customFormat="1" ht="12.75">
      <c r="A54" s="29" t="s">
        <v>7</v>
      </c>
      <c r="B54" s="5"/>
      <c r="C54" s="5"/>
      <c r="D54" s="5"/>
      <c r="E54" s="5"/>
      <c r="F54" s="55"/>
      <c r="G54" s="5"/>
      <c r="H54" s="48"/>
      <c r="I54" s="61"/>
      <c r="J54" s="48"/>
      <c r="K54" s="30"/>
      <c r="L54" s="7"/>
      <c r="M54" s="7"/>
      <c r="N54" s="6"/>
      <c r="O54" s="102"/>
      <c r="P54" s="100"/>
      <c r="Q54" s="109"/>
    </row>
    <row r="55" spans="1:17" s="81" customFormat="1" ht="12.75">
      <c r="A55" s="163" t="s">
        <v>20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02"/>
      <c r="P55" s="100"/>
      <c r="Q55" s="109"/>
    </row>
    <row r="56" spans="1:17" s="81" customFormat="1" ht="12.75">
      <c r="A56" s="13" t="s">
        <v>21</v>
      </c>
      <c r="B56" s="2"/>
      <c r="C56" s="2"/>
      <c r="D56" s="2"/>
      <c r="E56" s="2"/>
      <c r="F56" s="56"/>
      <c r="G56" s="2"/>
      <c r="H56" s="2"/>
      <c r="I56" s="63"/>
      <c r="J56" s="2"/>
      <c r="K56" s="25"/>
      <c r="L56" s="1"/>
      <c r="M56" s="1"/>
      <c r="N56"/>
      <c r="O56" s="102"/>
      <c r="P56" s="100"/>
      <c r="Q56" s="109"/>
    </row>
    <row r="57" spans="1:17" ht="13.5" customHeight="1">
      <c r="A57" s="50" t="s">
        <v>22</v>
      </c>
      <c r="I57" s="63"/>
      <c r="O57" s="55"/>
      <c r="Q57" s="5"/>
    </row>
    <row r="58" spans="1:17" ht="12.75">
      <c r="A58" s="74" t="s">
        <v>23</v>
      </c>
      <c r="I58" s="63"/>
      <c r="O58" s="55"/>
      <c r="Q58" s="5"/>
    </row>
    <row r="59" spans="2:17" ht="12.75">
      <c r="B59" s="60"/>
      <c r="C59" s="5"/>
      <c r="D59" s="5"/>
      <c r="E59" s="5"/>
      <c r="F59" s="55"/>
      <c r="G59" s="5"/>
      <c r="H59" s="5"/>
      <c r="I59" s="61"/>
      <c r="J59" s="48"/>
      <c r="K59" s="30"/>
      <c r="L59" s="7"/>
      <c r="M59" s="7"/>
      <c r="N59" s="6"/>
      <c r="O59" s="55"/>
      <c r="Q59" s="5">
        <f>SUM(Q3:Q58)</f>
        <v>38476494.39788</v>
      </c>
    </row>
    <row r="60" spans="1:17" ht="12.75">
      <c r="A60" s="43"/>
      <c r="B60" s="60"/>
      <c r="C60" s="5"/>
      <c r="D60" s="5"/>
      <c r="E60" s="5"/>
      <c r="F60" s="55"/>
      <c r="G60" s="5"/>
      <c r="H60" s="48"/>
      <c r="I60" s="61"/>
      <c r="J60" s="48"/>
      <c r="K60" s="30"/>
      <c r="L60" s="7"/>
      <c r="M60" s="7"/>
      <c r="N60" s="6"/>
      <c r="O60" s="55"/>
      <c r="Q60" s="5"/>
    </row>
    <row r="61" spans="9:17" ht="12.75">
      <c r="I61" s="63"/>
      <c r="O61" s="55"/>
      <c r="Q61" s="5"/>
    </row>
    <row r="62" spans="9:17" ht="12.75">
      <c r="I62" s="63"/>
      <c r="O62" s="55"/>
      <c r="Q62" s="5"/>
    </row>
    <row r="63" spans="9:17" ht="12.75">
      <c r="I63" s="63"/>
      <c r="O63" s="36"/>
      <c r="Q63"/>
    </row>
    <row r="64" ht="12.75">
      <c r="I64" s="63"/>
    </row>
    <row r="65" ht="12.75">
      <c r="I65" s="63"/>
    </row>
    <row r="66" ht="12.75">
      <c r="I66" s="63"/>
    </row>
    <row r="67" ht="12.75">
      <c r="I67" s="63"/>
    </row>
    <row r="68" spans="1:17" ht="11.25" customHeight="1">
      <c r="A68" s="164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O68"/>
      <c r="Q68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  <row r="74" ht="12.75">
      <c r="A74" s="51"/>
    </row>
  </sheetData>
  <mergeCells count="4">
    <mergeCell ref="A1:E1"/>
    <mergeCell ref="A55:N55"/>
    <mergeCell ref="A68:L68"/>
    <mergeCell ref="J1:Q1"/>
  </mergeCells>
  <printOptions horizontalCentered="1"/>
  <pageMargins left="0.5" right="0.5" top="0.5" bottom="0.35" header="0.5" footer="0.23"/>
  <pageSetup horizontalDpi="600" verticalDpi="600" orientation="landscape" scale="76" r:id="rId1"/>
  <headerFooter alignWithMargins="0">
    <oddFooter>&amp;L&amp;"Tahoma,Regular"Information as of May 2005&amp;R&amp;"Tahoma,Regular"&amp;P of &amp;N</oddFooter>
  </headerFooter>
  <colBreaks count="1" manualBreakCount="1">
    <brk id="9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workbookViewId="0" topLeftCell="A1">
      <selection activeCell="H56" sqref="H56"/>
    </sheetView>
  </sheetViews>
  <sheetFormatPr defaultColWidth="9.140625" defaultRowHeight="12.75"/>
  <cols>
    <col min="1" max="1" width="9.140625" style="6" customWidth="1"/>
    <col min="2" max="2" width="14.421875" style="6" customWidth="1"/>
    <col min="3" max="3" width="13.57421875" style="6" customWidth="1"/>
    <col min="4" max="4" width="11.7109375" style="6" customWidth="1"/>
    <col min="5" max="5" width="17.00390625" style="6" customWidth="1"/>
    <col min="6" max="6" width="2.421875" style="79" customWidth="1"/>
    <col min="7" max="7" width="10.8515625" style="6" customWidth="1"/>
    <col min="8" max="8" width="14.421875" style="6" customWidth="1"/>
    <col min="9" max="9" width="14.7109375" style="6" customWidth="1"/>
    <col min="10" max="10" width="12.421875" style="6" customWidth="1"/>
    <col min="11" max="11" width="15.140625" style="6" customWidth="1"/>
    <col min="12" max="16384" width="9.140625" style="6" customWidth="1"/>
  </cols>
  <sheetData>
    <row r="1" spans="1:11" ht="21" customHeight="1">
      <c r="A1" s="159" t="s">
        <v>5</v>
      </c>
      <c r="B1" s="159"/>
      <c r="C1" s="159"/>
      <c r="D1" s="159"/>
      <c r="E1" s="159"/>
      <c r="F1" s="33"/>
      <c r="G1" s="159" t="s">
        <v>18</v>
      </c>
      <c r="H1" s="159"/>
      <c r="I1" s="159"/>
      <c r="J1" s="159"/>
      <c r="K1" s="159"/>
    </row>
    <row r="2" spans="1:11" ht="29.25" customHeight="1">
      <c r="A2" s="19" t="s">
        <v>0</v>
      </c>
      <c r="B2" s="20" t="s">
        <v>10</v>
      </c>
      <c r="C2" s="20" t="s">
        <v>11</v>
      </c>
      <c r="D2" s="20" t="s">
        <v>1</v>
      </c>
      <c r="E2" s="20" t="s">
        <v>12</v>
      </c>
      <c r="F2" s="18"/>
      <c r="G2" s="19" t="s">
        <v>0</v>
      </c>
      <c r="H2" s="20" t="s">
        <v>10</v>
      </c>
      <c r="I2" s="20" t="s">
        <v>11</v>
      </c>
      <c r="J2" s="23" t="s">
        <v>1</v>
      </c>
      <c r="K2" s="20" t="s">
        <v>12</v>
      </c>
    </row>
    <row r="3" spans="1:10" ht="12.75">
      <c r="A3" s="12">
        <v>36892</v>
      </c>
      <c r="B3" s="7">
        <f>SUM(GOM!B3+Pacific!B3)</f>
        <v>48903466</v>
      </c>
      <c r="C3" s="7">
        <f>SUM(GOM!C3+Pacific!C3)</f>
        <v>0</v>
      </c>
      <c r="D3" s="7">
        <f>SUM(B3:C3)</f>
        <v>48903466</v>
      </c>
      <c r="F3" s="14"/>
      <c r="G3" s="12">
        <v>36892</v>
      </c>
      <c r="H3" s="7">
        <f>SUM(GOM!H3+Pacific!H3)</f>
        <v>442133638</v>
      </c>
      <c r="I3" s="7">
        <f>SUM(GOM!I3+Pacific!I3)</f>
        <v>0</v>
      </c>
      <c r="J3" s="7">
        <f>SUM(H3:I3)</f>
        <v>442133638</v>
      </c>
    </row>
    <row r="4" spans="1:14" ht="12.75">
      <c r="A4" s="12">
        <v>36923</v>
      </c>
      <c r="B4" s="7">
        <f>SUM(GOM!B4+Pacific!B4)</f>
        <v>43263084</v>
      </c>
      <c r="C4" s="7">
        <f>SUM(GOM!C4+Pacific!C4)</f>
        <v>0</v>
      </c>
      <c r="D4" s="7">
        <f aca="true" t="shared" si="0" ref="D4:D56">SUM(B4:C4)</f>
        <v>43263084</v>
      </c>
      <c r="F4" s="14"/>
      <c r="G4" s="12">
        <v>36923</v>
      </c>
      <c r="H4" s="7">
        <f>SUM(GOM!H4+Pacific!H4)</f>
        <v>406253983</v>
      </c>
      <c r="I4" s="7">
        <f>SUM(GOM!I4+Pacific!I4)</f>
        <v>0</v>
      </c>
      <c r="J4" s="7">
        <f aca="true" t="shared" si="1" ref="J4:J56">SUM(H4:I4)</f>
        <v>406253983</v>
      </c>
      <c r="L4" s="82"/>
      <c r="M4" s="82"/>
      <c r="N4" s="82"/>
    </row>
    <row r="5" spans="1:14" ht="12.75">
      <c r="A5" s="12">
        <v>36951</v>
      </c>
      <c r="B5" s="7">
        <f>SUM(GOM!B5+Pacific!B5)</f>
        <v>49833080</v>
      </c>
      <c r="C5" s="7">
        <f>SUM(GOM!C5+Pacific!C5)</f>
        <v>0</v>
      </c>
      <c r="D5" s="7">
        <f t="shared" si="0"/>
        <v>49833080</v>
      </c>
      <c r="F5" s="14"/>
      <c r="G5" s="12">
        <v>36951</v>
      </c>
      <c r="H5" s="7">
        <f>SUM(GOM!H5+Pacific!H5)</f>
        <v>447805945</v>
      </c>
      <c r="I5" s="7">
        <f>SUM(GOM!I5+Pacific!I5)</f>
        <v>0</v>
      </c>
      <c r="J5" s="7">
        <f t="shared" si="1"/>
        <v>447805945</v>
      </c>
      <c r="L5" s="82"/>
      <c r="M5" s="82"/>
      <c r="N5" s="82"/>
    </row>
    <row r="6" spans="1:14" ht="12.75">
      <c r="A6" s="12">
        <v>36982</v>
      </c>
      <c r="B6" s="7">
        <f>SUM(GOM!B6+Pacific!B6)</f>
        <v>49524364</v>
      </c>
      <c r="C6" s="7">
        <f>SUM(GOM!C6+Pacific!C6)</f>
        <v>269</v>
      </c>
      <c r="D6" s="7">
        <f t="shared" si="0"/>
        <v>49524633</v>
      </c>
      <c r="F6" s="14"/>
      <c r="G6" s="12">
        <v>36982</v>
      </c>
      <c r="H6" s="7">
        <f>SUM(GOM!H6+Pacific!H6)</f>
        <v>438214209</v>
      </c>
      <c r="I6" s="7">
        <f>SUM(GOM!I6+Pacific!I6)</f>
        <v>211942</v>
      </c>
      <c r="J6" s="7">
        <f t="shared" si="1"/>
        <v>438426151</v>
      </c>
      <c r="L6" s="82"/>
      <c r="M6" s="82"/>
      <c r="N6" s="82"/>
    </row>
    <row r="7" spans="1:14" ht="12.75">
      <c r="A7" s="12">
        <v>37012</v>
      </c>
      <c r="B7" s="7">
        <f>SUM(GOM!B7+Pacific!B7)</f>
        <v>50361198</v>
      </c>
      <c r="C7" s="7">
        <f>SUM(GOM!C7+Pacific!C7)</f>
        <v>0</v>
      </c>
      <c r="D7" s="7">
        <f t="shared" si="0"/>
        <v>50361198</v>
      </c>
      <c r="F7" s="14"/>
      <c r="G7" s="12">
        <v>37012</v>
      </c>
      <c r="H7" s="7">
        <f>SUM(GOM!H7+Pacific!H7)</f>
        <v>448672367</v>
      </c>
      <c r="I7" s="7">
        <f>SUM(GOM!I7+Pacific!I7)</f>
        <v>0</v>
      </c>
      <c r="J7" s="7">
        <f t="shared" si="1"/>
        <v>448672367</v>
      </c>
      <c r="L7" s="82"/>
      <c r="M7" s="82"/>
      <c r="N7" s="82"/>
    </row>
    <row r="8" spans="1:14" ht="12.75">
      <c r="A8" s="12">
        <v>37043</v>
      </c>
      <c r="B8" s="7">
        <f>SUM(GOM!B8+Pacific!B8)</f>
        <v>47452027</v>
      </c>
      <c r="C8" s="7">
        <f>SUM(GOM!C8+Pacific!C8)</f>
        <v>0</v>
      </c>
      <c r="D8" s="7">
        <f t="shared" si="0"/>
        <v>47452027</v>
      </c>
      <c r="F8" s="14"/>
      <c r="G8" s="12">
        <v>37043</v>
      </c>
      <c r="H8" s="7">
        <f>SUM(GOM!H8+Pacific!H8)</f>
        <v>424181579</v>
      </c>
      <c r="I8" s="7">
        <f>SUM(GOM!I8+Pacific!I8)</f>
        <v>0</v>
      </c>
      <c r="J8" s="7">
        <f t="shared" si="1"/>
        <v>424181579</v>
      </c>
      <c r="L8" s="82"/>
      <c r="M8" s="82"/>
      <c r="N8" s="82"/>
    </row>
    <row r="9" spans="1:14" ht="12.75">
      <c r="A9" s="12">
        <v>37073</v>
      </c>
      <c r="B9" s="7">
        <f>SUM(GOM!B9+Pacific!B9)</f>
        <v>49862492</v>
      </c>
      <c r="C9" s="7">
        <f>SUM(GOM!C9+Pacific!C9)</f>
        <v>0</v>
      </c>
      <c r="D9" s="7">
        <f t="shared" si="0"/>
        <v>49862492</v>
      </c>
      <c r="F9" s="14"/>
      <c r="G9" s="12">
        <v>37073</v>
      </c>
      <c r="H9" s="7">
        <f>SUM(GOM!H9+Pacific!H9)</f>
        <v>442651163</v>
      </c>
      <c r="I9" s="7">
        <f>SUM(GOM!I9+Pacific!I9)</f>
        <v>0</v>
      </c>
      <c r="J9" s="7">
        <f t="shared" si="1"/>
        <v>442651163</v>
      </c>
      <c r="L9" s="82"/>
      <c r="M9" s="82"/>
      <c r="N9" s="82"/>
    </row>
    <row r="10" spans="1:14" ht="12.75">
      <c r="A10" s="12">
        <v>37104</v>
      </c>
      <c r="B10" s="7">
        <f>SUM(GOM!B10+Pacific!B10)</f>
        <v>48154988</v>
      </c>
      <c r="C10" s="7">
        <f>SUM(GOM!C10+Pacific!C10)</f>
        <v>0</v>
      </c>
      <c r="D10" s="7">
        <f t="shared" si="0"/>
        <v>48154988</v>
      </c>
      <c r="F10" s="14"/>
      <c r="G10" s="12">
        <v>37104</v>
      </c>
      <c r="H10" s="7">
        <f>SUM(GOM!H10+Pacific!H10)</f>
        <v>429735534</v>
      </c>
      <c r="I10" s="7">
        <f>SUM(GOM!I10+Pacific!I10)</f>
        <v>0</v>
      </c>
      <c r="J10" s="7">
        <f t="shared" si="1"/>
        <v>429735534</v>
      </c>
      <c r="L10" s="82"/>
      <c r="M10" s="82"/>
      <c r="N10" s="82"/>
    </row>
    <row r="11" spans="1:14" ht="12.75">
      <c r="A11" s="12">
        <v>37135</v>
      </c>
      <c r="B11" s="7">
        <f>SUM(GOM!B11+Pacific!B11)</f>
        <v>50216164</v>
      </c>
      <c r="C11" s="7">
        <f>SUM(GOM!C11+Pacific!C11)</f>
        <v>0</v>
      </c>
      <c r="D11" s="7">
        <f t="shared" si="0"/>
        <v>50216164</v>
      </c>
      <c r="F11" s="14"/>
      <c r="G11" s="12">
        <v>37135</v>
      </c>
      <c r="H11" s="7">
        <f>SUM(GOM!H11+Pacific!H11)</f>
        <v>424192796</v>
      </c>
      <c r="I11" s="7">
        <f>SUM(GOM!I11+Pacific!I11)</f>
        <v>0</v>
      </c>
      <c r="J11" s="7">
        <f t="shared" si="1"/>
        <v>424192796</v>
      </c>
      <c r="L11" s="82"/>
      <c r="M11" s="82"/>
      <c r="N11" s="82"/>
    </row>
    <row r="12" spans="1:14" ht="12.75">
      <c r="A12" s="12">
        <v>37165</v>
      </c>
      <c r="B12" s="7">
        <f>SUM(GOM!B12+Pacific!B12+Alaska!G3)</f>
        <v>52646876.52036</v>
      </c>
      <c r="C12" s="7">
        <f>SUM(GOM!C12+Pacific!C12)</f>
        <v>500</v>
      </c>
      <c r="D12" s="7">
        <f t="shared" si="0"/>
        <v>52647376.52036</v>
      </c>
      <c r="F12" s="14"/>
      <c r="G12" s="12">
        <v>37165</v>
      </c>
      <c r="H12" s="7">
        <f>SUM(GOM!H12+Pacific!H12)</f>
        <v>421724832</v>
      </c>
      <c r="I12" s="7">
        <f>SUM(GOM!I12+Pacific!I12)</f>
        <v>135120</v>
      </c>
      <c r="J12" s="7">
        <f t="shared" si="1"/>
        <v>421859952</v>
      </c>
      <c r="L12" s="82"/>
      <c r="M12" s="82"/>
      <c r="N12" s="82"/>
    </row>
    <row r="13" spans="1:14" ht="12.75">
      <c r="A13" s="12">
        <v>37196</v>
      </c>
      <c r="B13" s="7">
        <f>SUM(GOM!B13+Pacific!B13+Alaska!G4)</f>
        <v>49472807.7221</v>
      </c>
      <c r="C13" s="7">
        <f>SUM(GOM!C13+Pacific!C13)</f>
        <v>0</v>
      </c>
      <c r="D13" s="7">
        <f t="shared" si="0"/>
        <v>49472807.7221</v>
      </c>
      <c r="F13" s="14"/>
      <c r="G13" s="12">
        <v>37196</v>
      </c>
      <c r="H13" s="7">
        <f>SUM(GOM!H13+Pacific!H13)</f>
        <v>393515443</v>
      </c>
      <c r="I13" s="7">
        <f>SUM(GOM!I13+Pacific!I13)</f>
        <v>0</v>
      </c>
      <c r="J13" s="7">
        <f t="shared" si="1"/>
        <v>393515443</v>
      </c>
      <c r="L13" s="82"/>
      <c r="M13" s="82"/>
      <c r="N13" s="82"/>
    </row>
    <row r="14" spans="1:14" s="76" customFormat="1" ht="12.75">
      <c r="A14" s="64">
        <v>37226</v>
      </c>
      <c r="B14" s="41">
        <f>SUM(GOM!B14+Pacific!B14+Alaska!G5)</f>
        <v>51967397.01782</v>
      </c>
      <c r="C14" s="41">
        <f>SUM(GOM!C14+Pacific!C14)</f>
        <v>0</v>
      </c>
      <c r="D14" s="41">
        <f t="shared" si="0"/>
        <v>51967397.01782</v>
      </c>
      <c r="E14" s="46">
        <f>SUM(D3:D14)</f>
        <v>591658713.26028</v>
      </c>
      <c r="F14" s="14"/>
      <c r="G14" s="64">
        <v>37226</v>
      </c>
      <c r="H14" s="41">
        <f>SUM(GOM!H14+Pacific!H14)</f>
        <v>412851669</v>
      </c>
      <c r="I14" s="41">
        <f>SUM(GOM!I14+Pacific!I14)</f>
        <v>0</v>
      </c>
      <c r="J14" s="41">
        <f t="shared" si="1"/>
        <v>412851669</v>
      </c>
      <c r="K14" s="46">
        <f>SUM(J3:J14)</f>
        <v>5132280220</v>
      </c>
      <c r="L14" s="82"/>
      <c r="M14" s="82"/>
      <c r="N14" s="82"/>
    </row>
    <row r="15" spans="1:14" ht="12.75">
      <c r="A15" s="12">
        <v>37257</v>
      </c>
      <c r="B15" s="7">
        <f>SUM(GOM!B15+Pacific!B15+Alaska!G6)</f>
        <v>52076943.67879</v>
      </c>
      <c r="C15" s="7">
        <f>SUM(GOM!C15+Pacific!C15)</f>
        <v>0</v>
      </c>
      <c r="D15" s="7">
        <f t="shared" si="0"/>
        <v>52076943.67879</v>
      </c>
      <c r="F15" s="14"/>
      <c r="G15" s="12">
        <v>37257</v>
      </c>
      <c r="H15" s="7">
        <f>SUM(GOM!H15+Pacific!H15)</f>
        <v>391419858</v>
      </c>
      <c r="I15" s="7">
        <f>SUM(GOM!I15+Pacific!I15)</f>
        <v>0</v>
      </c>
      <c r="J15" s="7">
        <f t="shared" si="1"/>
        <v>391419858</v>
      </c>
      <c r="L15" s="82"/>
      <c r="M15" s="82"/>
      <c r="N15" s="82"/>
    </row>
    <row r="16" spans="1:14" ht="12.75">
      <c r="A16" s="12">
        <v>37288</v>
      </c>
      <c r="B16" s="7">
        <f>SUM(GOM!B16+Pacific!B16+Alaska!G7)</f>
        <v>47163938.47563</v>
      </c>
      <c r="C16" s="7">
        <f>SUM(GOM!C16+Pacific!C16)</f>
        <v>0</v>
      </c>
      <c r="D16" s="7">
        <f t="shared" si="0"/>
        <v>47163938.47563</v>
      </c>
      <c r="F16" s="14"/>
      <c r="G16" s="12">
        <v>37288</v>
      </c>
      <c r="H16" s="7">
        <f>SUM(GOM!H16+Pacific!H16)</f>
        <v>353028819</v>
      </c>
      <c r="I16" s="7">
        <f>SUM(GOM!I16+Pacific!I16)</f>
        <v>0</v>
      </c>
      <c r="J16" s="7">
        <f t="shared" si="1"/>
        <v>353028819</v>
      </c>
      <c r="L16" s="82"/>
      <c r="M16" s="82"/>
      <c r="N16" s="82"/>
    </row>
    <row r="17" spans="1:14" ht="12.75">
      <c r="A17" s="12">
        <v>37316</v>
      </c>
      <c r="B17" s="7">
        <f>SUM(GOM!B17+Pacific!B17+Alaska!G8)</f>
        <v>52253678.09173</v>
      </c>
      <c r="C17" s="7">
        <f>SUM(GOM!C17+Pacific!C17)</f>
        <v>0</v>
      </c>
      <c r="D17" s="7">
        <f t="shared" si="0"/>
        <v>52253678.09173</v>
      </c>
      <c r="F17" s="14"/>
      <c r="G17" s="12">
        <v>37316</v>
      </c>
      <c r="H17" s="7">
        <f>SUM(GOM!H17+Pacific!H17)</f>
        <v>397146787</v>
      </c>
      <c r="I17" s="7">
        <f>SUM(GOM!I17+Pacific!I17)</f>
        <v>0</v>
      </c>
      <c r="J17" s="7">
        <f t="shared" si="1"/>
        <v>397146787</v>
      </c>
      <c r="L17" s="82"/>
      <c r="M17" s="82"/>
      <c r="N17" s="82"/>
    </row>
    <row r="18" spans="1:14" ht="12.75">
      <c r="A18" s="12">
        <v>37347</v>
      </c>
      <c r="B18" s="7">
        <f>SUM(GOM!B18+Pacific!B18+Alaska!G9)</f>
        <v>50338164.84922</v>
      </c>
      <c r="C18" s="7">
        <f>SUM(GOM!C18+Pacific!C18)</f>
        <v>0</v>
      </c>
      <c r="D18" s="7">
        <f t="shared" si="0"/>
        <v>50338164.84922</v>
      </c>
      <c r="F18" s="14"/>
      <c r="G18" s="12">
        <v>37347</v>
      </c>
      <c r="H18" s="7">
        <f>SUM(GOM!H18+Pacific!H18)</f>
        <v>392536104</v>
      </c>
      <c r="I18" s="7">
        <f>SUM(GOM!I18+Pacific!I18)</f>
        <v>0</v>
      </c>
      <c r="J18" s="7">
        <f t="shared" si="1"/>
        <v>392536104</v>
      </c>
      <c r="L18" s="82"/>
      <c r="M18" s="82"/>
      <c r="N18" s="82"/>
    </row>
    <row r="19" spans="1:14" ht="12.75">
      <c r="A19" s="12">
        <v>37377</v>
      </c>
      <c r="B19" s="7">
        <f>SUM(GOM!B19+Pacific!B19+Alaska!G10)</f>
        <v>54486800.19364</v>
      </c>
      <c r="C19" s="7">
        <f>SUM(GOM!C19+Pacific!C19)</f>
        <v>0</v>
      </c>
      <c r="D19" s="7">
        <f t="shared" si="0"/>
        <v>54486800.19364</v>
      </c>
      <c r="F19" s="14"/>
      <c r="G19" s="12">
        <v>37377</v>
      </c>
      <c r="H19" s="7">
        <f>SUM(GOM!H19+Pacific!H19)</f>
        <v>411653287</v>
      </c>
      <c r="I19" s="7">
        <f>SUM(GOM!I19+Pacific!I19)</f>
        <v>0</v>
      </c>
      <c r="J19" s="7">
        <f t="shared" si="1"/>
        <v>411653287</v>
      </c>
      <c r="L19" s="82"/>
      <c r="M19" s="82"/>
      <c r="N19" s="82"/>
    </row>
    <row r="20" spans="1:14" ht="12.75">
      <c r="A20" s="12">
        <v>37408</v>
      </c>
      <c r="B20" s="7">
        <f>SUM(GOM!B20+Pacific!B20+Alaska!G11)</f>
        <v>52938345.49475</v>
      </c>
      <c r="C20" s="7">
        <f>SUM(GOM!C20+Pacific!C20)</f>
        <v>0</v>
      </c>
      <c r="D20" s="7">
        <f t="shared" si="0"/>
        <v>52938345.49475</v>
      </c>
      <c r="F20" s="14"/>
      <c r="G20" s="12">
        <v>37408</v>
      </c>
      <c r="H20" s="7">
        <f>SUM(GOM!H20+Pacific!H20)</f>
        <v>398370895</v>
      </c>
      <c r="I20" s="7">
        <f>SUM(GOM!I20+Pacific!I20)</f>
        <v>0</v>
      </c>
      <c r="J20" s="7">
        <f t="shared" si="1"/>
        <v>398370895</v>
      </c>
      <c r="L20" s="82"/>
      <c r="M20" s="82"/>
      <c r="N20" s="82"/>
    </row>
    <row r="21" spans="1:14" ht="12.75">
      <c r="A21" s="12">
        <v>37438</v>
      </c>
      <c r="B21" s="7">
        <f>SUM(GOM!B21+Pacific!B21+Alaska!G12)</f>
        <v>53883972.84743</v>
      </c>
      <c r="C21" s="7">
        <f>SUM(GOM!C21+Pacific!C21)</f>
        <v>0</v>
      </c>
      <c r="D21" s="7">
        <f t="shared" si="0"/>
        <v>53883972.84743</v>
      </c>
      <c r="F21" s="14"/>
      <c r="G21" s="12">
        <v>37438</v>
      </c>
      <c r="H21" s="7">
        <f>SUM(GOM!H21+Pacific!H21)</f>
        <v>413155629</v>
      </c>
      <c r="I21" s="7">
        <f>SUM(GOM!I21+Pacific!I21)</f>
        <v>0</v>
      </c>
      <c r="J21" s="7">
        <f t="shared" si="1"/>
        <v>413155629</v>
      </c>
      <c r="L21" s="82"/>
      <c r="M21" s="82"/>
      <c r="N21" s="82"/>
    </row>
    <row r="22" spans="1:14" ht="12.75">
      <c r="A22" s="12">
        <v>37469</v>
      </c>
      <c r="B22" s="7">
        <f>SUM(GOM!B22+Pacific!B22+Alaska!G13)</f>
        <v>54435139.16175</v>
      </c>
      <c r="C22" s="7">
        <f>SUM(GOM!C22+Pacific!C22)</f>
        <v>0</v>
      </c>
      <c r="D22" s="7">
        <f t="shared" si="0"/>
        <v>54435139.16175</v>
      </c>
      <c r="F22" s="14"/>
      <c r="G22" s="12">
        <v>37469</v>
      </c>
      <c r="H22" s="7">
        <f>SUM(GOM!H22+Pacific!H22)</f>
        <v>411024964</v>
      </c>
      <c r="I22" s="7">
        <f>SUM(GOM!I22+Pacific!I22)</f>
        <v>0</v>
      </c>
      <c r="J22" s="7">
        <f t="shared" si="1"/>
        <v>411024964</v>
      </c>
      <c r="L22" s="82"/>
      <c r="M22" s="82"/>
      <c r="N22" s="82"/>
    </row>
    <row r="23" spans="1:14" ht="12.75">
      <c r="A23" s="12">
        <v>37500</v>
      </c>
      <c r="B23" s="7">
        <f>SUM(GOM!B23+Pacific!B23+Alaska!G14)</f>
        <v>43794964.94165</v>
      </c>
      <c r="C23" s="7">
        <f>SUM(GOM!C23+Pacific!C23)</f>
        <v>0</v>
      </c>
      <c r="D23" s="7">
        <f t="shared" si="0"/>
        <v>43794964.94165</v>
      </c>
      <c r="F23" s="14"/>
      <c r="G23" s="12">
        <v>37500</v>
      </c>
      <c r="H23" s="7">
        <f>SUM(GOM!H23+Pacific!H23)</f>
        <v>342102825</v>
      </c>
      <c r="I23" s="7">
        <f>SUM(GOM!I23+Pacific!I23)</f>
        <v>0</v>
      </c>
      <c r="J23" s="7">
        <f t="shared" si="1"/>
        <v>342102825</v>
      </c>
      <c r="L23" s="82"/>
      <c r="M23" s="82"/>
      <c r="N23" s="82"/>
    </row>
    <row r="24" spans="1:14" ht="12.75">
      <c r="A24" s="12">
        <v>37530</v>
      </c>
      <c r="B24" s="7">
        <f>SUM(GOM!B24+Pacific!B24+Alaska!G15)</f>
        <v>41554883.07172</v>
      </c>
      <c r="C24" s="7">
        <f>SUM(GOM!C24+Pacific!C24)</f>
        <v>0</v>
      </c>
      <c r="D24" s="7">
        <f t="shared" si="0"/>
        <v>41554883.07172</v>
      </c>
      <c r="F24" s="14"/>
      <c r="G24" s="12">
        <v>37530</v>
      </c>
      <c r="H24" s="7">
        <f>SUM(GOM!H24+Pacific!H24)</f>
        <v>323515199</v>
      </c>
      <c r="I24" s="7">
        <f>SUM(GOM!I24+Pacific!I24)</f>
        <v>0</v>
      </c>
      <c r="J24" s="7">
        <f t="shared" si="1"/>
        <v>323515199</v>
      </c>
      <c r="L24" s="82"/>
      <c r="M24" s="82"/>
      <c r="N24" s="82"/>
    </row>
    <row r="25" spans="1:14" ht="12.75">
      <c r="A25" s="12">
        <v>37561</v>
      </c>
      <c r="B25" s="7">
        <f>SUM(GOM!B25+Pacific!B25+Alaska!G16)</f>
        <v>48397114.855</v>
      </c>
      <c r="C25" s="7">
        <f>SUM(GOM!C25+Pacific!C25)</f>
        <v>0</v>
      </c>
      <c r="D25" s="7">
        <f t="shared" si="0"/>
        <v>48397114.855</v>
      </c>
      <c r="F25" s="14"/>
      <c r="G25" s="12">
        <v>37561</v>
      </c>
      <c r="H25" s="7">
        <f>SUM(GOM!H25+Pacific!H25)</f>
        <v>373501724</v>
      </c>
      <c r="I25" s="7">
        <f>SUM(GOM!I25+Pacific!I25)</f>
        <v>0</v>
      </c>
      <c r="J25" s="7">
        <f t="shared" si="1"/>
        <v>373501724</v>
      </c>
      <c r="L25" s="82"/>
      <c r="M25" s="82"/>
      <c r="N25" s="82"/>
    </row>
    <row r="26" spans="1:14" s="76" customFormat="1" ht="12.75">
      <c r="A26" s="64">
        <v>37591</v>
      </c>
      <c r="B26" s="41">
        <f>SUM(GOM!B26+Pacific!B26+Alaska!G17)</f>
        <v>50956848.94879</v>
      </c>
      <c r="C26" s="41">
        <f>SUM(GOM!C26+Pacific!C26)</f>
        <v>10808</v>
      </c>
      <c r="D26" s="41">
        <f t="shared" si="0"/>
        <v>50967656.94879</v>
      </c>
      <c r="E26" s="46">
        <f>SUM(D15:D26)</f>
        <v>602291602.6101</v>
      </c>
      <c r="F26" s="14"/>
      <c r="G26" s="64">
        <v>37591</v>
      </c>
      <c r="H26" s="41">
        <f>SUM(GOM!H26+Pacific!H26)</f>
        <v>387697791</v>
      </c>
      <c r="I26" s="41">
        <f>SUM(GOM!I26+Pacific!I26)</f>
        <v>206784</v>
      </c>
      <c r="J26" s="41">
        <f t="shared" si="1"/>
        <v>387904575</v>
      </c>
      <c r="K26" s="46">
        <f>SUM(J15:J26)</f>
        <v>4595360666</v>
      </c>
      <c r="L26" s="82"/>
      <c r="M26" s="82"/>
      <c r="N26" s="82"/>
    </row>
    <row r="27" spans="1:14" ht="12.75">
      <c r="A27" s="12">
        <v>37622</v>
      </c>
      <c r="B27" s="7">
        <f>SUM(GOM!B27+Pacific!B27+Alaska!G18)</f>
        <v>51875818.99971</v>
      </c>
      <c r="C27" s="7">
        <f>SUM(GOM!C27+Pacific!C27)</f>
        <v>0</v>
      </c>
      <c r="D27" s="7">
        <f t="shared" si="0"/>
        <v>51875818.99971</v>
      </c>
      <c r="F27" s="14"/>
      <c r="G27" s="12">
        <v>37622</v>
      </c>
      <c r="H27" s="7">
        <f>SUM(GOM!H27+Pacific!H27)</f>
        <v>387994638</v>
      </c>
      <c r="I27" s="7">
        <f>SUM(GOM!I27+Pacific!I27)</f>
        <v>20957</v>
      </c>
      <c r="J27" s="7">
        <f t="shared" si="1"/>
        <v>388015595</v>
      </c>
      <c r="L27" s="82"/>
      <c r="M27" s="82"/>
      <c r="N27" s="82"/>
    </row>
    <row r="28" spans="1:14" ht="12.75">
      <c r="A28" s="12">
        <v>37653</v>
      </c>
      <c r="B28" s="7">
        <f>SUM(GOM!B28+Pacific!B28+Alaska!G19)</f>
        <v>47531428.61718</v>
      </c>
      <c r="C28" s="7">
        <f>SUM(GOM!C28+Pacific!C28)</f>
        <v>1384</v>
      </c>
      <c r="D28" s="7">
        <f t="shared" si="0"/>
        <v>47532812.61718</v>
      </c>
      <c r="F28" s="14"/>
      <c r="G28" s="12">
        <v>37653</v>
      </c>
      <c r="H28" s="7">
        <f>SUM(GOM!H28+Pacific!H28)</f>
        <v>356079120</v>
      </c>
      <c r="I28" s="7">
        <f>SUM(GOM!I28+Pacific!I28)</f>
        <v>0</v>
      </c>
      <c r="J28" s="7">
        <f t="shared" si="1"/>
        <v>356079120</v>
      </c>
      <c r="L28" s="82"/>
      <c r="M28" s="82"/>
      <c r="N28" s="82"/>
    </row>
    <row r="29" spans="1:14" ht="12.75">
      <c r="A29" s="12">
        <v>37681</v>
      </c>
      <c r="B29" s="7">
        <f>SUM(GOM!B29+Pacific!B29+Alaska!G20)</f>
        <v>52466200.79589</v>
      </c>
      <c r="C29" s="7">
        <f>SUM(GOM!C29+Pacific!C29)</f>
        <v>0</v>
      </c>
      <c r="D29" s="7">
        <f t="shared" si="0"/>
        <v>52466200.79589</v>
      </c>
      <c r="F29" s="14"/>
      <c r="G29" s="12">
        <v>37681</v>
      </c>
      <c r="H29" s="7">
        <f>SUM(GOM!H29+Pacific!H29)</f>
        <v>402761598</v>
      </c>
      <c r="I29" s="7">
        <f>SUM(GOM!I29+Pacific!I29)</f>
        <v>0</v>
      </c>
      <c r="J29" s="7">
        <f t="shared" si="1"/>
        <v>402761598</v>
      </c>
      <c r="L29" s="82"/>
      <c r="M29" s="82"/>
      <c r="N29" s="82"/>
    </row>
    <row r="30" spans="1:14" ht="12.75">
      <c r="A30" s="12">
        <v>37712</v>
      </c>
      <c r="B30" s="7">
        <f>SUM(GOM!B30+Pacific!B30+Alaska!G21)</f>
        <v>49831161.22971</v>
      </c>
      <c r="C30" s="7">
        <f>SUM(GOM!C30+Pacific!C30)</f>
        <v>0</v>
      </c>
      <c r="D30" s="7">
        <f t="shared" si="0"/>
        <v>49831161.22971</v>
      </c>
      <c r="F30" s="14"/>
      <c r="G30" s="12">
        <v>37712</v>
      </c>
      <c r="H30" s="7">
        <f>SUM(GOM!H30+Pacific!H30)</f>
        <v>391574941</v>
      </c>
      <c r="I30" s="7">
        <f>SUM(GOM!I30+Pacific!I30)</f>
        <v>0</v>
      </c>
      <c r="J30" s="7">
        <f t="shared" si="1"/>
        <v>391574941</v>
      </c>
      <c r="L30" s="82"/>
      <c r="M30" s="82"/>
      <c r="N30" s="82"/>
    </row>
    <row r="31" spans="1:14" ht="12.75">
      <c r="A31" s="12">
        <v>37742</v>
      </c>
      <c r="B31" s="7">
        <f>SUM(GOM!B31+Pacific!B31+Alaska!G22)</f>
        <v>50335397.21243</v>
      </c>
      <c r="C31" s="7">
        <f>SUM(GOM!C31+Pacific!C31)</f>
        <v>0</v>
      </c>
      <c r="D31" s="7">
        <f t="shared" si="0"/>
        <v>50335397.21243</v>
      </c>
      <c r="F31" s="14"/>
      <c r="G31" s="12">
        <v>37742</v>
      </c>
      <c r="H31" s="7">
        <f>SUM(GOM!H31+Pacific!H31)</f>
        <v>396013521</v>
      </c>
      <c r="I31" s="7">
        <f>SUM(GOM!I31+Pacific!I31)</f>
        <v>0</v>
      </c>
      <c r="J31" s="7">
        <f t="shared" si="1"/>
        <v>396013521</v>
      </c>
      <c r="L31" s="82"/>
      <c r="M31" s="82"/>
      <c r="N31" s="82"/>
    </row>
    <row r="32" spans="1:14" ht="12.75">
      <c r="A32" s="12">
        <v>37773</v>
      </c>
      <c r="B32" s="7">
        <f>SUM(GOM!B32+Pacific!B32+Alaska!G23)</f>
        <v>49262020.7784</v>
      </c>
      <c r="C32" s="7">
        <f>SUM(GOM!C32+Pacific!C32)</f>
        <v>0</v>
      </c>
      <c r="D32" s="7">
        <f t="shared" si="0"/>
        <v>49262020.7784</v>
      </c>
      <c r="F32" s="14"/>
      <c r="G32" s="12">
        <v>37773</v>
      </c>
      <c r="H32" s="7">
        <f>SUM(GOM!H32+Pacific!H32)</f>
        <v>373525284</v>
      </c>
      <c r="I32" s="7">
        <f>SUM(GOM!I32+Pacific!I32)</f>
        <v>0</v>
      </c>
      <c r="J32" s="7">
        <f t="shared" si="1"/>
        <v>373525284</v>
      </c>
      <c r="L32" s="82"/>
      <c r="M32" s="82"/>
      <c r="N32" s="82"/>
    </row>
    <row r="33" spans="1:14" ht="12.75">
      <c r="A33" s="12">
        <v>37803</v>
      </c>
      <c r="B33" s="7">
        <f>SUM(GOM!B33+Pacific!B33+Alaska!G24)</f>
        <v>48222281.3848</v>
      </c>
      <c r="C33" s="7">
        <f>SUM(GOM!C33+Pacific!C33)</f>
        <v>0</v>
      </c>
      <c r="D33" s="7">
        <f t="shared" si="0"/>
        <v>48222281.3848</v>
      </c>
      <c r="F33" s="14"/>
      <c r="G33" s="12">
        <v>37803</v>
      </c>
      <c r="H33" s="7">
        <f>SUM(GOM!H33+Pacific!H33)</f>
        <v>365169330</v>
      </c>
      <c r="I33" s="7">
        <f>SUM(GOM!I33+Pacific!I33)</f>
        <v>0</v>
      </c>
      <c r="J33" s="7">
        <f t="shared" si="1"/>
        <v>365169330</v>
      </c>
      <c r="L33" s="82"/>
      <c r="M33" s="82"/>
      <c r="N33" s="82"/>
    </row>
    <row r="34" spans="1:14" ht="12.75">
      <c r="A34" s="12">
        <v>37834</v>
      </c>
      <c r="B34" s="7">
        <f>SUM(GOM!B34+Pacific!B34+Alaska!G25)</f>
        <v>50447892.1464</v>
      </c>
      <c r="C34" s="7">
        <f>SUM(GOM!C34+Pacific!C34)</f>
        <v>0</v>
      </c>
      <c r="D34" s="7">
        <f t="shared" si="0"/>
        <v>50447892.1464</v>
      </c>
      <c r="F34" s="14"/>
      <c r="G34" s="12">
        <v>37834</v>
      </c>
      <c r="H34" s="7">
        <f>SUM(GOM!H34+Pacific!H34)</f>
        <v>377083035</v>
      </c>
      <c r="I34" s="7">
        <f>SUM(GOM!I34+Pacific!I34)</f>
        <v>0</v>
      </c>
      <c r="J34" s="7">
        <f t="shared" si="1"/>
        <v>377083035</v>
      </c>
      <c r="L34" s="82"/>
      <c r="M34" s="82"/>
      <c r="N34" s="82"/>
    </row>
    <row r="35" spans="1:14" ht="12.75">
      <c r="A35" s="12">
        <v>37865</v>
      </c>
      <c r="B35" s="7">
        <f>SUM(GOM!B35+Pacific!B35+Alaska!G26)</f>
        <v>48449015.424</v>
      </c>
      <c r="C35" s="7">
        <f>SUM(GOM!C35+Pacific!C35)</f>
        <v>0</v>
      </c>
      <c r="D35" s="7">
        <f t="shared" si="0"/>
        <v>48449015.424</v>
      </c>
      <c r="F35" s="14"/>
      <c r="G35" s="12">
        <v>37865</v>
      </c>
      <c r="H35" s="7">
        <f>SUM(GOM!H35+Pacific!H35)</f>
        <v>357786973</v>
      </c>
      <c r="I35" s="7">
        <f>SUM(GOM!I35+Pacific!I35)</f>
        <v>0</v>
      </c>
      <c r="J35" s="7">
        <f t="shared" si="1"/>
        <v>357786973</v>
      </c>
      <c r="L35" s="82"/>
      <c r="M35" s="82"/>
      <c r="N35" s="82"/>
    </row>
    <row r="36" spans="1:14" ht="12.75">
      <c r="A36" s="12">
        <v>37895</v>
      </c>
      <c r="B36" s="7">
        <f>SUM(GOM!B36+Pacific!B36+Alaska!G27)</f>
        <v>49937232.4504</v>
      </c>
      <c r="C36" s="7">
        <f>SUM(GOM!C36+Pacific!C36)</f>
        <v>0</v>
      </c>
      <c r="D36" s="7">
        <f t="shared" si="0"/>
        <v>49937232.4504</v>
      </c>
      <c r="F36" s="14"/>
      <c r="G36" s="12">
        <v>37895</v>
      </c>
      <c r="H36" s="7">
        <f>SUM(GOM!H36+Pacific!H36)</f>
        <v>369887173</v>
      </c>
      <c r="I36" s="7">
        <f>SUM(GOM!I36+Pacific!I36)</f>
        <v>0</v>
      </c>
      <c r="J36" s="7">
        <f t="shared" si="1"/>
        <v>369887173</v>
      </c>
      <c r="L36" s="82"/>
      <c r="M36" s="82"/>
      <c r="N36" s="82"/>
    </row>
    <row r="37" spans="1:14" ht="12.75">
      <c r="A37" s="12">
        <v>37926</v>
      </c>
      <c r="B37" s="7">
        <f>SUM(GOM!B37+Pacific!B37+Alaska!G28)</f>
        <v>47189042.6032</v>
      </c>
      <c r="C37" s="7">
        <f>SUM(GOM!C37+Pacific!C37)</f>
        <v>0</v>
      </c>
      <c r="D37" s="7">
        <f t="shared" si="0"/>
        <v>47189042.6032</v>
      </c>
      <c r="F37" s="14"/>
      <c r="G37" s="12">
        <v>37926</v>
      </c>
      <c r="H37" s="7">
        <f>SUM(GOM!H37+Pacific!H37)</f>
        <v>347833861</v>
      </c>
      <c r="I37" s="7">
        <f>SUM(GOM!I37+Pacific!I37)</f>
        <v>0</v>
      </c>
      <c r="J37" s="7">
        <f t="shared" si="1"/>
        <v>347833861</v>
      </c>
      <c r="L37" s="82"/>
      <c r="M37" s="82"/>
      <c r="N37" s="82"/>
    </row>
    <row r="38" spans="1:14" s="76" customFormat="1" ht="12.75">
      <c r="A38" s="64">
        <v>37956</v>
      </c>
      <c r="B38" s="41">
        <f>SUM(GOM!B38+Pacific!B38+Alaska!G29)</f>
        <v>49246276.36</v>
      </c>
      <c r="C38" s="41">
        <f>SUM(GOM!C38+Pacific!C38)</f>
        <v>1033</v>
      </c>
      <c r="D38" s="41">
        <f t="shared" si="0"/>
        <v>49247309.36</v>
      </c>
      <c r="E38" s="46">
        <f>SUM(D27:D38)</f>
        <v>594796185.00212</v>
      </c>
      <c r="F38" s="14"/>
      <c r="G38" s="64">
        <v>37956</v>
      </c>
      <c r="H38" s="41">
        <f>SUM(GOM!H38+Pacific!H38)</f>
        <v>362305738</v>
      </c>
      <c r="I38" s="41">
        <f>SUM(GOM!I38+Pacific!I38)</f>
        <v>485888</v>
      </c>
      <c r="J38" s="41">
        <f t="shared" si="1"/>
        <v>362791626</v>
      </c>
      <c r="K38" s="46">
        <f>SUM(J27:J38)</f>
        <v>4488522057</v>
      </c>
      <c r="L38" s="82"/>
      <c r="M38" s="82"/>
      <c r="N38" s="82"/>
    </row>
    <row r="39" spans="1:14" ht="12.75">
      <c r="A39" s="12">
        <v>37987</v>
      </c>
      <c r="B39" s="7">
        <f>SUM(GOM!B39+Pacific!B39+Alaska!G30)</f>
        <v>50147060.1848</v>
      </c>
      <c r="C39" s="7">
        <f>SUM(GOM!C39+Pacific!C39)</f>
        <v>564</v>
      </c>
      <c r="D39" s="7">
        <f t="shared" si="0"/>
        <v>50147624.1848</v>
      </c>
      <c r="F39" s="14"/>
      <c r="G39" s="12">
        <v>37987</v>
      </c>
      <c r="H39" s="7">
        <f>SUM(GOM!H39+Pacific!H39)</f>
        <v>363592184</v>
      </c>
      <c r="I39" s="7">
        <f>SUM(GOM!I39+Pacific!I39)</f>
        <v>352806</v>
      </c>
      <c r="J39" s="7">
        <f t="shared" si="1"/>
        <v>363944990</v>
      </c>
      <c r="L39" s="82"/>
      <c r="M39" s="82"/>
      <c r="N39" s="82"/>
    </row>
    <row r="40" spans="1:14" ht="12.75">
      <c r="A40" s="12">
        <v>38018</v>
      </c>
      <c r="B40" s="7">
        <f>SUM(GOM!B40+Pacific!B40+Alaska!G31)</f>
        <v>47446900.9528</v>
      </c>
      <c r="C40" s="7">
        <f>SUM(GOM!C40+Pacific!C40)</f>
        <v>579</v>
      </c>
      <c r="D40" s="7">
        <f t="shared" si="0"/>
        <v>47447479.9528</v>
      </c>
      <c r="F40" s="14"/>
      <c r="G40" s="12">
        <v>38018</v>
      </c>
      <c r="H40" s="7">
        <f>SUM(GOM!H40+Pacific!H40)</f>
        <v>341415502</v>
      </c>
      <c r="I40" s="7">
        <f>SUM(GOM!I40+Pacific!I40)</f>
        <v>322592</v>
      </c>
      <c r="J40" s="7">
        <f t="shared" si="1"/>
        <v>341738094</v>
      </c>
      <c r="L40" s="82"/>
      <c r="M40" s="82"/>
      <c r="N40" s="82"/>
    </row>
    <row r="41" spans="1:14" ht="12.75">
      <c r="A41" s="12">
        <v>38047</v>
      </c>
      <c r="B41" s="7">
        <f>SUM(GOM!B41+Pacific!B41+Alaska!G32)</f>
        <v>50183748.668</v>
      </c>
      <c r="C41" s="7">
        <f>SUM(GOM!C41+Pacific!C41)</f>
        <v>12327</v>
      </c>
      <c r="D41" s="7">
        <f t="shared" si="0"/>
        <v>50196075.668</v>
      </c>
      <c r="F41" s="14"/>
      <c r="G41" s="12">
        <v>38047</v>
      </c>
      <c r="H41" s="7">
        <f>SUM(GOM!H41+Pacific!H41)</f>
        <v>373081309</v>
      </c>
      <c r="I41" s="7">
        <f>SUM(GOM!I41+Pacific!I41)</f>
        <v>405039</v>
      </c>
      <c r="J41" s="7">
        <f t="shared" si="1"/>
        <v>373486348</v>
      </c>
      <c r="L41" s="82"/>
      <c r="M41" s="82"/>
      <c r="N41" s="82"/>
    </row>
    <row r="42" spans="1:14" ht="12.75">
      <c r="A42" s="12">
        <v>38078</v>
      </c>
      <c r="B42" s="7">
        <f>SUM(GOM!B42+Pacific!B42+Alaska!G33)</f>
        <v>48131063.8144</v>
      </c>
      <c r="C42" s="7">
        <f>SUM(GOM!C42+Pacific!C42)</f>
        <v>0</v>
      </c>
      <c r="D42" s="7">
        <f t="shared" si="0"/>
        <v>48131063.8144</v>
      </c>
      <c r="F42" s="14"/>
      <c r="G42" s="12">
        <v>38078</v>
      </c>
      <c r="H42" s="7">
        <f>SUM(GOM!H42+Pacific!H42)</f>
        <v>360454324</v>
      </c>
      <c r="I42" s="7">
        <f>SUM(GOM!I42+Pacific!I42)</f>
        <v>0</v>
      </c>
      <c r="J42" s="7">
        <f t="shared" si="1"/>
        <v>360454324</v>
      </c>
      <c r="L42" s="82"/>
      <c r="M42" s="82"/>
      <c r="N42" s="82"/>
    </row>
    <row r="43" spans="1:14" ht="12.75">
      <c r="A43" s="12">
        <v>38108</v>
      </c>
      <c r="B43" s="7">
        <f>SUM(GOM!B43+Pacific!B43+Alaska!G34)</f>
        <v>50215715.2536</v>
      </c>
      <c r="C43" s="7">
        <f>SUM(GOM!C43+Pacific!C43)</f>
        <v>0</v>
      </c>
      <c r="D43" s="7">
        <f t="shared" si="0"/>
        <v>50215715.2536</v>
      </c>
      <c r="F43" s="14"/>
      <c r="G43" s="12">
        <v>38108</v>
      </c>
      <c r="H43" s="7">
        <f>SUM(GOM!H43+Pacific!H43)</f>
        <v>365894590</v>
      </c>
      <c r="I43" s="7">
        <f>SUM(GOM!I43+Pacific!I43)</f>
        <v>0</v>
      </c>
      <c r="J43" s="7">
        <f t="shared" si="1"/>
        <v>365894590</v>
      </c>
      <c r="L43" s="82"/>
      <c r="M43" s="82"/>
      <c r="N43" s="82"/>
    </row>
    <row r="44" spans="1:14" ht="12.75">
      <c r="A44" s="12">
        <v>38139</v>
      </c>
      <c r="B44" s="7">
        <f>SUM(GOM!B44+Pacific!B44+Alaska!G35)</f>
        <v>45767996.9216</v>
      </c>
      <c r="C44" s="7">
        <f>SUM(GOM!C44+Pacific!C44)</f>
        <v>0</v>
      </c>
      <c r="D44" s="7">
        <f t="shared" si="0"/>
        <v>45767996.9216</v>
      </c>
      <c r="F44" s="14"/>
      <c r="G44" s="12">
        <v>38139</v>
      </c>
      <c r="H44" s="7">
        <f>SUM(GOM!H44+Pacific!H44)</f>
        <v>341996345</v>
      </c>
      <c r="I44" s="7">
        <f>SUM(GOM!I44+Pacific!I44)</f>
        <v>0</v>
      </c>
      <c r="J44" s="7">
        <f t="shared" si="1"/>
        <v>341996345</v>
      </c>
      <c r="L44" s="82"/>
      <c r="M44" s="82"/>
      <c r="N44" s="82"/>
    </row>
    <row r="45" spans="1:14" ht="12.75">
      <c r="A45" s="12">
        <v>38169</v>
      </c>
      <c r="B45" s="7">
        <f>SUM(GOM!B45+Pacific!B45+Alaska!G36)</f>
        <v>53273997.5864</v>
      </c>
      <c r="C45" s="7">
        <f>SUM(GOM!C45+Pacific!C45)</f>
        <v>0</v>
      </c>
      <c r="D45" s="7">
        <f t="shared" si="0"/>
        <v>53273997.5864</v>
      </c>
      <c r="F45" s="14"/>
      <c r="G45" s="12">
        <v>38169</v>
      </c>
      <c r="H45" s="7">
        <f>SUM(GOM!H45+Pacific!H45)</f>
        <v>359924191</v>
      </c>
      <c r="I45" s="7">
        <f>SUM(GOM!I45+Pacific!I45)</f>
        <v>0</v>
      </c>
      <c r="J45" s="7">
        <f t="shared" si="1"/>
        <v>359924191</v>
      </c>
      <c r="L45" s="82"/>
      <c r="M45" s="82"/>
      <c r="N45" s="82"/>
    </row>
    <row r="46" spans="1:14" ht="12.75">
      <c r="A46" s="43">
        <v>38203</v>
      </c>
      <c r="B46" s="7">
        <f>SUM(GOM!B46+Pacific!B46+Alaska!G37)</f>
        <v>51051788.3848</v>
      </c>
      <c r="C46" s="7">
        <f>SUM(GOM!C46+Pacific!C46)</f>
        <v>33010</v>
      </c>
      <c r="D46" s="7">
        <f t="shared" si="0"/>
        <v>51084798.3848</v>
      </c>
      <c r="E46" s="59"/>
      <c r="F46" s="14"/>
      <c r="G46" s="43">
        <v>38203</v>
      </c>
      <c r="H46" s="7">
        <f>SUM(GOM!H46+Pacific!H46)</f>
        <v>352924234</v>
      </c>
      <c r="I46" s="7">
        <f>SUM(GOM!I46+Pacific!I46)</f>
        <v>47401</v>
      </c>
      <c r="J46" s="7">
        <f t="shared" si="1"/>
        <v>352971635</v>
      </c>
      <c r="K46" s="45"/>
      <c r="L46" s="82"/>
      <c r="M46" s="82"/>
      <c r="N46" s="82"/>
    </row>
    <row r="47" spans="1:14" ht="12.75">
      <c r="A47" s="12">
        <v>38231</v>
      </c>
      <c r="B47" s="7">
        <f>SUM(GOM!B47+Pacific!B47+Alaska!G38)</f>
        <v>37863296.756</v>
      </c>
      <c r="C47" s="7">
        <f>SUM(GOM!C47+Pacific!C47)</f>
        <v>0</v>
      </c>
      <c r="D47" s="7">
        <f t="shared" si="0"/>
        <v>37863296.756</v>
      </c>
      <c r="E47" s="59"/>
      <c r="F47" s="14"/>
      <c r="G47" s="12">
        <v>38231</v>
      </c>
      <c r="H47" s="7">
        <f>SUM(GOM!H47+Pacific!H47)</f>
        <v>277760703</v>
      </c>
      <c r="I47" s="7">
        <f>SUM(GOM!I47+Pacific!I47)</f>
        <v>0</v>
      </c>
      <c r="J47" s="7">
        <f t="shared" si="1"/>
        <v>277760703</v>
      </c>
      <c r="L47" s="82"/>
      <c r="M47" s="82"/>
      <c r="N47" s="82"/>
    </row>
    <row r="48" spans="1:14" ht="12.75">
      <c r="A48" s="43">
        <v>38261</v>
      </c>
      <c r="B48" s="7">
        <f>SUM(GOM!B48+Pacific!B48+Alaska!G39)</f>
        <v>39412440.3776</v>
      </c>
      <c r="C48" s="7">
        <f>SUM(GOM!C48+Pacific!C48)</f>
        <v>0</v>
      </c>
      <c r="D48" s="47">
        <f t="shared" si="0"/>
        <v>39412440.3776</v>
      </c>
      <c r="E48" s="59"/>
      <c r="F48" s="14"/>
      <c r="G48" s="43">
        <v>38261</v>
      </c>
      <c r="H48" s="7">
        <f>SUM(GOM!H48+Pacific!H48)</f>
        <v>302394673</v>
      </c>
      <c r="I48" s="7">
        <f>SUM(GOM!I48+Pacific!I48)</f>
        <v>0</v>
      </c>
      <c r="J48" s="47">
        <f t="shared" si="1"/>
        <v>302394673</v>
      </c>
      <c r="K48" s="59"/>
      <c r="L48" s="82"/>
      <c r="M48" s="82"/>
      <c r="N48" s="82"/>
    </row>
    <row r="49" spans="1:14" ht="12.75">
      <c r="A49" s="43">
        <v>38292</v>
      </c>
      <c r="B49" s="7">
        <f>SUM(GOM!B49+Pacific!B49+Alaska!G40)</f>
        <v>44949132.8544</v>
      </c>
      <c r="C49" s="7">
        <f>SUM(GOM!C49+Pacific!C49)</f>
        <v>48757</v>
      </c>
      <c r="D49" s="47">
        <f t="shared" si="0"/>
        <v>44997889.8544</v>
      </c>
      <c r="E49" s="59"/>
      <c r="F49" s="14"/>
      <c r="G49" s="43">
        <v>38292</v>
      </c>
      <c r="H49" s="7">
        <f>SUM(GOM!H49+Pacific!H49)</f>
        <v>310869727</v>
      </c>
      <c r="I49" s="7">
        <f>SUM(GOM!I49+Pacific!I49)</f>
        <v>386792</v>
      </c>
      <c r="J49" s="47">
        <f t="shared" si="1"/>
        <v>311256519</v>
      </c>
      <c r="K49" s="59"/>
      <c r="L49" s="82"/>
      <c r="M49" s="82"/>
      <c r="N49" s="82"/>
    </row>
    <row r="50" spans="1:14" s="76" customFormat="1" ht="12.75">
      <c r="A50" s="93">
        <v>38322</v>
      </c>
      <c r="B50" s="94">
        <f>SUM(GOM!B50+Pacific!B50+Alaska!G41)</f>
        <v>48420868.5424</v>
      </c>
      <c r="C50" s="94">
        <f>SUM(GOM!C50+Pacific!C50)</f>
        <v>2066</v>
      </c>
      <c r="D50" s="94">
        <f t="shared" si="0"/>
        <v>48422934.5424</v>
      </c>
      <c r="E50" s="147">
        <f>SUM(D39:D50)</f>
        <v>566961313.2968</v>
      </c>
      <c r="F50" s="80"/>
      <c r="G50" s="150">
        <v>38322</v>
      </c>
      <c r="H50" s="94">
        <f>SUM(GOM!H50+Pacific!H50)</f>
        <v>307552886</v>
      </c>
      <c r="I50" s="94">
        <f>SUM(GOM!I50+Pacific!I50)</f>
        <v>319757</v>
      </c>
      <c r="J50" s="94">
        <f t="shared" si="1"/>
        <v>307872643</v>
      </c>
      <c r="K50" s="119">
        <f>SUM(J39:J50)</f>
        <v>4059695055</v>
      </c>
      <c r="L50" s="82"/>
      <c r="M50" s="82"/>
      <c r="N50" s="82"/>
    </row>
    <row r="51" spans="1:14" s="76" customFormat="1" ht="12.75">
      <c r="A51" s="123">
        <v>38353</v>
      </c>
      <c r="B51" s="100">
        <f>SUM(GOM!B51+Pacific!B51+Alaska!G42)</f>
        <v>48972863.9464</v>
      </c>
      <c r="C51" s="100">
        <f>SUM(GOM!C51+Pacific!C51)</f>
        <v>9454</v>
      </c>
      <c r="D51" s="100">
        <f t="shared" si="0"/>
        <v>48982317.9464</v>
      </c>
      <c r="E51" s="148"/>
      <c r="F51" s="80"/>
      <c r="G51" s="145">
        <v>38353</v>
      </c>
      <c r="H51" s="100">
        <f>SUM(GOM!H51+Pacific!H51)</f>
        <v>314142904</v>
      </c>
      <c r="I51" s="100">
        <f>SUM(GOM!I51+Pacific!I51)</f>
        <v>178071</v>
      </c>
      <c r="J51" s="100">
        <f t="shared" si="1"/>
        <v>314320975</v>
      </c>
      <c r="K51" s="120"/>
      <c r="L51" s="82"/>
      <c r="M51" s="82"/>
      <c r="N51" s="82"/>
    </row>
    <row r="52" spans="1:14" s="76" customFormat="1" ht="12.75">
      <c r="A52" s="123">
        <v>38384</v>
      </c>
      <c r="B52" s="100">
        <f>SUM(GOM!B52+Pacific!B52+Alaska!G43)</f>
        <v>44125918.12</v>
      </c>
      <c r="C52" s="100">
        <f>SUM(GOM!C52+Pacific!C52)</f>
        <v>2077</v>
      </c>
      <c r="D52" s="100">
        <f t="shared" si="0"/>
        <v>44127995.12</v>
      </c>
      <c r="E52" s="148"/>
      <c r="F52" s="80"/>
      <c r="G52" s="145">
        <v>38384</v>
      </c>
      <c r="H52" s="100">
        <f>SUM(GOM!H52+Pacific!H52)</f>
        <v>291032766</v>
      </c>
      <c r="I52" s="100">
        <f>SUM(GOM!I52+Pacific!I52)</f>
        <v>323670</v>
      </c>
      <c r="J52" s="100">
        <f t="shared" si="1"/>
        <v>291356436</v>
      </c>
      <c r="K52" s="120"/>
      <c r="L52" s="82"/>
      <c r="M52" s="82"/>
      <c r="N52" s="82"/>
    </row>
    <row r="53" spans="1:14" s="76" customFormat="1" ht="12.75">
      <c r="A53" s="123">
        <v>38412</v>
      </c>
      <c r="B53" s="100">
        <f>SUM(GOM!B53+Pacific!B53+Alaska!G44)</f>
        <v>51168857.5752</v>
      </c>
      <c r="C53" s="100">
        <f>SUM(GOM!C53+Pacific!C53)</f>
        <v>13897</v>
      </c>
      <c r="D53" s="100">
        <f t="shared" si="0"/>
        <v>51182754.5752</v>
      </c>
      <c r="E53" s="148"/>
      <c r="F53" s="80"/>
      <c r="G53" s="145">
        <v>38412</v>
      </c>
      <c r="H53" s="100">
        <f>SUM(GOM!H53+Pacific!H53)</f>
        <v>326519884</v>
      </c>
      <c r="I53" s="100">
        <f>SUM(GOM!I53+Pacific!I53)</f>
        <v>1412027</v>
      </c>
      <c r="J53" s="100">
        <f t="shared" si="1"/>
        <v>327931911</v>
      </c>
      <c r="K53" s="120"/>
      <c r="L53" s="82"/>
      <c r="M53" s="82"/>
      <c r="N53" s="82"/>
    </row>
    <row r="54" spans="1:14" s="76" customFormat="1" ht="12.75">
      <c r="A54" s="123">
        <v>38443</v>
      </c>
      <c r="B54" s="100">
        <f>SUM(GOM!B54+Pacific!B54+Alaska!G45)</f>
        <v>49529889.0768</v>
      </c>
      <c r="C54" s="100">
        <f>SUM(GOM!C54+Pacific!C54)</f>
        <v>181106</v>
      </c>
      <c r="D54" s="100">
        <f t="shared" si="0"/>
        <v>49710995.0768</v>
      </c>
      <c r="E54" s="148"/>
      <c r="F54" s="80"/>
      <c r="G54" s="145">
        <v>38443</v>
      </c>
      <c r="H54" s="100">
        <f>SUM(GOM!H54+Pacific!H54)</f>
        <v>315756801</v>
      </c>
      <c r="I54" s="100">
        <f>SUM(GOM!I54+Pacific!I54)</f>
        <v>1580389</v>
      </c>
      <c r="J54" s="100">
        <f t="shared" si="1"/>
        <v>317337190</v>
      </c>
      <c r="K54" s="120"/>
      <c r="L54" s="82"/>
      <c r="M54" s="82"/>
      <c r="N54" s="82"/>
    </row>
    <row r="55" spans="1:14" s="76" customFormat="1" ht="12.75">
      <c r="A55" s="123">
        <v>38473</v>
      </c>
      <c r="B55" s="100">
        <f>SUM(GOM!B55+Pacific!B55+Alaska!G46)</f>
        <v>52866326.9128</v>
      </c>
      <c r="C55" s="100">
        <f>SUM(GOM!C55+Pacific!C55)</f>
        <v>130807</v>
      </c>
      <c r="D55" s="100">
        <f t="shared" si="0"/>
        <v>52997133.9128</v>
      </c>
      <c r="E55" s="148"/>
      <c r="F55" s="80"/>
      <c r="G55" s="145">
        <v>38473</v>
      </c>
      <c r="H55" s="100">
        <f>SUM(GOM!H55+Pacific!H55)</f>
        <v>330794556</v>
      </c>
      <c r="I55" s="100">
        <f>SUM(GOM!I55+Pacific!I55)</f>
        <v>1569406</v>
      </c>
      <c r="J55" s="100">
        <f t="shared" si="1"/>
        <v>332363962</v>
      </c>
      <c r="K55" s="120"/>
      <c r="L55" s="82"/>
      <c r="M55" s="82"/>
      <c r="N55" s="82"/>
    </row>
    <row r="56" spans="1:14" s="76" customFormat="1" ht="12.75">
      <c r="A56" s="138">
        <v>38504</v>
      </c>
      <c r="B56" s="100">
        <f>SUM(GOM!B56+Pacific!B56+Alaska!G47)</f>
        <v>46922733.7496</v>
      </c>
      <c r="C56" s="100">
        <f>SUM(GOM!C56+Pacific!C56)</f>
        <v>2360609</v>
      </c>
      <c r="D56" s="100">
        <f t="shared" si="0"/>
        <v>49283342.7496</v>
      </c>
      <c r="E56" s="148"/>
      <c r="F56" s="80"/>
      <c r="G56" s="145">
        <v>38504</v>
      </c>
      <c r="H56" s="100">
        <f>SUM(GOM!H56+Pacific!H56)</f>
        <v>305178150</v>
      </c>
      <c r="I56" s="100">
        <f>SUM(GOM!I56+Pacific!I56)</f>
        <v>8660447</v>
      </c>
      <c r="J56" s="100">
        <f t="shared" si="1"/>
        <v>313838597</v>
      </c>
      <c r="K56" s="120"/>
      <c r="L56" s="82"/>
      <c r="M56" s="82"/>
      <c r="N56" s="82"/>
    </row>
    <row r="57" spans="1:14" s="76" customFormat="1" ht="12.75">
      <c r="A57" s="123">
        <v>38534</v>
      </c>
      <c r="B57" s="100">
        <f>SUM(GOM!B57+Pacific!B57+Alaska!G48)</f>
        <v>44651043.62</v>
      </c>
      <c r="C57" s="100">
        <f>SUM(GOM!C57+Pacific!C57)</f>
        <v>2809355</v>
      </c>
      <c r="D57" s="100">
        <f>SUM(B57:C57)</f>
        <v>47460398.62</v>
      </c>
      <c r="E57" s="148"/>
      <c r="F57" s="80"/>
      <c r="G57" s="145">
        <v>38534</v>
      </c>
      <c r="H57" s="100">
        <f>SUM(GOM!H57+Pacific!H57)</f>
        <v>286692632</v>
      </c>
      <c r="I57" s="100">
        <f>SUM(GOM!I57+Pacific!I57)</f>
        <v>11479281</v>
      </c>
      <c r="J57" s="100">
        <f>SUM(H57:I57)</f>
        <v>298171913</v>
      </c>
      <c r="K57" s="120"/>
      <c r="L57" s="82"/>
      <c r="M57" s="82"/>
      <c r="N57" s="82"/>
    </row>
    <row r="58" spans="1:14" s="76" customFormat="1" ht="12.75">
      <c r="A58" s="138">
        <v>38565</v>
      </c>
      <c r="B58" s="100">
        <f>SUM(GOM!B58+Pacific!B58+Alaska!G49)</f>
        <v>37488044.8456</v>
      </c>
      <c r="C58" s="100">
        <f>SUM(GOM!C58+Pacific!C58)</f>
        <v>7049057</v>
      </c>
      <c r="D58" s="100">
        <f>SUM(B58:C58)</f>
        <v>44537101.8456</v>
      </c>
      <c r="E58" s="148"/>
      <c r="F58" s="80"/>
      <c r="G58" s="145">
        <v>38565</v>
      </c>
      <c r="H58" s="100">
        <f>SUM(GOM!H58+Pacific!H58)</f>
        <v>260910765</v>
      </c>
      <c r="I58" s="100">
        <f>SUM(GOM!I58+Pacific!I58)</f>
        <v>19696934</v>
      </c>
      <c r="J58" s="100">
        <f>SUM(H58:I58)</f>
        <v>280607699</v>
      </c>
      <c r="K58" s="120"/>
      <c r="L58" s="82"/>
      <c r="M58" s="82"/>
      <c r="N58" s="82"/>
    </row>
    <row r="59" spans="1:14" s="76" customFormat="1" ht="12.75">
      <c r="A59" s="124">
        <v>38596</v>
      </c>
      <c r="B59" s="114">
        <f>SUM(GOM!B59+Pacific!B59+Alaska!G50)</f>
        <v>12682386.3632</v>
      </c>
      <c r="C59" s="114">
        <f>SUM(GOM!C59+Pacific!C59)</f>
        <v>3759279</v>
      </c>
      <c r="D59" s="114">
        <f>SUM(B59:C59)</f>
        <v>16441665.3632</v>
      </c>
      <c r="E59" s="149"/>
      <c r="F59" s="80"/>
      <c r="G59" s="146">
        <v>38596</v>
      </c>
      <c r="H59" s="114">
        <f>SUM(GOM!H59+Pacific!H59)</f>
        <v>122047457</v>
      </c>
      <c r="I59" s="114">
        <f>SUM(GOM!I59+Pacific!I59)</f>
        <v>20316693</v>
      </c>
      <c r="J59" s="114">
        <f>SUM(H59:I59)</f>
        <v>142364150</v>
      </c>
      <c r="K59" s="132"/>
      <c r="L59" s="82"/>
      <c r="M59" s="82"/>
      <c r="N59" s="82"/>
    </row>
    <row r="60" spans="1:11" ht="12.75">
      <c r="A60" s="43"/>
      <c r="B60" s="7"/>
      <c r="C60" s="7"/>
      <c r="D60" s="47"/>
      <c r="E60" s="59"/>
      <c r="F60" s="65"/>
      <c r="G60" s="43"/>
      <c r="H60" s="7"/>
      <c r="I60" s="7"/>
      <c r="J60" s="47"/>
      <c r="K60" s="59"/>
    </row>
    <row r="61" spans="1:14" s="73" customFormat="1" ht="12.75">
      <c r="A61" s="75"/>
      <c r="B61" s="133"/>
      <c r="C61" s="134"/>
      <c r="D61" s="133"/>
      <c r="E61" s="135"/>
      <c r="F61" s="75"/>
      <c r="G61" s="75"/>
      <c r="H61" s="75"/>
      <c r="I61" s="136"/>
      <c r="J61" s="75"/>
      <c r="K61" s="135"/>
      <c r="L61" s="75"/>
      <c r="M61" s="75"/>
      <c r="N61" s="75"/>
    </row>
    <row r="62" spans="1:9" s="69" customFormat="1" ht="12.75" customHeight="1">
      <c r="A62" s="66" t="s">
        <v>8</v>
      </c>
      <c r="B62" s="67"/>
      <c r="C62" s="68"/>
      <c r="D62" s="67"/>
      <c r="E62" s="67"/>
      <c r="F62" s="137"/>
      <c r="I62" s="70"/>
    </row>
    <row r="63" spans="1:6" s="69" customFormat="1" ht="10.5">
      <c r="A63" s="71" t="s">
        <v>17</v>
      </c>
      <c r="E63" s="57"/>
      <c r="F63" s="137"/>
    </row>
    <row r="64" spans="1:6" s="69" customFormat="1" ht="10.5">
      <c r="A64" s="72" t="s">
        <v>7</v>
      </c>
      <c r="F64" s="137"/>
    </row>
    <row r="65" spans="1:11" s="69" customFormat="1" ht="12.75" customHeight="1">
      <c r="A65" s="166" t="s">
        <v>9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</row>
    <row r="66" spans="1:6" ht="12.75">
      <c r="A66" s="13"/>
      <c r="F66" s="82"/>
    </row>
    <row r="67" ht="12.75">
      <c r="F67" s="82"/>
    </row>
    <row r="68" ht="12.75">
      <c r="F68" s="82"/>
    </row>
    <row r="69" ht="12.75">
      <c r="F69" s="82"/>
    </row>
    <row r="70" ht="12.75">
      <c r="F70" s="82"/>
    </row>
    <row r="71" ht="12.75">
      <c r="F71" s="82"/>
    </row>
  </sheetData>
  <mergeCells count="3">
    <mergeCell ref="A1:E1"/>
    <mergeCell ref="G1:K1"/>
    <mergeCell ref="A65:K65"/>
  </mergeCells>
  <printOptions horizontalCentered="1"/>
  <pageMargins left="0.5" right="0.21" top="0.5" bottom="0.45" header="0.5" footer="0.27"/>
  <pageSetup horizontalDpi="600" verticalDpi="600" orientation="landscape" scale="65" r:id="rId1"/>
  <headerFooter alignWithMargins="0">
    <oddFooter>&amp;L&amp;"Tahoma,Regular"Information as of December  2005&amp;R&amp;"Tahoma,Regular"&amp;P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Revenue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Minerals Management Service</dc:creator>
  <cp:keywords/>
  <dc:description/>
  <cp:lastModifiedBy>MMS</cp:lastModifiedBy>
  <cp:lastPrinted>2006-01-30T12:59:34Z</cp:lastPrinted>
  <dcterms:created xsi:type="dcterms:W3CDTF">2003-01-17T19:00:57Z</dcterms:created>
  <dcterms:modified xsi:type="dcterms:W3CDTF">2006-04-24T15:08:27Z</dcterms:modified>
  <cp:category/>
  <cp:version/>
  <cp:contentType/>
  <cp:contentStatus/>
</cp:coreProperties>
</file>