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65476" windowWidth="13005" windowHeight="8520" tabRatio="883" activeTab="0"/>
  </bookViews>
  <sheets>
    <sheet name="Optional-Animal Waste" sheetId="1" r:id="rId1"/>
    <sheet name="Sheet1" sheetId="2" state="hidden" r:id="rId2"/>
  </sheets>
  <definedNames>
    <definedName name="_xlnm.Print_Area" localSheetId="0">'Optional-Animal Waste'!$A$1:$R$97</definedName>
  </definedNames>
  <calcPr fullCalcOnLoad="1"/>
</workbook>
</file>

<file path=xl/comments1.xml><?xml version="1.0" encoding="utf-8"?>
<comments xmlns="http://schemas.openxmlformats.org/spreadsheetml/2006/main">
  <authors>
    <author>Lorenz Sutherland</author>
  </authors>
  <commentList>
    <comment ref="C2" authorId="0">
      <text>
        <r>
          <rPr>
            <b/>
            <sz val="8"/>
            <rFont val="Tahoma"/>
            <family val="0"/>
          </rPr>
          <t>Instructions:</t>
        </r>
        <r>
          <rPr>
            <sz val="8"/>
            <rFont val="Tahoma"/>
            <family val="0"/>
          </rPr>
          <t xml:space="preserve">
Click on the green box and enter the name of the applicant exactly as it appears on the CCC-1200.</t>
        </r>
      </text>
    </comment>
    <comment ref="M2" authorId="0">
      <text>
        <r>
          <rPr>
            <b/>
            <sz val="8"/>
            <rFont val="Tahoma"/>
            <family val="0"/>
          </rPr>
          <t>Instructions:</t>
        </r>
        <r>
          <rPr>
            <sz val="8"/>
            <rFont val="Tahoma"/>
            <family val="0"/>
          </rPr>
          <t xml:space="preserve">
Clcik on the green box and enter the tract number.  Repeat as needed.</t>
        </r>
      </text>
    </comment>
    <comment ref="M3" authorId="0">
      <text>
        <r>
          <rPr>
            <b/>
            <sz val="8"/>
            <rFont val="Tahoma"/>
            <family val="0"/>
          </rPr>
          <t>Instructions:</t>
        </r>
        <r>
          <rPr>
            <sz val="8"/>
            <rFont val="Tahoma"/>
            <family val="0"/>
          </rPr>
          <t xml:space="preserve">
Click on the green box and enter the farm number.  Repeat as needed.</t>
        </r>
      </text>
    </comment>
    <comment ref="C4" authorId="0">
      <text>
        <r>
          <rPr>
            <b/>
            <sz val="8"/>
            <rFont val="Tahoma"/>
            <family val="0"/>
          </rPr>
          <t>Instructions:</t>
        </r>
        <r>
          <rPr>
            <sz val="8"/>
            <rFont val="Tahoma"/>
            <family val="0"/>
          </rPr>
          <t xml:space="preserve">
Click on green box.  Click on down-arrow and select the kind of entity or joint operation from the pull-down list.</t>
        </r>
      </text>
    </comment>
    <comment ref="N4" authorId="0">
      <text>
        <r>
          <rPr>
            <b/>
            <sz val="8"/>
            <rFont val="Tahoma"/>
            <family val="0"/>
          </rPr>
          <t>Instructions:</t>
        </r>
        <r>
          <rPr>
            <sz val="8"/>
            <rFont val="Tahoma"/>
            <family val="0"/>
          </rPr>
          <t xml:space="preserve">
Click on the green box and enter the number of animal.  The number is based on a CAFO/AFO equivalence basis (COE).
Beef cattle = 1/COE        COE = #/1            
Veal calves = 1/COE        COE = #/1        
Dairy = 0.75/COE            COE = #/0.75              
Swine = 2.5/COE             COE = #/2.5
Sheep = 10/COE              COE = #/10
Turkey = 55/COE             COE = #/55
Chicken, liguid manure= 30/COE          COE = #/30  
Chicken, non-liguid manure= 82/COE   COE = #/82</t>
        </r>
      </text>
    </comment>
    <comment ref="Q4" authorId="0">
      <text>
        <r>
          <rPr>
            <b/>
            <sz val="8"/>
            <rFont val="Tahoma"/>
            <family val="0"/>
          </rPr>
          <t>Instructions:</t>
        </r>
        <r>
          <rPr>
            <sz val="8"/>
            <rFont val="Tahoma"/>
            <family val="0"/>
          </rPr>
          <t xml:space="preserve">
Click on the green box, then click on the down-arrow and select the animal type from the list.</t>
        </r>
      </text>
    </comment>
    <comment ref="M6" authorId="0">
      <text>
        <r>
          <rPr>
            <b/>
            <sz val="8"/>
            <rFont val="Tahoma"/>
            <family val="0"/>
          </rPr>
          <t>Instructions:</t>
        </r>
        <r>
          <rPr>
            <sz val="8"/>
            <rFont val="Tahoma"/>
            <family val="0"/>
          </rPr>
          <t xml:space="preserve">
Click on the green box and enter the total number of dollars that have been requested by the applicant.</t>
        </r>
      </text>
    </comment>
    <comment ref="C7" authorId="0">
      <text>
        <r>
          <rPr>
            <b/>
            <sz val="8"/>
            <rFont val="Tahoma"/>
            <family val="0"/>
          </rPr>
          <t>Instructions:</t>
        </r>
        <r>
          <rPr>
            <sz val="8"/>
            <rFont val="Tahoma"/>
            <family val="0"/>
          </rPr>
          <t xml:space="preserve">
REQUIRED ENTRY-Click on green box then click on the down arrow and select you name from the pull-down list.</t>
        </r>
      </text>
    </comment>
    <comment ref="Q10" authorId="0">
      <text>
        <r>
          <rPr>
            <b/>
            <sz val="8"/>
            <rFont val="Tahoma"/>
            <family val="0"/>
          </rPr>
          <t>Instructions:</t>
        </r>
        <r>
          <rPr>
            <sz val="8"/>
            <rFont val="Tahoma"/>
            <family val="0"/>
          </rPr>
          <t xml:space="preserve">
Click on the green box.  Click on the down-arrow and select response from the list.
</t>
        </r>
        <r>
          <rPr>
            <b/>
            <sz val="8"/>
            <rFont val="Tahoma"/>
            <family val="2"/>
          </rPr>
          <t>NOTE:</t>
        </r>
        <r>
          <rPr>
            <sz val="8"/>
            <rFont val="Tahoma"/>
            <family val="0"/>
          </rPr>
          <t xml:space="preserve">  An existing feedlot that is being moved is </t>
        </r>
        <r>
          <rPr>
            <u val="single"/>
            <sz val="8"/>
            <rFont val="Tahoma"/>
            <family val="2"/>
          </rPr>
          <t>not</t>
        </r>
        <r>
          <rPr>
            <sz val="8"/>
            <rFont val="Tahoma"/>
            <family val="0"/>
          </rPr>
          <t xml:space="preserve"> considered a new feedlot for the purposes of answering this question.</t>
        </r>
      </text>
    </comment>
    <comment ref="Q11" authorId="0">
      <text>
        <r>
          <rPr>
            <b/>
            <sz val="8"/>
            <rFont val="Tahoma"/>
            <family val="0"/>
          </rPr>
          <t>Instructions:</t>
        </r>
        <r>
          <rPr>
            <sz val="8"/>
            <rFont val="Tahoma"/>
            <family val="0"/>
          </rPr>
          <t xml:space="preserve">
Click on the green box.  Click on the down-arrow and select response from the list.</t>
        </r>
      </text>
    </comment>
    <comment ref="H29" authorId="0">
      <text>
        <r>
          <rPr>
            <b/>
            <sz val="8"/>
            <rFont val="Tahoma"/>
            <family val="0"/>
          </rPr>
          <t>Instructions:</t>
        </r>
        <r>
          <rPr>
            <sz val="8"/>
            <rFont val="Tahoma"/>
            <family val="0"/>
          </rPr>
          <t xml:space="preserve">
Click on the green box, then enter the depth to groundwater, expressed in feet.</t>
        </r>
      </text>
    </comment>
    <comment ref="H30" authorId="0">
      <text>
        <r>
          <rPr>
            <b/>
            <sz val="8"/>
            <rFont val="Tahoma"/>
            <family val="0"/>
          </rPr>
          <t>Instructions:</t>
        </r>
        <r>
          <rPr>
            <sz val="8"/>
            <rFont val="Tahoma"/>
            <family val="0"/>
          </rPr>
          <t xml:space="preserve">
Click on the green box and enter the distance to the nearest surface water body, expressed in feet.</t>
        </r>
      </text>
    </comment>
    <comment ref="L36" authorId="0">
      <text>
        <r>
          <rPr>
            <b/>
            <sz val="8"/>
            <rFont val="Tahoma"/>
            <family val="2"/>
          </rPr>
          <t>Instructions:</t>
        </r>
        <r>
          <rPr>
            <sz val="8"/>
            <rFont val="Tahoma"/>
            <family val="0"/>
          </rPr>
          <t xml:space="preserve">
Click on the green box and enter the TOTAL project cost.  This includes both program financial assistance plus participants contribution.
</t>
        </r>
      </text>
    </comment>
    <comment ref="G83" authorId="0">
      <text>
        <r>
          <rPr>
            <b/>
            <sz val="8"/>
            <rFont val="Tahoma"/>
            <family val="0"/>
          </rPr>
          <t>Instructions:</t>
        </r>
        <r>
          <rPr>
            <sz val="8"/>
            <rFont val="Tahoma"/>
            <family val="0"/>
          </rPr>
          <t xml:space="preserve">
Click on the green box and enter the total number tons of biosolids, solid and or liquid that will be applied to the receiving acres.</t>
        </r>
      </text>
    </comment>
    <comment ref="G84" authorId="0">
      <text>
        <r>
          <rPr>
            <b/>
            <sz val="8"/>
            <rFont val="Tahoma"/>
            <family val="0"/>
          </rPr>
          <t>Instructions:</t>
        </r>
        <r>
          <rPr>
            <sz val="8"/>
            <rFont val="Tahoma"/>
            <family val="0"/>
          </rPr>
          <t xml:space="preserve">
Click on the green box and enter the number of receiving acres.</t>
        </r>
      </text>
    </comment>
  </commentList>
</comments>
</file>

<file path=xl/sharedStrings.xml><?xml version="1.0" encoding="utf-8"?>
<sst xmlns="http://schemas.openxmlformats.org/spreadsheetml/2006/main" count="488" uniqueCount="448">
  <si>
    <t>Field bindweed</t>
  </si>
  <si>
    <t>Leafy spurge</t>
  </si>
  <si>
    <t>Canada thistle</t>
  </si>
  <si>
    <t xml:space="preserve">Nutrient Recommendation Method Points = </t>
  </si>
  <si>
    <t>J. "Wade" Sigler</t>
  </si>
  <si>
    <t>R. Fontaine</t>
  </si>
  <si>
    <t>C. Melcher</t>
  </si>
  <si>
    <t>W. "Ted" Lonnberg</t>
  </si>
  <si>
    <t>B. "B.J." Jones</t>
  </si>
  <si>
    <t>Colorado Division of Wildlife</t>
  </si>
  <si>
    <t>U.S. Fish and Wildlife Service</t>
  </si>
  <si>
    <t>Kind of Entity or Joint Operation:</t>
  </si>
  <si>
    <t>Individual</t>
  </si>
  <si>
    <t>Limited Liability Limited Partnership</t>
  </si>
  <si>
    <t>other</t>
  </si>
  <si>
    <t>pronghorn antelope</t>
  </si>
  <si>
    <t>Element-1:</t>
  </si>
  <si>
    <t>Element-2:</t>
  </si>
  <si>
    <t>Element-3:</t>
  </si>
  <si>
    <t>Element-4:</t>
  </si>
  <si>
    <t>Beef Cattle</t>
  </si>
  <si>
    <t>swift fox</t>
  </si>
  <si>
    <t>A. (10)</t>
  </si>
  <si>
    <t>B. (7)</t>
  </si>
  <si>
    <t>C. (5)</t>
  </si>
  <si>
    <t>D. (2)</t>
  </si>
  <si>
    <t>Interior least tern</t>
  </si>
  <si>
    <t>whooping crane</t>
  </si>
  <si>
    <t>Ferruginous hawk</t>
  </si>
  <si>
    <t>mourning dove</t>
  </si>
  <si>
    <t>Southwestern willow catcher</t>
  </si>
  <si>
    <t>American peregrined flacon</t>
  </si>
  <si>
    <t>waterfowl</t>
  </si>
  <si>
    <t>Plains sharp-tailed grouse</t>
  </si>
  <si>
    <t>Western snowy plover</t>
  </si>
  <si>
    <t>Canada lynx</t>
  </si>
  <si>
    <t>Townsend's big-eared bat</t>
  </si>
  <si>
    <t>mountain lion</t>
  </si>
  <si>
    <t>black bear</t>
  </si>
  <si>
    <t>Botta's pocket gopher</t>
  </si>
  <si>
    <t>bobcat</t>
  </si>
  <si>
    <t>Southern redbelly dace</t>
  </si>
  <si>
    <t>Northern pocket gopher</t>
  </si>
  <si>
    <t>Northern redbelly dace</t>
  </si>
  <si>
    <t>sportfish</t>
  </si>
  <si>
    <t>boreal toad</t>
  </si>
  <si>
    <t>Northern leopard frog</t>
  </si>
  <si>
    <t>Plains leopard frog</t>
  </si>
  <si>
    <t>wood frog</t>
  </si>
  <si>
    <t>Couch's spadefoot</t>
  </si>
  <si>
    <t>Great Plains narrowmouth toad</t>
  </si>
  <si>
    <t>triploid checkered whiptail</t>
  </si>
  <si>
    <t>midget faded rattlesnake</t>
  </si>
  <si>
    <t>Texas blind snake</t>
  </si>
  <si>
    <t>Texas horned lizard</t>
  </si>
  <si>
    <t>roundtailed horned lizard</t>
  </si>
  <si>
    <t>East May Valley</t>
  </si>
  <si>
    <t>massasauga</t>
  </si>
  <si>
    <t>yellow mud turtle</t>
  </si>
  <si>
    <t>common kingsnake</t>
  </si>
  <si>
    <t>Russian knapweed</t>
  </si>
  <si>
    <t>Johnsongrass</t>
  </si>
  <si>
    <t>Downy brome</t>
  </si>
  <si>
    <t>Contract Financial Assistance Request:</t>
  </si>
  <si>
    <t>Mexican spotted owl</t>
  </si>
  <si>
    <t>Preble's Meadow Jumping Mouse Area</t>
  </si>
  <si>
    <t>Mountain Plover Area</t>
  </si>
  <si>
    <t>Ducks Unlimited</t>
  </si>
  <si>
    <t>None</t>
  </si>
  <si>
    <t>Lesser Prairie Chicken Area</t>
  </si>
  <si>
    <t>lesser prairie chicken</t>
  </si>
  <si>
    <t>long-billed curlew</t>
  </si>
  <si>
    <t>greater sandhill crane</t>
  </si>
  <si>
    <t>piping plover</t>
  </si>
  <si>
    <t>mountain plover</t>
  </si>
  <si>
    <t>burrowing owl</t>
  </si>
  <si>
    <t>black-tailed prairie dog</t>
  </si>
  <si>
    <t>flathead chub</t>
  </si>
  <si>
    <t>bald eagle</t>
  </si>
  <si>
    <t>plains minnow</t>
  </si>
  <si>
    <t>suckermouth minnow</t>
  </si>
  <si>
    <t>pheasant</t>
  </si>
  <si>
    <t>bighorn sheep</t>
  </si>
  <si>
    <t>elk</t>
  </si>
  <si>
    <t>scaled quail</t>
  </si>
  <si>
    <t>wild turkey</t>
  </si>
  <si>
    <t>non-game birds-passerine</t>
  </si>
  <si>
    <t>non-game birds-songbird</t>
  </si>
  <si>
    <t>northern bobwhite quail</t>
  </si>
  <si>
    <t>non-game birds-raptors</t>
  </si>
  <si>
    <t>grassland birds</t>
  </si>
  <si>
    <t>Cost-Benefit points =</t>
  </si>
  <si>
    <t>C4</t>
  </si>
  <si>
    <t>N7</t>
  </si>
  <si>
    <t>Canon City, CO Field Office</t>
  </si>
  <si>
    <t>Cheyenne Wells, CO Field Office</t>
  </si>
  <si>
    <t>J. Valentine</t>
  </si>
  <si>
    <t>Colorado Springs, CO Field Office</t>
  </si>
  <si>
    <t>R. Castle</t>
  </si>
  <si>
    <t>Eads, CO Field Office</t>
  </si>
  <si>
    <t>B. Fortman</t>
  </si>
  <si>
    <t>Hugo, CO Field Office</t>
  </si>
  <si>
    <t>L. Borrego</t>
  </si>
  <si>
    <t>Lamar, CO  Field Office</t>
  </si>
  <si>
    <t>Las Animas, CO Field Office</t>
  </si>
  <si>
    <t>B. Klinkerman</t>
  </si>
  <si>
    <t>Pueblo, CO Field Office</t>
  </si>
  <si>
    <t>D. Miller</t>
  </si>
  <si>
    <t>Rocky Ford, CO Field Office</t>
  </si>
  <si>
    <t>D. Russell</t>
  </si>
  <si>
    <t>M. Williams</t>
  </si>
  <si>
    <t>F. Edens</t>
  </si>
  <si>
    <t>Simla, CO Field Office</t>
  </si>
  <si>
    <t>C. Waugh</t>
  </si>
  <si>
    <t>Springfield, CO Field Office</t>
  </si>
  <si>
    <t>S. Smith</t>
  </si>
  <si>
    <t>Trinidad, CO Field Office</t>
  </si>
  <si>
    <t>Walsenburg, CO Field Office</t>
  </si>
  <si>
    <t>J. Sperry</t>
  </si>
  <si>
    <t>R. Romano</t>
  </si>
  <si>
    <t>M. Watson</t>
  </si>
  <si>
    <t>M. Miller</t>
  </si>
  <si>
    <t>not applicable</t>
  </si>
  <si>
    <t>D. Sanchez</t>
  </si>
  <si>
    <t>General Partnership</t>
  </si>
  <si>
    <t>Joint Venture</t>
  </si>
  <si>
    <t>Limited Liability Partnership</t>
  </si>
  <si>
    <t>B. Johnson</t>
  </si>
  <si>
    <t>A. White</t>
  </si>
  <si>
    <t>Limited Partnership Association</t>
  </si>
  <si>
    <t>Limited Liability Company</t>
  </si>
  <si>
    <t>S. Hansen</t>
  </si>
  <si>
    <t xml:space="preserve">Limited Partnership  </t>
  </si>
  <si>
    <t>K. Conrad</t>
  </si>
  <si>
    <t>Corporation</t>
  </si>
  <si>
    <t>Trust</t>
  </si>
  <si>
    <t>E. Kilpatrick</t>
  </si>
  <si>
    <t>Estate</t>
  </si>
  <si>
    <t>C. Schleining</t>
  </si>
  <si>
    <t>J. Moffett</t>
  </si>
  <si>
    <t>T. Werner</t>
  </si>
  <si>
    <t>M. "Storm" Casper</t>
  </si>
  <si>
    <t>M. Gigante</t>
  </si>
  <si>
    <t>T. Arnhold</t>
  </si>
  <si>
    <t>D. Lane</t>
  </si>
  <si>
    <t>L. Kot</t>
  </si>
  <si>
    <t>L. Pearson</t>
  </si>
  <si>
    <t>B. Kitten</t>
  </si>
  <si>
    <t>C. Pannebaker</t>
  </si>
  <si>
    <t>B. Berlinger</t>
  </si>
  <si>
    <t>wwheat-sorghum-sorghum-fallow</t>
  </si>
  <si>
    <t>wwheat-corn-fallow</t>
  </si>
  <si>
    <t>wwheat-corn-corn-fallow</t>
  </si>
  <si>
    <t>wwheat-corn-sorghum-fallow</t>
  </si>
  <si>
    <t>wwheat-sorghum-corn-fallow</t>
  </si>
  <si>
    <t>continuous wwheat</t>
  </si>
  <si>
    <t>L. Montoya</t>
  </si>
  <si>
    <t>Colorado Elk Foundation</t>
  </si>
  <si>
    <t>Pheasants Forever</t>
  </si>
  <si>
    <t>continuous corn</t>
  </si>
  <si>
    <t>continuous sorghum</t>
  </si>
  <si>
    <t>wwheat-corn-sunflower-fallow</t>
  </si>
  <si>
    <t>wwheat-sorghum-sunflower-fallow</t>
  </si>
  <si>
    <t>canola-sorghum-fallow</t>
  </si>
  <si>
    <t>canola-corn-fallow</t>
  </si>
  <si>
    <t>wwheat-millet-fallow</t>
  </si>
  <si>
    <t>wwheat-corn-millet</t>
  </si>
  <si>
    <t>wwheat-millet-corn</t>
  </si>
  <si>
    <t>wwheat-corn-millet-fallow</t>
  </si>
  <si>
    <t>wwheat-sunflower-fallow</t>
  </si>
  <si>
    <t>wwheat-sunflower-sunflower-fallow</t>
  </si>
  <si>
    <t>wwheat-sunflower-corn-fallow</t>
  </si>
  <si>
    <t>wwheat-sunflower-sorghum-fallow</t>
  </si>
  <si>
    <t>A.B.S. Company East Farm</t>
  </si>
  <si>
    <t>A.B.S. Company No. 1</t>
  </si>
  <si>
    <t>A.B.S. Company No. 2</t>
  </si>
  <si>
    <t>Arbor</t>
  </si>
  <si>
    <t>Consolidated Extension</t>
  </si>
  <si>
    <t>Crowley</t>
  </si>
  <si>
    <t>Deadman</t>
  </si>
  <si>
    <t>Granada</t>
  </si>
  <si>
    <t>Grand View</t>
  </si>
  <si>
    <t>Hasty</t>
  </si>
  <si>
    <t>Holbrook</t>
  </si>
  <si>
    <t>Holly</t>
  </si>
  <si>
    <t>King Center</t>
  </si>
  <si>
    <t>Kornman</t>
  </si>
  <si>
    <t>Las Animas Consolidated</t>
  </si>
  <si>
    <t>Lubers</t>
  </si>
  <si>
    <t>May Valley</t>
  </si>
  <si>
    <t>McClave</t>
  </si>
  <si>
    <t>Numa</t>
  </si>
  <si>
    <t>Olney Springs</t>
  </si>
  <si>
    <t>Ordway #1</t>
  </si>
  <si>
    <t>Patterson Hollow</t>
  </si>
  <si>
    <t>Pleasant Valley</t>
  </si>
  <si>
    <t>Prowers</t>
  </si>
  <si>
    <t>Riverview</t>
  </si>
  <si>
    <t>Valley View</t>
  </si>
  <si>
    <t>Vista Del Rio</t>
  </si>
  <si>
    <t>Wiley of Big Bend</t>
  </si>
  <si>
    <t>Veal Calves</t>
  </si>
  <si>
    <t>Dairy</t>
  </si>
  <si>
    <t>Swine</t>
  </si>
  <si>
    <t>Sheep</t>
  </si>
  <si>
    <t>Turkey</t>
  </si>
  <si>
    <t>Chicken</t>
  </si>
  <si>
    <t>Sagebrush-steppe</t>
  </si>
  <si>
    <t>Riparian</t>
  </si>
  <si>
    <t>Shortgrass prairie</t>
  </si>
  <si>
    <t>Midgrass/sand sage</t>
  </si>
  <si>
    <t>Mountain shrub</t>
  </si>
  <si>
    <t>Cropland</t>
  </si>
  <si>
    <t>Pinyon Juniper</t>
  </si>
  <si>
    <t>Warmwater stream</t>
  </si>
  <si>
    <t>Coldwater stream</t>
  </si>
  <si>
    <t>Wetland</t>
  </si>
  <si>
    <t>Woodland, deciduous.coniferous</t>
  </si>
  <si>
    <t>Other</t>
  </si>
  <si>
    <t>Sage grouse/sharp-tailed grouse</t>
  </si>
  <si>
    <t xml:space="preserve">Sage grouse </t>
  </si>
  <si>
    <t>Prairie chicken</t>
  </si>
  <si>
    <t>Sharp-tailed grouse</t>
  </si>
  <si>
    <t>Gunnison's sage grouse</t>
  </si>
  <si>
    <t>Greenback cutthroat trout</t>
  </si>
  <si>
    <t>L. Moses</t>
  </si>
  <si>
    <t>K. Diller</t>
  </si>
  <si>
    <t>Arkansas darter</t>
  </si>
  <si>
    <t>Iowa darter</t>
  </si>
  <si>
    <t>W. Gardiner</t>
  </si>
  <si>
    <t>G. Langer</t>
  </si>
  <si>
    <t>Priority:</t>
  </si>
  <si>
    <t>1.</t>
  </si>
  <si>
    <t>2.</t>
  </si>
  <si>
    <t>M. Daskom</t>
  </si>
  <si>
    <t>J. Wittler</t>
  </si>
  <si>
    <t>T. Steffens</t>
  </si>
  <si>
    <t>B. "B.J." O'Doherty</t>
  </si>
  <si>
    <t>H. Thillet</t>
  </si>
  <si>
    <t>K. Franz</t>
  </si>
  <si>
    <t>M. Reed</t>
  </si>
  <si>
    <t>N. Cranson</t>
  </si>
  <si>
    <t>S. Nehrkorn</t>
  </si>
  <si>
    <t>List A</t>
  </si>
  <si>
    <t>List B</t>
  </si>
  <si>
    <t>List C</t>
  </si>
  <si>
    <t>African rue</t>
  </si>
  <si>
    <t>Absinth wormwood</t>
  </si>
  <si>
    <t>Chicory</t>
  </si>
  <si>
    <t>Camelthorn</t>
  </si>
  <si>
    <t>Black henbane</t>
  </si>
  <si>
    <t>Common burdock</t>
  </si>
  <si>
    <t>Common crupina</t>
  </si>
  <si>
    <t>Bouncingbet</t>
  </si>
  <si>
    <t>Common mullein</t>
  </si>
  <si>
    <t>Cypress spurge</t>
  </si>
  <si>
    <t>Bull thistle</t>
  </si>
  <si>
    <t>Common St. Johnswort</t>
  </si>
  <si>
    <t>Dyer's woad</t>
  </si>
  <si>
    <t>Giant salvinia</t>
  </si>
  <si>
    <t>Chinese clematis</t>
  </si>
  <si>
    <t>Hydrilla</t>
  </si>
  <si>
    <t>Common tansy</t>
  </si>
  <si>
    <t>Halogeton</t>
  </si>
  <si>
    <t>Meadow knapweed</t>
  </si>
  <si>
    <t>Common teasel</t>
  </si>
  <si>
    <t>Mediterranean sage</t>
  </si>
  <si>
    <t>Corn chamomile</t>
  </si>
  <si>
    <t>Jointed goatgrass</t>
  </si>
  <si>
    <t>Medusahead</t>
  </si>
  <si>
    <t>Cutleaf teasel</t>
  </si>
  <si>
    <t>Perennial sowthistle</t>
  </si>
  <si>
    <t>Myrtle spurge</t>
  </si>
  <si>
    <t>Dalmation toadflax, broadleaf</t>
  </si>
  <si>
    <t>Poison hemlock</t>
  </si>
  <si>
    <t>Orange hawkweed</t>
  </si>
  <si>
    <t>Dalmation toadflax, narrowleaf</t>
  </si>
  <si>
    <t>Puncturevine</t>
  </si>
  <si>
    <t>Purple loosestrife</t>
  </si>
  <si>
    <t>Dame's rocket</t>
  </si>
  <si>
    <t>Velvetleaf</t>
  </si>
  <si>
    <t>Rush skeletonweed</t>
  </si>
  <si>
    <t>Diffuse knapweed</t>
  </si>
  <si>
    <t>Wild proso millet</t>
  </si>
  <si>
    <t>Sericea lespedeza</t>
  </si>
  <si>
    <t>Eurasian watermilfoil</t>
  </si>
  <si>
    <t>Squarrose knapweed</t>
  </si>
  <si>
    <t>Hoary cress (Whitetop)</t>
  </si>
  <si>
    <t>Tansy ragwort</t>
  </si>
  <si>
    <t>Houndstongue</t>
  </si>
  <si>
    <t>Yellow starthistle</t>
  </si>
  <si>
    <t>Mayweed chamomile</t>
  </si>
  <si>
    <t>Moth mullein</t>
  </si>
  <si>
    <t>Musk thistle</t>
  </si>
  <si>
    <t>Ozeye daisy</t>
  </si>
  <si>
    <t>Perennial pepperweed</t>
  </si>
  <si>
    <t>Plumeless thistle</t>
  </si>
  <si>
    <t>Quackgrass</t>
  </si>
  <si>
    <t>Reedstem filaree</t>
  </si>
  <si>
    <t>Russain-olive</t>
  </si>
  <si>
    <t>Salt cedar (tamarisk)</t>
  </si>
  <si>
    <t>Scentless chamomile</t>
  </si>
  <si>
    <t>Scotch thistle</t>
  </si>
  <si>
    <t>Spotted knapweed</t>
  </si>
  <si>
    <t>Spurred anoda</t>
  </si>
  <si>
    <t>Sulfur cinquefoil</t>
  </si>
  <si>
    <t>Venice mallow</t>
  </si>
  <si>
    <t>Wild caraway</t>
  </si>
  <si>
    <t>Yellow nutsedge</t>
  </si>
  <si>
    <t>Yellow toadflax</t>
  </si>
  <si>
    <t>Total Number of Animals (expressed as CAFO/AFO Equivalence, COE):</t>
  </si>
  <si>
    <t>Kind:</t>
  </si>
  <si>
    <t>Minimum Number of Points Required:    &gt;</t>
  </si>
  <si>
    <t>Emphasis on Existing Animal Feeding Operations</t>
  </si>
  <si>
    <t>Priority is given to those existing applications where the facility is not being expanded.</t>
  </si>
  <si>
    <t>Applicant has requested technical assistance to an existing agricultural waste facility which includes an expansion of the animal feeding operation (0 points)</t>
  </si>
  <si>
    <t xml:space="preserve">Total Points for Element III-1 = </t>
  </si>
  <si>
    <t>Assessment of Site Specific Potential Risks</t>
  </si>
  <si>
    <t>Identifes the site specific risk of environmental degradation based on location of the existing animal feeding operation.</t>
  </si>
  <si>
    <t>a.</t>
  </si>
  <si>
    <t>Is existing facility located within the 100 year floodplain ?</t>
  </si>
  <si>
    <t xml:space="preserve">2a Points = </t>
  </si>
  <si>
    <t>b.</t>
  </si>
  <si>
    <t>Is there a foreign water source that is contributing to the waste runoff from the existing facility?</t>
  </si>
  <si>
    <t xml:space="preserve">2b Points = </t>
  </si>
  <si>
    <t>c.</t>
  </si>
  <si>
    <t xml:space="preserve">Depth to groundwater, Dg (ft)  = </t>
  </si>
  <si>
    <t xml:space="preserve">2c Points = 100/S1 = </t>
  </si>
  <si>
    <t>d.</t>
  </si>
  <si>
    <t xml:space="preserve">Distance to surface water, Ds (ft) = </t>
  </si>
  <si>
    <t xml:space="preserve">2d Points = 1000/S2 = </t>
  </si>
  <si>
    <t>Total Points = 2a+2b+2c+2d</t>
  </si>
  <si>
    <t xml:space="preserve">Total Points for Element III-2 = </t>
  </si>
  <si>
    <r>
      <t xml:space="preserve">Element considers the cost-effectiveness and weighing the total cost and environmental benefit of the implemented practices.  Scoring is based on the ratio of total project cost to the number of animals.  The lower the cost per animal, the higher the points for this element.  </t>
    </r>
    <r>
      <rPr>
        <b/>
        <sz val="10"/>
        <color indexed="8"/>
        <rFont val="Arial"/>
        <family val="2"/>
      </rPr>
      <t>Points for element can not be greater than 20 and not less than 0.</t>
    </r>
  </si>
  <si>
    <t xml:space="preserve">Total Project Cost (includes funds from ALL sources), dollars = </t>
  </si>
  <si>
    <t xml:space="preserve">C1 </t>
  </si>
  <si>
    <t xml:space="preserve">Number of Animal Equivalence (entered from Part I above) = </t>
  </si>
  <si>
    <t xml:space="preserve">Total Cost/Animal Ratio, $/Animal = </t>
  </si>
  <si>
    <t>C3 = C1/C2</t>
  </si>
  <si>
    <t>Total Points = 40.215*e^(-0.0126*C3); minimum number of points = 0; maximum points = 20.</t>
  </si>
  <si>
    <t xml:space="preserve">Total Points for Element III-3 = </t>
  </si>
  <si>
    <t>Efficient Program Implementation and Comprehensive Nutrient Management Plan (CNMP) Development</t>
  </si>
  <si>
    <t>Element considers the completion of a CNMP.</t>
  </si>
  <si>
    <t xml:space="preserve">A complete Comprehensive Nutrient Management Plan has been developed, but not implemented (8 points). </t>
  </si>
  <si>
    <t xml:space="preserve">A complete Comprehensive Nutrient Management Plan has not been developed (0 points). </t>
  </si>
  <si>
    <t xml:space="preserve">Total Points for Element III-4 = </t>
  </si>
  <si>
    <t>Plan Components</t>
  </si>
  <si>
    <t>Below, describe briefly the conservation treatment that will be implemented which will improve the components of the agricultural waste management system.  Also describe, briefly,  the strategy in using the innovative practices, if any:</t>
  </si>
  <si>
    <t>Identifies inadequate and non-existent components that are needed and recognizes innovative practices.</t>
  </si>
  <si>
    <t>A. Current Status of Ag Waste Mgt System:</t>
  </si>
  <si>
    <t>Existing Component</t>
  </si>
  <si>
    <t>Component Non-existent</t>
  </si>
  <si>
    <t>adequate</t>
  </si>
  <si>
    <t>Inadequate</t>
  </si>
  <si>
    <t>0 Points</t>
  </si>
  <si>
    <t>5 Points</t>
  </si>
  <si>
    <t>10 Points</t>
  </si>
  <si>
    <t>Collection and transport</t>
  </si>
  <si>
    <t>Storage and/or Treatment</t>
  </si>
  <si>
    <t>Seepage Control</t>
  </si>
  <si>
    <t>Transfer</t>
  </si>
  <si>
    <t>e.</t>
  </si>
  <si>
    <t>Waste Utilization/ Processing</t>
  </si>
  <si>
    <t>B. Innovative Practices Planned:</t>
  </si>
  <si>
    <t>Composting Facility (8 points)</t>
  </si>
  <si>
    <t>Wastewater Treatment Strip (8 points)</t>
  </si>
  <si>
    <t>Evaporation Pond [Pond] (8 points)</t>
  </si>
  <si>
    <t>Solids Trap [Sediment Basin] (8 points)</t>
  </si>
  <si>
    <t>Odor Control [Tree/Shrubs] (8 points)</t>
  </si>
  <si>
    <t>Other (8 points), Describe in narrative</t>
  </si>
  <si>
    <t>Total Points = Sum N1 thru N11</t>
  </si>
  <si>
    <t xml:space="preserve">Total Points for Element IV-1 = </t>
  </si>
  <si>
    <t xml:space="preserve">Agricultural Waste Management Plan-CNMP </t>
  </si>
  <si>
    <t>Below, briefly describe the conditions of the receiving acres and the method and application timing of the biosolids:</t>
  </si>
  <si>
    <r>
      <t xml:space="preserve">Element targets the use of manure on lands directly managed by the applicant and the improved management of biosolids, primarily animal wastes obtained from </t>
    </r>
    <r>
      <rPr>
        <b/>
        <sz val="10"/>
        <color indexed="8"/>
        <rFont val="Arial"/>
        <family val="2"/>
      </rPr>
      <t>ON-SITE</t>
    </r>
    <r>
      <rPr>
        <sz val="10"/>
        <color indexed="8"/>
        <rFont val="Arial"/>
        <family val="0"/>
      </rPr>
      <t xml:space="preserve"> sources.  Points based on amount of available manure, the number of receiving acres and the nutrient recommendation method of the receiving acres.</t>
    </r>
  </si>
  <si>
    <t>Lands receiving biosolids are managed by the applicant</t>
  </si>
  <si>
    <t>On-site biosolids obtained annually, tons =</t>
  </si>
  <si>
    <t>Number of receiving acres =</t>
  </si>
  <si>
    <t xml:space="preserve">M3  </t>
  </si>
  <si>
    <t>Loading rate of receiving land, tons/acre =</t>
  </si>
  <si>
    <t>M4 = M1/M2</t>
  </si>
  <si>
    <t xml:space="preserve">Points for potential biosolid loading rate (See loading rate table below) = </t>
  </si>
  <si>
    <t>Nutrients are applied according to site specifc, grid based sampling (10 points)</t>
  </si>
  <si>
    <t>M5</t>
  </si>
  <si>
    <t>Nutrients are applied, non-site specifc, based on conventional soil sampling techniques (5 Points)</t>
  </si>
  <si>
    <t>M6</t>
  </si>
  <si>
    <t>M7</t>
  </si>
  <si>
    <t>1-6 tons/acre = 5         16-30 tons/acre = 10</t>
  </si>
  <si>
    <t>6-16 tons/acre = 7.5     &gt;30 tons/acre = 12.5</t>
  </si>
  <si>
    <t>Total Points = M4+M7</t>
  </si>
  <si>
    <t xml:space="preserve">Total Points for Element IV-2 = </t>
  </si>
  <si>
    <r>
      <t xml:space="preserve">Is this EQIP application requesting Financial Assistance for an expanding feedlot/dairy ?  </t>
    </r>
    <r>
      <rPr>
        <b/>
        <sz val="10"/>
        <color indexed="8"/>
        <rFont val="Arial"/>
        <family val="2"/>
      </rPr>
      <t>NOTE:</t>
    </r>
    <r>
      <rPr>
        <sz val="10"/>
        <color indexed="8"/>
        <rFont val="Arial"/>
        <family val="2"/>
      </rPr>
      <t xml:space="preserve"> An existing feedlot that is being moved is not considered an expanding or new feedlot.  In the case of an expanding feedlot, only that part considered existing is eligible for cost-share.</t>
    </r>
  </si>
  <si>
    <t>If either #1 and #2 above are "yes", application is LOW priority.  NOTE: (a) Feedlots/animal feeding operations that are under a judicial (state or federal) court order (i.e. order signed by a judge) are not eligible.</t>
  </si>
  <si>
    <r>
      <t xml:space="preserve">Has the applicant </t>
    </r>
    <r>
      <rPr>
        <b/>
        <sz val="10"/>
        <rFont val="Arial"/>
        <family val="2"/>
      </rPr>
      <t xml:space="preserve">(a) </t>
    </r>
    <r>
      <rPr>
        <sz val="10"/>
        <rFont val="Arial"/>
        <family val="0"/>
      </rPr>
      <t xml:space="preserve">had a previous cost-share contract that was cancelled or terminated due to lack of progress </t>
    </r>
    <r>
      <rPr>
        <b/>
        <sz val="10"/>
        <rFont val="Arial"/>
        <family val="2"/>
      </rPr>
      <t>OR,</t>
    </r>
    <r>
      <rPr>
        <sz val="10"/>
        <rFont val="Arial"/>
        <family val="0"/>
      </rPr>
      <t xml:space="preserve"> </t>
    </r>
    <r>
      <rPr>
        <b/>
        <sz val="10"/>
        <rFont val="Arial"/>
        <family val="2"/>
      </rPr>
      <t>(b)</t>
    </r>
    <r>
      <rPr>
        <sz val="10"/>
        <rFont val="Arial"/>
        <family val="0"/>
      </rPr>
      <t xml:space="preserve"> where the installed practices failed due to lack of maintenance, </t>
    </r>
    <r>
      <rPr>
        <b/>
        <sz val="10"/>
        <rFont val="Arial"/>
        <family val="2"/>
      </rPr>
      <t xml:space="preserve">OR (c) </t>
    </r>
    <r>
      <rPr>
        <sz val="10"/>
        <rFont val="Arial"/>
        <family val="0"/>
      </rPr>
      <t xml:space="preserve">has the applicant previously declined an approved funded application within the past two funding cycles for reasons other than technical, or drought related reasons?  (If any of a, b, or c is "ÿes", answer "yes" to question)  </t>
    </r>
  </si>
  <si>
    <r>
      <t xml:space="preserve">Applicant has requested technical assistance to an existing agricultural waste facility which </t>
    </r>
    <r>
      <rPr>
        <b/>
        <sz val="10"/>
        <color indexed="8"/>
        <rFont val="Arial"/>
        <family val="2"/>
      </rPr>
      <t>does not</t>
    </r>
    <r>
      <rPr>
        <sz val="10"/>
        <color indexed="8"/>
        <rFont val="Arial"/>
        <family val="2"/>
      </rPr>
      <t xml:space="preserve"> include an animal feeding facility expansion </t>
    </r>
    <r>
      <rPr>
        <b/>
        <sz val="10"/>
        <color indexed="8"/>
        <rFont val="Arial"/>
        <family val="2"/>
      </rPr>
      <t>and</t>
    </r>
    <r>
      <rPr>
        <sz val="10"/>
        <color indexed="8"/>
        <rFont val="Arial"/>
        <family val="2"/>
      </rPr>
      <t xml:space="preserve"> is being moved from a sensitive area. (10 points.)</t>
    </r>
  </si>
  <si>
    <t>Applicant has requested technical assistance to an existing agricultural waste facility which does not include an animal feeding facility. (5 points.)</t>
  </si>
  <si>
    <t>Part I.  Producer/Land Unit Information</t>
  </si>
  <si>
    <t>Part II.  Screening Tool</t>
  </si>
  <si>
    <t>Part III.  Environmental Benefit and Cost-Benefit Assessment Effectiveness</t>
  </si>
  <si>
    <t>Part IV.  Ranking Elements-Primary Resource Impact Summary</t>
  </si>
  <si>
    <t>S1</t>
  </si>
  <si>
    <t>S2</t>
  </si>
  <si>
    <t>N1</t>
  </si>
  <si>
    <t>N2</t>
  </si>
  <si>
    <t>N3</t>
  </si>
  <si>
    <t>N4</t>
  </si>
  <si>
    <t>N5</t>
  </si>
  <si>
    <t>M1</t>
  </si>
  <si>
    <t>M2</t>
  </si>
  <si>
    <t>M4</t>
  </si>
  <si>
    <t>N6</t>
  </si>
  <si>
    <t>N8</t>
  </si>
  <si>
    <t>N9</t>
  </si>
  <si>
    <t>N10</t>
  </si>
  <si>
    <t>N11</t>
  </si>
  <si>
    <t>C2</t>
  </si>
  <si>
    <t>Water Division #12-Upper Arkansas</t>
  </si>
  <si>
    <t>Water Division #11-Arkansas Headwaters</t>
  </si>
  <si>
    <t>Water Division #13-Texas/Grape Creek</t>
  </si>
  <si>
    <t>Water Division #15-Upper St. Charles</t>
  </si>
  <si>
    <t>Water Division #79-Upper Huerfano</t>
  </si>
  <si>
    <t>Water Division #16-Upper Cucharas</t>
  </si>
  <si>
    <t>Water Division #19-Upper Purgatoire</t>
  </si>
  <si>
    <t>Vacant</t>
  </si>
  <si>
    <t>Not Applicable</t>
  </si>
  <si>
    <t>Tract Number(s):</t>
  </si>
  <si>
    <t>Location:</t>
  </si>
  <si>
    <t>Planner:</t>
  </si>
  <si>
    <t>Total Points:</t>
  </si>
  <si>
    <t>none</t>
  </si>
  <si>
    <t>Producer/ Group Name:</t>
  </si>
  <si>
    <t>Farm Number(s):</t>
  </si>
  <si>
    <t>Date:</t>
  </si>
  <si>
    <t>Holly, CO Northeast Prowers SCD</t>
  </si>
  <si>
    <t>Woodland Park, CO Teller/Park SCD</t>
  </si>
  <si>
    <t>L. Sutherland</t>
  </si>
  <si>
    <t>wwheat-fallow</t>
  </si>
  <si>
    <t>wwheat-sorghum-fallow</t>
  </si>
  <si>
    <t>Foothills</t>
  </si>
  <si>
    <t>Preble's meadow jumping mouse</t>
  </si>
  <si>
    <t>R. Rhoades</t>
  </si>
  <si>
    <t>Salida, CO Field Office</t>
  </si>
  <si>
    <t>Silver Cliff, CO Field Office</t>
  </si>
  <si>
    <t>J. Caolo-Tanski</t>
  </si>
  <si>
    <t>D. Wilson</t>
  </si>
  <si>
    <t>YES</t>
  </si>
  <si>
    <t>NO</t>
  </si>
  <si>
    <t>Cost-Benefit Effectiveness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</si>
</sst>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quot;#,##0.00"/>
    <numFmt numFmtId="167" formatCode="dd\-mmm\-yy"/>
    <numFmt numFmtId="168" formatCode="0.000"/>
    <numFmt numFmtId="169" formatCode="0.0%"/>
    <numFmt numFmtId="170" formatCode="&quot;$&quot;#,##0"/>
    <numFmt numFmtId="171" formatCode="#,##0.000"/>
    <numFmt numFmtId="172" formatCode="#,##0.0000"/>
    <numFmt numFmtId="173" formatCode="#,##0.00000"/>
    <numFmt numFmtId="174" formatCode="#,##0.0"/>
    <numFmt numFmtId="175" formatCode="0.00000"/>
  </numFmts>
  <fonts count="27">
    <font>
      <sz val="10"/>
      <name val="Arial"/>
      <family val="0"/>
    </font>
    <font>
      <b/>
      <sz val="10"/>
      <name val="Arial"/>
      <family val="2"/>
    </font>
    <font>
      <b/>
      <sz val="8"/>
      <name val="Tahoma"/>
      <family val="0"/>
    </font>
    <font>
      <sz val="8"/>
      <name val="Tahoma"/>
      <family val="0"/>
    </font>
    <font>
      <sz val="10"/>
      <color indexed="9"/>
      <name val="Arial"/>
      <family val="2"/>
    </font>
    <font>
      <sz val="10"/>
      <color indexed="8"/>
      <name val="Arial"/>
      <family val="2"/>
    </font>
    <font>
      <b/>
      <sz val="10"/>
      <color indexed="8"/>
      <name val="Arial"/>
      <family val="2"/>
    </font>
    <font>
      <sz val="11"/>
      <color indexed="8"/>
      <name val="Arial"/>
      <family val="2"/>
    </font>
    <font>
      <b/>
      <sz val="12"/>
      <color indexed="8"/>
      <name val="Arial"/>
      <family val="2"/>
    </font>
    <font>
      <i/>
      <sz val="10"/>
      <color indexed="8"/>
      <name val="Arial"/>
      <family val="2"/>
    </font>
    <font>
      <b/>
      <sz val="11"/>
      <color indexed="8"/>
      <name val="Arial"/>
      <family val="2"/>
    </font>
    <font>
      <sz val="9"/>
      <color indexed="8"/>
      <name val="Arial"/>
      <family val="2"/>
    </font>
    <font>
      <b/>
      <i/>
      <sz val="12"/>
      <color indexed="8"/>
      <name val="Arial"/>
      <family val="2"/>
    </font>
    <font>
      <sz val="8"/>
      <name val="Arial"/>
      <family val="0"/>
    </font>
    <font>
      <b/>
      <sz val="9"/>
      <color indexed="17"/>
      <name val="Arial Narrow"/>
      <family val="2"/>
    </font>
    <font>
      <sz val="9"/>
      <color indexed="18"/>
      <name val="Arial"/>
      <family val="2"/>
    </font>
    <font>
      <sz val="11"/>
      <color indexed="8"/>
      <name val="Arial Narrow"/>
      <family val="2"/>
    </font>
    <font>
      <u val="single"/>
      <sz val="8"/>
      <name val="Tahoma"/>
      <family val="2"/>
    </font>
    <font>
      <b/>
      <sz val="14"/>
      <color indexed="8"/>
      <name val="Arial"/>
      <family val="2"/>
    </font>
    <font>
      <b/>
      <sz val="9"/>
      <color indexed="8"/>
      <name val="Arial"/>
      <family val="2"/>
    </font>
    <font>
      <b/>
      <sz val="12"/>
      <color indexed="8"/>
      <name val="Times New Roman"/>
      <family val="1"/>
    </font>
    <font>
      <i/>
      <sz val="11"/>
      <color indexed="8"/>
      <name val="Arial"/>
      <family val="2"/>
    </font>
    <font>
      <b/>
      <i/>
      <sz val="11"/>
      <color indexed="8"/>
      <name val="Arial"/>
      <family val="2"/>
    </font>
    <font>
      <i/>
      <sz val="11"/>
      <color indexed="8"/>
      <name val="Arial Narrow"/>
      <family val="2"/>
    </font>
    <font>
      <b/>
      <i/>
      <sz val="10"/>
      <color indexed="8"/>
      <name val="Arial"/>
      <family val="0"/>
    </font>
    <font>
      <b/>
      <sz val="8"/>
      <color indexed="8"/>
      <name val="Arial"/>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34"/>
        <bgColor indexed="64"/>
      </patternFill>
    </fill>
    <fill>
      <patternFill patternType="solid">
        <fgColor indexed="15"/>
        <bgColor indexed="64"/>
      </patternFill>
    </fill>
    <fill>
      <patternFill patternType="solid">
        <fgColor indexed="13"/>
        <bgColor indexed="64"/>
      </patternFill>
    </fill>
  </fills>
  <borders count="68">
    <border>
      <left/>
      <right/>
      <top/>
      <bottom/>
      <diagonal/>
    </border>
    <border>
      <left style="medium"/>
      <right>
        <color indexed="63"/>
      </right>
      <top>
        <color indexed="63"/>
      </top>
      <bottom>
        <color indexed="63"/>
      </bottom>
    </border>
    <border>
      <left style="medium"/>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thin"/>
    </border>
    <border>
      <left style="thin"/>
      <right style="thin"/>
      <top style="thin"/>
      <bottom style="mediumDashed"/>
    </border>
    <border>
      <left>
        <color indexed="63"/>
      </left>
      <right>
        <color indexed="63"/>
      </right>
      <top>
        <color indexed="63"/>
      </top>
      <bottom style="mediumDashed"/>
    </border>
    <border>
      <left>
        <color indexed="63"/>
      </left>
      <right>
        <color indexed="63"/>
      </right>
      <top style="thin"/>
      <bottom style="medium"/>
    </border>
    <border>
      <left style="medium"/>
      <right>
        <color indexed="63"/>
      </right>
      <top style="medium"/>
      <bottom>
        <color indexed="63"/>
      </bottom>
    </border>
    <border>
      <left style="dotted"/>
      <right style="medium"/>
      <top style="medium"/>
      <bottom>
        <color indexed="63"/>
      </bottom>
    </border>
    <border>
      <left>
        <color indexed="63"/>
      </left>
      <right style="medium"/>
      <top style="medium"/>
      <bottom style="medium"/>
    </border>
    <border>
      <left style="medium"/>
      <right>
        <color indexed="63"/>
      </right>
      <top style="mediumDashDotDot"/>
      <bottom>
        <color indexed="63"/>
      </bottom>
    </border>
    <border>
      <left style="dotted"/>
      <right style="medium"/>
      <top style="mediumDashDotDot"/>
      <bottom style="thin"/>
    </border>
    <border>
      <left style="medium"/>
      <right style="medium"/>
      <top style="medium"/>
      <bottom style="mediu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style="double"/>
      <right style="double"/>
      <top style="double"/>
      <bottom style="double"/>
    </border>
    <border>
      <left style="medium"/>
      <right style="medium"/>
      <top style="double"/>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style="thin"/>
      <bottom style="thin"/>
    </border>
    <border>
      <left style="thin"/>
      <right>
        <color indexed="63"/>
      </right>
      <top style="thin"/>
      <bottom>
        <color indexed="63"/>
      </bottom>
    </border>
    <border>
      <left style="medium"/>
      <right>
        <color indexed="63"/>
      </right>
      <top style="thin"/>
      <bottom style="mediumDashed"/>
    </border>
    <border>
      <left>
        <color indexed="63"/>
      </left>
      <right style="thin"/>
      <top style="thin"/>
      <bottom style="mediumDashed"/>
    </border>
    <border>
      <left style="thin"/>
      <right>
        <color indexed="63"/>
      </right>
      <top style="thin"/>
      <bottom style="mediumDashed"/>
    </border>
    <border>
      <left>
        <color indexed="63"/>
      </left>
      <right>
        <color indexed="63"/>
      </right>
      <top style="thin"/>
      <bottom style="mediumDashed"/>
    </border>
    <border>
      <left>
        <color indexed="63"/>
      </left>
      <right>
        <color indexed="63"/>
      </right>
      <top style="mediumDashDotDot"/>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style="medium"/>
    </border>
    <border>
      <left>
        <color indexed="63"/>
      </left>
      <right>
        <color indexed="63"/>
      </right>
      <top style="medium"/>
      <bottom style="thin"/>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8">
    <xf numFmtId="0" fontId="0" fillId="0" borderId="0" xfId="0" applyAlignment="1">
      <alignment/>
    </xf>
    <xf numFmtId="0" fontId="5" fillId="0" borderId="0" xfId="0" applyFont="1" applyAlignment="1">
      <alignment/>
    </xf>
    <xf numFmtId="0" fontId="1" fillId="0" borderId="0" xfId="0" applyFont="1" applyAlignment="1">
      <alignment/>
    </xf>
    <xf numFmtId="0" fontId="0" fillId="0" borderId="0" xfId="0" applyFont="1" applyAlignment="1">
      <alignment/>
    </xf>
    <xf numFmtId="0" fontId="4" fillId="2" borderId="0" xfId="0" applyFont="1" applyFill="1" applyAlignment="1">
      <alignment/>
    </xf>
    <xf numFmtId="0" fontId="5" fillId="3" borderId="1" xfId="0" applyFont="1" applyFill="1" applyBorder="1" applyAlignment="1" applyProtection="1">
      <alignment/>
      <protection locked="0"/>
    </xf>
    <xf numFmtId="0" fontId="5" fillId="3" borderId="0" xfId="0" applyFont="1" applyFill="1" applyBorder="1" applyAlignment="1" applyProtection="1">
      <alignment/>
      <protection locked="0"/>
    </xf>
    <xf numFmtId="0" fontId="5" fillId="3" borderId="0" xfId="0" applyFont="1" applyFill="1" applyBorder="1" applyAlignment="1" applyProtection="1">
      <alignment horizontal="right"/>
      <protection locked="0"/>
    </xf>
    <xf numFmtId="0" fontId="9" fillId="3" borderId="0" xfId="0" applyFont="1" applyFill="1" applyBorder="1" applyAlignment="1" applyProtection="1">
      <alignment/>
      <protection locked="0"/>
    </xf>
    <xf numFmtId="0" fontId="5" fillId="4" borderId="2" xfId="0" applyFont="1" applyFill="1" applyBorder="1" applyAlignment="1" applyProtection="1">
      <alignment/>
      <protection locked="0"/>
    </xf>
    <xf numFmtId="0" fontId="5" fillId="3" borderId="3" xfId="0" applyFont="1" applyFill="1" applyBorder="1" applyAlignment="1" applyProtection="1">
      <alignment/>
      <protection locked="0"/>
    </xf>
    <xf numFmtId="0" fontId="7" fillId="3" borderId="4" xfId="0" applyFont="1" applyFill="1" applyBorder="1" applyAlignment="1" applyProtection="1">
      <alignment/>
      <protection locked="0"/>
    </xf>
    <xf numFmtId="0" fontId="5" fillId="3" borderId="5" xfId="0" applyFont="1" applyFill="1" applyBorder="1" applyAlignment="1" applyProtection="1">
      <alignment/>
      <protection locked="0"/>
    </xf>
    <xf numFmtId="0" fontId="5" fillId="4" borderId="1" xfId="0" applyFont="1" applyFill="1" applyBorder="1" applyAlignment="1" applyProtection="1">
      <alignment/>
      <protection locked="0"/>
    </xf>
    <xf numFmtId="0" fontId="6" fillId="3" borderId="0" xfId="0" applyFont="1" applyFill="1" applyBorder="1" applyAlignment="1" applyProtection="1">
      <alignment horizontal="right"/>
      <protection locked="0"/>
    </xf>
    <xf numFmtId="0" fontId="5" fillId="2" borderId="0" xfId="0" applyFont="1" applyFill="1" applyAlignment="1">
      <alignment/>
    </xf>
    <xf numFmtId="0" fontId="5" fillId="0" borderId="0" xfId="0" applyFont="1" applyAlignment="1">
      <alignment/>
    </xf>
    <xf numFmtId="0" fontId="5" fillId="2" borderId="0" xfId="0" applyFont="1" applyFill="1" applyAlignment="1">
      <alignment/>
    </xf>
    <xf numFmtId="0" fontId="4" fillId="2" borderId="0" xfId="0" applyFont="1" applyFill="1" applyAlignment="1">
      <alignment horizontal="left"/>
    </xf>
    <xf numFmtId="0" fontId="4" fillId="2" borderId="0" xfId="0" applyFont="1" applyFill="1" applyAlignment="1">
      <alignment/>
    </xf>
    <xf numFmtId="0" fontId="0" fillId="2" borderId="0" xfId="0" applyFill="1" applyAlignment="1">
      <alignment/>
    </xf>
    <xf numFmtId="0" fontId="5" fillId="4" borderId="6" xfId="0" applyFont="1" applyFill="1" applyBorder="1" applyAlignment="1" applyProtection="1">
      <alignment/>
      <protection locked="0"/>
    </xf>
    <xf numFmtId="0" fontId="5" fillId="2" borderId="0" xfId="0" applyFont="1" applyFill="1" applyAlignment="1" applyProtection="1">
      <alignment/>
      <protection hidden="1"/>
    </xf>
    <xf numFmtId="0" fontId="9" fillId="3" borderId="0" xfId="0" applyFont="1" applyFill="1" applyBorder="1" applyAlignment="1" applyProtection="1">
      <alignment vertical="center"/>
      <protection locked="0"/>
    </xf>
    <xf numFmtId="0" fontId="5" fillId="4" borderId="7" xfId="0" applyFont="1" applyFill="1" applyBorder="1" applyAlignment="1" applyProtection="1">
      <alignment/>
      <protection/>
    </xf>
    <xf numFmtId="0" fontId="5" fillId="5" borderId="8" xfId="0" applyFont="1" applyFill="1" applyBorder="1" applyAlignment="1" applyProtection="1">
      <alignment horizontal="right"/>
      <protection locked="0"/>
    </xf>
    <xf numFmtId="0" fontId="5" fillId="5" borderId="7" xfId="0" applyFont="1" applyFill="1" applyBorder="1" applyAlignment="1" applyProtection="1">
      <alignment horizontal="right"/>
      <protection locked="0"/>
    </xf>
    <xf numFmtId="0" fontId="5" fillId="5" borderId="9" xfId="0" applyFont="1" applyFill="1" applyBorder="1" applyAlignment="1" applyProtection="1">
      <alignment horizontal="right"/>
      <protection locked="0"/>
    </xf>
    <xf numFmtId="0" fontId="5" fillId="4" borderId="3" xfId="0" applyFont="1" applyFill="1" applyBorder="1" applyAlignment="1" applyProtection="1">
      <alignment/>
      <protection/>
    </xf>
    <xf numFmtId="0" fontId="5" fillId="5" borderId="3" xfId="0" applyFont="1" applyFill="1" applyBorder="1" applyAlignment="1" applyProtection="1">
      <alignment horizontal="right"/>
      <protection locked="0"/>
    </xf>
    <xf numFmtId="0" fontId="5" fillId="5" borderId="10" xfId="0" applyFont="1" applyFill="1" applyBorder="1" applyAlignment="1" applyProtection="1">
      <alignment horizontal="right"/>
      <protection locked="0"/>
    </xf>
    <xf numFmtId="0" fontId="5" fillId="5" borderId="11" xfId="0" applyFont="1" applyFill="1" applyBorder="1" applyAlignment="1" applyProtection="1">
      <alignment horizontal="right"/>
      <protection locked="0"/>
    </xf>
    <xf numFmtId="0" fontId="6" fillId="3" borderId="12" xfId="0" applyFont="1" applyFill="1" applyBorder="1" applyAlignment="1" applyProtection="1">
      <alignment horizontal="right"/>
      <protection locked="0"/>
    </xf>
    <xf numFmtId="167" fontId="5" fillId="0" borderId="13" xfId="0" applyNumberFormat="1" applyFont="1" applyFill="1" applyBorder="1" applyAlignment="1" applyProtection="1">
      <alignment horizontal="center" vertical="center"/>
      <protection/>
    </xf>
    <xf numFmtId="1" fontId="10" fillId="3" borderId="14" xfId="0" applyNumberFormat="1" applyFont="1" applyFill="1" applyBorder="1" applyAlignment="1" applyProtection="1">
      <alignment horizontal="left" vertical="center" wrapText="1"/>
      <protection/>
    </xf>
    <xf numFmtId="0" fontId="8" fillId="3" borderId="15" xfId="0" applyFont="1" applyFill="1" applyBorder="1" applyAlignment="1" applyProtection="1" quotePrefix="1">
      <alignment vertical="center"/>
      <protection locked="0"/>
    </xf>
    <xf numFmtId="0" fontId="10" fillId="5" borderId="1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left" vertical="top" wrapText="1"/>
      <protection locked="0"/>
    </xf>
    <xf numFmtId="0" fontId="8" fillId="3" borderId="18" xfId="0" applyFont="1" applyFill="1" applyBorder="1" applyAlignment="1" applyProtection="1" quotePrefix="1">
      <alignment horizontal="left" vertical="center" wrapText="1"/>
      <protection locked="0"/>
    </xf>
    <xf numFmtId="0" fontId="10" fillId="5" borderId="19"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left" wrapText="1"/>
      <protection locked="0"/>
    </xf>
    <xf numFmtId="0" fontId="20" fillId="4" borderId="20" xfId="0" applyFont="1" applyFill="1" applyBorder="1" applyAlignment="1" applyProtection="1">
      <alignment horizontal="left" vertical="center"/>
      <protection locked="0"/>
    </xf>
    <xf numFmtId="0" fontId="5" fillId="3" borderId="1"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21" fillId="3" borderId="0" xfId="0" applyFont="1" applyFill="1" applyBorder="1" applyAlignment="1" applyProtection="1">
      <alignment horizontal="left"/>
      <protection locked="0"/>
    </xf>
    <xf numFmtId="0" fontId="5" fillId="3" borderId="21" xfId="0" applyFont="1" applyFill="1" applyBorder="1" applyAlignment="1" applyProtection="1">
      <alignment horizontal="center"/>
      <protection locked="0"/>
    </xf>
    <xf numFmtId="0" fontId="21" fillId="3" borderId="3" xfId="0" applyFont="1" applyFill="1" applyBorder="1" applyAlignment="1" applyProtection="1">
      <alignment horizontal="left"/>
      <protection locked="0"/>
    </xf>
    <xf numFmtId="0" fontId="21" fillId="3" borderId="22" xfId="0" applyFont="1" applyFill="1" applyBorder="1" applyAlignment="1" applyProtection="1">
      <alignment horizontal="center"/>
      <protection locked="0"/>
    </xf>
    <xf numFmtId="0" fontId="9" fillId="3" borderId="23" xfId="0" applyFont="1" applyFill="1" applyBorder="1" applyAlignment="1" applyProtection="1">
      <alignment horizontal="left"/>
      <protection locked="0"/>
    </xf>
    <xf numFmtId="0" fontId="5" fillId="3" borderId="23" xfId="0" applyFont="1" applyFill="1" applyBorder="1" applyAlignment="1" applyProtection="1">
      <alignment/>
      <protection locked="0"/>
    </xf>
    <xf numFmtId="0" fontId="21" fillId="3" borderId="4" xfId="0" applyFont="1" applyFill="1" applyBorder="1" applyAlignment="1" applyProtection="1">
      <alignment horizontal="left"/>
      <protection locked="0"/>
    </xf>
    <xf numFmtId="0" fontId="21" fillId="3" borderId="5" xfId="0" applyFont="1" applyFill="1" applyBorder="1" applyAlignment="1" applyProtection="1">
      <alignment horizontal="left"/>
      <protection locked="0"/>
    </xf>
    <xf numFmtId="0" fontId="5" fillId="3" borderId="5" xfId="0" applyFont="1" applyFill="1" applyBorder="1" applyAlignment="1" applyProtection="1">
      <alignment horizontal="left" wrapText="1"/>
      <protection locked="0"/>
    </xf>
    <xf numFmtId="0" fontId="6" fillId="3" borderId="5" xfId="0" applyFont="1" applyFill="1" applyBorder="1" applyAlignment="1" applyProtection="1">
      <alignment horizontal="right"/>
      <protection locked="0"/>
    </xf>
    <xf numFmtId="0" fontId="9" fillId="3" borderId="1" xfId="0" applyFont="1" applyFill="1" applyBorder="1" applyAlignment="1" applyProtection="1">
      <alignment horizontal="left"/>
      <protection locked="0"/>
    </xf>
    <xf numFmtId="0" fontId="9" fillId="3" borderId="0" xfId="0" applyFont="1" applyFill="1" applyBorder="1" applyAlignment="1" applyProtection="1">
      <alignment horizontal="left"/>
      <protection locked="0"/>
    </xf>
    <xf numFmtId="0" fontId="9" fillId="4" borderId="24" xfId="0" applyFont="1" applyFill="1" applyBorder="1" applyAlignment="1" applyProtection="1">
      <alignment horizontal="left"/>
      <protection locked="0"/>
    </xf>
    <xf numFmtId="0" fontId="21" fillId="3" borderId="1" xfId="0" applyFont="1" applyFill="1" applyBorder="1" applyAlignment="1" applyProtection="1">
      <alignment horizontal="left"/>
      <protection locked="0"/>
    </xf>
    <xf numFmtId="0" fontId="22" fillId="3" borderId="0" xfId="0" applyFont="1" applyFill="1" applyBorder="1" applyAlignment="1" applyProtection="1">
      <alignment horizontal="right"/>
      <protection locked="0"/>
    </xf>
    <xf numFmtId="0" fontId="5" fillId="3" borderId="0" xfId="0" applyFont="1" applyFill="1" applyBorder="1" applyAlignment="1" applyProtection="1">
      <alignment horizontal="left" wrapText="1"/>
      <protection locked="0"/>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right" vertical="center" wrapText="1"/>
      <protection locked="0"/>
    </xf>
    <xf numFmtId="1" fontId="7" fillId="0" borderId="3" xfId="0" applyNumberFormat="1" applyFont="1" applyFill="1" applyBorder="1" applyAlignment="1" applyProtection="1">
      <alignment horizontal="center" vertical="center"/>
      <protection/>
    </xf>
    <xf numFmtId="0" fontId="21" fillId="4" borderId="24" xfId="0" applyFont="1" applyFill="1" applyBorder="1" applyAlignment="1" applyProtection="1">
      <alignment horizontal="center"/>
      <protection locked="0"/>
    </xf>
    <xf numFmtId="0" fontId="16" fillId="3" borderId="0" xfId="0" applyFont="1" applyFill="1" applyBorder="1" applyAlignment="1" applyProtection="1">
      <alignment horizontal="left" wrapText="1"/>
      <protection locked="0"/>
    </xf>
    <xf numFmtId="0" fontId="21" fillId="3" borderId="0" xfId="0" applyFont="1" applyFill="1" applyBorder="1" applyAlignment="1" applyProtection="1">
      <alignment horizontal="center" vertical="center"/>
      <protection locked="0"/>
    </xf>
    <xf numFmtId="0" fontId="5" fillId="4" borderId="24" xfId="0" applyFont="1" applyFill="1" applyBorder="1" applyAlignment="1" applyProtection="1">
      <alignment/>
      <protection locked="0"/>
    </xf>
    <xf numFmtId="0" fontId="22" fillId="3" borderId="0" xfId="0" applyFont="1" applyFill="1" applyBorder="1" applyAlignment="1" applyProtection="1">
      <alignment horizontal="right" vertical="center"/>
      <protection locked="0"/>
    </xf>
    <xf numFmtId="0" fontId="6" fillId="3" borderId="0" xfId="0" applyFont="1" applyFill="1" applyBorder="1" applyAlignment="1" applyProtection="1">
      <alignment horizontal="right" vertical="center"/>
      <protection locked="0"/>
    </xf>
    <xf numFmtId="0" fontId="10" fillId="3" borderId="0" xfId="0" applyFont="1" applyFill="1" applyBorder="1" applyAlignment="1" applyProtection="1">
      <alignment horizontal="right"/>
      <protection locked="0"/>
    </xf>
    <xf numFmtId="0" fontId="23" fillId="3" borderId="0" xfId="0" applyFont="1" applyFill="1" applyBorder="1" applyAlignment="1" applyProtection="1">
      <alignment horizontal="left" vertical="center" wrapText="1"/>
      <protection locked="0"/>
    </xf>
    <xf numFmtId="0" fontId="21" fillId="3" borderId="0" xfId="0" applyFont="1" applyFill="1" applyBorder="1" applyAlignment="1" applyProtection="1">
      <alignment horizontal="center"/>
      <protection locked="0"/>
    </xf>
    <xf numFmtId="0" fontId="7" fillId="3" borderId="4" xfId="0" applyFont="1" applyFill="1" applyBorder="1" applyAlignment="1" applyProtection="1">
      <alignment horizontal="left"/>
      <protection locked="0"/>
    </xf>
    <xf numFmtId="0" fontId="9" fillId="3" borderId="25" xfId="0" applyFont="1" applyFill="1" applyBorder="1" applyAlignment="1" applyProtection="1">
      <alignment horizontal="left" vertical="center" wrapText="1"/>
      <protection locked="0"/>
    </xf>
    <xf numFmtId="0" fontId="9" fillId="3" borderId="26"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9" fillId="4" borderId="24" xfId="0" applyFont="1" applyFill="1" applyBorder="1" applyAlignment="1" applyProtection="1">
      <alignment horizontal="left" vertical="center" wrapText="1"/>
      <protection locked="0"/>
    </xf>
    <xf numFmtId="0" fontId="16" fillId="3" borderId="0" xfId="0" applyFont="1" applyFill="1" applyBorder="1" applyAlignment="1" applyProtection="1">
      <alignment horizontal="right" wrapText="1"/>
      <protection locked="0"/>
    </xf>
    <xf numFmtId="0" fontId="9" fillId="3" borderId="0" xfId="0" applyFont="1" applyFill="1" applyBorder="1" applyAlignment="1" applyProtection="1">
      <alignment/>
      <protection locked="0"/>
    </xf>
    <xf numFmtId="0" fontId="24" fillId="3" borderId="0" xfId="0" applyFont="1" applyFill="1" applyBorder="1" applyAlignment="1" applyProtection="1">
      <alignment horizontal="right"/>
      <protection locked="0"/>
    </xf>
    <xf numFmtId="2" fontId="24" fillId="3" borderId="0" xfId="0" applyNumberFormat="1" applyFont="1" applyFill="1" applyBorder="1" applyAlignment="1" applyProtection="1">
      <alignment horizontal="centerContinuous"/>
      <protection locked="0"/>
    </xf>
    <xf numFmtId="0" fontId="9" fillId="4" borderId="24" xfId="0" applyFont="1" applyFill="1" applyBorder="1" applyAlignment="1" applyProtection="1">
      <alignment horizontal="centerContinuous"/>
      <protection locked="0"/>
    </xf>
    <xf numFmtId="0" fontId="5" fillId="3" borderId="0" xfId="0" applyFont="1" applyFill="1" applyBorder="1" applyAlignment="1" applyProtection="1">
      <alignment horizontal="left"/>
      <protection locked="0"/>
    </xf>
    <xf numFmtId="2" fontId="10" fillId="3" borderId="0" xfId="0" applyNumberFormat="1" applyFont="1" applyFill="1" applyBorder="1" applyAlignment="1" applyProtection="1">
      <alignment horizontal="right"/>
      <protection locked="0"/>
    </xf>
    <xf numFmtId="2" fontId="10" fillId="4" borderId="24" xfId="0" applyNumberFormat="1" applyFont="1" applyFill="1" applyBorder="1" applyAlignment="1" applyProtection="1">
      <alignment horizontal="right"/>
      <protection locked="0"/>
    </xf>
    <xf numFmtId="4" fontId="5" fillId="3" borderId="0" xfId="0" applyNumberFormat="1" applyFont="1" applyFill="1" applyBorder="1" applyAlignment="1" applyProtection="1">
      <alignment horizontal="right"/>
      <protection locked="0"/>
    </xf>
    <xf numFmtId="166" fontId="5" fillId="3" borderId="0" xfId="0" applyNumberFormat="1" applyFont="1" applyFill="1" applyBorder="1" applyAlignment="1" applyProtection="1">
      <alignment horizontal="center" vertical="center"/>
      <protection locked="0"/>
    </xf>
    <xf numFmtId="0" fontId="16" fillId="3" borderId="0" xfId="0" applyFont="1" applyFill="1" applyBorder="1" applyAlignment="1" applyProtection="1">
      <alignment horizontal="right"/>
      <protection locked="0"/>
    </xf>
    <xf numFmtId="2" fontId="5" fillId="0" borderId="27" xfId="0" applyNumberFormat="1" applyFont="1" applyFill="1" applyBorder="1" applyAlignment="1" applyProtection="1">
      <alignment horizontal="right" vertical="center"/>
      <protection/>
    </xf>
    <xf numFmtId="0" fontId="7" fillId="3" borderId="0" xfId="0" applyFont="1" applyFill="1" applyBorder="1" applyAlignment="1" applyProtection="1">
      <alignment horizontal="left" wrapText="1"/>
      <protection locked="0"/>
    </xf>
    <xf numFmtId="0" fontId="7" fillId="3" borderId="5" xfId="0" applyFont="1" applyFill="1" applyBorder="1" applyAlignment="1" applyProtection="1">
      <alignment horizontal="left" wrapText="1"/>
      <protection locked="0"/>
    </xf>
    <xf numFmtId="0" fontId="5" fillId="3" borderId="5" xfId="0" applyFont="1" applyFill="1" applyBorder="1" applyAlignment="1" applyProtection="1">
      <alignment horizontal="right"/>
      <protection locked="0"/>
    </xf>
    <xf numFmtId="2" fontId="5" fillId="3" borderId="5" xfId="0" applyNumberFormat="1" applyFont="1" applyFill="1" applyBorder="1" applyAlignment="1" applyProtection="1">
      <alignment/>
      <protection locked="0"/>
    </xf>
    <xf numFmtId="0" fontId="8" fillId="6" borderId="1" xfId="0" applyFont="1" applyFill="1" applyBorder="1" applyAlignment="1" applyProtection="1">
      <alignment horizontal="left"/>
      <protection locked="0"/>
    </xf>
    <xf numFmtId="0" fontId="8" fillId="6" borderId="0" xfId="0" applyFont="1" applyFill="1" applyBorder="1" applyAlignment="1" applyProtection="1">
      <alignment horizontal="left"/>
      <protection locked="0"/>
    </xf>
    <xf numFmtId="0" fontId="8" fillId="3" borderId="1" xfId="0" applyFont="1" applyFill="1" applyBorder="1" applyAlignment="1" applyProtection="1">
      <alignment horizontal="left"/>
      <protection locked="0"/>
    </xf>
    <xf numFmtId="0" fontId="8" fillId="3" borderId="0" xfId="0" applyFont="1" applyFill="1" applyBorder="1" applyAlignment="1" applyProtection="1">
      <alignment horizontal="left"/>
      <protection locked="0"/>
    </xf>
    <xf numFmtId="2" fontId="5" fillId="3" borderId="0" xfId="0" applyNumberFormat="1" applyFont="1" applyFill="1" applyBorder="1" applyAlignment="1" applyProtection="1">
      <alignment/>
      <protection locked="0"/>
    </xf>
    <xf numFmtId="2" fontId="10" fillId="3" borderId="0" xfId="0" applyNumberFormat="1" applyFont="1" applyFill="1" applyBorder="1" applyAlignment="1" applyProtection="1">
      <alignment horizontal="right" vertical="center"/>
      <protection/>
    </xf>
    <xf numFmtId="2" fontId="10" fillId="4" borderId="28" xfId="0" applyNumberFormat="1" applyFont="1" applyFill="1" applyBorder="1" applyAlignment="1" applyProtection="1">
      <alignment horizontal="right" vertical="center"/>
      <protection/>
    </xf>
    <xf numFmtId="1" fontId="7" fillId="4" borderId="2" xfId="0" applyNumberFormat="1" applyFont="1" applyFill="1" applyBorder="1" applyAlignment="1" applyProtection="1">
      <alignment horizontal="right" vertical="center"/>
      <protection/>
    </xf>
    <xf numFmtId="1" fontId="7" fillId="4" borderId="6" xfId="0" applyNumberFormat="1" applyFont="1" applyFill="1" applyBorder="1" applyAlignment="1" applyProtection="1">
      <alignment horizontal="center" vertical="center"/>
      <protection/>
    </xf>
    <xf numFmtId="0" fontId="8" fillId="3" borderId="4" xfId="0" applyFont="1" applyFill="1" applyBorder="1" applyAlignment="1" applyProtection="1">
      <alignment horizontal="left"/>
      <protection locked="0"/>
    </xf>
    <xf numFmtId="0" fontId="8" fillId="3" borderId="5" xfId="0" applyFont="1" applyFill="1" applyBorder="1" applyAlignment="1" applyProtection="1">
      <alignment horizontal="left"/>
      <protection locked="0"/>
    </xf>
    <xf numFmtId="0" fontId="5" fillId="3" borderId="29" xfId="0" applyFont="1" applyFill="1" applyBorder="1" applyAlignment="1" applyProtection="1">
      <alignment/>
      <protection locked="0"/>
    </xf>
    <xf numFmtId="0" fontId="5" fillId="4" borderId="15" xfId="0" applyFont="1" applyFill="1" applyBorder="1" applyAlignment="1" applyProtection="1">
      <alignment/>
      <protection locked="0"/>
    </xf>
    <xf numFmtId="0" fontId="5" fillId="4" borderId="30" xfId="0" applyFont="1" applyFill="1" applyBorder="1" applyAlignment="1" applyProtection="1">
      <alignment/>
      <protection locked="0"/>
    </xf>
    <xf numFmtId="0" fontId="5" fillId="3" borderId="0" xfId="0" applyFont="1" applyFill="1" applyBorder="1" applyAlignment="1" applyProtection="1">
      <alignment horizontal="center"/>
      <protection locked="0"/>
    </xf>
    <xf numFmtId="0" fontId="10" fillId="3" borderId="1" xfId="0" applyFont="1" applyFill="1" applyBorder="1" applyAlignment="1" applyProtection="1">
      <alignment vertical="center"/>
      <protection locked="0"/>
    </xf>
    <xf numFmtId="0" fontId="5" fillId="3" borderId="0" xfId="0" applyFont="1" applyFill="1" applyBorder="1" applyAlignment="1" applyProtection="1">
      <alignment horizontal="center" wrapText="1"/>
      <protection locked="0"/>
    </xf>
    <xf numFmtId="0" fontId="24" fillId="3" borderId="0" xfId="0" applyFont="1" applyFill="1" applyBorder="1" applyAlignment="1" applyProtection="1">
      <alignment horizontal="center"/>
      <protection locked="0"/>
    </xf>
    <xf numFmtId="0" fontId="10" fillId="3" borderId="1" xfId="0" applyFont="1" applyFill="1" applyBorder="1" applyAlignment="1" applyProtection="1">
      <alignment horizontal="right" vertical="center"/>
      <protection locked="0"/>
    </xf>
    <xf numFmtId="0" fontId="7" fillId="4" borderId="31" xfId="0" applyFont="1" applyFill="1" applyBorder="1" applyAlignment="1" applyProtection="1">
      <alignment horizontal="center" vertical="center"/>
      <protection locked="0"/>
    </xf>
    <xf numFmtId="0" fontId="5" fillId="3" borderId="0" xfId="0" applyFont="1" applyFill="1" applyBorder="1" applyAlignment="1" applyProtection="1">
      <alignment horizontal="left" wrapText="1"/>
      <protection locked="0"/>
    </xf>
    <xf numFmtId="0" fontId="7" fillId="4" borderId="1" xfId="0" applyFont="1" applyFill="1" applyBorder="1" applyAlignment="1" applyProtection="1">
      <alignment horizontal="center" vertical="center"/>
      <protection locked="0"/>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vertical="center"/>
      <protection locked="0"/>
    </xf>
    <xf numFmtId="0" fontId="5" fillId="4" borderId="4" xfId="0" applyFont="1" applyFill="1" applyBorder="1" applyAlignment="1" applyProtection="1">
      <alignment/>
      <protection locked="0"/>
    </xf>
    <xf numFmtId="0" fontId="6" fillId="3" borderId="1" xfId="0" applyFont="1" applyFill="1" applyBorder="1" applyAlignment="1" applyProtection="1">
      <alignment vertical="top"/>
      <protection locked="0"/>
    </xf>
    <xf numFmtId="0" fontId="6" fillId="3" borderId="1" xfId="0" applyFont="1" applyFill="1" applyBorder="1" applyAlignment="1" applyProtection="1">
      <alignment vertical="center"/>
      <protection locked="0"/>
    </xf>
    <xf numFmtId="0" fontId="5" fillId="3" borderId="3"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right"/>
      <protection locked="0"/>
    </xf>
    <xf numFmtId="0" fontId="5" fillId="3" borderId="5" xfId="0" applyFont="1" applyFill="1" applyBorder="1" applyAlignment="1" applyProtection="1">
      <alignment vertical="center"/>
      <protection locked="0"/>
    </xf>
    <xf numFmtId="0" fontId="8" fillId="6" borderId="15" xfId="0" applyFont="1" applyFill="1" applyBorder="1" applyAlignment="1" applyProtection="1">
      <alignment/>
      <protection locked="0"/>
    </xf>
    <xf numFmtId="0" fontId="5" fillId="6" borderId="29" xfId="0" applyFont="1" applyFill="1" applyBorder="1" applyAlignment="1" applyProtection="1">
      <alignment/>
      <protection locked="0"/>
    </xf>
    <xf numFmtId="0" fontId="8" fillId="6" borderId="29" xfId="0" applyFont="1" applyFill="1" applyBorder="1" applyAlignment="1" applyProtection="1">
      <alignment/>
      <protection locked="0"/>
    </xf>
    <xf numFmtId="0" fontId="5" fillId="3" borderId="1" xfId="0" applyFont="1" applyFill="1" applyBorder="1" applyAlignment="1" applyProtection="1">
      <alignment horizontal="left" wrapText="1"/>
      <protection locked="0"/>
    </xf>
    <xf numFmtId="0" fontId="5" fillId="4" borderId="30" xfId="0" applyFont="1" applyFill="1" applyBorder="1" applyAlignment="1" applyProtection="1">
      <alignment horizontal="left" wrapText="1"/>
      <protection locked="0"/>
    </xf>
    <xf numFmtId="0" fontId="5" fillId="5" borderId="3" xfId="0" applyFont="1" applyFill="1" applyBorder="1" applyAlignment="1" applyProtection="1">
      <alignment horizontal="left" wrapText="1"/>
      <protection locked="0"/>
    </xf>
    <xf numFmtId="0" fontId="9" fillId="3" borderId="0" xfId="0" applyFont="1" applyFill="1" applyBorder="1" applyAlignment="1" applyProtection="1">
      <alignment horizontal="right" vertical="center" wrapText="1"/>
      <protection locked="0"/>
    </xf>
    <xf numFmtId="0" fontId="5" fillId="4" borderId="2" xfId="0" applyFont="1" applyFill="1" applyBorder="1" applyAlignment="1" applyProtection="1">
      <alignment horizontal="left" wrapText="1"/>
      <protection locked="0"/>
    </xf>
    <xf numFmtId="0" fontId="5" fillId="4" borderId="6" xfId="0" applyFont="1" applyFill="1" applyBorder="1" applyAlignment="1" applyProtection="1">
      <alignment horizontal="left" wrapText="1"/>
      <protection locked="0"/>
    </xf>
    <xf numFmtId="0" fontId="9" fillId="3" borderId="1" xfId="0" applyFont="1" applyFill="1" applyBorder="1" applyAlignment="1" applyProtection="1">
      <alignment horizontal="left" wrapText="1"/>
      <protection locked="0"/>
    </xf>
    <xf numFmtId="0" fontId="9" fillId="3" borderId="0" xfId="0" applyFont="1" applyFill="1" applyBorder="1" applyAlignment="1" applyProtection="1">
      <alignment horizontal="left" wrapText="1"/>
      <protection locked="0"/>
    </xf>
    <xf numFmtId="164" fontId="5" fillId="5" borderId="3" xfId="0" applyNumberFormat="1" applyFont="1" applyFill="1" applyBorder="1" applyAlignment="1" applyProtection="1">
      <alignment horizontal="right" wrapText="1"/>
      <protection locked="0"/>
    </xf>
    <xf numFmtId="0" fontId="9" fillId="4" borderId="30" xfId="0" applyFont="1" applyFill="1" applyBorder="1" applyAlignment="1" applyProtection="1">
      <alignment horizontal="left" wrapText="1"/>
      <protection locked="0"/>
    </xf>
    <xf numFmtId="164" fontId="5" fillId="5" borderId="8" xfId="0" applyNumberFormat="1" applyFont="1" applyFill="1" applyBorder="1" applyAlignment="1" applyProtection="1">
      <alignment horizontal="right"/>
      <protection locked="0"/>
    </xf>
    <xf numFmtId="2" fontId="5" fillId="0" borderId="3" xfId="0" applyNumberFormat="1" applyFont="1" applyFill="1" applyBorder="1" applyAlignment="1" applyProtection="1">
      <alignment horizontal="right"/>
      <protection/>
    </xf>
    <xf numFmtId="164" fontId="5" fillId="0" borderId="3" xfId="0" applyNumberFormat="1" applyFont="1" applyFill="1" applyBorder="1" applyAlignment="1" applyProtection="1">
      <alignment horizontal="center"/>
      <protection/>
    </xf>
    <xf numFmtId="164" fontId="5" fillId="3" borderId="0" xfId="0" applyNumberFormat="1" applyFont="1" applyFill="1" applyBorder="1" applyAlignment="1" applyProtection="1">
      <alignment horizontal="right"/>
      <protection locked="0"/>
    </xf>
    <xf numFmtId="0" fontId="9" fillId="3" borderId="0" xfId="0" applyFont="1" applyFill="1" applyBorder="1" applyAlignment="1" applyProtection="1">
      <alignment horizontal="right" vertical="center"/>
      <protection locked="0"/>
    </xf>
    <xf numFmtId="164" fontId="25" fillId="4" borderId="20" xfId="0" applyNumberFormat="1" applyFont="1" applyFill="1" applyBorder="1" applyAlignment="1" applyProtection="1">
      <alignment/>
      <protection locked="0"/>
    </xf>
    <xf numFmtId="0" fontId="5" fillId="3" borderId="23" xfId="0" applyFont="1" applyFill="1" applyBorder="1" applyAlignment="1" applyProtection="1">
      <alignment horizontal="center"/>
      <protection locked="0"/>
    </xf>
    <xf numFmtId="164" fontId="5" fillId="0" borderId="3" xfId="0" applyNumberFormat="1" applyFont="1" applyFill="1" applyBorder="1" applyAlignment="1" applyProtection="1">
      <alignment horizontal="left"/>
      <protection/>
    </xf>
    <xf numFmtId="164" fontId="5" fillId="3" borderId="0" xfId="0" applyNumberFormat="1" applyFont="1" applyFill="1" applyBorder="1" applyAlignment="1" applyProtection="1">
      <alignment horizontal="left"/>
      <protection locked="0"/>
    </xf>
    <xf numFmtId="0" fontId="9" fillId="3" borderId="1" xfId="0" applyFont="1" applyFill="1" applyBorder="1" applyAlignment="1" applyProtection="1">
      <alignment/>
      <protection locked="0"/>
    </xf>
    <xf numFmtId="0" fontId="21" fillId="3" borderId="4" xfId="0" applyFont="1" applyFill="1" applyBorder="1" applyAlignment="1" applyProtection="1">
      <alignment/>
      <protection locked="0"/>
    </xf>
    <xf numFmtId="0" fontId="21" fillId="3" borderId="22" xfId="0" applyFont="1" applyFill="1" applyBorder="1" applyAlignment="1" applyProtection="1">
      <alignment horizontal="left"/>
      <protection locked="0"/>
    </xf>
    <xf numFmtId="0" fontId="21" fillId="4" borderId="28" xfId="0" applyFont="1" applyFill="1" applyBorder="1" applyAlignment="1" applyProtection="1">
      <alignment horizontal="left"/>
      <protection locked="0"/>
    </xf>
    <xf numFmtId="0" fontId="21" fillId="4" borderId="2" xfId="0" applyFont="1" applyFill="1" applyBorder="1" applyAlignment="1" applyProtection="1">
      <alignment horizontal="left"/>
      <protection locked="0"/>
    </xf>
    <xf numFmtId="0" fontId="7" fillId="4" borderId="2" xfId="0" applyFont="1" applyFill="1" applyBorder="1" applyAlignment="1" applyProtection="1">
      <alignment horizontal="left"/>
      <protection locked="0"/>
    </xf>
    <xf numFmtId="0" fontId="21" fillId="4" borderId="6" xfId="0" applyFont="1" applyFill="1" applyBorder="1" applyAlignment="1" applyProtection="1">
      <alignment horizontal="left"/>
      <protection locked="0"/>
    </xf>
    <xf numFmtId="0" fontId="7" fillId="4" borderId="24" xfId="0" applyFont="1" applyFill="1" applyBorder="1" applyAlignment="1" applyProtection="1">
      <alignment horizontal="center"/>
      <protection/>
    </xf>
    <xf numFmtId="0" fontId="5" fillId="2" borderId="0" xfId="0" applyFont="1" applyFill="1" applyAlignment="1">
      <alignment horizontal="left"/>
    </xf>
    <xf numFmtId="0" fontId="6" fillId="2" borderId="0" xfId="0" applyFont="1" applyFill="1" applyAlignment="1" applyProtection="1">
      <alignment/>
      <protection hidden="1"/>
    </xf>
    <xf numFmtId="0" fontId="7" fillId="2" borderId="0" xfId="0" applyFont="1" applyFill="1" applyAlignment="1" applyProtection="1">
      <alignment/>
      <protection hidden="1"/>
    </xf>
    <xf numFmtId="0" fontId="19" fillId="3" borderId="32" xfId="0" applyFont="1" applyFill="1" applyBorder="1" applyAlignment="1" applyProtection="1">
      <alignment horizontal="right" vertical="center" wrapText="1"/>
      <protection/>
    </xf>
    <xf numFmtId="0" fontId="6" fillId="3" borderId="33" xfId="0" applyFont="1" applyFill="1" applyBorder="1" applyAlignment="1" applyProtection="1">
      <alignment horizontal="right"/>
      <protection/>
    </xf>
    <xf numFmtId="0" fontId="6" fillId="3" borderId="34" xfId="0" applyFont="1" applyFill="1" applyBorder="1" applyAlignment="1" applyProtection="1">
      <alignment horizontal="right"/>
      <protection/>
    </xf>
    <xf numFmtId="0" fontId="19" fillId="3" borderId="35" xfId="0" applyFont="1" applyFill="1" applyBorder="1" applyAlignment="1" applyProtection="1">
      <alignment horizontal="right" vertical="center" wrapText="1"/>
      <protection/>
    </xf>
    <xf numFmtId="0" fontId="19" fillId="3" borderId="36" xfId="0" applyFont="1" applyFill="1" applyBorder="1" applyAlignment="1" applyProtection="1">
      <alignment horizontal="right" vertical="center" wrapText="1"/>
      <protection/>
    </xf>
    <xf numFmtId="0" fontId="19" fillId="3" borderId="37" xfId="0" applyFont="1" applyFill="1" applyBorder="1" applyAlignment="1" applyProtection="1">
      <alignment horizontal="right" vertical="center" wrapText="1"/>
      <protection/>
    </xf>
    <xf numFmtId="0" fontId="18" fillId="7" borderId="38" xfId="0" applyFont="1" applyFill="1" applyBorder="1" applyAlignment="1" applyProtection="1">
      <alignment horizontal="center" vertical="center"/>
      <protection locked="0"/>
    </xf>
    <xf numFmtId="0" fontId="18" fillId="7" borderId="39" xfId="0" applyFont="1" applyFill="1" applyBorder="1" applyAlignment="1" applyProtection="1">
      <alignment horizontal="center" vertical="center"/>
      <protection locked="0"/>
    </xf>
    <xf numFmtId="0" fontId="18" fillId="7" borderId="17" xfId="0" applyFont="1" applyFill="1" applyBorder="1" applyAlignment="1" applyProtection="1">
      <alignment horizontal="center" vertical="center"/>
      <protection locked="0"/>
    </xf>
    <xf numFmtId="0" fontId="19" fillId="3" borderId="15" xfId="0" applyFont="1" applyFill="1" applyBorder="1" applyAlignment="1" applyProtection="1">
      <alignment horizontal="right" vertical="top" wrapText="1"/>
      <protection/>
    </xf>
    <xf numFmtId="0" fontId="19" fillId="3" borderId="40" xfId="0" applyFont="1" applyFill="1" applyBorder="1" applyAlignment="1" applyProtection="1">
      <alignment horizontal="right" vertical="top" wrapText="1"/>
      <protection/>
    </xf>
    <xf numFmtId="0" fontId="19" fillId="3" borderId="37" xfId="0" applyFont="1" applyFill="1" applyBorder="1" applyAlignment="1" applyProtection="1">
      <alignment horizontal="right" vertical="top" wrapText="1"/>
      <protection/>
    </xf>
    <xf numFmtId="0" fontId="19" fillId="3" borderId="32" xfId="0" applyFont="1" applyFill="1" applyBorder="1" applyAlignment="1" applyProtection="1">
      <alignment horizontal="right" vertical="top" wrapText="1"/>
      <protection/>
    </xf>
    <xf numFmtId="0" fontId="5" fillId="5" borderId="41"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19" fillId="3" borderId="37" xfId="0" applyFont="1" applyFill="1" applyBorder="1" applyAlignment="1" applyProtection="1">
      <alignment horizontal="right"/>
      <protection/>
    </xf>
    <xf numFmtId="0" fontId="19" fillId="3" borderId="43" xfId="0" applyFont="1" applyFill="1" applyBorder="1" applyAlignment="1" applyProtection="1">
      <alignment horizontal="right"/>
      <protection/>
    </xf>
    <xf numFmtId="0" fontId="19" fillId="3" borderId="32" xfId="0" applyFont="1" applyFill="1" applyBorder="1" applyAlignment="1" applyProtection="1">
      <alignment horizontal="right"/>
      <protection/>
    </xf>
    <xf numFmtId="0" fontId="6" fillId="3" borderId="45" xfId="0" applyFont="1" applyFill="1" applyBorder="1" applyAlignment="1" applyProtection="1">
      <alignment horizontal="right"/>
      <protection/>
    </xf>
    <xf numFmtId="0" fontId="5" fillId="5" borderId="23" xfId="0" applyFont="1" applyFill="1" applyBorder="1" applyAlignment="1" applyProtection="1">
      <alignment horizontal="left" vertical="center" wrapText="1"/>
      <protection locked="0"/>
    </xf>
    <xf numFmtId="0" fontId="5" fillId="5" borderId="46"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right" vertical="center" wrapText="1"/>
      <protection/>
    </xf>
    <xf numFmtId="0" fontId="19" fillId="3" borderId="0" xfId="0" applyFont="1" applyFill="1" applyBorder="1" applyAlignment="1" applyProtection="1">
      <alignment horizontal="right" vertical="center" wrapText="1"/>
      <protection/>
    </xf>
    <xf numFmtId="0" fontId="19" fillId="3" borderId="21" xfId="0" applyFont="1" applyFill="1" applyBorder="1" applyAlignment="1" applyProtection="1">
      <alignment horizontal="right" vertical="center" wrapText="1"/>
      <protection/>
    </xf>
    <xf numFmtId="0" fontId="19" fillId="3" borderId="43" xfId="0" applyFont="1" applyFill="1" applyBorder="1" applyAlignment="1" applyProtection="1">
      <alignment horizontal="right" vertical="center" wrapText="1"/>
      <protection/>
    </xf>
    <xf numFmtId="3" fontId="6" fillId="5" borderId="47" xfId="0" applyNumberFormat="1" applyFont="1" applyFill="1" applyBorder="1" applyAlignment="1" applyProtection="1">
      <alignment horizontal="center" vertical="center"/>
      <protection locked="0"/>
    </xf>
    <xf numFmtId="3" fontId="6" fillId="5" borderId="21" xfId="0" applyNumberFormat="1" applyFont="1" applyFill="1" applyBorder="1" applyAlignment="1" applyProtection="1">
      <alignment horizontal="center" vertical="center"/>
      <protection locked="0"/>
    </xf>
    <xf numFmtId="3" fontId="6" fillId="5" borderId="7" xfId="0" applyNumberFormat="1" applyFont="1" applyFill="1" applyBorder="1" applyAlignment="1" applyProtection="1">
      <alignment horizontal="center" vertical="center"/>
      <protection locked="0"/>
    </xf>
    <xf numFmtId="3" fontId="6" fillId="5" borderId="32" xfId="0" applyNumberFormat="1"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5" fillId="5" borderId="47"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locked="0"/>
    </xf>
    <xf numFmtId="0" fontId="5" fillId="5" borderId="44" xfId="0" applyFont="1" applyFill="1" applyBorder="1" applyAlignment="1" applyProtection="1">
      <alignment horizontal="center" vertical="center"/>
      <protection locked="0"/>
    </xf>
    <xf numFmtId="0" fontId="6" fillId="3" borderId="45" xfId="0" applyFont="1" applyFill="1" applyBorder="1" applyAlignment="1" applyProtection="1">
      <alignment horizontal="right" vertical="center"/>
      <protection/>
    </xf>
    <xf numFmtId="0" fontId="6" fillId="3" borderId="34" xfId="0" applyFont="1" applyFill="1" applyBorder="1" applyAlignment="1" applyProtection="1">
      <alignment horizontal="right" vertical="center"/>
      <protection/>
    </xf>
    <xf numFmtId="0" fontId="5" fillId="5" borderId="33" xfId="0" applyFont="1" applyFill="1" applyBorder="1" applyAlignment="1" applyProtection="1">
      <alignment horizontal="left" vertical="center"/>
      <protection locked="0"/>
    </xf>
    <xf numFmtId="0" fontId="5" fillId="5" borderId="48" xfId="0" applyFont="1" applyFill="1" applyBorder="1" applyAlignment="1" applyProtection="1">
      <alignment horizontal="left" vertical="center"/>
      <protection locked="0"/>
    </xf>
    <xf numFmtId="0" fontId="6" fillId="3" borderId="35" xfId="0" applyFont="1" applyFill="1" applyBorder="1" applyAlignment="1" applyProtection="1">
      <alignment horizontal="right" vertical="center" wrapText="1"/>
      <protection locked="0"/>
    </xf>
    <xf numFmtId="0" fontId="6" fillId="3" borderId="23" xfId="0" applyFont="1" applyFill="1" applyBorder="1" applyAlignment="1" applyProtection="1">
      <alignment horizontal="right" vertical="center" wrapText="1"/>
      <protection locked="0"/>
    </xf>
    <xf numFmtId="0" fontId="6" fillId="3" borderId="36" xfId="0" applyFont="1" applyFill="1" applyBorder="1" applyAlignment="1" applyProtection="1">
      <alignment horizontal="right" vertical="center" wrapText="1"/>
      <protection locked="0"/>
    </xf>
    <xf numFmtId="0" fontId="6" fillId="3" borderId="1" xfId="0" applyFont="1" applyFill="1" applyBorder="1" applyAlignment="1" applyProtection="1">
      <alignment horizontal="right" vertical="center" wrapText="1"/>
      <protection locked="0"/>
    </xf>
    <xf numFmtId="0" fontId="6" fillId="3" borderId="0" xfId="0" applyFont="1" applyFill="1" applyBorder="1" applyAlignment="1" applyProtection="1">
      <alignment horizontal="right" vertical="center" wrapText="1"/>
      <protection locked="0"/>
    </xf>
    <xf numFmtId="0" fontId="6" fillId="3" borderId="21" xfId="0" applyFont="1" applyFill="1" applyBorder="1" applyAlignment="1" applyProtection="1">
      <alignment horizontal="right" vertical="center" wrapText="1"/>
      <protection locked="0"/>
    </xf>
    <xf numFmtId="166" fontId="5" fillId="5" borderId="49" xfId="0" applyNumberFormat="1" applyFont="1" applyFill="1" applyBorder="1" applyAlignment="1" applyProtection="1">
      <alignment horizontal="center" vertical="center"/>
      <protection locked="0"/>
    </xf>
    <xf numFmtId="166" fontId="5" fillId="5" borderId="36" xfId="0" applyNumberFormat="1" applyFont="1" applyFill="1" applyBorder="1" applyAlignment="1" applyProtection="1">
      <alignment horizontal="center" vertical="center"/>
      <protection locked="0"/>
    </xf>
    <xf numFmtId="166" fontId="5" fillId="5" borderId="47" xfId="0" applyNumberFormat="1" applyFont="1" applyFill="1" applyBorder="1" applyAlignment="1" applyProtection="1">
      <alignment horizontal="center" vertical="center"/>
      <protection locked="0"/>
    </xf>
    <xf numFmtId="166" fontId="5" fillId="5" borderId="21" xfId="0" applyNumberFormat="1" applyFont="1" applyFill="1" applyBorder="1" applyAlignment="1" applyProtection="1">
      <alignment horizontal="center" vertical="center"/>
      <protection locked="0"/>
    </xf>
    <xf numFmtId="165" fontId="6" fillId="3" borderId="23" xfId="0" applyNumberFormat="1" applyFont="1" applyFill="1" applyBorder="1" applyAlignment="1" applyProtection="1">
      <alignment horizontal="right" vertical="center" wrapText="1"/>
      <protection locked="0"/>
    </xf>
    <xf numFmtId="165" fontId="6" fillId="3" borderId="36" xfId="0" applyNumberFormat="1" applyFont="1" applyFill="1" applyBorder="1" applyAlignment="1" applyProtection="1">
      <alignment horizontal="right" vertical="center" wrapText="1"/>
      <protection locked="0"/>
    </xf>
    <xf numFmtId="165" fontId="6" fillId="3" borderId="0" xfId="0" applyNumberFormat="1" applyFont="1" applyFill="1" applyBorder="1" applyAlignment="1" applyProtection="1">
      <alignment horizontal="right" vertical="center" wrapText="1"/>
      <protection locked="0"/>
    </xf>
    <xf numFmtId="165" fontId="6" fillId="3" borderId="21" xfId="0" applyNumberFormat="1" applyFont="1" applyFill="1" applyBorder="1" applyAlignment="1" applyProtection="1">
      <alignment horizontal="right" vertical="center" wrapText="1"/>
      <protection locked="0"/>
    </xf>
    <xf numFmtId="2" fontId="7" fillId="0" borderId="49" xfId="0" applyNumberFormat="1" applyFont="1" applyBorder="1" applyAlignment="1" applyProtection="1">
      <alignment horizontal="center" vertical="center"/>
      <protection/>
    </xf>
    <xf numFmtId="2" fontId="7" fillId="0" borderId="46" xfId="0" applyNumberFormat="1" applyFont="1" applyBorder="1" applyAlignment="1" applyProtection="1">
      <alignment horizontal="center" vertical="center"/>
      <protection/>
    </xf>
    <xf numFmtId="2" fontId="7" fillId="0" borderId="47" xfId="0" applyNumberFormat="1" applyFont="1" applyBorder="1" applyAlignment="1" applyProtection="1">
      <alignment horizontal="center" vertical="center"/>
      <protection/>
    </xf>
    <xf numFmtId="2" fontId="7" fillId="0" borderId="24" xfId="0" applyNumberFormat="1" applyFont="1" applyBorder="1" applyAlignment="1" applyProtection="1">
      <alignment horizontal="center" vertical="center"/>
      <protection/>
    </xf>
    <xf numFmtId="0" fontId="6" fillId="3" borderId="50" xfId="0" applyFont="1" applyFill="1" applyBorder="1" applyAlignment="1" applyProtection="1">
      <alignment horizontal="right" vertical="center"/>
      <protection/>
    </xf>
    <xf numFmtId="0" fontId="6" fillId="3" borderId="51" xfId="0" applyFont="1" applyFill="1" applyBorder="1" applyAlignment="1" applyProtection="1">
      <alignment horizontal="right" vertical="center"/>
      <protection/>
    </xf>
    <xf numFmtId="0" fontId="5" fillId="5" borderId="52" xfId="0" applyFont="1" applyFill="1" applyBorder="1" applyAlignment="1" applyProtection="1">
      <alignment horizontal="left" vertical="center"/>
      <protection locked="0"/>
    </xf>
    <xf numFmtId="0" fontId="5" fillId="5" borderId="53" xfId="0" applyFont="1" applyFill="1" applyBorder="1" applyAlignment="1" applyProtection="1">
      <alignment horizontal="left" vertical="center"/>
      <protection locked="0"/>
    </xf>
    <xf numFmtId="0" fontId="5" fillId="5" borderId="51" xfId="0" applyFont="1" applyFill="1" applyBorder="1" applyAlignment="1" applyProtection="1">
      <alignment horizontal="left" vertical="center"/>
      <protection locked="0"/>
    </xf>
    <xf numFmtId="0" fontId="15" fillId="2" borderId="0" xfId="0" applyFont="1" applyFill="1" applyAlignment="1" applyProtection="1">
      <alignment horizontal="left" vertical="center" wrapText="1"/>
      <protection hidden="1"/>
    </xf>
    <xf numFmtId="0" fontId="15" fillId="2" borderId="0" xfId="0" applyFont="1" applyFill="1" applyAlignment="1">
      <alignment horizontal="left" vertical="center" wrapText="1"/>
    </xf>
    <xf numFmtId="0" fontId="0" fillId="3" borderId="54" xfId="0" applyFill="1" applyBorder="1" applyAlignment="1" applyProtection="1">
      <alignment horizontal="left" vertical="center" wrapText="1"/>
      <protection/>
    </xf>
    <xf numFmtId="0" fontId="12" fillId="3" borderId="37" xfId="0" applyFont="1" applyFill="1" applyBorder="1" applyAlignment="1" applyProtection="1">
      <alignment horizontal="right" vertical="center" wrapText="1"/>
      <protection/>
    </xf>
    <xf numFmtId="0" fontId="12" fillId="3" borderId="32" xfId="0" applyFont="1" applyFill="1" applyBorder="1" applyAlignment="1" applyProtection="1">
      <alignment horizontal="right" vertical="center" wrapText="1"/>
      <protection/>
    </xf>
    <xf numFmtId="0" fontId="8" fillId="0" borderId="7" xfId="0" applyFont="1" applyFill="1" applyBorder="1" applyAlignment="1" applyProtection="1">
      <alignment horizontal="left" vertical="center" wrapText="1"/>
      <protection/>
    </xf>
    <xf numFmtId="0" fontId="8" fillId="0" borderId="43" xfId="0" applyFont="1" applyFill="1" applyBorder="1" applyAlignment="1" applyProtection="1">
      <alignment horizontal="left" vertical="center" wrapText="1"/>
      <protection/>
    </xf>
    <xf numFmtId="0" fontId="8" fillId="0" borderId="44" xfId="0" applyFont="1" applyFill="1" applyBorder="1" applyAlignment="1" applyProtection="1">
      <alignment horizontal="left" vertical="center" wrapText="1"/>
      <protection/>
    </xf>
    <xf numFmtId="0" fontId="6" fillId="3" borderId="55" xfId="0" applyFont="1" applyFill="1" applyBorder="1" applyAlignment="1" applyProtection="1">
      <alignment horizontal="right" vertical="center" wrapText="1"/>
      <protection locked="0"/>
    </xf>
    <xf numFmtId="0" fontId="6" fillId="3" borderId="14" xfId="0" applyFont="1" applyFill="1" applyBorder="1" applyAlignment="1" applyProtection="1">
      <alignment horizontal="right" vertical="center" wrapText="1"/>
      <protection locked="0"/>
    </xf>
    <xf numFmtId="2" fontId="14" fillId="3" borderId="14" xfId="0" applyNumberFormat="1" applyFont="1" applyFill="1" applyBorder="1" applyAlignment="1" applyProtection="1">
      <alignment horizontal="center" vertical="center"/>
      <protection/>
    </xf>
    <xf numFmtId="2" fontId="14" fillId="3" borderId="56" xfId="0" applyNumberFormat="1" applyFont="1" applyFill="1" applyBorder="1" applyAlignment="1" applyProtection="1">
      <alignment horizontal="center" vertical="center"/>
      <protection/>
    </xf>
    <xf numFmtId="0" fontId="20" fillId="8" borderId="45" xfId="0" applyFont="1" applyFill="1" applyBorder="1" applyAlignment="1" applyProtection="1">
      <alignment horizontal="left" vertical="center" wrapText="1"/>
      <protection/>
    </xf>
    <xf numFmtId="0" fontId="20" fillId="8" borderId="33" xfId="0" applyFont="1" applyFill="1" applyBorder="1" applyAlignment="1" applyProtection="1">
      <alignment horizontal="left" vertical="center" wrapText="1"/>
      <protection/>
    </xf>
    <xf numFmtId="0" fontId="20" fillId="8" borderId="48" xfId="0" applyFont="1" applyFill="1" applyBorder="1" applyAlignment="1" applyProtection="1">
      <alignment horizontal="left" vertical="center" wrapText="1"/>
      <protection/>
    </xf>
    <xf numFmtId="0" fontId="18" fillId="9" borderId="38" xfId="0" applyFont="1" applyFill="1" applyBorder="1" applyAlignment="1" applyProtection="1">
      <alignment horizontal="center" vertical="center"/>
      <protection locked="0"/>
    </xf>
    <xf numFmtId="0" fontId="18" fillId="9" borderId="39" xfId="0" applyFont="1" applyFill="1" applyBorder="1" applyAlignment="1" applyProtection="1">
      <alignment horizontal="center" vertical="center"/>
      <protection locked="0"/>
    </xf>
    <xf numFmtId="0" fontId="18" fillId="9" borderId="17" xfId="0" applyFont="1" applyFill="1" applyBorder="1" applyAlignment="1" applyProtection="1">
      <alignment horizontal="center" vertical="center"/>
      <protection locked="0"/>
    </xf>
    <xf numFmtId="0" fontId="18" fillId="9" borderId="5" xfId="0" applyFont="1" applyFill="1" applyBorder="1" applyAlignment="1" applyProtection="1">
      <alignment horizontal="center" vertical="center"/>
      <protection locked="0"/>
    </xf>
    <xf numFmtId="0" fontId="5" fillId="3" borderId="29" xfId="0" applyFont="1" applyFill="1" applyBorder="1" applyAlignment="1" applyProtection="1">
      <alignment horizontal="left" vertical="center" wrapText="1"/>
      <protection/>
    </xf>
    <xf numFmtId="0" fontId="8" fillId="6" borderId="15" xfId="0" applyFont="1" applyFill="1" applyBorder="1" applyAlignment="1" applyProtection="1">
      <alignment horizontal="left"/>
      <protection locked="0"/>
    </xf>
    <xf numFmtId="0" fontId="8" fillId="6" borderId="29" xfId="0" applyFont="1" applyFill="1" applyBorder="1" applyAlignment="1" applyProtection="1">
      <alignment horizontal="left"/>
      <protection locked="0"/>
    </xf>
    <xf numFmtId="0" fontId="8" fillId="6" borderId="42" xfId="0" applyFont="1" applyFill="1" applyBorder="1" applyAlignment="1" applyProtection="1">
      <alignment horizontal="left"/>
      <protection locked="0"/>
    </xf>
    <xf numFmtId="0" fontId="9" fillId="6" borderId="57" xfId="0" applyFont="1" applyFill="1" applyBorder="1" applyAlignment="1" applyProtection="1">
      <alignment horizontal="left" vertical="center"/>
      <protection locked="0"/>
    </xf>
    <xf numFmtId="0" fontId="9" fillId="6" borderId="58" xfId="0" applyFont="1" applyFill="1" applyBorder="1" applyAlignment="1" applyProtection="1">
      <alignment horizontal="left" vertical="center"/>
      <protection locked="0"/>
    </xf>
    <xf numFmtId="0" fontId="9" fillId="6" borderId="59" xfId="0" applyFont="1" applyFill="1" applyBorder="1" applyAlignment="1" applyProtection="1">
      <alignment horizontal="left" vertical="center"/>
      <protection locked="0"/>
    </xf>
    <xf numFmtId="0" fontId="5" fillId="3" borderId="1"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5" fillId="3" borderId="21" xfId="0" applyFont="1" applyFill="1" applyBorder="1" applyAlignment="1" applyProtection="1">
      <alignment horizontal="center"/>
      <protection locked="0"/>
    </xf>
    <xf numFmtId="0" fontId="5" fillId="3" borderId="10" xfId="0" applyFont="1" applyFill="1" applyBorder="1" applyAlignment="1" applyProtection="1">
      <alignment horizontal="left" wrapText="1"/>
      <protection locked="0"/>
    </xf>
    <xf numFmtId="0" fontId="5" fillId="3" borderId="33" xfId="0" applyFont="1" applyFill="1" applyBorder="1" applyAlignment="1" applyProtection="1">
      <alignment horizontal="left" wrapText="1"/>
      <protection locked="0"/>
    </xf>
    <xf numFmtId="0" fontId="5" fillId="3" borderId="34" xfId="0" applyFont="1" applyFill="1" applyBorder="1" applyAlignment="1" applyProtection="1">
      <alignment horizontal="left" wrapText="1"/>
      <protection locked="0"/>
    </xf>
    <xf numFmtId="0" fontId="5" fillId="3" borderId="10" xfId="0" applyFont="1" applyFill="1" applyBorder="1" applyAlignment="1" applyProtection="1">
      <alignment horizontal="left" vertical="center" wrapText="1"/>
      <protection locked="0"/>
    </xf>
    <xf numFmtId="0" fontId="5" fillId="3" borderId="33" xfId="0" applyFont="1" applyFill="1" applyBorder="1" applyAlignment="1" applyProtection="1">
      <alignment horizontal="left" vertical="center" wrapText="1"/>
      <protection locked="0"/>
    </xf>
    <xf numFmtId="0" fontId="5" fillId="3" borderId="34" xfId="0" applyFont="1" applyFill="1" applyBorder="1" applyAlignment="1" applyProtection="1">
      <alignment horizontal="left" vertical="center" wrapText="1"/>
      <protection locked="0"/>
    </xf>
    <xf numFmtId="2" fontId="10" fillId="0" borderId="38" xfId="0" applyNumberFormat="1" applyFont="1" applyFill="1" applyBorder="1" applyAlignment="1" applyProtection="1">
      <alignment horizontal="right" vertical="center"/>
      <protection/>
    </xf>
    <xf numFmtId="2" fontId="10" fillId="0" borderId="17" xfId="0" applyNumberFormat="1" applyFont="1" applyFill="1" applyBorder="1" applyAlignment="1" applyProtection="1">
      <alignment horizontal="right" vertical="center"/>
      <protection/>
    </xf>
    <xf numFmtId="0" fontId="5" fillId="3" borderId="0" xfId="0"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wrapText="1"/>
      <protection locked="0"/>
    </xf>
    <xf numFmtId="0" fontId="16" fillId="3" borderId="21" xfId="0" applyFont="1" applyFill="1" applyBorder="1" applyAlignment="1" applyProtection="1">
      <alignment horizontal="left" wrapText="1"/>
      <protection locked="0"/>
    </xf>
    <xf numFmtId="1" fontId="16" fillId="5" borderId="10" xfId="0" applyNumberFormat="1" applyFont="1" applyFill="1" applyBorder="1" applyAlignment="1" applyProtection="1">
      <alignment horizontal="right" wrapText="1"/>
      <protection locked="0"/>
    </xf>
    <xf numFmtId="1" fontId="0" fillId="0" borderId="34" xfId="0" applyNumberFormat="1" applyBorder="1" applyAlignment="1" applyProtection="1">
      <alignment/>
      <protection locked="0"/>
    </xf>
    <xf numFmtId="2" fontId="21" fillId="0" borderId="10" xfId="0" applyNumberFormat="1" applyFont="1" applyFill="1" applyBorder="1" applyAlignment="1" applyProtection="1">
      <alignment horizontal="center" vertical="center"/>
      <protection/>
    </xf>
    <xf numFmtId="2" fontId="21" fillId="0" borderId="34" xfId="0" applyNumberFormat="1" applyFont="1" applyFill="1" applyBorder="1" applyAlignment="1" applyProtection="1">
      <alignment horizontal="center" vertical="center"/>
      <protection/>
    </xf>
    <xf numFmtId="0" fontId="10" fillId="0" borderId="17" xfId="0" applyFont="1" applyFill="1" applyBorder="1" applyAlignment="1" applyProtection="1">
      <alignment horizontal="right" vertical="center"/>
      <protection/>
    </xf>
    <xf numFmtId="0" fontId="9" fillId="6" borderId="57" xfId="0" applyFont="1" applyFill="1" applyBorder="1" applyAlignment="1" applyProtection="1">
      <alignment horizontal="left" vertical="center" wrapText="1"/>
      <protection locked="0"/>
    </xf>
    <xf numFmtId="0" fontId="9" fillId="6" borderId="58" xfId="0" applyFont="1" applyFill="1" applyBorder="1" applyAlignment="1" applyProtection="1">
      <alignment horizontal="left" vertical="center" wrapText="1"/>
      <protection locked="0"/>
    </xf>
    <xf numFmtId="0" fontId="9" fillId="6" borderId="59" xfId="0" applyFont="1" applyFill="1" applyBorder="1" applyAlignment="1" applyProtection="1">
      <alignment horizontal="left" vertical="center" wrapText="1"/>
      <protection locked="0"/>
    </xf>
    <xf numFmtId="0" fontId="16" fillId="3" borderId="0" xfId="0" applyFont="1" applyFill="1" applyBorder="1" applyAlignment="1" applyProtection="1">
      <alignment horizontal="right" vertical="center" wrapText="1"/>
      <protection locked="0"/>
    </xf>
    <xf numFmtId="0" fontId="16" fillId="3" borderId="21" xfId="0" applyFont="1" applyFill="1" applyBorder="1" applyAlignment="1" applyProtection="1">
      <alignment horizontal="right" vertical="center" wrapText="1"/>
      <protection locked="0"/>
    </xf>
    <xf numFmtId="170" fontId="5" fillId="5" borderId="10" xfId="0" applyNumberFormat="1" applyFont="1" applyFill="1" applyBorder="1" applyAlignment="1" applyProtection="1">
      <alignment horizontal="right" vertical="center"/>
      <protection locked="0"/>
    </xf>
    <xf numFmtId="170" fontId="5" fillId="5" borderId="34" xfId="0"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right" vertical="center"/>
      <protection locked="0"/>
    </xf>
    <xf numFmtId="0" fontId="16" fillId="3" borderId="21" xfId="0" applyFont="1" applyFill="1" applyBorder="1" applyAlignment="1" applyProtection="1">
      <alignment horizontal="right" vertical="center"/>
      <protection locked="0"/>
    </xf>
    <xf numFmtId="1" fontId="5" fillId="0" borderId="10" xfId="0" applyNumberFormat="1" applyFont="1" applyFill="1" applyBorder="1" applyAlignment="1" applyProtection="1">
      <alignment horizontal="right" vertical="center"/>
      <protection/>
    </xf>
    <xf numFmtId="1" fontId="5" fillId="0" borderId="34" xfId="0" applyNumberFormat="1" applyFont="1" applyFill="1" applyBorder="1" applyAlignment="1" applyProtection="1">
      <alignment horizontal="right" vertical="center"/>
      <protection/>
    </xf>
    <xf numFmtId="166" fontId="5" fillId="0" borderId="10" xfId="0" applyNumberFormat="1" applyFont="1" applyFill="1" applyBorder="1" applyAlignment="1" applyProtection="1">
      <alignment horizontal="center" vertical="center"/>
      <protection/>
    </xf>
    <xf numFmtId="166" fontId="5" fillId="0" borderId="34" xfId="0" applyNumberFormat="1" applyFont="1" applyFill="1" applyBorder="1" applyAlignment="1" applyProtection="1">
      <alignment horizontal="center" vertical="center"/>
      <protection/>
    </xf>
    <xf numFmtId="0" fontId="7" fillId="3" borderId="1" xfId="0" applyFont="1" applyFill="1" applyBorder="1" applyAlignment="1" applyProtection="1">
      <alignment horizontal="left" wrapText="1"/>
      <protection locked="0"/>
    </xf>
    <xf numFmtId="0" fontId="7" fillId="3" borderId="0" xfId="0" applyFont="1" applyFill="1" applyBorder="1" applyAlignment="1" applyProtection="1">
      <alignment horizontal="left" wrapText="1"/>
      <protection locked="0"/>
    </xf>
    <xf numFmtId="0" fontId="7" fillId="3" borderId="4" xfId="0" applyFont="1" applyFill="1" applyBorder="1" applyAlignment="1" applyProtection="1">
      <alignment horizontal="left" wrapText="1"/>
      <protection locked="0"/>
    </xf>
    <xf numFmtId="0" fontId="7" fillId="3" borderId="5" xfId="0" applyFont="1" applyFill="1" applyBorder="1" applyAlignment="1" applyProtection="1">
      <alignment horizontal="left" wrapText="1"/>
      <protection locked="0"/>
    </xf>
    <xf numFmtId="0" fontId="8" fillId="6" borderId="29" xfId="0" applyFont="1" applyFill="1" applyBorder="1" applyAlignment="1" applyProtection="1">
      <alignment horizontal="left" wrapText="1"/>
      <protection locked="0"/>
    </xf>
    <xf numFmtId="0" fontId="8" fillId="6" borderId="42" xfId="0" applyFont="1" applyFill="1" applyBorder="1" applyAlignment="1" applyProtection="1">
      <alignment horizontal="left" wrapText="1"/>
      <protection locked="0"/>
    </xf>
    <xf numFmtId="0" fontId="8" fillId="6" borderId="0" xfId="0" applyFont="1" applyFill="1" applyBorder="1" applyAlignment="1" applyProtection="1">
      <alignment horizontal="left" wrapText="1"/>
      <protection locked="0"/>
    </xf>
    <xf numFmtId="0" fontId="8" fillId="6" borderId="24" xfId="0" applyFont="1" applyFill="1" applyBorder="1" applyAlignment="1" applyProtection="1">
      <alignment horizontal="left" wrapText="1"/>
      <protection locked="0"/>
    </xf>
    <xf numFmtId="0" fontId="9" fillId="6" borderId="57" xfId="0" applyFont="1" applyFill="1" applyBorder="1" applyAlignment="1" applyProtection="1">
      <alignment horizontal="left"/>
      <protection locked="0"/>
    </xf>
    <xf numFmtId="0" fontId="9" fillId="6" borderId="58" xfId="0" applyFont="1" applyFill="1" applyBorder="1" applyAlignment="1" applyProtection="1">
      <alignment horizontal="left"/>
      <protection locked="0"/>
    </xf>
    <xf numFmtId="0" fontId="9" fillId="6" borderId="59" xfId="0" applyFont="1" applyFill="1" applyBorder="1" applyAlignment="1" applyProtection="1">
      <alignment horizontal="left"/>
      <protection locked="0"/>
    </xf>
    <xf numFmtId="0" fontId="8" fillId="3" borderId="10" xfId="0" applyFont="1" applyFill="1" applyBorder="1" applyAlignment="1" applyProtection="1">
      <alignment horizontal="center"/>
      <protection locked="0"/>
    </xf>
    <xf numFmtId="0" fontId="8" fillId="3" borderId="34" xfId="0" applyFont="1" applyFill="1" applyBorder="1" applyAlignment="1" applyProtection="1">
      <alignment horizontal="center"/>
      <protection locked="0"/>
    </xf>
    <xf numFmtId="0" fontId="5" fillId="3" borderId="10" xfId="0" applyFont="1" applyFill="1" applyBorder="1" applyAlignment="1" applyProtection="1">
      <alignment horizontal="left" vertical="center" wrapText="1"/>
      <protection/>
    </xf>
    <xf numFmtId="0" fontId="5" fillId="3" borderId="33" xfId="0" applyFont="1" applyFill="1" applyBorder="1" applyAlignment="1" applyProtection="1">
      <alignment horizontal="left" vertical="center" wrapText="1"/>
      <protection/>
    </xf>
    <xf numFmtId="0" fontId="5" fillId="3" borderId="34" xfId="0" applyFont="1" applyFill="1" applyBorder="1" applyAlignment="1" applyProtection="1">
      <alignment horizontal="left" vertical="center" wrapText="1"/>
      <protection/>
    </xf>
    <xf numFmtId="0" fontId="8" fillId="6" borderId="29" xfId="0" applyFont="1" applyFill="1" applyBorder="1" applyAlignment="1" applyProtection="1">
      <alignment horizontal="left" vertical="top" wrapText="1"/>
      <protection locked="0"/>
    </xf>
    <xf numFmtId="0" fontId="8" fillId="6" borderId="42"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xf>
    <xf numFmtId="0" fontId="5" fillId="2" borderId="29" xfId="0" applyFont="1" applyFill="1" applyBorder="1" applyAlignment="1" applyProtection="1">
      <alignment horizontal="left" vertical="top" wrapText="1"/>
      <protection/>
    </xf>
    <xf numFmtId="0" fontId="5" fillId="2" borderId="42" xfId="0" applyFont="1" applyFill="1" applyBorder="1" applyAlignment="1" applyProtection="1">
      <alignment horizontal="left" vertical="top" wrapText="1"/>
      <protection/>
    </xf>
    <xf numFmtId="0" fontId="5" fillId="2" borderId="1" xfId="0" applyFont="1" applyFill="1" applyBorder="1" applyAlignment="1" applyProtection="1">
      <alignment horizontal="left" vertical="top" wrapText="1"/>
      <protection/>
    </xf>
    <xf numFmtId="0" fontId="5" fillId="2" borderId="0" xfId="0" applyFont="1" applyFill="1" applyBorder="1" applyAlignment="1" applyProtection="1">
      <alignment horizontal="left" vertical="top" wrapText="1"/>
      <protection/>
    </xf>
    <xf numFmtId="0" fontId="5" fillId="2" borderId="24" xfId="0" applyFont="1" applyFill="1" applyBorder="1" applyAlignment="1" applyProtection="1">
      <alignment horizontal="left" vertical="top" wrapText="1"/>
      <protection/>
    </xf>
    <xf numFmtId="0" fontId="9" fillId="6" borderId="4" xfId="0" applyFont="1" applyFill="1" applyBorder="1" applyAlignment="1" applyProtection="1">
      <alignment horizontal="left" vertical="top" wrapText="1"/>
      <protection locked="0"/>
    </xf>
    <xf numFmtId="0" fontId="9" fillId="6" borderId="5" xfId="0" applyFont="1" applyFill="1" applyBorder="1" applyAlignment="1" applyProtection="1">
      <alignment horizontal="left" vertical="top" wrapText="1"/>
      <protection locked="0"/>
    </xf>
    <xf numFmtId="0" fontId="9" fillId="6" borderId="60" xfId="0" applyFont="1" applyFill="1" applyBorder="1" applyAlignment="1" applyProtection="1">
      <alignment horizontal="left" vertical="top" wrapText="1"/>
      <protection locked="0"/>
    </xf>
    <xf numFmtId="0" fontId="19" fillId="3" borderId="15" xfId="0" applyFont="1" applyFill="1" applyBorder="1" applyAlignment="1" applyProtection="1">
      <alignment horizontal="left" vertical="top" wrapText="1"/>
      <protection locked="0"/>
    </xf>
    <xf numFmtId="0" fontId="19" fillId="3" borderId="29" xfId="0" applyFont="1" applyFill="1" applyBorder="1" applyAlignment="1" applyProtection="1">
      <alignment horizontal="left" vertical="top" wrapText="1"/>
      <protection locked="0"/>
    </xf>
    <xf numFmtId="0" fontId="19" fillId="3" borderId="1" xfId="0" applyFont="1" applyFill="1" applyBorder="1" applyAlignment="1" applyProtection="1">
      <alignment horizontal="left" vertical="top" wrapText="1"/>
      <protection locked="0"/>
    </xf>
    <xf numFmtId="0" fontId="19" fillId="3" borderId="0" xfId="0" applyFont="1" applyFill="1" applyBorder="1" applyAlignment="1" applyProtection="1">
      <alignment horizontal="left" vertical="top" wrapText="1"/>
      <protection locked="0"/>
    </xf>
    <xf numFmtId="0" fontId="5" fillId="3" borderId="61" xfId="0" applyFont="1" applyFill="1" applyBorder="1" applyAlignment="1" applyProtection="1">
      <alignment horizontal="center"/>
      <protection locked="0"/>
    </xf>
    <xf numFmtId="0" fontId="5" fillId="3" borderId="29" xfId="0" applyFont="1" applyFill="1" applyBorder="1" applyAlignment="1" applyProtection="1">
      <alignment horizontal="center" wrapText="1"/>
      <protection locked="0"/>
    </xf>
    <xf numFmtId="0" fontId="5" fillId="3" borderId="0" xfId="0" applyFont="1" applyFill="1" applyBorder="1" applyAlignment="1" applyProtection="1">
      <alignment horizontal="center" wrapText="1"/>
      <protection locked="0"/>
    </xf>
    <xf numFmtId="0" fontId="5" fillId="2" borderId="62" xfId="0" applyFont="1" applyFill="1" applyBorder="1" applyAlignment="1" applyProtection="1">
      <alignment horizontal="left" vertical="top" wrapText="1"/>
      <protection locked="0"/>
    </xf>
    <xf numFmtId="0" fontId="5" fillId="2" borderId="63" xfId="0" applyFont="1" applyFill="1" applyBorder="1" applyAlignment="1" applyProtection="1">
      <alignment horizontal="left" vertical="top" wrapText="1"/>
      <protection locked="0"/>
    </xf>
    <xf numFmtId="0" fontId="5" fillId="2" borderId="64"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24"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0" fontId="24" fillId="3" borderId="0" xfId="0" applyFont="1" applyFill="1" applyBorder="1" applyAlignment="1" applyProtection="1">
      <alignment horizont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wrapText="1"/>
      <protection locked="0"/>
    </xf>
    <xf numFmtId="0" fontId="5" fillId="3" borderId="10" xfId="0" applyFont="1" applyFill="1" applyBorder="1" applyAlignment="1" applyProtection="1">
      <alignment horizontal="left" vertical="center" wrapText="1"/>
      <protection locked="0"/>
    </xf>
    <xf numFmtId="0" fontId="5" fillId="3" borderId="33" xfId="0" applyFont="1" applyFill="1" applyBorder="1" applyAlignment="1" applyProtection="1">
      <alignment horizontal="left" vertical="center" wrapText="1"/>
      <protection locked="0"/>
    </xf>
    <xf numFmtId="0" fontId="5" fillId="3" borderId="34" xfId="0" applyFont="1" applyFill="1" applyBorder="1" applyAlignment="1" applyProtection="1">
      <alignment horizontal="left" vertical="center" wrapText="1"/>
      <protection locked="0"/>
    </xf>
    <xf numFmtId="0" fontId="5" fillId="3" borderId="10" xfId="0" applyFont="1" applyFill="1" applyBorder="1" applyAlignment="1" applyProtection="1">
      <alignment horizontal="left" wrapText="1"/>
      <protection locked="0"/>
    </xf>
    <xf numFmtId="0" fontId="5" fillId="3" borderId="33" xfId="0" applyFont="1" applyFill="1" applyBorder="1" applyAlignment="1" applyProtection="1">
      <alignment horizontal="left" wrapText="1"/>
      <protection locked="0"/>
    </xf>
    <xf numFmtId="0" fontId="5" fillId="3" borderId="34" xfId="0" applyFont="1" applyFill="1" applyBorder="1" applyAlignment="1" applyProtection="1">
      <alignment horizontal="left" wrapText="1"/>
      <protection locked="0"/>
    </xf>
    <xf numFmtId="0" fontId="5" fillId="3" borderId="23" xfId="0" applyFont="1" applyFill="1" applyBorder="1" applyAlignment="1" applyProtection="1">
      <alignment horizontal="left" wrapText="1"/>
      <protection locked="0"/>
    </xf>
    <xf numFmtId="4" fontId="10" fillId="0" borderId="38" xfId="0" applyNumberFormat="1" applyFont="1" applyBorder="1" applyAlignment="1" applyProtection="1">
      <alignment horizontal="right" vertical="center"/>
      <protection/>
    </xf>
    <xf numFmtId="4" fontId="10" fillId="0" borderId="17" xfId="0" applyNumberFormat="1" applyFont="1" applyBorder="1" applyAlignment="1" applyProtection="1">
      <alignment horizontal="right" vertical="center"/>
      <protection/>
    </xf>
    <xf numFmtId="2" fontId="10" fillId="0" borderId="38" xfId="0" applyNumberFormat="1" applyFont="1" applyBorder="1" applyAlignment="1" applyProtection="1">
      <alignment horizontal="right" vertical="center"/>
      <protection/>
    </xf>
    <xf numFmtId="2" fontId="10" fillId="0" borderId="17" xfId="0" applyNumberFormat="1" applyFont="1" applyBorder="1" applyAlignment="1" applyProtection="1">
      <alignment horizontal="right" vertical="center"/>
      <protection/>
    </xf>
    <xf numFmtId="0" fontId="5" fillId="2" borderId="65" xfId="0" applyFont="1" applyFill="1" applyBorder="1" applyAlignment="1" applyProtection="1">
      <alignment horizontal="left" vertical="top" wrapText="1"/>
      <protection/>
    </xf>
    <xf numFmtId="0" fontId="5" fillId="2" borderId="66" xfId="0" applyFont="1" applyFill="1" applyBorder="1" applyAlignment="1" applyProtection="1">
      <alignment horizontal="left" vertical="top" wrapText="1"/>
      <protection/>
    </xf>
    <xf numFmtId="0" fontId="5" fillId="2" borderId="67" xfId="0" applyFont="1" applyFill="1" applyBorder="1" applyAlignment="1" applyProtection="1">
      <alignment horizontal="left" vertical="top" wrapText="1"/>
      <protection/>
    </xf>
    <xf numFmtId="0" fontId="5" fillId="6" borderId="1" xfId="0" applyFont="1" applyFill="1" applyBorder="1" applyAlignment="1" applyProtection="1">
      <alignment horizontal="left" wrapText="1"/>
      <protection locked="0"/>
    </xf>
    <xf numFmtId="0" fontId="5" fillId="6" borderId="0" xfId="0" applyFont="1" applyFill="1" applyBorder="1" applyAlignment="1" applyProtection="1">
      <alignment horizontal="left" wrapText="1"/>
      <protection locked="0"/>
    </xf>
    <xf numFmtId="0" fontId="5" fillId="6" borderId="24" xfId="0" applyFont="1" applyFill="1" applyBorder="1" applyAlignment="1" applyProtection="1">
      <alignment horizontal="left" wrapText="1"/>
      <protection locked="0"/>
    </xf>
    <xf numFmtId="0" fontId="5" fillId="6" borderId="4" xfId="0" applyFont="1" applyFill="1" applyBorder="1" applyAlignment="1" applyProtection="1">
      <alignment horizontal="left" wrapText="1"/>
      <protection locked="0"/>
    </xf>
    <xf numFmtId="0" fontId="5" fillId="6" borderId="5" xfId="0" applyFont="1" applyFill="1" applyBorder="1" applyAlignment="1" applyProtection="1">
      <alignment horizontal="left" wrapText="1"/>
      <protection locked="0"/>
    </xf>
    <xf numFmtId="0" fontId="5" fillId="6" borderId="60" xfId="0" applyFont="1" applyFill="1" applyBorder="1" applyAlignment="1" applyProtection="1">
      <alignment horizontal="left" wrapText="1"/>
      <protection locked="0"/>
    </xf>
    <xf numFmtId="169" fontId="5" fillId="3" borderId="1" xfId="0" applyNumberFormat="1" applyFont="1" applyFill="1" applyBorder="1" applyAlignment="1" applyProtection="1">
      <alignment horizontal="right" wrapText="1"/>
      <protection locked="0"/>
    </xf>
    <xf numFmtId="169" fontId="5" fillId="3" borderId="0" xfId="0" applyNumberFormat="1" applyFont="1" applyFill="1" applyBorder="1" applyAlignment="1" applyProtection="1">
      <alignment horizontal="right"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94"/>
  <sheetViews>
    <sheetView tabSelected="1" workbookViewId="0" topLeftCell="A37">
      <selection activeCell="B10" sqref="B10:P10"/>
    </sheetView>
  </sheetViews>
  <sheetFormatPr defaultColWidth="9.140625" defaultRowHeight="12.75"/>
  <cols>
    <col min="1" max="1" width="5.8515625" style="16" customWidth="1"/>
    <col min="2" max="2" width="7.8515625" style="16" customWidth="1"/>
    <col min="3" max="3" width="5.140625" style="16" customWidth="1"/>
    <col min="4" max="4" width="2.28125" style="16" customWidth="1"/>
    <col min="5" max="5" width="9.57421875" style="16" customWidth="1"/>
    <col min="6" max="6" width="9.421875" style="16" customWidth="1"/>
    <col min="7" max="7" width="9.57421875" style="16" customWidth="1"/>
    <col min="8" max="8" width="5.00390625" style="16" customWidth="1"/>
    <col min="9" max="10" width="5.57421875" style="16" customWidth="1"/>
    <col min="11" max="11" width="4.00390625" style="16" customWidth="1"/>
    <col min="12" max="12" width="8.28125" style="16" customWidth="1"/>
    <col min="13" max="14" width="6.00390625" style="16" customWidth="1"/>
    <col min="15" max="15" width="6.421875" style="16" customWidth="1"/>
    <col min="16" max="18" width="6.00390625" style="16" customWidth="1"/>
    <col min="19" max="19" width="4.7109375" style="20" customWidth="1"/>
    <col min="20" max="20" width="13.28125" style="22" customWidth="1"/>
    <col min="21" max="21" width="9.140625" style="4" customWidth="1"/>
    <col min="22" max="24" width="9.140625" style="15" customWidth="1"/>
    <col min="25" max="30" width="9.140625" style="20" customWidth="1"/>
  </cols>
  <sheetData>
    <row r="1" spans="1:18" ht="18.75" customHeight="1" thickBot="1">
      <c r="A1" s="162" t="s">
        <v>396</v>
      </c>
      <c r="B1" s="163"/>
      <c r="C1" s="163"/>
      <c r="D1" s="163"/>
      <c r="E1" s="163"/>
      <c r="F1" s="163"/>
      <c r="G1" s="163"/>
      <c r="H1" s="163"/>
      <c r="I1" s="163"/>
      <c r="J1" s="163"/>
      <c r="K1" s="163"/>
      <c r="L1" s="163"/>
      <c r="M1" s="163"/>
      <c r="N1" s="163"/>
      <c r="O1" s="163"/>
      <c r="P1" s="163"/>
      <c r="Q1" s="163"/>
      <c r="R1" s="164"/>
    </row>
    <row r="2" spans="1:18" ht="13.5" customHeight="1">
      <c r="A2" s="165" t="s">
        <v>430</v>
      </c>
      <c r="B2" s="166"/>
      <c r="C2" s="169"/>
      <c r="D2" s="170"/>
      <c r="E2" s="170"/>
      <c r="F2" s="170"/>
      <c r="G2" s="171"/>
      <c r="H2" s="175" t="s">
        <v>425</v>
      </c>
      <c r="I2" s="176"/>
      <c r="J2" s="176"/>
      <c r="K2" s="177"/>
      <c r="L2" s="24" t="s">
        <v>445</v>
      </c>
      <c r="M2" s="25"/>
      <c r="N2" s="26"/>
      <c r="O2" s="25"/>
      <c r="P2" s="26"/>
      <c r="Q2" s="25"/>
      <c r="R2" s="27"/>
    </row>
    <row r="3" spans="1:18" ht="14.25" customHeight="1">
      <c r="A3" s="167"/>
      <c r="B3" s="168"/>
      <c r="C3" s="172"/>
      <c r="D3" s="173"/>
      <c r="E3" s="173"/>
      <c r="F3" s="173"/>
      <c r="G3" s="174"/>
      <c r="H3" s="178" t="s">
        <v>431</v>
      </c>
      <c r="I3" s="157"/>
      <c r="J3" s="157"/>
      <c r="K3" s="158"/>
      <c r="L3" s="28" t="s">
        <v>446</v>
      </c>
      <c r="M3" s="29"/>
      <c r="N3" s="30"/>
      <c r="O3" s="30"/>
      <c r="P3" s="29"/>
      <c r="Q3" s="30"/>
      <c r="R3" s="31"/>
    </row>
    <row r="4" spans="1:18" ht="15" customHeight="1">
      <c r="A4" s="159" t="s">
        <v>11</v>
      </c>
      <c r="B4" s="160"/>
      <c r="C4" s="179"/>
      <c r="D4" s="179"/>
      <c r="E4" s="179"/>
      <c r="F4" s="179"/>
      <c r="G4" s="180"/>
      <c r="H4" s="181" t="s">
        <v>310</v>
      </c>
      <c r="I4" s="182"/>
      <c r="J4" s="182"/>
      <c r="K4" s="182"/>
      <c r="L4" s="182"/>
      <c r="M4" s="183"/>
      <c r="N4" s="185"/>
      <c r="O4" s="186"/>
      <c r="P4" s="189" t="s">
        <v>311</v>
      </c>
      <c r="Q4" s="191"/>
      <c r="R4" s="192"/>
    </row>
    <row r="5" spans="1:18" ht="12.75">
      <c r="A5" s="161"/>
      <c r="B5" s="156"/>
      <c r="C5" s="173"/>
      <c r="D5" s="173"/>
      <c r="E5" s="173"/>
      <c r="F5" s="173"/>
      <c r="G5" s="174"/>
      <c r="H5" s="161"/>
      <c r="I5" s="184"/>
      <c r="J5" s="184"/>
      <c r="K5" s="184"/>
      <c r="L5" s="184"/>
      <c r="M5" s="156"/>
      <c r="N5" s="187"/>
      <c r="O5" s="188"/>
      <c r="P5" s="190"/>
      <c r="Q5" s="193"/>
      <c r="R5" s="194"/>
    </row>
    <row r="6" spans="1:18" ht="15.75" customHeight="1">
      <c r="A6" s="195" t="s">
        <v>426</v>
      </c>
      <c r="B6" s="196"/>
      <c r="C6" s="197"/>
      <c r="D6" s="197"/>
      <c r="E6" s="197"/>
      <c r="F6" s="197"/>
      <c r="G6" s="198"/>
      <c r="H6" s="199" t="s">
        <v>63</v>
      </c>
      <c r="I6" s="200"/>
      <c r="J6" s="200"/>
      <c r="K6" s="200"/>
      <c r="L6" s="201"/>
      <c r="M6" s="205"/>
      <c r="N6" s="206"/>
      <c r="O6" s="209" t="s">
        <v>428</v>
      </c>
      <c r="P6" s="210"/>
      <c r="Q6" s="213">
        <f>SUM(Q21,Q32,Q43,Q51,J76,J97)</f>
        <v>55.5</v>
      </c>
      <c r="R6" s="214"/>
    </row>
    <row r="7" spans="1:18" ht="15" customHeight="1" thickBot="1">
      <c r="A7" s="217" t="s">
        <v>427</v>
      </c>
      <c r="B7" s="218"/>
      <c r="C7" s="219"/>
      <c r="D7" s="220"/>
      <c r="E7" s="221"/>
      <c r="F7" s="32" t="s">
        <v>432</v>
      </c>
      <c r="G7" s="33">
        <f ca="1">IF(C7="","",NOW())</f>
      </c>
      <c r="H7" s="202"/>
      <c r="I7" s="203"/>
      <c r="J7" s="203"/>
      <c r="K7" s="203"/>
      <c r="L7" s="204"/>
      <c r="M7" s="207"/>
      <c r="N7" s="208"/>
      <c r="O7" s="211"/>
      <c r="P7" s="212"/>
      <c r="Q7" s="215"/>
      <c r="R7" s="216"/>
    </row>
    <row r="8" spans="1:18" ht="17.25" customHeight="1" thickBot="1">
      <c r="A8" s="225" t="s">
        <v>231</v>
      </c>
      <c r="B8" s="226"/>
      <c r="C8" s="227" t="str">
        <f>IF(AND($Q$10="NO",$Q11="YES"),"LOW PRIORITY",IF(Q10="YES","LOW PRIORITY","HIGH PRIORITY"))</f>
        <v>LOW PRIORITY</v>
      </c>
      <c r="D8" s="228"/>
      <c r="E8" s="228"/>
      <c r="F8" s="228"/>
      <c r="G8" s="229"/>
      <c r="H8" s="230" t="s">
        <v>312</v>
      </c>
      <c r="I8" s="231"/>
      <c r="J8" s="231"/>
      <c r="K8" s="231"/>
      <c r="L8" s="231"/>
      <c r="M8" s="231"/>
      <c r="N8" s="231"/>
      <c r="O8" s="231"/>
      <c r="P8" s="34">
        <v>45</v>
      </c>
      <c r="Q8" s="232" t="str">
        <f>IF(Q6&gt;P8,"QUALIFIED","NOT QUALIFIED")</f>
        <v>QUALIFIED</v>
      </c>
      <c r="R8" s="233"/>
    </row>
    <row r="9" spans="1:20" ht="17.25" customHeight="1" thickBot="1">
      <c r="A9" s="237" t="s">
        <v>397</v>
      </c>
      <c r="B9" s="238"/>
      <c r="C9" s="238"/>
      <c r="D9" s="238"/>
      <c r="E9" s="238"/>
      <c r="F9" s="238"/>
      <c r="G9" s="238"/>
      <c r="H9" s="238"/>
      <c r="I9" s="238"/>
      <c r="J9" s="238"/>
      <c r="K9" s="238"/>
      <c r="L9" s="238"/>
      <c r="M9" s="240"/>
      <c r="N9" s="240"/>
      <c r="O9" s="238"/>
      <c r="P9" s="238"/>
      <c r="Q9" s="238"/>
      <c r="R9" s="239"/>
      <c r="T9" s="15"/>
    </row>
    <row r="10" spans="1:23" ht="42" customHeight="1" thickBot="1">
      <c r="A10" s="35" t="s">
        <v>232</v>
      </c>
      <c r="B10" s="241" t="s">
        <v>391</v>
      </c>
      <c r="C10" s="241"/>
      <c r="D10" s="241"/>
      <c r="E10" s="241"/>
      <c r="F10" s="241"/>
      <c r="G10" s="241"/>
      <c r="H10" s="241"/>
      <c r="I10" s="241"/>
      <c r="J10" s="241"/>
      <c r="K10" s="241"/>
      <c r="L10" s="241"/>
      <c r="M10" s="241"/>
      <c r="N10" s="241"/>
      <c r="O10" s="241"/>
      <c r="P10" s="241"/>
      <c r="Q10" s="36" t="s">
        <v>446</v>
      </c>
      <c r="R10" s="37"/>
      <c r="T10" s="222"/>
      <c r="U10" s="223"/>
      <c r="V10" s="223"/>
      <c r="W10" s="223"/>
    </row>
    <row r="11" spans="1:23" ht="51.75" customHeight="1" thickBot="1">
      <c r="A11" s="38" t="s">
        <v>233</v>
      </c>
      <c r="B11" s="224" t="s">
        <v>393</v>
      </c>
      <c r="C11" s="224"/>
      <c r="D11" s="224"/>
      <c r="E11" s="224"/>
      <c r="F11" s="224"/>
      <c r="G11" s="224"/>
      <c r="H11" s="224"/>
      <c r="I11" s="224"/>
      <c r="J11" s="224"/>
      <c r="K11" s="224"/>
      <c r="L11" s="224"/>
      <c r="M11" s="224"/>
      <c r="N11" s="224"/>
      <c r="O11" s="224"/>
      <c r="P11" s="224"/>
      <c r="Q11" s="39" t="s">
        <v>445</v>
      </c>
      <c r="R11" s="40">
        <f>COUNTIF(Q10:Q11,"YES")</f>
        <v>1</v>
      </c>
      <c r="T11" s="223"/>
      <c r="U11" s="223"/>
      <c r="V11" s="223"/>
      <c r="W11" s="223"/>
    </row>
    <row r="12" spans="1:18" ht="33.75" customHeight="1" thickBot="1">
      <c r="A12" s="234" t="s">
        <v>392</v>
      </c>
      <c r="B12" s="235"/>
      <c r="C12" s="235"/>
      <c r="D12" s="235"/>
      <c r="E12" s="235"/>
      <c r="F12" s="235"/>
      <c r="G12" s="235"/>
      <c r="H12" s="235"/>
      <c r="I12" s="235"/>
      <c r="J12" s="235"/>
      <c r="K12" s="235"/>
      <c r="L12" s="235"/>
      <c r="M12" s="235"/>
      <c r="N12" s="235"/>
      <c r="O12" s="235"/>
      <c r="P12" s="235"/>
      <c r="Q12" s="236"/>
      <c r="R12" s="41"/>
    </row>
    <row r="13" spans="1:18" ht="17.25" customHeight="1" thickBot="1">
      <c r="A13" s="237" t="s">
        <v>398</v>
      </c>
      <c r="B13" s="238"/>
      <c r="C13" s="238"/>
      <c r="D13" s="238"/>
      <c r="E13" s="238"/>
      <c r="F13" s="238"/>
      <c r="G13" s="238"/>
      <c r="H13" s="238"/>
      <c r="I13" s="238"/>
      <c r="J13" s="238"/>
      <c r="K13" s="238"/>
      <c r="L13" s="238"/>
      <c r="M13" s="238"/>
      <c r="N13" s="238"/>
      <c r="O13" s="238"/>
      <c r="P13" s="238"/>
      <c r="Q13" s="238"/>
      <c r="R13" s="239"/>
    </row>
    <row r="14" spans="1:18" ht="15.75">
      <c r="A14" s="242" t="s">
        <v>16</v>
      </c>
      <c r="B14" s="243"/>
      <c r="C14" s="243"/>
      <c r="D14" s="243" t="s">
        <v>313</v>
      </c>
      <c r="E14" s="243"/>
      <c r="F14" s="243"/>
      <c r="G14" s="243"/>
      <c r="H14" s="243"/>
      <c r="I14" s="243"/>
      <c r="J14" s="243"/>
      <c r="K14" s="243"/>
      <c r="L14" s="243"/>
      <c r="M14" s="243"/>
      <c r="N14" s="243"/>
      <c r="O14" s="243"/>
      <c r="P14" s="243"/>
      <c r="Q14" s="243"/>
      <c r="R14" s="244"/>
    </row>
    <row r="15" spans="1:18" ht="13.5" thickBot="1">
      <c r="A15" s="245" t="s">
        <v>314</v>
      </c>
      <c r="B15" s="246"/>
      <c r="C15" s="246"/>
      <c r="D15" s="246"/>
      <c r="E15" s="246"/>
      <c r="F15" s="246"/>
      <c r="G15" s="246"/>
      <c r="H15" s="246"/>
      <c r="I15" s="246"/>
      <c r="J15" s="246"/>
      <c r="K15" s="246"/>
      <c r="L15" s="246"/>
      <c r="M15" s="246"/>
      <c r="N15" s="246"/>
      <c r="O15" s="246"/>
      <c r="P15" s="246"/>
      <c r="Q15" s="246"/>
      <c r="R15" s="247"/>
    </row>
    <row r="16" spans="1:18" ht="16.5" customHeight="1" thickTop="1">
      <c r="A16" s="248"/>
      <c r="B16" s="249"/>
      <c r="C16" s="44"/>
      <c r="D16" s="44"/>
      <c r="E16" s="44"/>
      <c r="F16" s="44"/>
      <c r="G16" s="44"/>
      <c r="H16" s="44"/>
      <c r="I16" s="44"/>
      <c r="J16" s="44"/>
      <c r="K16" s="44"/>
      <c r="L16" s="44"/>
      <c r="M16" s="44"/>
      <c r="N16" s="44"/>
      <c r="O16" s="44"/>
      <c r="P16" s="44"/>
      <c r="Q16" s="44"/>
      <c r="R16" s="148"/>
    </row>
    <row r="17" spans="1:20" ht="24" customHeight="1">
      <c r="A17" s="248"/>
      <c r="B17" s="250"/>
      <c r="C17" s="46"/>
      <c r="D17" s="251" t="s">
        <v>394</v>
      </c>
      <c r="E17" s="252"/>
      <c r="F17" s="252"/>
      <c r="G17" s="252"/>
      <c r="H17" s="252"/>
      <c r="I17" s="252"/>
      <c r="J17" s="252"/>
      <c r="K17" s="252"/>
      <c r="L17" s="252"/>
      <c r="M17" s="252"/>
      <c r="N17" s="252"/>
      <c r="O17" s="252"/>
      <c r="P17" s="253"/>
      <c r="Q17" s="44"/>
      <c r="R17" s="149"/>
      <c r="T17" s="154"/>
    </row>
    <row r="18" spans="1:20" ht="24" customHeight="1">
      <c r="A18" s="42"/>
      <c r="B18" s="45"/>
      <c r="C18" s="147"/>
      <c r="D18" s="251" t="s">
        <v>395</v>
      </c>
      <c r="E18" s="252"/>
      <c r="F18" s="252"/>
      <c r="G18" s="252"/>
      <c r="H18" s="252"/>
      <c r="I18" s="252"/>
      <c r="J18" s="252"/>
      <c r="K18" s="252"/>
      <c r="L18" s="252"/>
      <c r="M18" s="252"/>
      <c r="N18" s="252"/>
      <c r="O18" s="252"/>
      <c r="P18" s="253"/>
      <c r="Q18" s="44"/>
      <c r="R18" s="149"/>
      <c r="T18" s="154"/>
    </row>
    <row r="19" spans="1:18" ht="24" customHeight="1">
      <c r="A19" s="248"/>
      <c r="B19" s="250"/>
      <c r="C19" s="47"/>
      <c r="D19" s="254" t="s">
        <v>315</v>
      </c>
      <c r="E19" s="255"/>
      <c r="F19" s="255"/>
      <c r="G19" s="255"/>
      <c r="H19" s="255"/>
      <c r="I19" s="255"/>
      <c r="J19" s="255"/>
      <c r="K19" s="255"/>
      <c r="L19" s="255"/>
      <c r="M19" s="255"/>
      <c r="N19" s="255"/>
      <c r="O19" s="255"/>
      <c r="P19" s="256"/>
      <c r="Q19" s="44"/>
      <c r="R19" s="150">
        <v>2</v>
      </c>
    </row>
    <row r="20" spans="1:18" ht="8.25" customHeight="1" thickBot="1">
      <c r="A20" s="5"/>
      <c r="B20" s="44"/>
      <c r="C20" s="48"/>
      <c r="D20" s="49"/>
      <c r="E20" s="49"/>
      <c r="F20" s="49"/>
      <c r="G20" s="49"/>
      <c r="H20" s="49"/>
      <c r="I20" s="49"/>
      <c r="J20" s="49"/>
      <c r="K20" s="49"/>
      <c r="L20" s="49"/>
      <c r="M20" s="49"/>
      <c r="N20" s="49"/>
      <c r="O20" s="49"/>
      <c r="P20" s="49"/>
      <c r="Q20" s="44"/>
      <c r="R20" s="151"/>
    </row>
    <row r="21" spans="1:18" ht="15.75" customHeight="1" thickBot="1">
      <c r="A21" s="50"/>
      <c r="B21" s="12"/>
      <c r="C21" s="51"/>
      <c r="D21" s="52"/>
      <c r="E21" s="52"/>
      <c r="F21" s="52"/>
      <c r="G21" s="52"/>
      <c r="H21" s="52"/>
      <c r="I21" s="52"/>
      <c r="J21" s="52"/>
      <c r="K21" s="52"/>
      <c r="L21" s="52"/>
      <c r="M21" s="52"/>
      <c r="N21" s="52"/>
      <c r="O21" s="52"/>
      <c r="P21" s="53" t="s">
        <v>316</v>
      </c>
      <c r="Q21" s="257">
        <f>IF(R19=1,10,IF(R19=2,5,0))</f>
        <v>5</v>
      </c>
      <c r="R21" s="258"/>
    </row>
    <row r="22" spans="1:18" ht="15.75" customHeight="1">
      <c r="A22" s="242" t="s">
        <v>17</v>
      </c>
      <c r="B22" s="243"/>
      <c r="C22" s="243"/>
      <c r="D22" s="243" t="s">
        <v>317</v>
      </c>
      <c r="E22" s="243"/>
      <c r="F22" s="243"/>
      <c r="G22" s="243"/>
      <c r="H22" s="243"/>
      <c r="I22" s="243"/>
      <c r="J22" s="243"/>
      <c r="K22" s="243"/>
      <c r="L22" s="243"/>
      <c r="M22" s="243"/>
      <c r="N22" s="243"/>
      <c r="O22" s="243"/>
      <c r="P22" s="243"/>
      <c r="Q22" s="243"/>
      <c r="R22" s="244"/>
    </row>
    <row r="23" spans="1:18" ht="15.75" customHeight="1" thickBot="1">
      <c r="A23" s="245" t="s">
        <v>318</v>
      </c>
      <c r="B23" s="246"/>
      <c r="C23" s="246"/>
      <c r="D23" s="246"/>
      <c r="E23" s="246"/>
      <c r="F23" s="246"/>
      <c r="G23" s="246"/>
      <c r="H23" s="246"/>
      <c r="I23" s="246"/>
      <c r="J23" s="246"/>
      <c r="K23" s="246"/>
      <c r="L23" s="246"/>
      <c r="M23" s="246"/>
      <c r="N23" s="246"/>
      <c r="O23" s="246"/>
      <c r="P23" s="246"/>
      <c r="Q23" s="246"/>
      <c r="R23" s="247"/>
    </row>
    <row r="24" spans="1:18" ht="12.75" customHeight="1" thickTop="1">
      <c r="A24" s="54"/>
      <c r="B24" s="6"/>
      <c r="C24" s="55"/>
      <c r="D24" s="55"/>
      <c r="E24" s="55"/>
      <c r="F24" s="55"/>
      <c r="G24" s="55"/>
      <c r="H24" s="55"/>
      <c r="I24" s="55"/>
      <c r="J24" s="55"/>
      <c r="K24" s="55"/>
      <c r="L24" s="55"/>
      <c r="M24" s="55"/>
      <c r="N24" s="55"/>
      <c r="O24" s="55"/>
      <c r="P24" s="55"/>
      <c r="Q24" s="55"/>
      <c r="R24" s="56"/>
    </row>
    <row r="25" spans="1:18" ht="15.75" customHeight="1">
      <c r="A25" s="57"/>
      <c r="B25" s="6"/>
      <c r="C25" s="58" t="s">
        <v>319</v>
      </c>
      <c r="D25" s="59"/>
      <c r="E25" s="259" t="s">
        <v>320</v>
      </c>
      <c r="F25" s="259"/>
      <c r="G25" s="259"/>
      <c r="H25" s="259"/>
      <c r="I25" s="259"/>
      <c r="J25" s="259"/>
      <c r="K25" s="259"/>
      <c r="L25" s="259"/>
      <c r="M25" s="60" t="s">
        <v>445</v>
      </c>
      <c r="N25" s="61" t="s">
        <v>446</v>
      </c>
      <c r="O25" s="60"/>
      <c r="P25" s="14" t="s">
        <v>321</v>
      </c>
      <c r="Q25" s="62">
        <f>IF(R25=1,10,0)</f>
        <v>0</v>
      </c>
      <c r="R25" s="63">
        <v>2</v>
      </c>
    </row>
    <row r="26" spans="1:18" ht="18.75" customHeight="1">
      <c r="A26" s="57"/>
      <c r="B26" s="6"/>
      <c r="C26" s="44"/>
      <c r="D26" s="59"/>
      <c r="E26" s="64"/>
      <c r="F26" s="64"/>
      <c r="G26" s="64"/>
      <c r="H26" s="64"/>
      <c r="I26" s="64"/>
      <c r="J26" s="64"/>
      <c r="K26" s="64"/>
      <c r="L26" s="64"/>
      <c r="M26" s="59"/>
      <c r="N26" s="59"/>
      <c r="O26" s="59"/>
      <c r="P26" s="14"/>
      <c r="Q26" s="65"/>
      <c r="R26" s="66"/>
    </row>
    <row r="27" spans="1:18" ht="30.75" customHeight="1">
      <c r="A27" s="57"/>
      <c r="B27" s="6"/>
      <c r="C27" s="67" t="s">
        <v>322</v>
      </c>
      <c r="D27" s="59"/>
      <c r="E27" s="259" t="s">
        <v>323</v>
      </c>
      <c r="F27" s="259"/>
      <c r="G27" s="259"/>
      <c r="H27" s="259"/>
      <c r="I27" s="259"/>
      <c r="J27" s="259"/>
      <c r="K27" s="259"/>
      <c r="L27" s="60"/>
      <c r="M27" s="60" t="s">
        <v>445</v>
      </c>
      <c r="N27" s="61" t="s">
        <v>446</v>
      </c>
      <c r="O27" s="59"/>
      <c r="P27" s="68" t="s">
        <v>324</v>
      </c>
      <c r="Q27" s="62">
        <f>IF(R27=1,10,0)</f>
        <v>10</v>
      </c>
      <c r="R27" s="63">
        <v>1</v>
      </c>
    </row>
    <row r="28" spans="1:18" ht="15.75" customHeight="1">
      <c r="A28" s="57"/>
      <c r="B28" s="6"/>
      <c r="C28" s="58"/>
      <c r="D28" s="59"/>
      <c r="E28" s="64"/>
      <c r="F28" s="64"/>
      <c r="G28" s="64"/>
      <c r="H28" s="64"/>
      <c r="I28" s="64"/>
      <c r="J28" s="64"/>
      <c r="K28" s="64"/>
      <c r="L28" s="64"/>
      <c r="M28" s="59"/>
      <c r="N28" s="59"/>
      <c r="O28" s="59"/>
      <c r="P28" s="14"/>
      <c r="Q28" s="65"/>
      <c r="R28" s="63"/>
    </row>
    <row r="29" spans="1:18" ht="15.75" customHeight="1">
      <c r="A29" s="57"/>
      <c r="B29" s="6"/>
      <c r="C29" s="69" t="s">
        <v>325</v>
      </c>
      <c r="D29" s="260" t="s">
        <v>326</v>
      </c>
      <c r="E29" s="260"/>
      <c r="F29" s="260"/>
      <c r="G29" s="261"/>
      <c r="H29" s="262"/>
      <c r="I29" s="263"/>
      <c r="J29" s="70" t="s">
        <v>400</v>
      </c>
      <c r="K29" s="64"/>
      <c r="L29" s="64"/>
      <c r="M29" s="59"/>
      <c r="N29" s="59"/>
      <c r="O29" s="68" t="s">
        <v>327</v>
      </c>
      <c r="P29" s="264">
        <f>IF(H29="","",100/H29)</f>
      </c>
      <c r="Q29" s="265"/>
      <c r="R29" s="63"/>
    </row>
    <row r="30" spans="1:18" ht="15.75" customHeight="1">
      <c r="A30" s="57"/>
      <c r="B30" s="6"/>
      <c r="C30" s="58" t="s">
        <v>328</v>
      </c>
      <c r="D30" s="260" t="s">
        <v>329</v>
      </c>
      <c r="E30" s="260"/>
      <c r="F30" s="260"/>
      <c r="G30" s="261"/>
      <c r="H30" s="262"/>
      <c r="I30" s="263"/>
      <c r="J30" s="70" t="s">
        <v>401</v>
      </c>
      <c r="K30" s="64"/>
      <c r="L30" s="64"/>
      <c r="M30" s="59"/>
      <c r="N30" s="59"/>
      <c r="O30" s="68" t="s">
        <v>330</v>
      </c>
      <c r="P30" s="264">
        <f>IF(H30="","",1000/H30)</f>
      </c>
      <c r="Q30" s="265"/>
      <c r="R30" s="63"/>
    </row>
    <row r="31" spans="1:18" ht="6" customHeight="1" thickBot="1">
      <c r="A31" s="57"/>
      <c r="B31" s="6"/>
      <c r="C31" s="58"/>
      <c r="D31" s="59"/>
      <c r="E31" s="64"/>
      <c r="F31" s="64"/>
      <c r="G31" s="64"/>
      <c r="H31" s="64"/>
      <c r="I31" s="64"/>
      <c r="J31" s="64"/>
      <c r="K31" s="64"/>
      <c r="L31" s="64"/>
      <c r="M31" s="59"/>
      <c r="N31" s="59"/>
      <c r="O31" s="59"/>
      <c r="P31" s="14"/>
      <c r="Q31" s="71"/>
      <c r="R31" s="66"/>
    </row>
    <row r="32" spans="1:18" ht="15.75" thickBot="1">
      <c r="A32" s="72" t="s">
        <v>331</v>
      </c>
      <c r="B32" s="12"/>
      <c r="C32" s="51"/>
      <c r="D32" s="51"/>
      <c r="E32" s="51"/>
      <c r="F32" s="51"/>
      <c r="G32" s="51"/>
      <c r="H32" s="51"/>
      <c r="I32" s="51"/>
      <c r="J32" s="51"/>
      <c r="K32" s="51"/>
      <c r="L32" s="51"/>
      <c r="M32" s="51"/>
      <c r="N32" s="51"/>
      <c r="O32" s="51"/>
      <c r="P32" s="53" t="s">
        <v>332</v>
      </c>
      <c r="Q32" s="257">
        <f>SUM(Q25,Q27,P29,P30)</f>
        <v>10</v>
      </c>
      <c r="R32" s="266"/>
    </row>
    <row r="33" spans="1:18" ht="15.75">
      <c r="A33" s="242" t="s">
        <v>18</v>
      </c>
      <c r="B33" s="243"/>
      <c r="C33" s="243"/>
      <c r="D33" s="243" t="s">
        <v>447</v>
      </c>
      <c r="E33" s="243"/>
      <c r="F33" s="243"/>
      <c r="G33" s="243"/>
      <c r="H33" s="243"/>
      <c r="I33" s="243"/>
      <c r="J33" s="243"/>
      <c r="K33" s="243"/>
      <c r="L33" s="243"/>
      <c r="M33" s="243"/>
      <c r="N33" s="243"/>
      <c r="O33" s="243"/>
      <c r="P33" s="243"/>
      <c r="Q33" s="243"/>
      <c r="R33" s="244"/>
    </row>
    <row r="34" spans="1:18" ht="39.75" customHeight="1" thickBot="1">
      <c r="A34" s="267" t="s">
        <v>333</v>
      </c>
      <c r="B34" s="268"/>
      <c r="C34" s="268"/>
      <c r="D34" s="268"/>
      <c r="E34" s="268"/>
      <c r="F34" s="268"/>
      <c r="G34" s="268"/>
      <c r="H34" s="268"/>
      <c r="I34" s="268"/>
      <c r="J34" s="268"/>
      <c r="K34" s="268"/>
      <c r="L34" s="268"/>
      <c r="M34" s="268"/>
      <c r="N34" s="268"/>
      <c r="O34" s="268"/>
      <c r="P34" s="268"/>
      <c r="Q34" s="268"/>
      <c r="R34" s="269"/>
    </row>
    <row r="35" spans="1:18" ht="6" customHeight="1" thickTop="1">
      <c r="A35" s="73"/>
      <c r="B35" s="74"/>
      <c r="C35" s="74"/>
      <c r="D35" s="74"/>
      <c r="E35" s="74"/>
      <c r="F35" s="74"/>
      <c r="G35" s="74"/>
      <c r="H35" s="74"/>
      <c r="I35" s="74"/>
      <c r="J35" s="74"/>
      <c r="K35" s="74"/>
      <c r="L35" s="75"/>
      <c r="M35" s="75"/>
      <c r="N35" s="75"/>
      <c r="O35" s="75"/>
      <c r="P35" s="75"/>
      <c r="Q35" s="75"/>
      <c r="R35" s="76"/>
    </row>
    <row r="36" spans="1:18" ht="15.75" customHeight="1">
      <c r="A36" s="5"/>
      <c r="B36" s="77"/>
      <c r="C36" s="270" t="s">
        <v>334</v>
      </c>
      <c r="D36" s="270"/>
      <c r="E36" s="270"/>
      <c r="F36" s="270"/>
      <c r="G36" s="270"/>
      <c r="H36" s="270"/>
      <c r="I36" s="270"/>
      <c r="J36" s="270"/>
      <c r="K36" s="271"/>
      <c r="L36" s="272"/>
      <c r="M36" s="273"/>
      <c r="N36" s="78" t="s">
        <v>335</v>
      </c>
      <c r="O36" s="78"/>
      <c r="P36" s="79"/>
      <c r="Q36" s="80"/>
      <c r="R36" s="81"/>
    </row>
    <row r="37" spans="1:18" ht="15.75" customHeight="1">
      <c r="A37" s="5"/>
      <c r="B37" s="77"/>
      <c r="C37" s="77"/>
      <c r="D37" s="77"/>
      <c r="E37" s="274" t="s">
        <v>336</v>
      </c>
      <c r="F37" s="274"/>
      <c r="G37" s="274"/>
      <c r="H37" s="274"/>
      <c r="I37" s="274"/>
      <c r="J37" s="274"/>
      <c r="K37" s="275"/>
      <c r="L37" s="276">
        <f>N4</f>
        <v>0</v>
      </c>
      <c r="M37" s="277"/>
      <c r="N37" s="82" t="s">
        <v>415</v>
      </c>
      <c r="O37" s="6"/>
      <c r="P37" s="14"/>
      <c r="Q37" s="83"/>
      <c r="R37" s="84"/>
    </row>
    <row r="38" spans="1:18" ht="8.25" customHeight="1">
      <c r="A38" s="5"/>
      <c r="B38" s="77"/>
      <c r="C38" s="77"/>
      <c r="D38" s="77"/>
      <c r="E38" s="77"/>
      <c r="F38" s="77"/>
      <c r="G38" s="77"/>
      <c r="H38" s="77"/>
      <c r="I38" s="6"/>
      <c r="J38" s="6"/>
      <c r="K38" s="6"/>
      <c r="L38" s="43"/>
      <c r="M38" s="43"/>
      <c r="N38" s="7"/>
      <c r="O38" s="6"/>
      <c r="P38" s="14"/>
      <c r="Q38" s="83"/>
      <c r="R38" s="84"/>
    </row>
    <row r="39" spans="1:18" ht="15.75" customHeight="1" thickBot="1">
      <c r="A39" s="5"/>
      <c r="B39" s="77"/>
      <c r="C39" s="77"/>
      <c r="D39" s="77"/>
      <c r="E39" s="77"/>
      <c r="F39" s="6"/>
      <c r="G39" s="7" t="s">
        <v>337</v>
      </c>
      <c r="H39" s="278">
        <f>IF(L37=0,0,L36/L37)</f>
        <v>0</v>
      </c>
      <c r="I39" s="279"/>
      <c r="J39" s="8" t="s">
        <v>338</v>
      </c>
      <c r="K39" s="85"/>
      <c r="L39" s="6"/>
      <c r="M39" s="6"/>
      <c r="N39" s="6"/>
      <c r="O39" s="6"/>
      <c r="P39" s="14"/>
      <c r="Q39" s="83"/>
      <c r="R39" s="84"/>
    </row>
    <row r="40" spans="1:18" ht="15.75" customHeight="1" thickBot="1" thickTop="1">
      <c r="A40" s="5"/>
      <c r="B40" s="77"/>
      <c r="C40" s="77"/>
      <c r="D40" s="77"/>
      <c r="E40" s="77"/>
      <c r="F40" s="6"/>
      <c r="G40" s="7"/>
      <c r="H40" s="86"/>
      <c r="I40" s="86"/>
      <c r="J40" s="8"/>
      <c r="K40" s="85"/>
      <c r="L40" s="6"/>
      <c r="M40" s="6"/>
      <c r="N40" s="87" t="s">
        <v>91</v>
      </c>
      <c r="O40" s="88">
        <f>IF(H39=0,0,40.215*EXP(-0.0126*H39))</f>
        <v>0</v>
      </c>
      <c r="P40" s="55" t="s">
        <v>92</v>
      </c>
      <c r="Q40" s="83"/>
      <c r="R40" s="84"/>
    </row>
    <row r="41" spans="1:18" ht="3.75" customHeight="1" thickTop="1">
      <c r="A41" s="5"/>
      <c r="B41" s="77"/>
      <c r="C41" s="77"/>
      <c r="D41" s="77"/>
      <c r="E41" s="77"/>
      <c r="F41" s="6"/>
      <c r="G41" s="7"/>
      <c r="H41" s="86"/>
      <c r="I41" s="86"/>
      <c r="J41" s="8"/>
      <c r="K41" s="85"/>
      <c r="L41" s="6"/>
      <c r="M41" s="6"/>
      <c r="N41" s="6"/>
      <c r="O41" s="6"/>
      <c r="P41" s="14"/>
      <c r="Q41" s="83"/>
      <c r="R41" s="84"/>
    </row>
    <row r="42" spans="1:18" ht="15" customHeight="1" thickBot="1">
      <c r="A42" s="280" t="s">
        <v>339</v>
      </c>
      <c r="B42" s="281"/>
      <c r="C42" s="281"/>
      <c r="D42" s="281"/>
      <c r="E42" s="281"/>
      <c r="F42" s="281"/>
      <c r="G42" s="281"/>
      <c r="H42" s="281"/>
      <c r="I42" s="281"/>
      <c r="J42" s="8"/>
      <c r="K42" s="85"/>
      <c r="L42" s="6"/>
      <c r="M42" s="6"/>
      <c r="N42" s="6"/>
      <c r="O42" s="6"/>
      <c r="P42" s="14"/>
      <c r="Q42" s="83"/>
      <c r="R42" s="84"/>
    </row>
    <row r="43" spans="1:18" ht="15" customHeight="1" thickBot="1">
      <c r="A43" s="282"/>
      <c r="B43" s="283"/>
      <c r="C43" s="283"/>
      <c r="D43" s="283"/>
      <c r="E43" s="283"/>
      <c r="F43" s="283"/>
      <c r="G43" s="283"/>
      <c r="H43" s="283"/>
      <c r="I43" s="283"/>
      <c r="J43" s="91"/>
      <c r="K43" s="92"/>
      <c r="L43" s="12"/>
      <c r="M43" s="12"/>
      <c r="N43" s="12"/>
      <c r="O43" s="12"/>
      <c r="P43" s="53" t="s">
        <v>340</v>
      </c>
      <c r="Q43" s="257">
        <f>IF(O40&lt;0,0,IF(O40&gt;20,20,O40))</f>
        <v>0</v>
      </c>
      <c r="R43" s="258"/>
    </row>
    <row r="44" spans="1:18" ht="15" customHeight="1">
      <c r="A44" s="242" t="s">
        <v>19</v>
      </c>
      <c r="B44" s="243"/>
      <c r="C44" s="243"/>
      <c r="D44" s="284" t="s">
        <v>341</v>
      </c>
      <c r="E44" s="284"/>
      <c r="F44" s="284"/>
      <c r="G44" s="284"/>
      <c r="H44" s="284"/>
      <c r="I44" s="284"/>
      <c r="J44" s="284"/>
      <c r="K44" s="284"/>
      <c r="L44" s="284"/>
      <c r="M44" s="284"/>
      <c r="N44" s="284"/>
      <c r="O44" s="284"/>
      <c r="P44" s="284"/>
      <c r="Q44" s="284"/>
      <c r="R44" s="285"/>
    </row>
    <row r="45" spans="1:18" ht="15" customHeight="1">
      <c r="A45" s="93"/>
      <c r="B45" s="94"/>
      <c r="C45" s="94"/>
      <c r="D45" s="286"/>
      <c r="E45" s="286"/>
      <c r="F45" s="286"/>
      <c r="G45" s="286"/>
      <c r="H45" s="286"/>
      <c r="I45" s="286"/>
      <c r="J45" s="286"/>
      <c r="K45" s="286"/>
      <c r="L45" s="286"/>
      <c r="M45" s="286"/>
      <c r="N45" s="286"/>
      <c r="O45" s="286"/>
      <c r="P45" s="286"/>
      <c r="Q45" s="286"/>
      <c r="R45" s="287"/>
    </row>
    <row r="46" spans="1:18" ht="15" customHeight="1" thickBot="1">
      <c r="A46" s="288" t="s">
        <v>342</v>
      </c>
      <c r="B46" s="289"/>
      <c r="C46" s="289"/>
      <c r="D46" s="289"/>
      <c r="E46" s="289"/>
      <c r="F46" s="289"/>
      <c r="G46" s="289"/>
      <c r="H46" s="289"/>
      <c r="I46" s="289"/>
      <c r="J46" s="289"/>
      <c r="K46" s="289"/>
      <c r="L46" s="289"/>
      <c r="M46" s="289"/>
      <c r="N46" s="289"/>
      <c r="O46" s="289"/>
      <c r="P46" s="289"/>
      <c r="Q46" s="289"/>
      <c r="R46" s="290"/>
    </row>
    <row r="47" spans="1:18" ht="18" customHeight="1" thickTop="1">
      <c r="A47" s="95"/>
      <c r="B47" s="96"/>
      <c r="C47" s="96"/>
      <c r="D47" s="89"/>
      <c r="E47" s="89"/>
      <c r="F47" s="89"/>
      <c r="G47" s="89"/>
      <c r="H47" s="89"/>
      <c r="I47" s="89"/>
      <c r="J47" s="7"/>
      <c r="K47" s="97"/>
      <c r="L47" s="6"/>
      <c r="M47" s="6"/>
      <c r="N47" s="6"/>
      <c r="O47" s="6"/>
      <c r="P47" s="14"/>
      <c r="Q47" s="98"/>
      <c r="R47" s="99"/>
    </row>
    <row r="48" spans="1:18" ht="29.25" customHeight="1">
      <c r="A48" s="95"/>
      <c r="B48" s="96"/>
      <c r="C48" s="291"/>
      <c r="D48" s="292"/>
      <c r="E48" s="293" t="s">
        <v>343</v>
      </c>
      <c r="F48" s="294"/>
      <c r="G48" s="294"/>
      <c r="H48" s="294"/>
      <c r="I48" s="294"/>
      <c r="J48" s="294"/>
      <c r="K48" s="294"/>
      <c r="L48" s="295"/>
      <c r="M48" s="6"/>
      <c r="N48" s="6"/>
      <c r="O48" s="6"/>
      <c r="P48" s="14"/>
      <c r="Q48" s="98"/>
      <c r="R48" s="100">
        <f>IF(R50=1,7,"")</f>
      </c>
    </row>
    <row r="49" spans="1:18" ht="29.25" customHeight="1">
      <c r="A49" s="95"/>
      <c r="B49" s="96"/>
      <c r="C49" s="291"/>
      <c r="D49" s="292"/>
      <c r="E49" s="293" t="s">
        <v>344</v>
      </c>
      <c r="F49" s="294"/>
      <c r="G49" s="294"/>
      <c r="H49" s="294"/>
      <c r="I49" s="294"/>
      <c r="J49" s="294"/>
      <c r="K49" s="294"/>
      <c r="L49" s="295"/>
      <c r="M49" s="6"/>
      <c r="N49" s="6"/>
      <c r="O49" s="6"/>
      <c r="P49" s="14"/>
      <c r="Q49" s="98"/>
      <c r="R49" s="100">
        <f>IF(R50=2,0,"")</f>
        <v>0</v>
      </c>
    </row>
    <row r="50" spans="1:18" ht="15" customHeight="1" thickBot="1">
      <c r="A50" s="95"/>
      <c r="B50" s="96"/>
      <c r="C50" s="96"/>
      <c r="D50" s="89"/>
      <c r="E50" s="89"/>
      <c r="F50" s="89"/>
      <c r="G50" s="89"/>
      <c r="H50" s="89"/>
      <c r="I50" s="89"/>
      <c r="J50" s="7"/>
      <c r="K50" s="97"/>
      <c r="L50" s="6"/>
      <c r="M50" s="6"/>
      <c r="N50" s="6"/>
      <c r="O50" s="6"/>
      <c r="P50" s="14"/>
      <c r="Q50" s="98"/>
      <c r="R50" s="101">
        <v>2</v>
      </c>
    </row>
    <row r="51" spans="1:18" ht="15" customHeight="1" thickBot="1">
      <c r="A51" s="102"/>
      <c r="B51" s="103"/>
      <c r="C51" s="103"/>
      <c r="D51" s="90"/>
      <c r="E51" s="90"/>
      <c r="F51" s="90"/>
      <c r="G51" s="90"/>
      <c r="H51" s="90"/>
      <c r="I51" s="90"/>
      <c r="J51" s="91"/>
      <c r="K51" s="92"/>
      <c r="L51" s="12"/>
      <c r="M51" s="12"/>
      <c r="N51" s="12"/>
      <c r="O51" s="12"/>
      <c r="P51" s="53" t="s">
        <v>345</v>
      </c>
      <c r="Q51" s="257">
        <f>MAX(R48:R49)</f>
        <v>0</v>
      </c>
      <c r="R51" s="258"/>
    </row>
    <row r="52" spans="1:18" ht="18.75" customHeight="1" thickBot="1">
      <c r="A52" s="237" t="s">
        <v>399</v>
      </c>
      <c r="B52" s="238"/>
      <c r="C52" s="238"/>
      <c r="D52" s="238"/>
      <c r="E52" s="238"/>
      <c r="F52" s="238"/>
      <c r="G52" s="238"/>
      <c r="H52" s="238"/>
      <c r="I52" s="238"/>
      <c r="J52" s="238"/>
      <c r="K52" s="238"/>
      <c r="L52" s="238"/>
      <c r="M52" s="238"/>
      <c r="N52" s="238"/>
      <c r="O52" s="238"/>
      <c r="P52" s="238"/>
      <c r="Q52" s="238"/>
      <c r="R52" s="239"/>
    </row>
    <row r="53" spans="1:18" ht="17.25" customHeight="1">
      <c r="A53" s="242" t="s">
        <v>16</v>
      </c>
      <c r="B53" s="243"/>
      <c r="C53" s="243"/>
      <c r="D53" s="296" t="s">
        <v>346</v>
      </c>
      <c r="E53" s="296"/>
      <c r="F53" s="296"/>
      <c r="G53" s="296"/>
      <c r="H53" s="296"/>
      <c r="I53" s="296"/>
      <c r="J53" s="296"/>
      <c r="K53" s="297"/>
      <c r="L53" s="298" t="s">
        <v>347</v>
      </c>
      <c r="M53" s="299"/>
      <c r="N53" s="299"/>
      <c r="O53" s="299"/>
      <c r="P53" s="299"/>
      <c r="Q53" s="299"/>
      <c r="R53" s="300"/>
    </row>
    <row r="54" spans="1:18" ht="24.75" customHeight="1" thickBot="1">
      <c r="A54" s="304" t="s">
        <v>348</v>
      </c>
      <c r="B54" s="305"/>
      <c r="C54" s="305"/>
      <c r="D54" s="305"/>
      <c r="E54" s="305"/>
      <c r="F54" s="305"/>
      <c r="G54" s="305"/>
      <c r="H54" s="305"/>
      <c r="I54" s="305"/>
      <c r="J54" s="305"/>
      <c r="K54" s="306"/>
      <c r="L54" s="301"/>
      <c r="M54" s="302"/>
      <c r="N54" s="302"/>
      <c r="O54" s="302"/>
      <c r="P54" s="302"/>
      <c r="Q54" s="302"/>
      <c r="R54" s="303"/>
    </row>
    <row r="55" spans="1:18" ht="23.25" customHeight="1">
      <c r="A55" s="307" t="s">
        <v>349</v>
      </c>
      <c r="B55" s="308"/>
      <c r="C55" s="308"/>
      <c r="D55" s="104"/>
      <c r="E55" s="311" t="s">
        <v>350</v>
      </c>
      <c r="F55" s="311"/>
      <c r="G55" s="312" t="s">
        <v>351</v>
      </c>
      <c r="H55" s="312"/>
      <c r="I55" s="104"/>
      <c r="J55" s="105"/>
      <c r="K55" s="106"/>
      <c r="L55" s="301"/>
      <c r="M55" s="302"/>
      <c r="N55" s="302"/>
      <c r="O55" s="302"/>
      <c r="P55" s="302"/>
      <c r="Q55" s="302"/>
      <c r="R55" s="303"/>
    </row>
    <row r="56" spans="1:20" ht="18" customHeight="1">
      <c r="A56" s="309"/>
      <c r="B56" s="310"/>
      <c r="C56" s="310"/>
      <c r="D56" s="6"/>
      <c r="E56" s="107" t="s">
        <v>352</v>
      </c>
      <c r="F56" s="107" t="s">
        <v>353</v>
      </c>
      <c r="G56" s="313"/>
      <c r="H56" s="313"/>
      <c r="I56" s="6"/>
      <c r="J56" s="13"/>
      <c r="K56" s="9"/>
      <c r="L56" s="314"/>
      <c r="M56" s="315"/>
      <c r="N56" s="315"/>
      <c r="O56" s="315"/>
      <c r="P56" s="315"/>
      <c r="Q56" s="315"/>
      <c r="R56" s="316"/>
      <c r="T56" s="155"/>
    </row>
    <row r="57" spans="1:18" ht="15.75" customHeight="1">
      <c r="A57" s="108"/>
      <c r="B57" s="109"/>
      <c r="C57" s="109"/>
      <c r="D57" s="6"/>
      <c r="E57" s="110" t="s">
        <v>354</v>
      </c>
      <c r="F57" s="110" t="s">
        <v>355</v>
      </c>
      <c r="G57" s="323" t="s">
        <v>356</v>
      </c>
      <c r="H57" s="323"/>
      <c r="I57" s="6"/>
      <c r="J57" s="13"/>
      <c r="K57" s="66"/>
      <c r="L57" s="317"/>
      <c r="M57" s="318"/>
      <c r="N57" s="318"/>
      <c r="O57" s="318"/>
      <c r="P57" s="318"/>
      <c r="Q57" s="318"/>
      <c r="R57" s="319"/>
    </row>
    <row r="58" spans="1:18" ht="40.5" customHeight="1">
      <c r="A58" s="111" t="s">
        <v>319</v>
      </c>
      <c r="B58" s="324" t="s">
        <v>357</v>
      </c>
      <c r="C58" s="324"/>
      <c r="D58" s="324"/>
      <c r="E58" s="6"/>
      <c r="F58" s="7"/>
      <c r="G58" s="6"/>
      <c r="H58" s="6"/>
      <c r="I58" s="23" t="s">
        <v>402</v>
      </c>
      <c r="J58" s="112">
        <f>IF(K58=1,0,IF(K58=2,5,10))</f>
        <v>0</v>
      </c>
      <c r="K58" s="66">
        <v>1</v>
      </c>
      <c r="L58" s="317"/>
      <c r="M58" s="318"/>
      <c r="N58" s="318"/>
      <c r="O58" s="318"/>
      <c r="P58" s="318"/>
      <c r="Q58" s="318"/>
      <c r="R58" s="319"/>
    </row>
    <row r="59" spans="1:18" ht="9.75" customHeight="1">
      <c r="A59" s="108"/>
      <c r="B59" s="113"/>
      <c r="C59" s="113"/>
      <c r="D59" s="113"/>
      <c r="E59" s="6"/>
      <c r="F59" s="7"/>
      <c r="G59" s="6"/>
      <c r="H59" s="6"/>
      <c r="I59" s="6"/>
      <c r="J59" s="13"/>
      <c r="K59" s="9"/>
      <c r="L59" s="317"/>
      <c r="M59" s="318"/>
      <c r="N59" s="318"/>
      <c r="O59" s="318"/>
      <c r="P59" s="318"/>
      <c r="Q59" s="318"/>
      <c r="R59" s="319"/>
    </row>
    <row r="60" spans="1:18" ht="30" customHeight="1">
      <c r="A60" s="111" t="s">
        <v>322</v>
      </c>
      <c r="B60" s="325" t="s">
        <v>358</v>
      </c>
      <c r="C60" s="325"/>
      <c r="D60" s="6"/>
      <c r="E60" s="6"/>
      <c r="F60" s="7"/>
      <c r="G60" s="6"/>
      <c r="H60" s="6"/>
      <c r="I60" s="23" t="s">
        <v>403</v>
      </c>
      <c r="J60" s="112">
        <f>IF(K60=1,0,IF(K60=2,5,10))</f>
        <v>5</v>
      </c>
      <c r="K60" s="66">
        <v>2</v>
      </c>
      <c r="L60" s="317"/>
      <c r="M60" s="318"/>
      <c r="N60" s="318"/>
      <c r="O60" s="318"/>
      <c r="P60" s="318"/>
      <c r="Q60" s="318"/>
      <c r="R60" s="319"/>
    </row>
    <row r="61" spans="1:18" ht="16.5" customHeight="1">
      <c r="A61" s="108"/>
      <c r="B61" s="113"/>
      <c r="C61" s="113"/>
      <c r="D61" s="6"/>
      <c r="E61" s="6"/>
      <c r="F61" s="7"/>
      <c r="G61" s="6"/>
      <c r="H61" s="6"/>
      <c r="I61" s="23"/>
      <c r="J61" s="13"/>
      <c r="K61" s="9"/>
      <c r="L61" s="317"/>
      <c r="M61" s="318"/>
      <c r="N61" s="318"/>
      <c r="O61" s="318"/>
      <c r="P61" s="318"/>
      <c r="Q61" s="318"/>
      <c r="R61" s="319"/>
    </row>
    <row r="62" spans="1:18" ht="27" customHeight="1">
      <c r="A62" s="111" t="s">
        <v>325</v>
      </c>
      <c r="B62" s="325" t="s">
        <v>359</v>
      </c>
      <c r="C62" s="325"/>
      <c r="D62" s="113"/>
      <c r="E62" s="6"/>
      <c r="F62" s="7"/>
      <c r="G62" s="6"/>
      <c r="H62" s="6"/>
      <c r="I62" s="23" t="s">
        <v>404</v>
      </c>
      <c r="J62" s="114">
        <f>IF(K62=1,0,IF(K62=2,5,10))</f>
        <v>0</v>
      </c>
      <c r="K62" s="9">
        <v>1</v>
      </c>
      <c r="L62" s="317"/>
      <c r="M62" s="318"/>
      <c r="N62" s="318"/>
      <c r="O62" s="318"/>
      <c r="P62" s="318"/>
      <c r="Q62" s="318"/>
      <c r="R62" s="319"/>
    </row>
    <row r="63" spans="1:18" ht="12" customHeight="1">
      <c r="A63" s="108"/>
      <c r="B63" s="113"/>
      <c r="C63" s="113"/>
      <c r="D63" s="113"/>
      <c r="E63" s="6"/>
      <c r="F63" s="7"/>
      <c r="G63" s="6"/>
      <c r="H63" s="6"/>
      <c r="I63" s="23"/>
      <c r="J63" s="13"/>
      <c r="K63" s="9"/>
      <c r="L63" s="317"/>
      <c r="M63" s="318"/>
      <c r="N63" s="318"/>
      <c r="O63" s="318"/>
      <c r="P63" s="318"/>
      <c r="Q63" s="318"/>
      <c r="R63" s="319"/>
    </row>
    <row r="64" spans="1:18" ht="30" customHeight="1">
      <c r="A64" s="111" t="s">
        <v>328</v>
      </c>
      <c r="B64" s="324" t="s">
        <v>360</v>
      </c>
      <c r="C64" s="324"/>
      <c r="D64" s="115"/>
      <c r="E64" s="6"/>
      <c r="F64" s="7"/>
      <c r="G64" s="6"/>
      <c r="H64" s="6"/>
      <c r="I64" s="23" t="s">
        <v>405</v>
      </c>
      <c r="J64" s="114">
        <f>IF(K64=1,0,IF(K64=2,5,10))</f>
        <v>0</v>
      </c>
      <c r="K64" s="9">
        <v>1</v>
      </c>
      <c r="L64" s="317"/>
      <c r="M64" s="318"/>
      <c r="N64" s="318"/>
      <c r="O64" s="318"/>
      <c r="P64" s="318"/>
      <c r="Q64" s="318"/>
      <c r="R64" s="319"/>
    </row>
    <row r="65" spans="1:18" ht="12.75" customHeight="1">
      <c r="A65" s="108"/>
      <c r="B65" s="115"/>
      <c r="C65" s="115"/>
      <c r="D65" s="115"/>
      <c r="E65" s="6"/>
      <c r="F65" s="7"/>
      <c r="G65" s="6"/>
      <c r="H65" s="6"/>
      <c r="I65" s="23"/>
      <c r="J65" s="13"/>
      <c r="K65" s="9"/>
      <c r="L65" s="317"/>
      <c r="M65" s="318"/>
      <c r="N65" s="318"/>
      <c r="O65" s="318"/>
      <c r="P65" s="318"/>
      <c r="Q65" s="318"/>
      <c r="R65" s="319"/>
    </row>
    <row r="66" spans="1:18" ht="33.75" customHeight="1">
      <c r="A66" s="111" t="s">
        <v>361</v>
      </c>
      <c r="B66" s="324" t="s">
        <v>362</v>
      </c>
      <c r="C66" s="324"/>
      <c r="D66" s="115"/>
      <c r="E66" s="6"/>
      <c r="F66" s="7"/>
      <c r="G66" s="6"/>
      <c r="H66" s="6"/>
      <c r="I66" s="23" t="s">
        <v>406</v>
      </c>
      <c r="J66" s="114">
        <f>IF(K66=1,0,IF(K66=2,5,10))</f>
        <v>10</v>
      </c>
      <c r="K66" s="9">
        <v>3</v>
      </c>
      <c r="L66" s="317"/>
      <c r="M66" s="318"/>
      <c r="N66" s="318"/>
      <c r="O66" s="318"/>
      <c r="P66" s="318"/>
      <c r="Q66" s="318"/>
      <c r="R66" s="319"/>
    </row>
    <row r="67" spans="1:18" ht="3" customHeight="1" thickBot="1">
      <c r="A67" s="108"/>
      <c r="B67" s="116"/>
      <c r="C67" s="115"/>
      <c r="D67" s="115"/>
      <c r="E67" s="6"/>
      <c r="F67" s="7"/>
      <c r="G67" s="6"/>
      <c r="H67" s="6"/>
      <c r="I67" s="6"/>
      <c r="J67" s="117"/>
      <c r="K67" s="9"/>
      <c r="L67" s="317"/>
      <c r="M67" s="318"/>
      <c r="N67" s="318"/>
      <c r="O67" s="318"/>
      <c r="P67" s="318"/>
      <c r="Q67" s="318"/>
      <c r="R67" s="319"/>
    </row>
    <row r="68" spans="1:18" ht="24" customHeight="1">
      <c r="A68" s="118" t="s">
        <v>363</v>
      </c>
      <c r="B68" s="116"/>
      <c r="C68" s="115"/>
      <c r="D68" s="115"/>
      <c r="E68" s="6"/>
      <c r="F68" s="7"/>
      <c r="G68" s="6"/>
      <c r="H68" s="6"/>
      <c r="I68" s="6"/>
      <c r="J68" s="13"/>
      <c r="K68" s="66"/>
      <c r="L68" s="317"/>
      <c r="M68" s="318"/>
      <c r="N68" s="318"/>
      <c r="O68" s="318"/>
      <c r="P68" s="318"/>
      <c r="Q68" s="318"/>
      <c r="R68" s="319"/>
    </row>
    <row r="69" spans="1:18" ht="17.25" customHeight="1">
      <c r="A69" s="119"/>
      <c r="B69" s="116"/>
      <c r="C69" s="120"/>
      <c r="D69" s="326" t="s">
        <v>364</v>
      </c>
      <c r="E69" s="327"/>
      <c r="F69" s="327"/>
      <c r="G69" s="327"/>
      <c r="H69" s="328"/>
      <c r="I69" s="121" t="s">
        <v>410</v>
      </c>
      <c r="J69" s="13" t="b">
        <v>0</v>
      </c>
      <c r="K69" s="152">
        <f aca="true" t="shared" si="0" ref="K69:K74">IF(J69=TRUE,8,0)</f>
        <v>0</v>
      </c>
      <c r="L69" s="317"/>
      <c r="M69" s="318"/>
      <c r="N69" s="318"/>
      <c r="O69" s="318"/>
      <c r="P69" s="318"/>
      <c r="Q69" s="318"/>
      <c r="R69" s="319"/>
    </row>
    <row r="70" spans="1:18" ht="17.25" customHeight="1">
      <c r="A70" s="119"/>
      <c r="B70" s="116"/>
      <c r="C70" s="120"/>
      <c r="D70" s="326" t="s">
        <v>365</v>
      </c>
      <c r="E70" s="327"/>
      <c r="F70" s="327"/>
      <c r="G70" s="327"/>
      <c r="H70" s="328"/>
      <c r="I70" s="121" t="s">
        <v>93</v>
      </c>
      <c r="J70" s="13" t="b">
        <v>0</v>
      </c>
      <c r="K70" s="152">
        <f t="shared" si="0"/>
        <v>0</v>
      </c>
      <c r="L70" s="317"/>
      <c r="M70" s="318"/>
      <c r="N70" s="318"/>
      <c r="O70" s="318"/>
      <c r="P70" s="318"/>
      <c r="Q70" s="318"/>
      <c r="R70" s="319"/>
    </row>
    <row r="71" spans="1:18" ht="17.25" customHeight="1">
      <c r="A71" s="108"/>
      <c r="B71" s="116"/>
      <c r="C71" s="120"/>
      <c r="D71" s="326" t="s">
        <v>366</v>
      </c>
      <c r="E71" s="327"/>
      <c r="F71" s="327"/>
      <c r="G71" s="327"/>
      <c r="H71" s="328"/>
      <c r="I71" s="121" t="s">
        <v>411</v>
      </c>
      <c r="J71" s="13" t="b">
        <v>0</v>
      </c>
      <c r="K71" s="152">
        <f t="shared" si="0"/>
        <v>0</v>
      </c>
      <c r="L71" s="318"/>
      <c r="M71" s="318"/>
      <c r="N71" s="318"/>
      <c r="O71" s="318"/>
      <c r="P71" s="318"/>
      <c r="Q71" s="318"/>
      <c r="R71" s="319"/>
    </row>
    <row r="72" spans="1:18" ht="17.25" customHeight="1" thickBot="1">
      <c r="A72" s="108"/>
      <c r="B72" s="116"/>
      <c r="C72" s="120"/>
      <c r="D72" s="326" t="s">
        <v>367</v>
      </c>
      <c r="E72" s="327"/>
      <c r="F72" s="327"/>
      <c r="G72" s="327"/>
      <c r="H72" s="328"/>
      <c r="I72" s="121" t="s">
        <v>412</v>
      </c>
      <c r="J72" s="117" t="b">
        <v>0</v>
      </c>
      <c r="K72" s="152">
        <f t="shared" si="0"/>
        <v>0</v>
      </c>
      <c r="L72" s="318"/>
      <c r="M72" s="318"/>
      <c r="N72" s="318"/>
      <c r="O72" s="318"/>
      <c r="P72" s="318"/>
      <c r="Q72" s="318"/>
      <c r="R72" s="319"/>
    </row>
    <row r="73" spans="1:18" ht="17.25" customHeight="1" thickBot="1">
      <c r="A73" s="108"/>
      <c r="B73" s="116"/>
      <c r="C73" s="120"/>
      <c r="D73" s="326" t="s">
        <v>368</v>
      </c>
      <c r="E73" s="327"/>
      <c r="F73" s="327"/>
      <c r="G73" s="327"/>
      <c r="H73" s="328"/>
      <c r="I73" s="121" t="s">
        <v>413</v>
      </c>
      <c r="J73" s="117" t="b">
        <v>0</v>
      </c>
      <c r="K73" s="152">
        <f t="shared" si="0"/>
        <v>0</v>
      </c>
      <c r="L73" s="317"/>
      <c r="M73" s="318"/>
      <c r="N73" s="318"/>
      <c r="O73" s="318"/>
      <c r="P73" s="318"/>
      <c r="Q73" s="318"/>
      <c r="R73" s="319"/>
    </row>
    <row r="74" spans="1:18" ht="17.25" customHeight="1" thickBot="1">
      <c r="A74" s="108"/>
      <c r="B74" s="116"/>
      <c r="C74" s="120"/>
      <c r="D74" s="326" t="s">
        <v>369</v>
      </c>
      <c r="E74" s="327"/>
      <c r="F74" s="327"/>
      <c r="G74" s="327"/>
      <c r="H74" s="328"/>
      <c r="I74" s="121" t="s">
        <v>414</v>
      </c>
      <c r="J74" s="117" t="b">
        <v>1</v>
      </c>
      <c r="K74" s="152">
        <f t="shared" si="0"/>
        <v>8</v>
      </c>
      <c r="L74" s="317"/>
      <c r="M74" s="318"/>
      <c r="N74" s="318"/>
      <c r="O74" s="318"/>
      <c r="P74" s="318"/>
      <c r="Q74" s="318"/>
      <c r="R74" s="319"/>
    </row>
    <row r="75" spans="1:18" ht="4.5" customHeight="1" thickBot="1">
      <c r="A75" s="108"/>
      <c r="B75" s="116"/>
      <c r="C75" s="115"/>
      <c r="D75" s="115"/>
      <c r="E75" s="6"/>
      <c r="F75" s="7"/>
      <c r="G75" s="6"/>
      <c r="H75" s="6"/>
      <c r="I75" s="6"/>
      <c r="J75" s="117"/>
      <c r="K75" s="66"/>
      <c r="L75" s="317"/>
      <c r="M75" s="318"/>
      <c r="N75" s="318"/>
      <c r="O75" s="318"/>
      <c r="P75" s="318"/>
      <c r="Q75" s="318"/>
      <c r="R75" s="319"/>
    </row>
    <row r="76" spans="1:18" ht="17.25" customHeight="1" thickBot="1">
      <c r="A76" s="11" t="s">
        <v>370</v>
      </c>
      <c r="B76" s="12"/>
      <c r="C76" s="122"/>
      <c r="D76" s="122"/>
      <c r="E76" s="12"/>
      <c r="F76" s="12"/>
      <c r="G76" s="12"/>
      <c r="H76" s="12"/>
      <c r="I76" s="53" t="s">
        <v>371</v>
      </c>
      <c r="J76" s="335">
        <f>SUM(J58,J60,J62,J64,J66,K69,K70,K71,K72,K73,K74)</f>
        <v>23</v>
      </c>
      <c r="K76" s="336"/>
      <c r="L76" s="320"/>
      <c r="M76" s="321"/>
      <c r="N76" s="321"/>
      <c r="O76" s="321"/>
      <c r="P76" s="321"/>
      <c r="Q76" s="321"/>
      <c r="R76" s="322"/>
    </row>
    <row r="77" spans="1:18" ht="14.25" customHeight="1">
      <c r="A77" s="123" t="s">
        <v>17</v>
      </c>
      <c r="B77" s="124"/>
      <c r="C77" s="125"/>
      <c r="D77" s="243" t="s">
        <v>372</v>
      </c>
      <c r="E77" s="243"/>
      <c r="F77" s="243"/>
      <c r="G77" s="243"/>
      <c r="H77" s="243"/>
      <c r="I77" s="243"/>
      <c r="J77" s="243"/>
      <c r="K77" s="244"/>
      <c r="L77" s="298" t="s">
        <v>373</v>
      </c>
      <c r="M77" s="299"/>
      <c r="N77" s="299"/>
      <c r="O77" s="299"/>
      <c r="P77" s="299"/>
      <c r="Q77" s="299"/>
      <c r="R77" s="300"/>
    </row>
    <row r="78" spans="1:18" ht="36.75" customHeight="1">
      <c r="A78" s="340" t="s">
        <v>374</v>
      </c>
      <c r="B78" s="341"/>
      <c r="C78" s="341"/>
      <c r="D78" s="341"/>
      <c r="E78" s="341"/>
      <c r="F78" s="341"/>
      <c r="G78" s="341"/>
      <c r="H78" s="341"/>
      <c r="I78" s="341"/>
      <c r="J78" s="341"/>
      <c r="K78" s="342"/>
      <c r="L78" s="337"/>
      <c r="M78" s="338"/>
      <c r="N78" s="338"/>
      <c r="O78" s="338"/>
      <c r="P78" s="338"/>
      <c r="Q78" s="338"/>
      <c r="R78" s="339"/>
    </row>
    <row r="79" spans="1:18" ht="15.75" customHeight="1" thickBot="1">
      <c r="A79" s="343"/>
      <c r="B79" s="344"/>
      <c r="C79" s="344"/>
      <c r="D79" s="344"/>
      <c r="E79" s="344"/>
      <c r="F79" s="344"/>
      <c r="G79" s="344"/>
      <c r="H79" s="344"/>
      <c r="I79" s="344"/>
      <c r="J79" s="344"/>
      <c r="K79" s="345"/>
      <c r="L79" s="314"/>
      <c r="M79" s="315"/>
      <c r="N79" s="315"/>
      <c r="O79" s="315"/>
      <c r="P79" s="315"/>
      <c r="Q79" s="315"/>
      <c r="R79" s="316"/>
    </row>
    <row r="80" spans="1:18" ht="20.25" customHeight="1">
      <c r="A80" s="126"/>
      <c r="B80" s="113"/>
      <c r="C80" s="113"/>
      <c r="D80" s="113"/>
      <c r="E80" s="113"/>
      <c r="F80" s="113"/>
      <c r="G80" s="113"/>
      <c r="H80" s="113"/>
      <c r="I80" s="113"/>
      <c r="J80" s="113"/>
      <c r="K80" s="127"/>
      <c r="L80" s="317"/>
      <c r="M80" s="318"/>
      <c r="N80" s="318"/>
      <c r="O80" s="318"/>
      <c r="P80" s="318"/>
      <c r="Q80" s="318"/>
      <c r="R80" s="319"/>
    </row>
    <row r="81" spans="1:18" ht="24.75" customHeight="1">
      <c r="A81" s="126"/>
      <c r="B81" s="113"/>
      <c r="C81" s="128"/>
      <c r="D81" s="329" t="s">
        <v>375</v>
      </c>
      <c r="E81" s="330"/>
      <c r="F81" s="330"/>
      <c r="G81" s="330"/>
      <c r="H81" s="331"/>
      <c r="I81" s="129" t="s">
        <v>407</v>
      </c>
      <c r="J81" s="113"/>
      <c r="K81" s="130" t="b">
        <v>1</v>
      </c>
      <c r="L81" s="317"/>
      <c r="M81" s="318"/>
      <c r="N81" s="318"/>
      <c r="O81" s="318"/>
      <c r="P81" s="318"/>
      <c r="Q81" s="318"/>
      <c r="R81" s="319"/>
    </row>
    <row r="82" spans="1:18" ht="15.75" customHeight="1" thickBot="1">
      <c r="A82" s="126"/>
      <c r="B82" s="113"/>
      <c r="C82" s="113"/>
      <c r="D82" s="113"/>
      <c r="E82" s="113"/>
      <c r="F82" s="113"/>
      <c r="G82" s="113"/>
      <c r="H82" s="113"/>
      <c r="I82" s="113"/>
      <c r="J82" s="113"/>
      <c r="K82" s="131"/>
      <c r="L82" s="317"/>
      <c r="M82" s="318"/>
      <c r="N82" s="318"/>
      <c r="O82" s="318"/>
      <c r="P82" s="318"/>
      <c r="Q82" s="318"/>
      <c r="R82" s="319"/>
    </row>
    <row r="83" spans="1:18" ht="14.25" customHeight="1">
      <c r="A83" s="132"/>
      <c r="B83" s="133"/>
      <c r="C83" s="133"/>
      <c r="D83" s="133"/>
      <c r="E83" s="133"/>
      <c r="F83" s="7" t="s">
        <v>376</v>
      </c>
      <c r="G83" s="134"/>
      <c r="H83" s="8" t="s">
        <v>408</v>
      </c>
      <c r="I83" s="133"/>
      <c r="J83" s="133"/>
      <c r="K83" s="135"/>
      <c r="L83" s="317"/>
      <c r="M83" s="318"/>
      <c r="N83" s="318"/>
      <c r="O83" s="318"/>
      <c r="P83" s="318"/>
      <c r="Q83" s="318"/>
      <c r="R83" s="319"/>
    </row>
    <row r="84" spans="1:18" ht="12.75">
      <c r="A84" s="5"/>
      <c r="B84" s="6"/>
      <c r="C84" s="6"/>
      <c r="D84" s="6"/>
      <c r="E84" s="6"/>
      <c r="F84" s="7" t="s">
        <v>377</v>
      </c>
      <c r="G84" s="136"/>
      <c r="H84" s="8" t="s">
        <v>378</v>
      </c>
      <c r="I84" s="6"/>
      <c r="J84" s="6"/>
      <c r="K84" s="9"/>
      <c r="L84" s="317"/>
      <c r="M84" s="318"/>
      <c r="N84" s="318"/>
      <c r="O84" s="318"/>
      <c r="P84" s="318"/>
      <c r="Q84" s="318"/>
      <c r="R84" s="319"/>
    </row>
    <row r="85" spans="1:18" ht="13.5" customHeight="1">
      <c r="A85" s="5"/>
      <c r="B85" s="6"/>
      <c r="C85" s="6"/>
      <c r="D85" s="6"/>
      <c r="E85" s="6"/>
      <c r="F85" s="7" t="s">
        <v>379</v>
      </c>
      <c r="G85" s="137">
        <f>IF(G84=0,"",G83/G84)</f>
      </c>
      <c r="H85" s="8" t="s">
        <v>380</v>
      </c>
      <c r="I85" s="6"/>
      <c r="J85" s="6"/>
      <c r="K85" s="9"/>
      <c r="L85" s="317"/>
      <c r="M85" s="318"/>
      <c r="N85" s="318"/>
      <c r="O85" s="318"/>
      <c r="P85" s="318"/>
      <c r="Q85" s="318"/>
      <c r="R85" s="319"/>
    </row>
    <row r="86" spans="1:18" ht="13.5" customHeight="1">
      <c r="A86" s="346" t="s">
        <v>381</v>
      </c>
      <c r="B86" s="347"/>
      <c r="C86" s="347"/>
      <c r="D86" s="347"/>
      <c r="E86" s="347"/>
      <c r="F86" s="347"/>
      <c r="G86" s="347"/>
      <c r="H86" s="6"/>
      <c r="I86" s="6"/>
      <c r="J86" s="6"/>
      <c r="K86" s="9"/>
      <c r="L86" s="317"/>
      <c r="M86" s="318"/>
      <c r="N86" s="318"/>
      <c r="O86" s="318"/>
      <c r="P86" s="318"/>
      <c r="Q86" s="318"/>
      <c r="R86" s="319"/>
    </row>
    <row r="87" spans="1:18" ht="13.5" customHeight="1">
      <c r="A87" s="346"/>
      <c r="B87" s="347"/>
      <c r="C87" s="347"/>
      <c r="D87" s="347"/>
      <c r="E87" s="347"/>
      <c r="F87" s="347"/>
      <c r="G87" s="347"/>
      <c r="H87" s="138">
        <f>IF(K81=TRUE,K90,0)</f>
        <v>12.5</v>
      </c>
      <c r="I87" s="8" t="s">
        <v>409</v>
      </c>
      <c r="J87" s="6"/>
      <c r="K87" s="9"/>
      <c r="L87" s="317"/>
      <c r="M87" s="318"/>
      <c r="N87" s="318"/>
      <c r="O87" s="318"/>
      <c r="P87" s="318"/>
      <c r="Q87" s="318"/>
      <c r="R87" s="319"/>
    </row>
    <row r="88" spans="1:18" ht="21" customHeight="1">
      <c r="A88" s="5"/>
      <c r="B88" s="6"/>
      <c r="C88" s="6"/>
      <c r="D88" s="6"/>
      <c r="E88" s="6"/>
      <c r="F88" s="7"/>
      <c r="G88" s="139"/>
      <c r="H88" s="6"/>
      <c r="I88" s="6"/>
      <c r="J88" s="6"/>
      <c r="K88" s="9"/>
      <c r="L88" s="317"/>
      <c r="M88" s="318"/>
      <c r="N88" s="318"/>
      <c r="O88" s="318"/>
      <c r="P88" s="318"/>
      <c r="Q88" s="318"/>
      <c r="R88" s="319"/>
    </row>
    <row r="89" spans="1:18" ht="26.25" customHeight="1" thickBot="1">
      <c r="A89" s="5"/>
      <c r="B89" s="6"/>
      <c r="C89" s="10"/>
      <c r="D89" s="329" t="s">
        <v>382</v>
      </c>
      <c r="E89" s="330"/>
      <c r="F89" s="330"/>
      <c r="G89" s="330"/>
      <c r="H89" s="330"/>
      <c r="I89" s="331"/>
      <c r="J89" s="140" t="s">
        <v>383</v>
      </c>
      <c r="K89" s="9"/>
      <c r="L89" s="317"/>
      <c r="M89" s="318"/>
      <c r="N89" s="318"/>
      <c r="O89" s="318"/>
      <c r="P89" s="318"/>
      <c r="Q89" s="318"/>
      <c r="R89" s="319"/>
    </row>
    <row r="90" spans="1:18" ht="27" customHeight="1" thickBot="1">
      <c r="A90" s="5"/>
      <c r="B90" s="6"/>
      <c r="C90" s="10"/>
      <c r="D90" s="329" t="s">
        <v>384</v>
      </c>
      <c r="E90" s="330"/>
      <c r="F90" s="330"/>
      <c r="G90" s="330"/>
      <c r="H90" s="330"/>
      <c r="I90" s="331"/>
      <c r="J90" s="129" t="s">
        <v>385</v>
      </c>
      <c r="K90" s="141">
        <f>IF(G$85&lt;1,0,IF(G$85&lt;6,5,(IF(G$85&lt;16,7.5,(IF(G$85&lt;30,10,12.5))))))</f>
        <v>12.5</v>
      </c>
      <c r="L90" s="317"/>
      <c r="M90" s="318"/>
      <c r="N90" s="318"/>
      <c r="O90" s="318"/>
      <c r="P90" s="318"/>
      <c r="Q90" s="318"/>
      <c r="R90" s="319"/>
    </row>
    <row r="91" spans="1:18" ht="15" customHeight="1">
      <c r="A91" s="5"/>
      <c r="B91" s="6"/>
      <c r="C91" s="142"/>
      <c r="D91" s="332"/>
      <c r="E91" s="332"/>
      <c r="F91" s="332"/>
      <c r="G91" s="332"/>
      <c r="H91" s="332"/>
      <c r="I91" s="332"/>
      <c r="J91" s="6"/>
      <c r="K91" s="106"/>
      <c r="L91" s="317"/>
      <c r="M91" s="318"/>
      <c r="N91" s="318"/>
      <c r="O91" s="318"/>
      <c r="P91" s="318"/>
      <c r="Q91" s="318"/>
      <c r="R91" s="319"/>
    </row>
    <row r="92" spans="1:18" ht="13.5" thickBot="1">
      <c r="A92" s="5"/>
      <c r="B92" s="6"/>
      <c r="C92" s="6"/>
      <c r="D92" s="6"/>
      <c r="E92" s="6"/>
      <c r="F92" s="6"/>
      <c r="G92" s="7" t="s">
        <v>3</v>
      </c>
      <c r="H92" s="143">
        <f>IF(H87=0,0,IF(K92=1,10,IF(K92=2,5,0)))</f>
        <v>5</v>
      </c>
      <c r="I92" s="8" t="s">
        <v>386</v>
      </c>
      <c r="J92" s="6"/>
      <c r="K92" s="21">
        <v>2</v>
      </c>
      <c r="L92" s="317"/>
      <c r="M92" s="318"/>
      <c r="N92" s="318"/>
      <c r="O92" s="318"/>
      <c r="P92" s="318"/>
      <c r="Q92" s="318"/>
      <c r="R92" s="319"/>
    </row>
    <row r="93" spans="1:18" ht="12" customHeight="1">
      <c r="A93" s="5"/>
      <c r="B93" s="6"/>
      <c r="C93" s="6"/>
      <c r="D93" s="6"/>
      <c r="E93" s="6"/>
      <c r="F93" s="6"/>
      <c r="G93" s="7"/>
      <c r="H93" s="144"/>
      <c r="I93" s="6"/>
      <c r="J93" s="6"/>
      <c r="K93" s="9"/>
      <c r="L93" s="317"/>
      <c r="M93" s="318"/>
      <c r="N93" s="318"/>
      <c r="O93" s="318"/>
      <c r="P93" s="318"/>
      <c r="Q93" s="318"/>
      <c r="R93" s="319"/>
    </row>
    <row r="94" spans="1:18" ht="12.75" customHeight="1">
      <c r="A94" s="145"/>
      <c r="B94" s="6" t="s">
        <v>387</v>
      </c>
      <c r="C94" s="6"/>
      <c r="D94" s="6"/>
      <c r="E94" s="6"/>
      <c r="F94" s="7"/>
      <c r="G94" s="7"/>
      <c r="H94" s="144"/>
      <c r="I94" s="6"/>
      <c r="J94" s="6"/>
      <c r="K94" s="9"/>
      <c r="L94" s="317"/>
      <c r="M94" s="318"/>
      <c r="N94" s="318"/>
      <c r="O94" s="318"/>
      <c r="P94" s="318"/>
      <c r="Q94" s="318"/>
      <c r="R94" s="319"/>
    </row>
    <row r="95" spans="1:18" ht="15" customHeight="1">
      <c r="A95" s="145"/>
      <c r="B95" s="6" t="s">
        <v>388</v>
      </c>
      <c r="C95" s="6"/>
      <c r="D95" s="6"/>
      <c r="E95" s="6"/>
      <c r="F95" s="6"/>
      <c r="G95" s="7"/>
      <c r="H95" s="144"/>
      <c r="I95" s="6"/>
      <c r="J95" s="6"/>
      <c r="K95" s="9"/>
      <c r="L95" s="317"/>
      <c r="M95" s="318"/>
      <c r="N95" s="318"/>
      <c r="O95" s="318"/>
      <c r="P95" s="318"/>
      <c r="Q95" s="318"/>
      <c r="R95" s="319"/>
    </row>
    <row r="96" spans="1:18" ht="9" customHeight="1" thickBot="1">
      <c r="A96" s="5"/>
      <c r="B96" s="6"/>
      <c r="C96" s="6"/>
      <c r="D96" s="6"/>
      <c r="E96" s="6"/>
      <c r="F96" s="6"/>
      <c r="G96" s="7"/>
      <c r="H96" s="144"/>
      <c r="I96" s="6"/>
      <c r="J96" s="6"/>
      <c r="K96" s="9"/>
      <c r="L96" s="317"/>
      <c r="M96" s="318"/>
      <c r="N96" s="318"/>
      <c r="O96" s="318"/>
      <c r="P96" s="318"/>
      <c r="Q96" s="318"/>
      <c r="R96" s="319"/>
    </row>
    <row r="97" spans="1:18" ht="15.75" customHeight="1" thickBot="1">
      <c r="A97" s="146" t="s">
        <v>389</v>
      </c>
      <c r="B97" s="12"/>
      <c r="C97" s="12"/>
      <c r="D97" s="12"/>
      <c r="E97" s="12"/>
      <c r="F97" s="12"/>
      <c r="G97" s="12"/>
      <c r="H97" s="12"/>
      <c r="I97" s="53" t="s">
        <v>390</v>
      </c>
      <c r="J97" s="333">
        <f>IF(H92=0,0,H87+H92)</f>
        <v>17.5</v>
      </c>
      <c r="K97" s="334"/>
      <c r="L97" s="320"/>
      <c r="M97" s="321"/>
      <c r="N97" s="321"/>
      <c r="O97" s="321"/>
      <c r="P97" s="321"/>
      <c r="Q97" s="321"/>
      <c r="R97" s="322"/>
    </row>
    <row r="98" spans="1:18" ht="12.75">
      <c r="A98" s="17"/>
      <c r="B98" s="17"/>
      <c r="C98" s="17"/>
      <c r="D98" s="17"/>
      <c r="E98" s="17"/>
      <c r="F98" s="17"/>
      <c r="G98" s="17"/>
      <c r="H98" s="17"/>
      <c r="I98" s="17"/>
      <c r="J98" s="17"/>
      <c r="K98" s="17"/>
      <c r="L98" s="17"/>
      <c r="M98" s="17"/>
      <c r="N98" s="17"/>
      <c r="O98" s="17"/>
      <c r="P98" s="17"/>
      <c r="Q98" s="17"/>
      <c r="R98" s="17"/>
    </row>
    <row r="99" spans="1:18" ht="12.75">
      <c r="A99" s="17"/>
      <c r="B99" s="17"/>
      <c r="C99" s="17"/>
      <c r="D99" s="17"/>
      <c r="E99" s="17"/>
      <c r="F99" s="17"/>
      <c r="G99" s="17"/>
      <c r="H99" s="17"/>
      <c r="I99" s="17"/>
      <c r="J99" s="17"/>
      <c r="K99" s="17"/>
      <c r="L99" s="17"/>
      <c r="M99" s="17"/>
      <c r="N99" s="17"/>
      <c r="O99" s="17"/>
      <c r="P99" s="17"/>
      <c r="Q99" s="17"/>
      <c r="R99" s="17"/>
    </row>
    <row r="100" spans="1:18" ht="12.75">
      <c r="A100" s="19"/>
      <c r="B100" s="19"/>
      <c r="C100" s="19"/>
      <c r="D100" s="19"/>
      <c r="E100" s="19"/>
      <c r="F100" s="19"/>
      <c r="G100" s="19"/>
      <c r="H100" s="19"/>
      <c r="I100" s="19"/>
      <c r="J100" s="17"/>
      <c r="K100" s="17"/>
      <c r="L100" s="17"/>
      <c r="M100" s="17"/>
      <c r="N100" s="17"/>
      <c r="O100" s="17"/>
      <c r="P100" s="17"/>
      <c r="Q100" s="17"/>
      <c r="R100" s="17"/>
    </row>
    <row r="101" spans="1:18" ht="12.75">
      <c r="A101" s="19"/>
      <c r="B101" s="19"/>
      <c r="C101" s="19"/>
      <c r="D101" s="19"/>
      <c r="E101" s="19"/>
      <c r="F101" s="19"/>
      <c r="G101" s="19"/>
      <c r="H101" s="19"/>
      <c r="I101" s="19"/>
      <c r="J101" s="17"/>
      <c r="K101" s="17"/>
      <c r="L101" s="17"/>
      <c r="M101" s="17"/>
      <c r="N101" s="17"/>
      <c r="O101" s="17"/>
      <c r="P101" s="17"/>
      <c r="Q101" s="17"/>
      <c r="R101" s="17"/>
    </row>
    <row r="102" spans="1:18" ht="12.75">
      <c r="A102" s="19" t="str">
        <f>Sheet1!A1</f>
        <v>Canon City, CO Field Office</v>
      </c>
      <c r="B102" s="19"/>
      <c r="C102" s="19"/>
      <c r="D102" s="19"/>
      <c r="E102" s="19"/>
      <c r="F102" s="19"/>
      <c r="G102" s="19" t="str">
        <f>Sheet1!E1</f>
        <v>Vacant</v>
      </c>
      <c r="H102" s="19"/>
      <c r="I102" s="19"/>
      <c r="J102" s="17"/>
      <c r="K102" s="17"/>
      <c r="L102" s="17"/>
      <c r="M102" s="17"/>
      <c r="N102" s="17"/>
      <c r="O102" s="17"/>
      <c r="P102" s="17"/>
      <c r="Q102" s="17"/>
      <c r="R102" s="17"/>
    </row>
    <row r="103" spans="1:18" ht="12.75">
      <c r="A103" s="19" t="str">
        <f>Sheet1!A2</f>
        <v>Cheyenne Wells, CO Field Office</v>
      </c>
      <c r="B103" s="19"/>
      <c r="C103" s="19"/>
      <c r="D103" s="19"/>
      <c r="E103" s="19"/>
      <c r="F103" s="19"/>
      <c r="G103" s="19" t="str">
        <f>Sheet1!E2</f>
        <v>G. Langer</v>
      </c>
      <c r="H103" s="19"/>
      <c r="I103" s="19"/>
      <c r="J103" s="17"/>
      <c r="K103" s="17"/>
      <c r="L103" s="17"/>
      <c r="M103" s="17"/>
      <c r="N103" s="17"/>
      <c r="O103" s="17"/>
      <c r="P103" s="17"/>
      <c r="Q103" s="17"/>
      <c r="R103" s="17"/>
    </row>
    <row r="104" spans="1:18" ht="12.75">
      <c r="A104" s="19" t="str">
        <f>Sheet1!A3</f>
        <v>Colorado Springs, CO Field Office</v>
      </c>
      <c r="B104" s="19"/>
      <c r="C104" s="19"/>
      <c r="D104" s="19"/>
      <c r="E104" s="19"/>
      <c r="F104" s="19"/>
      <c r="G104" s="19" t="str">
        <f>Sheet1!E3</f>
        <v>J. Valentine</v>
      </c>
      <c r="H104" s="19"/>
      <c r="I104" s="19"/>
      <c r="J104" s="17"/>
      <c r="K104" s="17"/>
      <c r="L104" s="17"/>
      <c r="M104" s="17"/>
      <c r="N104" s="17"/>
      <c r="O104" s="17"/>
      <c r="P104" s="17"/>
      <c r="Q104" s="17"/>
      <c r="R104" s="17"/>
    </row>
    <row r="105" spans="1:18" ht="12.75">
      <c r="A105" s="19" t="str">
        <f>Sheet1!A4</f>
        <v>Eads, CO Field Office</v>
      </c>
      <c r="B105" s="19"/>
      <c r="C105" s="19"/>
      <c r="D105" s="19"/>
      <c r="E105" s="19"/>
      <c r="F105" s="19"/>
      <c r="G105" s="19" t="str">
        <f>Sheet1!E4</f>
        <v>R. Castle</v>
      </c>
      <c r="H105" s="19"/>
      <c r="I105" s="19"/>
      <c r="J105" s="17"/>
      <c r="K105" s="17"/>
      <c r="L105" s="17"/>
      <c r="M105" s="17"/>
      <c r="N105" s="17"/>
      <c r="O105" s="17"/>
      <c r="P105" s="17"/>
      <c r="Q105" s="17"/>
      <c r="R105" s="17"/>
    </row>
    <row r="106" spans="1:18" ht="12.75">
      <c r="A106" s="19" t="str">
        <f>Sheet1!A5</f>
        <v>Holly, CO Northeast Prowers SCD</v>
      </c>
      <c r="B106" s="19"/>
      <c r="C106" s="19"/>
      <c r="D106" s="19"/>
      <c r="E106" s="19"/>
      <c r="F106" s="19"/>
      <c r="G106" s="19" t="str">
        <f>Sheet1!E5</f>
        <v>R. Rhoades</v>
      </c>
      <c r="H106" s="19"/>
      <c r="I106" s="19"/>
      <c r="J106" s="17"/>
      <c r="K106" s="17"/>
      <c r="L106" s="17"/>
      <c r="M106" s="17"/>
      <c r="N106" s="17"/>
      <c r="O106" s="17"/>
      <c r="P106" s="17"/>
      <c r="Q106" s="17"/>
      <c r="R106" s="17"/>
    </row>
    <row r="107" spans="1:18" ht="12.75">
      <c r="A107" s="19" t="str">
        <f>Sheet1!A6</f>
        <v>Hugo, CO Field Office</v>
      </c>
      <c r="B107" s="19"/>
      <c r="C107" s="19"/>
      <c r="D107" s="19"/>
      <c r="E107" s="19"/>
      <c r="F107" s="19"/>
      <c r="G107" s="19" t="str">
        <f>Sheet1!E6</f>
        <v>B. Fortman</v>
      </c>
      <c r="H107" s="19"/>
      <c r="I107" s="19"/>
      <c r="J107" s="17"/>
      <c r="K107" s="17"/>
      <c r="L107" s="17"/>
      <c r="M107" s="17"/>
      <c r="N107" s="17"/>
      <c r="O107" s="17"/>
      <c r="P107" s="17"/>
      <c r="Q107" s="17"/>
      <c r="R107" s="17"/>
    </row>
    <row r="108" spans="1:18" ht="12.75">
      <c r="A108" s="19" t="str">
        <f>Sheet1!A7</f>
        <v>Lamar, CO  Field Office</v>
      </c>
      <c r="B108" s="19"/>
      <c r="C108" s="19"/>
      <c r="D108" s="19"/>
      <c r="E108" s="19"/>
      <c r="F108" s="19"/>
      <c r="G108" s="19" t="str">
        <f>Sheet1!E7</f>
        <v>L. Borrego</v>
      </c>
      <c r="H108" s="19"/>
      <c r="I108" s="19"/>
      <c r="J108" s="17"/>
      <c r="K108" s="17"/>
      <c r="L108" s="17"/>
      <c r="M108" s="17"/>
      <c r="N108" s="17"/>
      <c r="O108" s="17"/>
      <c r="P108" s="17"/>
      <c r="Q108" s="17"/>
      <c r="R108" s="17"/>
    </row>
    <row r="109" spans="1:18" ht="12.75">
      <c r="A109" s="19" t="str">
        <f>Sheet1!A8</f>
        <v>Las Animas, CO Field Office</v>
      </c>
      <c r="B109" s="19"/>
      <c r="C109" s="19"/>
      <c r="D109" s="19"/>
      <c r="E109" s="19"/>
      <c r="F109" s="19"/>
      <c r="G109" s="19" t="str">
        <f>Sheet1!E8</f>
        <v>B. Klinkerman</v>
      </c>
      <c r="H109" s="19"/>
      <c r="I109" s="19"/>
      <c r="J109" s="17"/>
      <c r="K109" s="17"/>
      <c r="L109" s="17"/>
      <c r="M109" s="17"/>
      <c r="N109" s="17"/>
      <c r="O109" s="17"/>
      <c r="P109" s="17"/>
      <c r="Q109" s="17"/>
      <c r="R109" s="17"/>
    </row>
    <row r="110" spans="1:18" ht="12.75">
      <c r="A110" s="19" t="str">
        <f>Sheet1!A9</f>
        <v>Pueblo, CO Field Office</v>
      </c>
      <c r="B110" s="19"/>
      <c r="C110" s="19"/>
      <c r="D110" s="19"/>
      <c r="E110" s="19"/>
      <c r="F110" s="19"/>
      <c r="G110" s="19" t="str">
        <f>Sheet1!E9</f>
        <v>D. Miller</v>
      </c>
      <c r="H110" s="19"/>
      <c r="I110" s="19"/>
      <c r="J110" s="17"/>
      <c r="K110" s="17"/>
      <c r="L110" s="17"/>
      <c r="M110" s="17"/>
      <c r="N110" s="17"/>
      <c r="O110" s="17"/>
      <c r="P110" s="17"/>
      <c r="Q110" s="17"/>
      <c r="R110" s="17"/>
    </row>
    <row r="111" spans="1:18" ht="12.75">
      <c r="A111" s="19" t="str">
        <f>Sheet1!A10</f>
        <v>Rocky Ford, CO Field Office</v>
      </c>
      <c r="B111" s="19"/>
      <c r="C111" s="19"/>
      <c r="D111" s="19"/>
      <c r="E111" s="19"/>
      <c r="F111" s="19"/>
      <c r="G111" s="19" t="str">
        <f>Sheet1!E10</f>
        <v>D. Russell</v>
      </c>
      <c r="H111" s="19"/>
      <c r="I111" s="19"/>
      <c r="J111" s="17"/>
      <c r="K111" s="17"/>
      <c r="L111" s="17"/>
      <c r="M111" s="17"/>
      <c r="N111" s="17"/>
      <c r="O111" s="17"/>
      <c r="P111" s="17"/>
      <c r="Q111" s="17"/>
      <c r="R111" s="17"/>
    </row>
    <row r="112" spans="1:18" ht="12.75">
      <c r="A112" s="19" t="str">
        <f>Sheet1!A11</f>
        <v>Salida, CO Field Office</v>
      </c>
      <c r="B112" s="19"/>
      <c r="C112" s="19"/>
      <c r="D112" s="19"/>
      <c r="E112" s="19"/>
      <c r="F112" s="19"/>
      <c r="G112" s="19" t="str">
        <f>Sheet1!E11</f>
        <v>M. Williams</v>
      </c>
      <c r="H112" s="19"/>
      <c r="I112" s="19"/>
      <c r="J112" s="17"/>
      <c r="K112" s="17"/>
      <c r="L112" s="17"/>
      <c r="M112" s="17"/>
      <c r="N112" s="17"/>
      <c r="O112" s="17"/>
      <c r="P112" s="17"/>
      <c r="Q112" s="17"/>
      <c r="R112" s="17"/>
    </row>
    <row r="113" spans="1:18" ht="12.75">
      <c r="A113" s="19" t="str">
        <f>Sheet1!A12</f>
        <v>Silver Cliff, CO Field Office</v>
      </c>
      <c r="B113" s="19"/>
      <c r="C113" s="19"/>
      <c r="D113" s="19"/>
      <c r="E113" s="19"/>
      <c r="F113" s="19"/>
      <c r="G113" s="19" t="str">
        <f>Sheet1!E12</f>
        <v>F. Edens</v>
      </c>
      <c r="H113" s="19"/>
      <c r="I113" s="19"/>
      <c r="J113" s="17"/>
      <c r="K113" s="17"/>
      <c r="L113" s="17"/>
      <c r="M113" s="17"/>
      <c r="N113" s="17"/>
      <c r="O113" s="17"/>
      <c r="P113" s="17"/>
      <c r="Q113" s="17"/>
      <c r="R113" s="17"/>
    </row>
    <row r="114" spans="1:18" ht="12.75">
      <c r="A114" s="19" t="str">
        <f>Sheet1!A13</f>
        <v>Simla, CO Field Office</v>
      </c>
      <c r="B114" s="19"/>
      <c r="C114" s="19"/>
      <c r="D114" s="19"/>
      <c r="E114" s="19"/>
      <c r="F114" s="19"/>
      <c r="G114" s="19" t="str">
        <f>Sheet1!E13</f>
        <v>J. "Wade" Sigler</v>
      </c>
      <c r="H114" s="19"/>
      <c r="I114" s="19"/>
      <c r="J114" s="17"/>
      <c r="K114" s="17"/>
      <c r="L114" s="17"/>
      <c r="M114" s="17"/>
      <c r="N114" s="17"/>
      <c r="O114" s="17"/>
      <c r="P114" s="17"/>
      <c r="Q114" s="17"/>
      <c r="R114" s="17"/>
    </row>
    <row r="115" spans="1:18" ht="12.75">
      <c r="A115" s="19" t="str">
        <f>Sheet1!A14</f>
        <v>Springfield, CO Field Office</v>
      </c>
      <c r="B115" s="19"/>
      <c r="C115" s="19"/>
      <c r="D115" s="19"/>
      <c r="E115" s="19"/>
      <c r="F115" s="19"/>
      <c r="G115" s="19" t="str">
        <f>Sheet1!E14</f>
        <v>C. Waugh</v>
      </c>
      <c r="H115" s="19"/>
      <c r="I115" s="19"/>
      <c r="J115" s="17"/>
      <c r="K115" s="17"/>
      <c r="L115" s="17"/>
      <c r="M115" s="17"/>
      <c r="N115" s="17"/>
      <c r="O115" s="17"/>
      <c r="P115" s="17"/>
      <c r="Q115" s="17"/>
      <c r="R115" s="17"/>
    </row>
    <row r="116" spans="1:18" ht="12.75">
      <c r="A116" s="19" t="str">
        <f>Sheet1!A15</f>
        <v>Trinidad, CO Field Office</v>
      </c>
      <c r="B116" s="19"/>
      <c r="C116" s="19"/>
      <c r="D116" s="19"/>
      <c r="E116" s="19"/>
      <c r="F116" s="19"/>
      <c r="G116" s="19" t="str">
        <f>Sheet1!E15</f>
        <v>S. Smith</v>
      </c>
      <c r="H116" s="19"/>
      <c r="I116" s="19"/>
      <c r="J116" s="17"/>
      <c r="K116" s="17"/>
      <c r="L116" s="17"/>
      <c r="M116" s="17"/>
      <c r="N116" s="17"/>
      <c r="O116" s="17"/>
      <c r="P116" s="17"/>
      <c r="Q116" s="17"/>
      <c r="R116" s="17"/>
    </row>
    <row r="117" spans="1:18" ht="14.25" customHeight="1">
      <c r="A117" s="19" t="str">
        <f>Sheet1!A16</f>
        <v>Walsenburg, CO Field Office</v>
      </c>
      <c r="B117" s="19"/>
      <c r="C117" s="19"/>
      <c r="D117" s="19"/>
      <c r="E117" s="19"/>
      <c r="F117" s="19"/>
      <c r="G117" s="19" t="str">
        <f>Sheet1!E16</f>
        <v>K. Franz</v>
      </c>
      <c r="H117" s="19"/>
      <c r="I117" s="19"/>
      <c r="J117" s="17"/>
      <c r="K117" s="17"/>
      <c r="L117" s="17"/>
      <c r="M117" s="17"/>
      <c r="N117" s="17"/>
      <c r="O117" s="17"/>
      <c r="P117" s="17"/>
      <c r="Q117" s="17"/>
      <c r="R117" s="17"/>
    </row>
    <row r="118" spans="1:18" ht="14.25" customHeight="1">
      <c r="A118" s="19" t="str">
        <f>Sheet1!A17</f>
        <v>Woodland Park, CO Teller/Park SCD</v>
      </c>
      <c r="B118" s="19"/>
      <c r="C118" s="19"/>
      <c r="D118" s="19"/>
      <c r="E118" s="19"/>
      <c r="F118" s="19"/>
      <c r="G118" s="19" t="str">
        <f>Sheet1!E17</f>
        <v>W. Gardiner</v>
      </c>
      <c r="H118" s="19"/>
      <c r="I118" s="19"/>
      <c r="J118" s="17"/>
      <c r="K118" s="17"/>
      <c r="L118" s="17"/>
      <c r="M118" s="17"/>
      <c r="N118" s="17"/>
      <c r="O118" s="17"/>
      <c r="P118" s="17"/>
      <c r="Q118" s="17"/>
      <c r="R118" s="17"/>
    </row>
    <row r="119" spans="1:18" ht="12.75" customHeight="1">
      <c r="A119" s="19">
        <f>Sheet1!A18</f>
        <v>0</v>
      </c>
      <c r="B119" s="19"/>
      <c r="C119" s="19"/>
      <c r="D119" s="19"/>
      <c r="E119" s="19"/>
      <c r="F119" s="19"/>
      <c r="G119" s="19" t="str">
        <f>Sheet1!E18</f>
        <v>D. Wilson</v>
      </c>
      <c r="H119" s="19"/>
      <c r="I119" s="19"/>
      <c r="J119" s="17"/>
      <c r="K119" s="17"/>
      <c r="L119" s="17"/>
      <c r="M119" s="17"/>
      <c r="N119" s="17"/>
      <c r="O119" s="17"/>
      <c r="P119" s="17"/>
      <c r="Q119" s="17"/>
      <c r="R119" s="17"/>
    </row>
    <row r="120" spans="1:24" ht="15.75" customHeight="1">
      <c r="A120" s="19"/>
      <c r="B120" s="19"/>
      <c r="C120" s="19"/>
      <c r="D120" s="19"/>
      <c r="E120" s="19"/>
      <c r="F120" s="19"/>
      <c r="G120" s="19" t="str">
        <f>Sheet1!E19</f>
        <v>J. Sperry</v>
      </c>
      <c r="H120" s="19"/>
      <c r="I120" s="19"/>
      <c r="J120" s="17"/>
      <c r="K120" s="17"/>
      <c r="L120" s="17"/>
      <c r="M120" s="17"/>
      <c r="N120" s="17"/>
      <c r="O120" s="17"/>
      <c r="P120" s="17"/>
      <c r="Q120" s="17"/>
      <c r="R120" s="17"/>
      <c r="S120" s="22"/>
      <c r="T120" s="15"/>
      <c r="U120" s="15"/>
      <c r="X120" s="20"/>
    </row>
    <row r="121" spans="1:24" ht="15.75" customHeight="1">
      <c r="A121" s="19"/>
      <c r="B121" s="19"/>
      <c r="C121" s="19"/>
      <c r="D121" s="19"/>
      <c r="E121" s="19"/>
      <c r="F121" s="19"/>
      <c r="G121" s="19" t="str">
        <f>Sheet1!E20</f>
        <v>R. Romano</v>
      </c>
      <c r="H121" s="19"/>
      <c r="I121" s="19"/>
      <c r="J121" s="17"/>
      <c r="K121" s="17"/>
      <c r="L121" s="17"/>
      <c r="M121" s="17"/>
      <c r="N121" s="17"/>
      <c r="O121" s="17"/>
      <c r="P121" s="17"/>
      <c r="Q121" s="17"/>
      <c r="R121" s="17"/>
      <c r="S121" s="22"/>
      <c r="T121" s="15"/>
      <c r="U121" s="15"/>
      <c r="X121" s="20"/>
    </row>
    <row r="122" spans="1:24" ht="16.5" customHeight="1">
      <c r="A122" s="19" t="str">
        <f>Sheet1!A21</f>
        <v>Individual</v>
      </c>
      <c r="B122" s="19"/>
      <c r="C122" s="19"/>
      <c r="D122" s="19"/>
      <c r="E122" s="19"/>
      <c r="F122" s="19"/>
      <c r="G122" s="19" t="str">
        <f>Sheet1!E21</f>
        <v>R. Fontaine</v>
      </c>
      <c r="H122" s="19"/>
      <c r="I122" s="19"/>
      <c r="J122" s="17"/>
      <c r="K122" s="17"/>
      <c r="L122" s="17"/>
      <c r="M122" s="17"/>
      <c r="N122" s="17"/>
      <c r="O122" s="17"/>
      <c r="P122" s="17"/>
      <c r="Q122" s="17"/>
      <c r="R122" s="17"/>
      <c r="S122" s="22"/>
      <c r="T122" s="15"/>
      <c r="U122" s="15"/>
      <c r="X122" s="20"/>
    </row>
    <row r="123" spans="1:18" ht="15" customHeight="1">
      <c r="A123" s="19" t="str">
        <f>Sheet1!A22</f>
        <v>General Partnership</v>
      </c>
      <c r="B123" s="19"/>
      <c r="C123" s="19"/>
      <c r="D123" s="19"/>
      <c r="E123" s="19"/>
      <c r="F123" s="19"/>
      <c r="G123" s="19" t="str">
        <f>Sheet1!E22</f>
        <v>L. Moses</v>
      </c>
      <c r="H123" s="19"/>
      <c r="I123" s="19"/>
      <c r="J123" s="17"/>
      <c r="K123" s="17"/>
      <c r="L123" s="17"/>
      <c r="M123" s="17"/>
      <c r="N123" s="17"/>
      <c r="O123" s="17"/>
      <c r="P123" s="17"/>
      <c r="Q123" s="17"/>
      <c r="R123" s="17"/>
    </row>
    <row r="124" spans="1:18" ht="15.75" customHeight="1">
      <c r="A124" s="19" t="str">
        <f>Sheet1!A23</f>
        <v>Joint Venture</v>
      </c>
      <c r="B124" s="19"/>
      <c r="C124" s="19"/>
      <c r="D124" s="19"/>
      <c r="E124" s="19"/>
      <c r="F124" s="19"/>
      <c r="G124" s="19" t="str">
        <f>Sheet1!E23</f>
        <v>K. Diller</v>
      </c>
      <c r="H124" s="19"/>
      <c r="I124" s="19"/>
      <c r="J124" s="17"/>
      <c r="K124" s="17"/>
      <c r="L124" s="17"/>
      <c r="M124" s="17"/>
      <c r="N124" s="17"/>
      <c r="O124" s="17"/>
      <c r="P124" s="17"/>
      <c r="Q124" s="17"/>
      <c r="R124" s="17"/>
    </row>
    <row r="125" spans="1:18" ht="15" customHeight="1">
      <c r="A125" s="19" t="str">
        <f>Sheet1!A24</f>
        <v>Limited Liability Partnership</v>
      </c>
      <c r="B125" s="19"/>
      <c r="C125" s="19"/>
      <c r="D125" s="19"/>
      <c r="E125" s="19"/>
      <c r="F125" s="19"/>
      <c r="G125" s="19" t="str">
        <f>Sheet1!E24</f>
        <v>M. Watson</v>
      </c>
      <c r="H125" s="19"/>
      <c r="I125" s="19"/>
      <c r="J125" s="17"/>
      <c r="K125" s="17"/>
      <c r="L125" s="17"/>
      <c r="M125" s="17"/>
      <c r="N125" s="17"/>
      <c r="O125" s="17"/>
      <c r="P125" s="17"/>
      <c r="Q125" s="17"/>
      <c r="R125" s="17"/>
    </row>
    <row r="126" spans="1:18" ht="13.5" customHeight="1">
      <c r="A126" s="19" t="str">
        <f>Sheet1!A25</f>
        <v>Limited Liability Limited Partnership</v>
      </c>
      <c r="B126" s="19"/>
      <c r="C126" s="19"/>
      <c r="D126" s="19"/>
      <c r="E126" s="19"/>
      <c r="F126" s="19"/>
      <c r="G126" s="19" t="str">
        <f>Sheet1!E25</f>
        <v>M. Miller</v>
      </c>
      <c r="H126" s="19"/>
      <c r="I126" s="19"/>
      <c r="J126" s="17"/>
      <c r="K126" s="17"/>
      <c r="L126" s="17"/>
      <c r="M126" s="17"/>
      <c r="N126" s="17"/>
      <c r="O126" s="17"/>
      <c r="P126" s="17"/>
      <c r="Q126" s="17"/>
      <c r="R126" s="17"/>
    </row>
    <row r="127" spans="1:18" ht="15" customHeight="1">
      <c r="A127" s="19" t="str">
        <f>Sheet1!A26</f>
        <v>Limited Partnership Association</v>
      </c>
      <c r="B127" s="19"/>
      <c r="C127" s="19"/>
      <c r="D127" s="19"/>
      <c r="E127" s="19"/>
      <c r="F127" s="19"/>
      <c r="G127" s="19" t="str">
        <f>Sheet1!E26</f>
        <v>T. Arnhold</v>
      </c>
      <c r="H127" s="19"/>
      <c r="I127" s="19"/>
      <c r="J127" s="17"/>
      <c r="K127" s="17"/>
      <c r="L127" s="17"/>
      <c r="M127" s="17"/>
      <c r="N127" s="17"/>
      <c r="O127" s="17"/>
      <c r="P127" s="17"/>
      <c r="Q127" s="17"/>
      <c r="R127" s="17"/>
    </row>
    <row r="128" spans="1:18" ht="15.75" customHeight="1">
      <c r="A128" s="19" t="str">
        <f>Sheet1!A27</f>
        <v>Limited Liability Company</v>
      </c>
      <c r="B128" s="19"/>
      <c r="C128" s="19"/>
      <c r="D128" s="19"/>
      <c r="E128" s="19"/>
      <c r="F128" s="19"/>
      <c r="G128" s="19" t="str">
        <f>Sheet1!E27</f>
        <v>D. Sanchez</v>
      </c>
      <c r="H128" s="19"/>
      <c r="I128" s="19"/>
      <c r="J128" s="17"/>
      <c r="K128" s="17"/>
      <c r="L128" s="17"/>
      <c r="M128" s="17"/>
      <c r="N128" s="17"/>
      <c r="O128" s="17"/>
      <c r="P128" s="17"/>
      <c r="Q128" s="17"/>
      <c r="R128" s="17"/>
    </row>
    <row r="129" spans="1:18" ht="15.75" customHeight="1">
      <c r="A129" s="19" t="str">
        <f>Sheet1!A28</f>
        <v>Limited Partnership  </v>
      </c>
      <c r="B129" s="19"/>
      <c r="C129" s="19"/>
      <c r="D129" s="19"/>
      <c r="E129" s="19"/>
      <c r="F129" s="19"/>
      <c r="G129" s="19" t="str">
        <f>Sheet1!E28</f>
        <v>M. Daskom</v>
      </c>
      <c r="H129" s="19"/>
      <c r="I129" s="19"/>
      <c r="J129" s="17"/>
      <c r="K129" s="17"/>
      <c r="L129" s="17"/>
      <c r="M129" s="17"/>
      <c r="N129" s="17"/>
      <c r="O129" s="17"/>
      <c r="P129" s="17"/>
      <c r="Q129" s="17"/>
      <c r="R129" s="17"/>
    </row>
    <row r="130" spans="1:18" ht="12.75">
      <c r="A130" s="19" t="str">
        <f>Sheet1!A29</f>
        <v>Corporation</v>
      </c>
      <c r="B130" s="19"/>
      <c r="C130" s="19"/>
      <c r="D130" s="19"/>
      <c r="E130" s="19"/>
      <c r="F130" s="19"/>
      <c r="G130" s="19" t="str">
        <f>Sheet1!E29</f>
        <v>S. Nehrkorn</v>
      </c>
      <c r="H130" s="19"/>
      <c r="I130" s="19"/>
      <c r="J130" s="17"/>
      <c r="K130" s="17"/>
      <c r="L130" s="17"/>
      <c r="M130" s="17"/>
      <c r="N130" s="17"/>
      <c r="O130" s="17"/>
      <c r="P130" s="17"/>
      <c r="Q130" s="17"/>
      <c r="R130" s="17"/>
    </row>
    <row r="131" spans="1:18" ht="12.75">
      <c r="A131" s="19" t="str">
        <f>Sheet1!A30</f>
        <v>Trust</v>
      </c>
      <c r="B131" s="19"/>
      <c r="C131" s="19"/>
      <c r="D131" s="19"/>
      <c r="E131" s="19"/>
      <c r="F131" s="19"/>
      <c r="G131" s="19" t="str">
        <f>Sheet1!E30</f>
        <v>C. Melcher</v>
      </c>
      <c r="H131" s="19"/>
      <c r="I131" s="19"/>
      <c r="J131" s="17"/>
      <c r="K131" s="17"/>
      <c r="L131" s="17"/>
      <c r="M131" s="17"/>
      <c r="N131" s="17"/>
      <c r="O131" s="17"/>
      <c r="P131" s="17"/>
      <c r="Q131" s="17"/>
      <c r="R131" s="17"/>
    </row>
    <row r="132" spans="1:18" ht="12.75">
      <c r="A132" s="19" t="str">
        <f>Sheet1!A31</f>
        <v>Estate</v>
      </c>
      <c r="B132" s="19"/>
      <c r="C132" s="19"/>
      <c r="D132" s="19"/>
      <c r="E132" s="19"/>
      <c r="F132" s="19"/>
      <c r="G132" s="19" t="str">
        <f>Sheet1!E31</f>
        <v>W. "Ted" Lonnberg</v>
      </c>
      <c r="H132" s="19"/>
      <c r="I132" s="19"/>
      <c r="J132" s="17"/>
      <c r="K132" s="17"/>
      <c r="L132" s="17"/>
      <c r="M132" s="17"/>
      <c r="N132" s="17"/>
      <c r="O132" s="17"/>
      <c r="P132" s="17"/>
      <c r="Q132" s="17"/>
      <c r="R132" s="17"/>
    </row>
    <row r="133" spans="1:18" ht="12.75">
      <c r="A133" s="19">
        <f>Sheet1!A32</f>
        <v>0</v>
      </c>
      <c r="B133" s="19"/>
      <c r="C133" s="19"/>
      <c r="D133" s="19"/>
      <c r="E133" s="19"/>
      <c r="F133" s="19"/>
      <c r="G133" s="19" t="str">
        <f>Sheet1!E32</f>
        <v>B. Johnson</v>
      </c>
      <c r="H133" s="19"/>
      <c r="I133" s="19"/>
      <c r="J133" s="17"/>
      <c r="K133" s="17"/>
      <c r="L133" s="17"/>
      <c r="M133" s="17"/>
      <c r="N133" s="17"/>
      <c r="O133" s="17"/>
      <c r="P133" s="17"/>
      <c r="Q133" s="17"/>
      <c r="R133" s="17"/>
    </row>
    <row r="134" spans="1:18" ht="12.75">
      <c r="A134" s="19"/>
      <c r="B134" s="19"/>
      <c r="C134" s="19"/>
      <c r="D134" s="19"/>
      <c r="E134" s="19"/>
      <c r="F134" s="19"/>
      <c r="G134" s="19" t="str">
        <f>Sheet1!E33</f>
        <v>A. White</v>
      </c>
      <c r="H134" s="19"/>
      <c r="I134" s="19"/>
      <c r="J134" s="17"/>
      <c r="K134" s="17"/>
      <c r="L134" s="17"/>
      <c r="M134" s="17"/>
      <c r="N134" s="17"/>
      <c r="O134" s="17"/>
      <c r="P134" s="17"/>
      <c r="Q134" s="17"/>
      <c r="R134" s="17"/>
    </row>
    <row r="135" spans="1:18" ht="12.75" customHeight="1">
      <c r="A135" s="19" t="str">
        <f>Sheet1!A34</f>
        <v>Colorado Division of Wildlife</v>
      </c>
      <c r="B135" s="19"/>
      <c r="C135" s="19"/>
      <c r="D135" s="19"/>
      <c r="E135" s="19"/>
      <c r="F135" s="19"/>
      <c r="G135" s="19" t="str">
        <f>Sheet1!E34</f>
        <v>M. Reed</v>
      </c>
      <c r="H135" s="19"/>
      <c r="I135" s="19"/>
      <c r="J135" s="17"/>
      <c r="K135" s="17"/>
      <c r="L135" s="17"/>
      <c r="M135" s="17"/>
      <c r="N135" s="17"/>
      <c r="O135" s="17"/>
      <c r="P135" s="17"/>
      <c r="Q135" s="17"/>
      <c r="R135" s="17"/>
    </row>
    <row r="136" spans="1:18" ht="12.75" customHeight="1">
      <c r="A136" s="19" t="str">
        <f>Sheet1!A35</f>
        <v>U.S. Fish and Wildlife Service</v>
      </c>
      <c r="B136" s="19"/>
      <c r="C136" s="19"/>
      <c r="D136" s="19"/>
      <c r="E136" s="19"/>
      <c r="F136" s="19"/>
      <c r="G136" s="19" t="str">
        <f>Sheet1!E35</f>
        <v>S. Hansen</v>
      </c>
      <c r="H136" s="19"/>
      <c r="I136" s="19"/>
      <c r="J136" s="17"/>
      <c r="K136" s="17"/>
      <c r="L136" s="17"/>
      <c r="M136" s="17"/>
      <c r="N136" s="17"/>
      <c r="O136" s="17"/>
      <c r="P136" s="17"/>
      <c r="Q136" s="17"/>
      <c r="R136" s="17"/>
    </row>
    <row r="137" spans="1:18" ht="12.75" customHeight="1">
      <c r="A137" s="19" t="str">
        <f>Sheet1!A36</f>
        <v>Colorado Elk Foundation</v>
      </c>
      <c r="B137" s="19"/>
      <c r="C137" s="19"/>
      <c r="D137" s="19"/>
      <c r="E137" s="19"/>
      <c r="F137" s="19"/>
      <c r="G137" s="19" t="str">
        <f>Sheet1!E36</f>
        <v>K. Conrad</v>
      </c>
      <c r="H137" s="19"/>
      <c r="I137" s="19"/>
      <c r="J137" s="17"/>
      <c r="K137" s="17"/>
      <c r="L137" s="17"/>
      <c r="M137" s="17"/>
      <c r="N137" s="17"/>
      <c r="O137" s="17"/>
      <c r="P137" s="17"/>
      <c r="Q137" s="17"/>
      <c r="R137" s="17"/>
    </row>
    <row r="138" spans="1:18" ht="14.25" customHeight="1">
      <c r="A138" s="19" t="str">
        <f>Sheet1!A37</f>
        <v>Pheasants Forever</v>
      </c>
      <c r="B138" s="19"/>
      <c r="C138" s="19"/>
      <c r="D138" s="19"/>
      <c r="E138" s="19"/>
      <c r="F138" s="19"/>
      <c r="G138" s="19" t="str">
        <f>Sheet1!E37</f>
        <v>N. Cranson</v>
      </c>
      <c r="H138" s="19"/>
      <c r="I138" s="19"/>
      <c r="J138" s="17"/>
      <c r="K138" s="17"/>
      <c r="L138" s="17"/>
      <c r="M138" s="17"/>
      <c r="N138" s="17"/>
      <c r="O138" s="17"/>
      <c r="P138" s="17"/>
      <c r="Q138" s="17"/>
      <c r="R138" s="17"/>
    </row>
    <row r="139" spans="1:18" ht="12.75">
      <c r="A139" s="19" t="str">
        <f>Sheet1!A38</f>
        <v>Ducks Unlimited</v>
      </c>
      <c r="B139" s="19"/>
      <c r="C139" s="19"/>
      <c r="D139" s="19"/>
      <c r="E139" s="19"/>
      <c r="F139" s="19"/>
      <c r="G139" s="19" t="str">
        <f>Sheet1!E38</f>
        <v>E. Kilpatrick</v>
      </c>
      <c r="H139" s="19"/>
      <c r="I139" s="19"/>
      <c r="J139" s="17"/>
      <c r="K139" s="17"/>
      <c r="L139" s="17"/>
      <c r="M139" s="17"/>
      <c r="N139" s="17"/>
      <c r="O139" s="17"/>
      <c r="P139" s="17"/>
      <c r="Q139" s="17"/>
      <c r="R139" s="17"/>
    </row>
    <row r="140" spans="1:18" ht="12.75">
      <c r="A140" s="19" t="str">
        <f>Sheet1!A39</f>
        <v>Other</v>
      </c>
      <c r="B140" s="19"/>
      <c r="C140" s="19"/>
      <c r="D140" s="19"/>
      <c r="E140" s="19"/>
      <c r="F140" s="19"/>
      <c r="G140" s="19" t="str">
        <f>Sheet1!E39</f>
        <v>C. Schleining</v>
      </c>
      <c r="H140" s="19"/>
      <c r="I140" s="19"/>
      <c r="J140" s="17"/>
      <c r="K140" s="17"/>
      <c r="L140" s="17"/>
      <c r="M140" s="17"/>
      <c r="N140" s="17"/>
      <c r="O140" s="17"/>
      <c r="P140" s="17"/>
      <c r="Q140" s="17"/>
      <c r="R140" s="17"/>
    </row>
    <row r="141" spans="1:18" ht="12.75">
      <c r="A141" s="19" t="str">
        <f>Sheet1!A40</f>
        <v>Not Applicable</v>
      </c>
      <c r="B141" s="19"/>
      <c r="C141" s="19"/>
      <c r="D141" s="19"/>
      <c r="E141" s="19"/>
      <c r="F141" s="19"/>
      <c r="G141" s="19" t="str">
        <f>Sheet1!E40</f>
        <v>B. "B.J." Jones</v>
      </c>
      <c r="H141" s="19"/>
      <c r="I141" s="19"/>
      <c r="J141" s="17"/>
      <c r="K141" s="17"/>
      <c r="L141" s="17"/>
      <c r="M141" s="17"/>
      <c r="N141" s="17"/>
      <c r="O141" s="17"/>
      <c r="P141" s="17"/>
      <c r="Q141" s="17"/>
      <c r="R141" s="17"/>
    </row>
    <row r="142" spans="1:18" ht="12.75">
      <c r="A142" s="19">
        <f>Sheet1!A41</f>
        <v>0</v>
      </c>
      <c r="B142" s="19"/>
      <c r="C142" s="19"/>
      <c r="D142" s="19"/>
      <c r="E142" s="19"/>
      <c r="F142" s="19"/>
      <c r="G142" s="19" t="str">
        <f>Sheet1!E41</f>
        <v>J. Moffett</v>
      </c>
      <c r="H142" s="19"/>
      <c r="I142" s="19"/>
      <c r="J142" s="17"/>
      <c r="K142" s="17"/>
      <c r="L142" s="17"/>
      <c r="M142" s="17"/>
      <c r="N142" s="17"/>
      <c r="O142" s="17"/>
      <c r="P142" s="17"/>
      <c r="Q142" s="17"/>
      <c r="R142" s="17"/>
    </row>
    <row r="143" spans="1:18" ht="12.75">
      <c r="A143" s="19"/>
      <c r="B143" s="19"/>
      <c r="C143" s="19"/>
      <c r="D143" s="19"/>
      <c r="E143" s="19"/>
      <c r="F143" s="19"/>
      <c r="G143" s="19" t="str">
        <f>Sheet1!E42</f>
        <v>J. Wittler</v>
      </c>
      <c r="H143" s="19"/>
      <c r="I143" s="19"/>
      <c r="J143" s="17"/>
      <c r="K143" s="17"/>
      <c r="L143" s="17"/>
      <c r="M143" s="17"/>
      <c r="N143" s="17"/>
      <c r="O143" s="17"/>
      <c r="P143" s="17"/>
      <c r="Q143" s="17"/>
      <c r="R143" s="17"/>
    </row>
    <row r="144" spans="1:18" ht="12.75">
      <c r="A144" s="19" t="str">
        <f>Sheet1!H36</f>
        <v>Veal Calves</v>
      </c>
      <c r="B144" s="18"/>
      <c r="C144" s="18"/>
      <c r="D144" s="18"/>
      <c r="E144" s="18"/>
      <c r="F144" s="19"/>
      <c r="G144" s="19" t="str">
        <f>Sheet1!E43</f>
        <v>B. "B.J." O'Doherty</v>
      </c>
      <c r="H144" s="19"/>
      <c r="I144" s="19"/>
      <c r="J144" s="17"/>
      <c r="K144" s="17"/>
      <c r="L144" s="17"/>
      <c r="M144" s="17"/>
      <c r="N144" s="17"/>
      <c r="O144" s="17"/>
      <c r="P144" s="17"/>
      <c r="Q144" s="17"/>
      <c r="R144" s="17"/>
    </row>
    <row r="145" spans="1:18" ht="12.75">
      <c r="A145" s="19" t="str">
        <f>Sheet1!H37</f>
        <v>Dairy</v>
      </c>
      <c r="B145" s="18"/>
      <c r="C145" s="18"/>
      <c r="D145" s="18"/>
      <c r="E145" s="18"/>
      <c r="F145" s="19"/>
      <c r="G145" s="19" t="str">
        <f>Sheet1!E44</f>
        <v>Vacant</v>
      </c>
      <c r="H145" s="19"/>
      <c r="I145" s="19"/>
      <c r="J145" s="17"/>
      <c r="K145" s="17"/>
      <c r="L145" s="17"/>
      <c r="M145" s="17"/>
      <c r="N145" s="17"/>
      <c r="O145" s="17"/>
      <c r="P145" s="17"/>
      <c r="Q145" s="17"/>
      <c r="R145" s="17"/>
    </row>
    <row r="146" spans="1:18" ht="12.75">
      <c r="A146" s="19" t="str">
        <f>Sheet1!H38</f>
        <v>Swine</v>
      </c>
      <c r="B146" s="18"/>
      <c r="C146" s="18"/>
      <c r="D146" s="18"/>
      <c r="E146" s="18"/>
      <c r="F146" s="19"/>
      <c r="G146" s="19" t="str">
        <f>Sheet1!E45</f>
        <v>T. Werner</v>
      </c>
      <c r="H146" s="19"/>
      <c r="I146" s="19"/>
      <c r="J146" s="17"/>
      <c r="K146" s="17"/>
      <c r="L146" s="17"/>
      <c r="M146" s="17"/>
      <c r="N146" s="17"/>
      <c r="O146" s="17"/>
      <c r="P146" s="17"/>
      <c r="Q146" s="17"/>
      <c r="R146" s="17"/>
    </row>
    <row r="147" spans="1:18" ht="12.75">
      <c r="A147" s="19" t="str">
        <f>Sheet1!H39</f>
        <v>Sheep</v>
      </c>
      <c r="B147" s="18"/>
      <c r="C147" s="18"/>
      <c r="D147" s="18"/>
      <c r="E147" s="18"/>
      <c r="F147" s="19"/>
      <c r="G147" s="19" t="str">
        <f>Sheet1!E46</f>
        <v>T. Steffens</v>
      </c>
      <c r="H147" s="19"/>
      <c r="I147" s="19"/>
      <c r="J147" s="17"/>
      <c r="K147" s="17"/>
      <c r="L147" s="17"/>
      <c r="M147" s="17"/>
      <c r="N147" s="17"/>
      <c r="O147" s="17"/>
      <c r="P147" s="17"/>
      <c r="Q147" s="17"/>
      <c r="R147" s="17"/>
    </row>
    <row r="148" spans="1:18" ht="12.75">
      <c r="A148" s="19" t="str">
        <f>Sheet1!H40</f>
        <v>Turkey</v>
      </c>
      <c r="B148" s="18"/>
      <c r="C148" s="18"/>
      <c r="D148" s="18"/>
      <c r="E148" s="18"/>
      <c r="F148" s="19"/>
      <c r="G148" s="19" t="str">
        <f>Sheet1!E47</f>
        <v>M. "Storm" Casper</v>
      </c>
      <c r="H148" s="19"/>
      <c r="I148" s="19"/>
      <c r="J148" s="17"/>
      <c r="K148" s="17"/>
      <c r="L148" s="17"/>
      <c r="M148" s="17"/>
      <c r="N148" s="17"/>
      <c r="O148" s="17"/>
      <c r="P148" s="17"/>
      <c r="Q148" s="17"/>
      <c r="R148" s="17"/>
    </row>
    <row r="149" spans="1:18" ht="12.75">
      <c r="A149" s="19" t="str">
        <f>Sheet1!H41</f>
        <v>Chicken</v>
      </c>
      <c r="B149" s="18"/>
      <c r="C149" s="18"/>
      <c r="D149" s="18"/>
      <c r="E149" s="18"/>
      <c r="F149" s="19"/>
      <c r="G149" s="19" t="str">
        <f>Sheet1!E48</f>
        <v>M. Gigante</v>
      </c>
      <c r="H149" s="19"/>
      <c r="I149" s="19"/>
      <c r="J149" s="17"/>
      <c r="K149" s="17"/>
      <c r="L149" s="17"/>
      <c r="M149" s="17"/>
      <c r="N149" s="17"/>
      <c r="O149" s="17"/>
      <c r="P149" s="17"/>
      <c r="Q149" s="17"/>
      <c r="R149" s="17"/>
    </row>
    <row r="150" spans="1:18" ht="12.75">
      <c r="A150" s="19" t="str">
        <f>Sheet1!H42</f>
        <v>Beef Cattle</v>
      </c>
      <c r="B150" s="18"/>
      <c r="C150" s="18"/>
      <c r="D150" s="18"/>
      <c r="E150" s="18"/>
      <c r="F150" s="19"/>
      <c r="G150" s="19" t="str">
        <f>Sheet1!E49</f>
        <v>L. Montoya</v>
      </c>
      <c r="H150" s="19"/>
      <c r="I150" s="19"/>
      <c r="J150" s="17"/>
      <c r="K150" s="17"/>
      <c r="L150" s="17"/>
      <c r="M150" s="17"/>
      <c r="N150" s="17"/>
      <c r="O150" s="17"/>
      <c r="P150" s="17"/>
      <c r="Q150" s="17"/>
      <c r="R150" s="17"/>
    </row>
    <row r="151" spans="1:18" ht="12.75">
      <c r="A151" s="19">
        <f>Sheet1!H43</f>
        <v>0</v>
      </c>
      <c r="B151" s="18"/>
      <c r="C151" s="18"/>
      <c r="D151" s="18"/>
      <c r="E151" s="18"/>
      <c r="F151" s="19"/>
      <c r="G151" s="19" t="str">
        <f>Sheet1!E50</f>
        <v>H. Thillet</v>
      </c>
      <c r="H151" s="19"/>
      <c r="I151" s="19"/>
      <c r="J151" s="17"/>
      <c r="K151" s="17"/>
      <c r="L151" s="17"/>
      <c r="M151" s="17"/>
      <c r="N151" s="17"/>
      <c r="O151" s="17"/>
      <c r="P151" s="17"/>
      <c r="Q151" s="17"/>
      <c r="R151" s="17"/>
    </row>
    <row r="152" spans="1:18" ht="12.75">
      <c r="A152" s="19"/>
      <c r="B152" s="18"/>
      <c r="C152" s="18"/>
      <c r="D152" s="18"/>
      <c r="E152" s="18"/>
      <c r="F152" s="19"/>
      <c r="G152" s="19" t="str">
        <f>Sheet1!E51</f>
        <v>D. Lane</v>
      </c>
      <c r="H152" s="19"/>
      <c r="I152" s="19"/>
      <c r="J152" s="17"/>
      <c r="K152" s="17"/>
      <c r="L152" s="17"/>
      <c r="M152" s="17"/>
      <c r="N152" s="17"/>
      <c r="O152" s="17"/>
      <c r="P152" s="17"/>
      <c r="Q152" s="17"/>
      <c r="R152" s="17"/>
    </row>
    <row r="153" spans="1:18" ht="12.75">
      <c r="A153" s="19"/>
      <c r="B153" s="18"/>
      <c r="C153" s="18"/>
      <c r="D153" s="18"/>
      <c r="E153" s="18"/>
      <c r="F153" s="19"/>
      <c r="G153" s="19" t="str">
        <f>Sheet1!E52</f>
        <v>L. Kot</v>
      </c>
      <c r="H153" s="19"/>
      <c r="I153" s="19"/>
      <c r="J153" s="17"/>
      <c r="K153" s="17"/>
      <c r="L153" s="17"/>
      <c r="M153" s="17"/>
      <c r="N153" s="17"/>
      <c r="O153" s="17"/>
      <c r="P153" s="17"/>
      <c r="Q153" s="17"/>
      <c r="R153" s="17"/>
    </row>
    <row r="154" spans="1:18" ht="12.75">
      <c r="A154" s="19"/>
      <c r="B154" s="18"/>
      <c r="C154" s="18"/>
      <c r="D154" s="18"/>
      <c r="E154" s="18"/>
      <c r="F154" s="19"/>
      <c r="G154" s="19" t="str">
        <f>Sheet1!E53</f>
        <v>J. Caolo-Tanski</v>
      </c>
      <c r="H154" s="19"/>
      <c r="I154" s="19"/>
      <c r="J154" s="17"/>
      <c r="K154" s="17"/>
      <c r="L154" s="17"/>
      <c r="M154" s="17"/>
      <c r="N154" s="17"/>
      <c r="O154" s="17"/>
      <c r="P154" s="17"/>
      <c r="Q154" s="17"/>
      <c r="R154" s="17"/>
    </row>
    <row r="155" spans="1:18" ht="12.75">
      <c r="A155" s="19"/>
      <c r="B155" s="18"/>
      <c r="C155" s="18"/>
      <c r="D155" s="18"/>
      <c r="E155" s="18"/>
      <c r="F155" s="19"/>
      <c r="G155" s="19" t="str">
        <f>Sheet1!E54</f>
        <v>L. Pearson</v>
      </c>
      <c r="H155" s="19"/>
      <c r="I155" s="19"/>
      <c r="J155" s="17"/>
      <c r="K155" s="17"/>
      <c r="L155" s="17"/>
      <c r="M155" s="17"/>
      <c r="N155" s="17"/>
      <c r="O155" s="17"/>
      <c r="P155" s="17"/>
      <c r="Q155" s="17"/>
      <c r="R155" s="17"/>
    </row>
    <row r="156" spans="1:18" ht="12.75">
      <c r="A156" s="19"/>
      <c r="B156" s="18"/>
      <c r="C156" s="18"/>
      <c r="D156" s="18"/>
      <c r="E156" s="18"/>
      <c r="F156" s="19"/>
      <c r="G156" s="19" t="str">
        <f>Sheet1!E55</f>
        <v>B. Kitten</v>
      </c>
      <c r="H156" s="19"/>
      <c r="I156" s="19"/>
      <c r="J156" s="17"/>
      <c r="K156" s="17"/>
      <c r="L156" s="17"/>
      <c r="M156" s="17"/>
      <c r="N156" s="17"/>
      <c r="O156" s="17"/>
      <c r="P156" s="17"/>
      <c r="Q156" s="17"/>
      <c r="R156" s="17"/>
    </row>
    <row r="157" spans="1:18" ht="12.75">
      <c r="A157" s="19"/>
      <c r="B157" s="18"/>
      <c r="C157" s="18"/>
      <c r="D157" s="18"/>
      <c r="E157" s="18"/>
      <c r="F157" s="19"/>
      <c r="G157" s="19" t="str">
        <f>Sheet1!E56</f>
        <v>L. Sutherland</v>
      </c>
      <c r="H157" s="19"/>
      <c r="I157" s="19"/>
      <c r="J157" s="17"/>
      <c r="K157" s="17"/>
      <c r="L157" s="17"/>
      <c r="M157" s="17"/>
      <c r="N157" s="17"/>
      <c r="O157" s="17"/>
      <c r="P157" s="17"/>
      <c r="Q157" s="17"/>
      <c r="R157" s="17"/>
    </row>
    <row r="158" spans="1:18" ht="12.75">
      <c r="A158" s="19"/>
      <c r="B158" s="18"/>
      <c r="C158" s="18"/>
      <c r="D158" s="18"/>
      <c r="E158" s="18"/>
      <c r="F158" s="19"/>
      <c r="G158" s="19" t="str">
        <f>Sheet1!E57</f>
        <v>C. Pannebaker</v>
      </c>
      <c r="H158" s="19"/>
      <c r="I158" s="19"/>
      <c r="J158" s="17"/>
      <c r="K158" s="17"/>
      <c r="L158" s="17"/>
      <c r="M158" s="17"/>
      <c r="N158" s="17"/>
      <c r="O158" s="17"/>
      <c r="P158" s="17"/>
      <c r="Q158" s="17"/>
      <c r="R158" s="17"/>
    </row>
    <row r="159" spans="1:18" ht="12.75">
      <c r="A159" s="19"/>
      <c r="B159" s="18"/>
      <c r="C159" s="18"/>
      <c r="D159" s="18"/>
      <c r="E159" s="18"/>
      <c r="F159" s="19"/>
      <c r="G159" s="19" t="str">
        <f>Sheet1!E58</f>
        <v>B. Berlinger</v>
      </c>
      <c r="H159" s="19"/>
      <c r="I159" s="19"/>
      <c r="J159" s="17"/>
      <c r="K159" s="17"/>
      <c r="L159" s="17"/>
      <c r="M159" s="17"/>
      <c r="N159" s="17"/>
      <c r="O159" s="17"/>
      <c r="P159" s="17"/>
      <c r="Q159" s="17"/>
      <c r="R159" s="17"/>
    </row>
    <row r="160" spans="1:18" ht="12.75">
      <c r="A160" s="19"/>
      <c r="B160" s="18"/>
      <c r="C160" s="18"/>
      <c r="D160" s="18"/>
      <c r="E160" s="18"/>
      <c r="F160" s="19"/>
      <c r="G160" s="19">
        <f>Sheet1!E59</f>
        <v>0</v>
      </c>
      <c r="H160" s="19"/>
      <c r="I160" s="19"/>
      <c r="J160" s="17"/>
      <c r="K160" s="17"/>
      <c r="L160" s="17"/>
      <c r="M160" s="17"/>
      <c r="N160" s="17"/>
      <c r="O160" s="17"/>
      <c r="P160" s="17"/>
      <c r="Q160" s="17"/>
      <c r="R160" s="17"/>
    </row>
    <row r="161" spans="1:18" ht="12.75">
      <c r="A161" s="19"/>
      <c r="B161" s="18"/>
      <c r="C161" s="18"/>
      <c r="D161" s="18"/>
      <c r="E161" s="18"/>
      <c r="F161" s="19"/>
      <c r="G161" s="19"/>
      <c r="H161" s="19"/>
      <c r="I161" s="19"/>
      <c r="J161" s="17"/>
      <c r="K161" s="17"/>
      <c r="L161" s="17"/>
      <c r="M161" s="17"/>
      <c r="N161" s="17"/>
      <c r="O161" s="17"/>
      <c r="P161" s="17"/>
      <c r="Q161" s="17"/>
      <c r="R161" s="17"/>
    </row>
    <row r="162" spans="1:18" ht="12.75">
      <c r="A162" s="19"/>
      <c r="B162" s="18"/>
      <c r="C162" s="18"/>
      <c r="D162" s="18"/>
      <c r="E162" s="18"/>
      <c r="F162" s="19"/>
      <c r="G162" s="19"/>
      <c r="H162" s="19"/>
      <c r="I162" s="19"/>
      <c r="J162" s="15"/>
      <c r="K162" s="15"/>
      <c r="L162" s="15"/>
      <c r="M162" s="17"/>
      <c r="N162" s="17"/>
      <c r="O162" s="17"/>
      <c r="P162" s="17"/>
      <c r="Q162" s="17"/>
      <c r="R162" s="17"/>
    </row>
    <row r="163" spans="1:18" ht="12.75">
      <c r="A163" s="15"/>
      <c r="B163" s="153"/>
      <c r="C163" s="153"/>
      <c r="D163" s="153"/>
      <c r="E163" s="153"/>
      <c r="F163" s="15"/>
      <c r="G163" s="15"/>
      <c r="H163" s="15"/>
      <c r="I163" s="15"/>
      <c r="J163" s="15"/>
      <c r="K163" s="15"/>
      <c r="L163" s="15"/>
      <c r="M163" s="17"/>
      <c r="N163" s="17"/>
      <c r="O163" s="17"/>
      <c r="P163" s="17"/>
      <c r="Q163" s="17"/>
      <c r="R163" s="17"/>
    </row>
    <row r="164" spans="1:18" ht="12.75">
      <c r="A164" s="15"/>
      <c r="B164" s="153"/>
      <c r="C164" s="153"/>
      <c r="D164" s="153"/>
      <c r="E164" s="153"/>
      <c r="F164" s="15"/>
      <c r="G164" s="15"/>
      <c r="H164" s="15"/>
      <c r="I164" s="15"/>
      <c r="J164" s="15"/>
      <c r="K164" s="15"/>
      <c r="L164" s="15"/>
      <c r="M164" s="17"/>
      <c r="N164" s="17"/>
      <c r="O164" s="17"/>
      <c r="P164" s="17"/>
      <c r="Q164" s="17"/>
      <c r="R164" s="17"/>
    </row>
    <row r="165" spans="1:18" ht="12.75">
      <c r="A165" s="15"/>
      <c r="B165" s="153"/>
      <c r="C165" s="153"/>
      <c r="D165" s="153"/>
      <c r="E165" s="153"/>
      <c r="F165" s="15"/>
      <c r="G165" s="15"/>
      <c r="H165" s="15"/>
      <c r="I165" s="15"/>
      <c r="J165" s="15"/>
      <c r="K165" s="15"/>
      <c r="L165" s="15"/>
      <c r="M165" s="17"/>
      <c r="N165" s="17"/>
      <c r="O165" s="17"/>
      <c r="P165" s="17"/>
      <c r="Q165" s="17"/>
      <c r="R165" s="17"/>
    </row>
    <row r="166" spans="1:18" ht="12.75">
      <c r="A166" s="15"/>
      <c r="B166" s="153"/>
      <c r="C166" s="153"/>
      <c r="D166" s="153"/>
      <c r="E166" s="153"/>
      <c r="F166" s="15"/>
      <c r="G166" s="15"/>
      <c r="H166" s="15"/>
      <c r="I166" s="15"/>
      <c r="J166" s="15"/>
      <c r="K166" s="15"/>
      <c r="L166" s="15"/>
      <c r="M166" s="17"/>
      <c r="N166" s="17"/>
      <c r="O166" s="17"/>
      <c r="P166" s="17"/>
      <c r="Q166" s="17"/>
      <c r="R166" s="17"/>
    </row>
    <row r="167" spans="1:18" ht="12.75">
      <c r="A167" s="15"/>
      <c r="B167" s="153"/>
      <c r="C167" s="153"/>
      <c r="D167" s="153"/>
      <c r="E167" s="153"/>
      <c r="F167" s="15"/>
      <c r="G167" s="15"/>
      <c r="H167" s="15"/>
      <c r="I167" s="15"/>
      <c r="J167" s="15"/>
      <c r="K167" s="15"/>
      <c r="L167" s="15"/>
      <c r="M167" s="17"/>
      <c r="N167" s="17"/>
      <c r="O167" s="17"/>
      <c r="P167" s="17"/>
      <c r="Q167" s="17"/>
      <c r="R167" s="17"/>
    </row>
    <row r="168" spans="1:18" ht="12.75">
      <c r="A168" s="15"/>
      <c r="B168" s="153"/>
      <c r="C168" s="153"/>
      <c r="D168" s="153"/>
      <c r="E168" s="153"/>
      <c r="F168" s="15"/>
      <c r="G168" s="15"/>
      <c r="H168" s="15"/>
      <c r="I168" s="15"/>
      <c r="J168" s="15"/>
      <c r="K168" s="15"/>
      <c r="L168" s="15"/>
      <c r="M168" s="17"/>
      <c r="N168" s="17"/>
      <c r="O168" s="17"/>
      <c r="P168" s="17"/>
      <c r="Q168" s="17"/>
      <c r="R168" s="17"/>
    </row>
    <row r="169" spans="1:18" ht="12.75">
      <c r="A169" s="15"/>
      <c r="B169" s="153"/>
      <c r="C169" s="153"/>
      <c r="D169" s="153"/>
      <c r="E169" s="153"/>
      <c r="F169" s="15"/>
      <c r="G169" s="15"/>
      <c r="H169" s="15"/>
      <c r="I169" s="15"/>
      <c r="J169" s="15"/>
      <c r="K169" s="15"/>
      <c r="L169" s="15"/>
      <c r="M169" s="17"/>
      <c r="N169" s="17"/>
      <c r="O169" s="17"/>
      <c r="P169" s="17"/>
      <c r="Q169" s="17"/>
      <c r="R169" s="17"/>
    </row>
    <row r="170" spans="1:18" ht="12.75">
      <c r="A170" s="15"/>
      <c r="B170" s="153"/>
      <c r="C170" s="153"/>
      <c r="D170" s="153"/>
      <c r="E170" s="153"/>
      <c r="F170" s="15"/>
      <c r="G170" s="15"/>
      <c r="H170" s="15"/>
      <c r="I170" s="15"/>
      <c r="J170" s="15"/>
      <c r="K170" s="15"/>
      <c r="L170" s="15"/>
      <c r="M170" s="17"/>
      <c r="N170" s="17"/>
      <c r="O170" s="17"/>
      <c r="P170" s="17"/>
      <c r="Q170" s="17"/>
      <c r="R170" s="17"/>
    </row>
    <row r="171" spans="1:18" ht="12.75">
      <c r="A171" s="15"/>
      <c r="B171" s="153"/>
      <c r="C171" s="153"/>
      <c r="D171" s="153"/>
      <c r="E171" s="153"/>
      <c r="F171" s="15"/>
      <c r="G171" s="15"/>
      <c r="H171" s="15"/>
      <c r="I171" s="15"/>
      <c r="J171" s="15"/>
      <c r="K171" s="15"/>
      <c r="L171" s="15"/>
      <c r="M171" s="17"/>
      <c r="N171" s="17"/>
      <c r="O171" s="17"/>
      <c r="P171" s="17"/>
      <c r="Q171" s="17"/>
      <c r="R171" s="17"/>
    </row>
    <row r="172" spans="1:18" ht="12.75">
      <c r="A172" s="15"/>
      <c r="B172" s="153"/>
      <c r="C172" s="153"/>
      <c r="D172" s="153"/>
      <c r="E172" s="153"/>
      <c r="F172" s="15"/>
      <c r="G172" s="15"/>
      <c r="H172" s="15"/>
      <c r="I172" s="15"/>
      <c r="J172" s="15"/>
      <c r="K172" s="15"/>
      <c r="L172" s="15"/>
      <c r="M172" s="17"/>
      <c r="N172" s="17"/>
      <c r="O172" s="17"/>
      <c r="P172" s="17"/>
      <c r="Q172" s="17"/>
      <c r="R172" s="17"/>
    </row>
    <row r="173" spans="1:18" ht="12.75">
      <c r="A173" s="15"/>
      <c r="B173" s="15"/>
      <c r="C173" s="15"/>
      <c r="D173" s="15"/>
      <c r="E173" s="15"/>
      <c r="F173" s="15"/>
      <c r="G173" s="15"/>
      <c r="H173" s="15"/>
      <c r="I173" s="15"/>
      <c r="J173" s="15"/>
      <c r="K173" s="15"/>
      <c r="L173" s="15"/>
      <c r="M173" s="17"/>
      <c r="N173" s="17"/>
      <c r="O173" s="17"/>
      <c r="P173" s="17"/>
      <c r="Q173" s="17"/>
      <c r="R173" s="17"/>
    </row>
    <row r="174" spans="1:18" ht="12.75">
      <c r="A174" s="15"/>
      <c r="B174" s="15"/>
      <c r="C174" s="15"/>
      <c r="D174" s="15"/>
      <c r="E174" s="15"/>
      <c r="F174" s="15"/>
      <c r="G174" s="15"/>
      <c r="H174" s="15"/>
      <c r="I174" s="15"/>
      <c r="J174" s="15"/>
      <c r="K174" s="15"/>
      <c r="L174" s="15"/>
      <c r="M174" s="17"/>
      <c r="N174" s="17"/>
      <c r="O174" s="17"/>
      <c r="P174" s="17"/>
      <c r="Q174" s="17"/>
      <c r="R174" s="17"/>
    </row>
    <row r="175" spans="1:18" ht="12.75">
      <c r="A175" s="15"/>
      <c r="B175" s="15"/>
      <c r="C175" s="15"/>
      <c r="D175" s="15"/>
      <c r="E175" s="15"/>
      <c r="F175" s="15"/>
      <c r="G175" s="15"/>
      <c r="H175" s="15"/>
      <c r="I175" s="15"/>
      <c r="J175" s="15"/>
      <c r="K175" s="15"/>
      <c r="L175" s="15"/>
      <c r="M175" s="17"/>
      <c r="N175" s="17"/>
      <c r="O175" s="17"/>
      <c r="P175" s="17"/>
      <c r="Q175" s="17"/>
      <c r="R175" s="17"/>
    </row>
    <row r="176" spans="1:18" ht="12.75">
      <c r="A176" s="15"/>
      <c r="B176" s="15"/>
      <c r="C176" s="15"/>
      <c r="D176" s="15"/>
      <c r="E176" s="15"/>
      <c r="F176" s="15"/>
      <c r="G176" s="15"/>
      <c r="H176" s="15"/>
      <c r="I176" s="15"/>
      <c r="J176" s="15"/>
      <c r="K176" s="15"/>
      <c r="L176" s="15"/>
      <c r="M176" s="17"/>
      <c r="N176" s="17"/>
      <c r="O176" s="17"/>
      <c r="P176" s="17"/>
      <c r="Q176" s="17"/>
      <c r="R176" s="17"/>
    </row>
    <row r="177" spans="1:18" ht="12.75">
      <c r="A177" s="15"/>
      <c r="B177" s="15"/>
      <c r="C177" s="15"/>
      <c r="D177" s="15"/>
      <c r="E177" s="15"/>
      <c r="F177" s="15"/>
      <c r="G177" s="15"/>
      <c r="H177" s="15"/>
      <c r="I177" s="15"/>
      <c r="J177" s="15"/>
      <c r="K177" s="15"/>
      <c r="L177" s="15"/>
      <c r="M177" s="17"/>
      <c r="N177" s="17"/>
      <c r="O177" s="17"/>
      <c r="P177" s="17"/>
      <c r="Q177" s="17"/>
      <c r="R177" s="17"/>
    </row>
    <row r="178" spans="1:18" ht="12.75">
      <c r="A178" s="15"/>
      <c r="B178" s="15"/>
      <c r="C178" s="15"/>
      <c r="D178" s="15"/>
      <c r="E178" s="15"/>
      <c r="F178" s="15"/>
      <c r="G178" s="15"/>
      <c r="H178" s="15"/>
      <c r="I178" s="15"/>
      <c r="J178" s="15"/>
      <c r="K178" s="15"/>
      <c r="L178" s="15"/>
      <c r="M178" s="17"/>
      <c r="N178" s="17"/>
      <c r="O178" s="17"/>
      <c r="P178" s="17"/>
      <c r="Q178" s="17"/>
      <c r="R178" s="17"/>
    </row>
    <row r="179" spans="1:12" ht="12.75">
      <c r="A179" s="1"/>
      <c r="B179" s="1"/>
      <c r="C179" s="1"/>
      <c r="D179" s="1"/>
      <c r="E179" s="1"/>
      <c r="F179" s="1"/>
      <c r="G179" s="1"/>
      <c r="H179" s="1"/>
      <c r="I179" s="1"/>
      <c r="J179" s="1"/>
      <c r="K179" s="1"/>
      <c r="L179" s="1"/>
    </row>
    <row r="180" spans="1:12" ht="12.75">
      <c r="A180" s="1"/>
      <c r="B180" s="1"/>
      <c r="C180" s="1"/>
      <c r="D180" s="1"/>
      <c r="E180" s="1"/>
      <c r="F180" s="1"/>
      <c r="G180" s="1"/>
      <c r="H180" s="1"/>
      <c r="I180" s="1"/>
      <c r="J180" s="1"/>
      <c r="K180" s="1"/>
      <c r="L180" s="1"/>
    </row>
    <row r="181" spans="1:12" ht="12.75">
      <c r="A181" s="1"/>
      <c r="B181" s="1"/>
      <c r="C181" s="1"/>
      <c r="D181" s="1"/>
      <c r="E181" s="1"/>
      <c r="F181" s="1"/>
      <c r="G181" s="1"/>
      <c r="H181" s="1"/>
      <c r="I181" s="1"/>
      <c r="J181" s="1"/>
      <c r="K181" s="1"/>
      <c r="L181" s="1"/>
    </row>
    <row r="182" spans="1:12" ht="12.75">
      <c r="A182" s="1"/>
      <c r="B182" s="1"/>
      <c r="C182" s="1"/>
      <c r="D182" s="1"/>
      <c r="E182" s="1"/>
      <c r="F182" s="1"/>
      <c r="G182" s="1"/>
      <c r="H182" s="1"/>
      <c r="I182" s="1"/>
      <c r="J182" s="1"/>
      <c r="K182" s="1"/>
      <c r="L182" s="1"/>
    </row>
    <row r="183" spans="1:12" ht="12.75">
      <c r="A183" s="1"/>
      <c r="B183" s="1"/>
      <c r="C183" s="1"/>
      <c r="D183" s="1"/>
      <c r="E183" s="1"/>
      <c r="F183" s="1"/>
      <c r="G183" s="1"/>
      <c r="H183" s="1"/>
      <c r="I183" s="1"/>
      <c r="J183" s="1"/>
      <c r="K183" s="1"/>
      <c r="L183" s="1"/>
    </row>
    <row r="184" spans="1:12" ht="12.75">
      <c r="A184" s="1"/>
      <c r="B184" s="1"/>
      <c r="C184" s="1"/>
      <c r="D184" s="1"/>
      <c r="E184" s="1"/>
      <c r="F184" s="1"/>
      <c r="G184" s="1"/>
      <c r="H184" s="1"/>
      <c r="I184" s="1"/>
      <c r="J184" s="1"/>
      <c r="K184" s="1"/>
      <c r="L184" s="1"/>
    </row>
    <row r="185" spans="1:12" ht="12.75">
      <c r="A185" s="1"/>
      <c r="B185" s="1"/>
      <c r="C185" s="1"/>
      <c r="D185" s="1"/>
      <c r="E185" s="1"/>
      <c r="F185" s="1"/>
      <c r="G185" s="1"/>
      <c r="H185" s="1"/>
      <c r="I185" s="1"/>
      <c r="J185" s="1"/>
      <c r="K185" s="1"/>
      <c r="L185" s="1"/>
    </row>
    <row r="186" spans="1:12" ht="12.75">
      <c r="A186" s="1"/>
      <c r="B186" s="1"/>
      <c r="C186" s="1"/>
      <c r="D186" s="1"/>
      <c r="E186" s="1"/>
      <c r="F186" s="1"/>
      <c r="G186" s="1"/>
      <c r="H186" s="1"/>
      <c r="I186" s="1"/>
      <c r="J186" s="1"/>
      <c r="K186" s="1"/>
      <c r="L186" s="1"/>
    </row>
    <row r="187" spans="1:12" ht="12.75">
      <c r="A187" s="1"/>
      <c r="B187" s="1"/>
      <c r="C187" s="1"/>
      <c r="D187" s="1"/>
      <c r="E187" s="1"/>
      <c r="F187" s="1"/>
      <c r="G187" s="1"/>
      <c r="H187" s="1"/>
      <c r="I187" s="1"/>
      <c r="J187" s="1"/>
      <c r="K187" s="1"/>
      <c r="L187" s="1"/>
    </row>
    <row r="188" spans="1:12" ht="12.75">
      <c r="A188" s="1"/>
      <c r="B188" s="1"/>
      <c r="C188" s="1"/>
      <c r="D188" s="1"/>
      <c r="E188" s="1"/>
      <c r="F188" s="1"/>
      <c r="G188" s="1"/>
      <c r="H188" s="1"/>
      <c r="I188" s="1"/>
      <c r="J188" s="1"/>
      <c r="K188" s="1"/>
      <c r="L188" s="1"/>
    </row>
    <row r="189" spans="1:12" ht="12.75">
      <c r="A189" s="1"/>
      <c r="B189" s="1"/>
      <c r="C189" s="1"/>
      <c r="D189" s="1"/>
      <c r="E189" s="1"/>
      <c r="F189" s="1"/>
      <c r="G189" s="1"/>
      <c r="H189" s="1"/>
      <c r="I189" s="1"/>
      <c r="J189" s="1"/>
      <c r="K189" s="1"/>
      <c r="L189" s="1"/>
    </row>
    <row r="190" spans="1:12" ht="12.75">
      <c r="A190" s="1"/>
      <c r="B190" s="1"/>
      <c r="C190" s="1"/>
      <c r="D190" s="1"/>
      <c r="E190" s="1"/>
      <c r="F190" s="1"/>
      <c r="G190" s="1"/>
      <c r="H190" s="1"/>
      <c r="I190" s="1"/>
      <c r="J190" s="1"/>
      <c r="K190" s="1"/>
      <c r="L190" s="1"/>
    </row>
    <row r="191" spans="1:12" ht="12.75">
      <c r="A191" s="1"/>
      <c r="B191" s="1"/>
      <c r="C191" s="1"/>
      <c r="D191" s="1"/>
      <c r="E191" s="1"/>
      <c r="F191" s="1"/>
      <c r="G191" s="1"/>
      <c r="H191" s="1"/>
      <c r="I191" s="1"/>
      <c r="J191" s="1"/>
      <c r="K191" s="1"/>
      <c r="L191" s="1"/>
    </row>
    <row r="192" spans="1:12" ht="12.75">
      <c r="A192" s="1"/>
      <c r="B192" s="1"/>
      <c r="C192" s="1"/>
      <c r="D192" s="1"/>
      <c r="E192" s="1"/>
      <c r="F192" s="1"/>
      <c r="G192" s="1"/>
      <c r="H192" s="1"/>
      <c r="I192" s="1"/>
      <c r="J192" s="1"/>
      <c r="K192" s="1"/>
      <c r="L192" s="1"/>
    </row>
    <row r="193" spans="1:12" ht="12.75">
      <c r="A193" s="1"/>
      <c r="B193" s="1"/>
      <c r="C193" s="1"/>
      <c r="D193" s="1"/>
      <c r="E193" s="1"/>
      <c r="F193" s="1"/>
      <c r="G193" s="1"/>
      <c r="H193" s="1"/>
      <c r="I193" s="1"/>
      <c r="J193" s="1"/>
      <c r="K193" s="1"/>
      <c r="L193" s="1"/>
    </row>
    <row r="194" spans="1:12" ht="12.75">
      <c r="A194" s="1"/>
      <c r="B194" s="1"/>
      <c r="C194" s="1"/>
      <c r="D194" s="1"/>
      <c r="E194" s="1"/>
      <c r="F194" s="1"/>
      <c r="G194" s="1"/>
      <c r="H194" s="1"/>
      <c r="I194" s="1"/>
      <c r="J194" s="1"/>
      <c r="K194" s="1"/>
      <c r="L194" s="1"/>
    </row>
  </sheetData>
  <sheetProtection sheet="1" objects="1" scenarios="1"/>
  <mergeCells count="101">
    <mergeCell ref="J97:K97"/>
    <mergeCell ref="D18:P18"/>
    <mergeCell ref="J76:K76"/>
    <mergeCell ref="D77:K77"/>
    <mergeCell ref="L77:R78"/>
    <mergeCell ref="A78:K79"/>
    <mergeCell ref="L79:R97"/>
    <mergeCell ref="D81:H81"/>
    <mergeCell ref="A86:G87"/>
    <mergeCell ref="D89:I89"/>
    <mergeCell ref="D90:I90"/>
    <mergeCell ref="D91:I91"/>
    <mergeCell ref="D71:H71"/>
    <mergeCell ref="D72:H72"/>
    <mergeCell ref="D73:H73"/>
    <mergeCell ref="D74:H74"/>
    <mergeCell ref="B64:C64"/>
    <mergeCell ref="B66:C66"/>
    <mergeCell ref="D69:H69"/>
    <mergeCell ref="D70:H70"/>
    <mergeCell ref="G57:H57"/>
    <mergeCell ref="B58:D58"/>
    <mergeCell ref="B60:C60"/>
    <mergeCell ref="B62:C62"/>
    <mergeCell ref="Q51:R51"/>
    <mergeCell ref="A52:R52"/>
    <mergeCell ref="A53:C53"/>
    <mergeCell ref="D53:K53"/>
    <mergeCell ref="L53:R55"/>
    <mergeCell ref="A54:K54"/>
    <mergeCell ref="A55:C56"/>
    <mergeCell ref="E55:F55"/>
    <mergeCell ref="G55:H56"/>
    <mergeCell ref="L56:R76"/>
    <mergeCell ref="A46:R46"/>
    <mergeCell ref="C48:D48"/>
    <mergeCell ref="E48:L48"/>
    <mergeCell ref="C49:D49"/>
    <mergeCell ref="E49:L49"/>
    <mergeCell ref="H39:I39"/>
    <mergeCell ref="A42:I43"/>
    <mergeCell ref="Q43:R43"/>
    <mergeCell ref="A44:C44"/>
    <mergeCell ref="D44:R45"/>
    <mergeCell ref="C36:K36"/>
    <mergeCell ref="L36:M36"/>
    <mergeCell ref="E37:K37"/>
    <mergeCell ref="L37:M37"/>
    <mergeCell ref="Q32:R32"/>
    <mergeCell ref="A33:C33"/>
    <mergeCell ref="D33:R33"/>
    <mergeCell ref="A34:R34"/>
    <mergeCell ref="P29:Q29"/>
    <mergeCell ref="D30:G30"/>
    <mergeCell ref="H30:I30"/>
    <mergeCell ref="P30:Q30"/>
    <mergeCell ref="E25:L25"/>
    <mergeCell ref="E27:K27"/>
    <mergeCell ref="D29:G29"/>
    <mergeCell ref="H29:I29"/>
    <mergeCell ref="Q21:R21"/>
    <mergeCell ref="A22:C22"/>
    <mergeCell ref="D22:R22"/>
    <mergeCell ref="A23:R23"/>
    <mergeCell ref="A17:B17"/>
    <mergeCell ref="D17:P17"/>
    <mergeCell ref="A19:B19"/>
    <mergeCell ref="D19:P19"/>
    <mergeCell ref="A14:C14"/>
    <mergeCell ref="D14:R14"/>
    <mergeCell ref="A15:R15"/>
    <mergeCell ref="A16:B16"/>
    <mergeCell ref="A12:Q12"/>
    <mergeCell ref="A13:R13"/>
    <mergeCell ref="A9:R9"/>
    <mergeCell ref="B10:P10"/>
    <mergeCell ref="T10:W11"/>
    <mergeCell ref="B11:P11"/>
    <mergeCell ref="A8:B8"/>
    <mergeCell ref="C8:G8"/>
    <mergeCell ref="H8:O8"/>
    <mergeCell ref="Q8:R8"/>
    <mergeCell ref="P4:P5"/>
    <mergeCell ref="Q4:R5"/>
    <mergeCell ref="A6:B6"/>
    <mergeCell ref="C6:G6"/>
    <mergeCell ref="H6:L7"/>
    <mergeCell ref="M6:N7"/>
    <mergeCell ref="O6:P7"/>
    <mergeCell ref="Q6:R7"/>
    <mergeCell ref="A7:B7"/>
    <mergeCell ref="C7:E7"/>
    <mergeCell ref="A4:B5"/>
    <mergeCell ref="C4:G5"/>
    <mergeCell ref="H4:M5"/>
    <mergeCell ref="N4:O5"/>
    <mergeCell ref="A1:R1"/>
    <mergeCell ref="A2:B3"/>
    <mergeCell ref="C2:G3"/>
    <mergeCell ref="H2:K2"/>
    <mergeCell ref="H3:K3"/>
  </mergeCells>
  <dataValidations count="5">
    <dataValidation type="list" allowBlank="1" showInputMessage="1" showErrorMessage="1" sqref="Q4:R5">
      <formula1>$A$144:$A$150</formula1>
    </dataValidation>
    <dataValidation type="list" showInputMessage="1" showErrorMessage="1" sqref="C7:E7">
      <formula1>$G$102:$G$159</formula1>
    </dataValidation>
    <dataValidation type="list" allowBlank="1" showInputMessage="1" showErrorMessage="1" sqref="C4:G5">
      <formula1>$A$122:$A$132</formula1>
    </dataValidation>
    <dataValidation type="list" allowBlank="1" showInputMessage="1" showErrorMessage="1" sqref="Q10:Q11">
      <formula1>$L$2:$L$3</formula1>
    </dataValidation>
    <dataValidation type="list" allowBlank="1" showInputMessage="1" showErrorMessage="1" sqref="C6:G6">
      <formula1>$A$102:$A$118</formula1>
    </dataValidation>
  </dataValidations>
  <printOptions/>
  <pageMargins left="0.57" right="0.46" top="1" bottom="0.63" header="0.5" footer="0.36"/>
  <pageSetup horizontalDpi="600" verticalDpi="600" orientation="portrait" scale="83" r:id="rId3"/>
  <headerFooter alignWithMargins="0">
    <oddHeader>&amp;C&amp;"Comic Sans MS,Regular"&amp;14Environmental Quality Incentive Program (EQIP)
Upper Arkansas Watershed-Water quality/Animal Waste Management Ranking Worksheet</oddHeader>
    <oddFooter>&amp;L&amp;12October 25, 2005&amp;C&amp;12Page&amp;P of &amp;N&amp;RU&amp;12SDA-NRCS, Area 3, La Junta, CO</oddFooter>
  </headerFooter>
  <rowBreaks count="2" manualBreakCount="2">
    <brk id="43" max="17" man="1"/>
    <brk id="76" max="17" man="1"/>
  </rowBreaks>
  <ignoredErrors>
    <ignoredError sqref="A10:A11" numberStoredAsText="1"/>
  </ignoredErrors>
  <legacyDrawing r:id="rId2"/>
</worksheet>
</file>

<file path=xl/worksheets/sheet2.xml><?xml version="1.0" encoding="utf-8"?>
<worksheet xmlns="http://schemas.openxmlformats.org/spreadsheetml/2006/main" xmlns:r="http://schemas.openxmlformats.org/officeDocument/2006/relationships">
  <dimension ref="A1:O138"/>
  <sheetViews>
    <sheetView workbookViewId="0" topLeftCell="A31">
      <selection activeCell="A31" sqref="A31"/>
    </sheetView>
  </sheetViews>
  <sheetFormatPr defaultColWidth="9.140625" defaultRowHeight="12.75"/>
  <cols>
    <col min="6" max="6" width="9.00390625" style="0" customWidth="1"/>
    <col min="7" max="7" width="4.57421875" style="0" customWidth="1"/>
    <col min="11" max="11" width="3.00390625" style="0" customWidth="1"/>
  </cols>
  <sheetData>
    <row r="1" spans="1:15" ht="12.75">
      <c r="A1" t="s">
        <v>94</v>
      </c>
      <c r="E1" t="s">
        <v>423</v>
      </c>
      <c r="H1" t="s">
        <v>436</v>
      </c>
      <c r="L1" t="s">
        <v>424</v>
      </c>
      <c r="O1" t="s">
        <v>207</v>
      </c>
    </row>
    <row r="2" spans="1:15" ht="12.75">
      <c r="A2" t="s">
        <v>95</v>
      </c>
      <c r="E2" t="s">
        <v>230</v>
      </c>
      <c r="H2" t="s">
        <v>437</v>
      </c>
      <c r="L2" t="s">
        <v>173</v>
      </c>
      <c r="O2" t="s">
        <v>208</v>
      </c>
    </row>
    <row r="3" spans="1:15" ht="12.75">
      <c r="A3" t="s">
        <v>97</v>
      </c>
      <c r="E3" t="s">
        <v>96</v>
      </c>
      <c r="H3" t="s">
        <v>150</v>
      </c>
      <c r="L3" t="s">
        <v>174</v>
      </c>
      <c r="O3" t="s">
        <v>209</v>
      </c>
    </row>
    <row r="4" spans="1:15" ht="12.75">
      <c r="A4" t="s">
        <v>99</v>
      </c>
      <c r="E4" t="s">
        <v>98</v>
      </c>
      <c r="H4" t="s">
        <v>151</v>
      </c>
      <c r="L4" t="s">
        <v>175</v>
      </c>
      <c r="O4" t="s">
        <v>210</v>
      </c>
    </row>
    <row r="5" spans="1:15" ht="12.75">
      <c r="A5" t="s">
        <v>433</v>
      </c>
      <c r="E5" t="s">
        <v>440</v>
      </c>
      <c r="H5" t="s">
        <v>152</v>
      </c>
      <c r="L5" t="s">
        <v>176</v>
      </c>
      <c r="O5" t="s">
        <v>211</v>
      </c>
    </row>
    <row r="6" spans="1:15" ht="12.75">
      <c r="A6" t="s">
        <v>101</v>
      </c>
      <c r="E6" t="s">
        <v>100</v>
      </c>
      <c r="H6" t="s">
        <v>153</v>
      </c>
      <c r="L6" t="s">
        <v>177</v>
      </c>
      <c r="O6" t="s">
        <v>438</v>
      </c>
    </row>
    <row r="7" spans="1:15" ht="12.75">
      <c r="A7" t="s">
        <v>103</v>
      </c>
      <c r="E7" t="s">
        <v>102</v>
      </c>
      <c r="H7" t="s">
        <v>154</v>
      </c>
      <c r="L7" t="s">
        <v>178</v>
      </c>
      <c r="O7" t="s">
        <v>212</v>
      </c>
    </row>
    <row r="8" spans="1:15" ht="12.75">
      <c r="A8" t="s">
        <v>104</v>
      </c>
      <c r="E8" t="s">
        <v>105</v>
      </c>
      <c r="H8" t="s">
        <v>155</v>
      </c>
      <c r="L8" t="s">
        <v>179</v>
      </c>
      <c r="O8" t="s">
        <v>213</v>
      </c>
    </row>
    <row r="9" spans="1:15" ht="12.75">
      <c r="A9" t="s">
        <v>106</v>
      </c>
      <c r="E9" t="s">
        <v>107</v>
      </c>
      <c r="H9" t="s">
        <v>159</v>
      </c>
      <c r="L9" t="s">
        <v>56</v>
      </c>
      <c r="O9" t="s">
        <v>214</v>
      </c>
    </row>
    <row r="10" spans="1:15" ht="12.75">
      <c r="A10" t="s">
        <v>108</v>
      </c>
      <c r="E10" t="s">
        <v>109</v>
      </c>
      <c r="H10" t="s">
        <v>160</v>
      </c>
      <c r="L10" t="s">
        <v>180</v>
      </c>
      <c r="O10" t="s">
        <v>215</v>
      </c>
    </row>
    <row r="11" spans="1:15" ht="12.75">
      <c r="A11" t="s">
        <v>441</v>
      </c>
      <c r="E11" t="s">
        <v>110</v>
      </c>
      <c r="H11" t="s">
        <v>161</v>
      </c>
      <c r="L11" t="s">
        <v>181</v>
      </c>
      <c r="O11" t="s">
        <v>216</v>
      </c>
    </row>
    <row r="12" spans="1:15" ht="12.75">
      <c r="A12" t="s">
        <v>442</v>
      </c>
      <c r="E12" t="s">
        <v>111</v>
      </c>
      <c r="H12" t="s">
        <v>162</v>
      </c>
      <c r="L12" t="s">
        <v>182</v>
      </c>
      <c r="O12" t="s">
        <v>217</v>
      </c>
    </row>
    <row r="13" spans="1:15" ht="12.75">
      <c r="A13" t="s">
        <v>112</v>
      </c>
      <c r="E13" t="s">
        <v>4</v>
      </c>
      <c r="H13" t="s">
        <v>163</v>
      </c>
      <c r="L13" t="s">
        <v>183</v>
      </c>
      <c r="O13" t="s">
        <v>218</v>
      </c>
    </row>
    <row r="14" spans="1:15" ht="12.75">
      <c r="A14" t="s">
        <v>114</v>
      </c>
      <c r="E14" t="s">
        <v>113</v>
      </c>
      <c r="H14" t="s">
        <v>164</v>
      </c>
      <c r="L14" t="s">
        <v>184</v>
      </c>
      <c r="O14">
        <v>0</v>
      </c>
    </row>
    <row r="15" spans="1:15" ht="12.75">
      <c r="A15" t="s">
        <v>116</v>
      </c>
      <c r="E15" t="s">
        <v>115</v>
      </c>
      <c r="H15" t="s">
        <v>165</v>
      </c>
      <c r="L15" t="s">
        <v>185</v>
      </c>
      <c r="O15" t="s">
        <v>219</v>
      </c>
    </row>
    <row r="16" spans="1:15" ht="12.75">
      <c r="A16" t="s">
        <v>117</v>
      </c>
      <c r="E16" t="s">
        <v>239</v>
      </c>
      <c r="H16" t="s">
        <v>166</v>
      </c>
      <c r="L16" t="s">
        <v>186</v>
      </c>
      <c r="O16" t="s">
        <v>220</v>
      </c>
    </row>
    <row r="17" spans="1:15" ht="12.75">
      <c r="A17" t="s">
        <v>434</v>
      </c>
      <c r="E17" t="s">
        <v>229</v>
      </c>
      <c r="H17" t="s">
        <v>167</v>
      </c>
      <c r="L17" t="s">
        <v>187</v>
      </c>
      <c r="O17" t="s">
        <v>221</v>
      </c>
    </row>
    <row r="18" spans="5:15" ht="12.75">
      <c r="E18" t="s">
        <v>444</v>
      </c>
      <c r="H18" t="s">
        <v>168</v>
      </c>
      <c r="L18" t="s">
        <v>188</v>
      </c>
      <c r="O18" t="s">
        <v>222</v>
      </c>
    </row>
    <row r="19" spans="5:15" ht="12.75">
      <c r="E19" t="s">
        <v>118</v>
      </c>
      <c r="H19" t="s">
        <v>169</v>
      </c>
      <c r="L19" t="s">
        <v>189</v>
      </c>
      <c r="O19" t="s">
        <v>429</v>
      </c>
    </row>
    <row r="20" spans="5:12" ht="12.75">
      <c r="E20" t="s">
        <v>119</v>
      </c>
      <c r="H20" t="s">
        <v>170</v>
      </c>
      <c r="L20" t="s">
        <v>190</v>
      </c>
    </row>
    <row r="21" spans="1:12" ht="12.75">
      <c r="A21" t="s">
        <v>12</v>
      </c>
      <c r="E21" t="s">
        <v>5</v>
      </c>
      <c r="H21" t="s">
        <v>171</v>
      </c>
      <c r="L21" t="s">
        <v>191</v>
      </c>
    </row>
    <row r="22" spans="1:12" ht="12.75">
      <c r="A22" t="s">
        <v>124</v>
      </c>
      <c r="E22" t="s">
        <v>225</v>
      </c>
      <c r="H22" t="s">
        <v>172</v>
      </c>
      <c r="L22" t="s">
        <v>192</v>
      </c>
    </row>
    <row r="23" spans="1:12" ht="12.75">
      <c r="A23" t="s">
        <v>125</v>
      </c>
      <c r="E23" t="s">
        <v>226</v>
      </c>
      <c r="H23" t="s">
        <v>122</v>
      </c>
      <c r="L23" t="s">
        <v>193</v>
      </c>
    </row>
    <row r="24" spans="1:12" ht="12.75">
      <c r="A24" t="s">
        <v>126</v>
      </c>
      <c r="E24" t="s">
        <v>120</v>
      </c>
      <c r="L24" t="s">
        <v>194</v>
      </c>
    </row>
    <row r="25" spans="1:12" ht="12.75">
      <c r="A25" t="s">
        <v>13</v>
      </c>
      <c r="E25" t="s">
        <v>121</v>
      </c>
      <c r="L25" t="s">
        <v>195</v>
      </c>
    </row>
    <row r="26" spans="1:12" ht="12.75">
      <c r="A26" t="s">
        <v>129</v>
      </c>
      <c r="E26" t="s">
        <v>143</v>
      </c>
      <c r="L26" t="s">
        <v>196</v>
      </c>
    </row>
    <row r="27" spans="1:12" ht="12.75">
      <c r="A27" t="s">
        <v>130</v>
      </c>
      <c r="E27" t="s">
        <v>123</v>
      </c>
      <c r="L27" t="s">
        <v>197</v>
      </c>
    </row>
    <row r="28" spans="1:12" ht="12.75">
      <c r="A28" t="s">
        <v>132</v>
      </c>
      <c r="E28" t="s">
        <v>234</v>
      </c>
      <c r="L28" t="s">
        <v>198</v>
      </c>
    </row>
    <row r="29" spans="1:12" ht="12.75">
      <c r="A29" t="s">
        <v>134</v>
      </c>
      <c r="E29" t="s">
        <v>242</v>
      </c>
      <c r="L29" t="s">
        <v>199</v>
      </c>
    </row>
    <row r="30" spans="1:12" ht="12.75">
      <c r="A30" t="s">
        <v>135</v>
      </c>
      <c r="E30" t="s">
        <v>6</v>
      </c>
      <c r="L30" t="s">
        <v>200</v>
      </c>
    </row>
    <row r="31" spans="1:5" ht="12.75">
      <c r="A31" t="s">
        <v>137</v>
      </c>
      <c r="E31" t="s">
        <v>7</v>
      </c>
    </row>
    <row r="32" ht="12.75">
      <c r="E32" t="s">
        <v>127</v>
      </c>
    </row>
    <row r="33" ht="12.75">
      <c r="E33" t="s">
        <v>128</v>
      </c>
    </row>
    <row r="34" spans="1:12" ht="12.75">
      <c r="A34" t="s">
        <v>9</v>
      </c>
      <c r="E34" t="s">
        <v>240</v>
      </c>
      <c r="L34" t="s">
        <v>424</v>
      </c>
    </row>
    <row r="35" spans="1:12" ht="12.75">
      <c r="A35" t="s">
        <v>10</v>
      </c>
      <c r="E35" t="s">
        <v>131</v>
      </c>
      <c r="L35" t="s">
        <v>417</v>
      </c>
    </row>
    <row r="36" spans="1:12" ht="12.75">
      <c r="A36" t="s">
        <v>157</v>
      </c>
      <c r="E36" t="s">
        <v>133</v>
      </c>
      <c r="H36" t="s">
        <v>201</v>
      </c>
      <c r="L36" t="s">
        <v>416</v>
      </c>
    </row>
    <row r="37" spans="1:12" ht="12.75">
      <c r="A37" t="s">
        <v>158</v>
      </c>
      <c r="E37" t="s">
        <v>241</v>
      </c>
      <c r="H37" t="s">
        <v>202</v>
      </c>
      <c r="L37" t="s">
        <v>418</v>
      </c>
    </row>
    <row r="38" spans="1:12" ht="12.75">
      <c r="A38" t="s">
        <v>67</v>
      </c>
      <c r="E38" t="s">
        <v>136</v>
      </c>
      <c r="H38" t="s">
        <v>203</v>
      </c>
      <c r="L38" t="s">
        <v>419</v>
      </c>
    </row>
    <row r="39" spans="1:12" ht="12.75">
      <c r="A39" t="s">
        <v>218</v>
      </c>
      <c r="E39" t="s">
        <v>138</v>
      </c>
      <c r="H39" t="s">
        <v>204</v>
      </c>
      <c r="L39" t="s">
        <v>420</v>
      </c>
    </row>
    <row r="40" spans="1:12" ht="12.75">
      <c r="A40" t="s">
        <v>424</v>
      </c>
      <c r="E40" t="s">
        <v>8</v>
      </c>
      <c r="H40" t="s">
        <v>205</v>
      </c>
      <c r="L40" t="s">
        <v>421</v>
      </c>
    </row>
    <row r="41" spans="5:12" ht="12.75">
      <c r="E41" t="s">
        <v>139</v>
      </c>
      <c r="H41" t="s">
        <v>206</v>
      </c>
      <c r="L41" t="s">
        <v>422</v>
      </c>
    </row>
    <row r="42" spans="5:8" ht="12.75">
      <c r="E42" t="s">
        <v>235</v>
      </c>
      <c r="H42" t="s">
        <v>20</v>
      </c>
    </row>
    <row r="43" ht="12.75">
      <c r="E43" t="s">
        <v>237</v>
      </c>
    </row>
    <row r="44" ht="12.75">
      <c r="E44" t="s">
        <v>423</v>
      </c>
    </row>
    <row r="45" ht="12.75">
      <c r="E45" t="s">
        <v>140</v>
      </c>
    </row>
    <row r="46" spans="1:5" ht="12.75">
      <c r="A46" t="s">
        <v>68</v>
      </c>
      <c r="E46" t="s">
        <v>236</v>
      </c>
    </row>
    <row r="47" spans="1:5" ht="12.75">
      <c r="A47" t="s">
        <v>65</v>
      </c>
      <c r="E47" t="s">
        <v>141</v>
      </c>
    </row>
    <row r="48" spans="1:5" ht="12.75">
      <c r="A48" t="s">
        <v>66</v>
      </c>
      <c r="E48" t="s">
        <v>142</v>
      </c>
    </row>
    <row r="49" spans="1:5" ht="12.75">
      <c r="A49" t="s">
        <v>69</v>
      </c>
      <c r="E49" t="s">
        <v>156</v>
      </c>
    </row>
    <row r="50" ht="12.75">
      <c r="E50" t="s">
        <v>238</v>
      </c>
    </row>
    <row r="51" ht="12.75">
      <c r="E51" t="s">
        <v>144</v>
      </c>
    </row>
    <row r="52" ht="12.75">
      <c r="E52" t="s">
        <v>145</v>
      </c>
    </row>
    <row r="53" ht="12.75">
      <c r="E53" t="s">
        <v>443</v>
      </c>
    </row>
    <row r="54" ht="12.75">
      <c r="E54" t="s">
        <v>146</v>
      </c>
    </row>
    <row r="55" ht="12.75">
      <c r="E55" t="s">
        <v>147</v>
      </c>
    </row>
    <row r="56" ht="12.75">
      <c r="E56" t="s">
        <v>435</v>
      </c>
    </row>
    <row r="57" ht="12.75">
      <c r="E57" t="s">
        <v>148</v>
      </c>
    </row>
    <row r="58" ht="12.75">
      <c r="E58" t="s">
        <v>149</v>
      </c>
    </row>
    <row r="59" spans="1:11" ht="12.75">
      <c r="A59" s="2" t="s">
        <v>22</v>
      </c>
      <c r="D59" s="2" t="s">
        <v>23</v>
      </c>
      <c r="H59" s="2" t="s">
        <v>24</v>
      </c>
      <c r="K59" s="2" t="s">
        <v>25</v>
      </c>
    </row>
    <row r="60" spans="1:11" ht="12.75">
      <c r="A60" s="3" t="s">
        <v>429</v>
      </c>
      <c r="D60" s="3" t="s">
        <v>429</v>
      </c>
      <c r="E60" s="3"/>
      <c r="F60" s="3"/>
      <c r="G60" s="3"/>
      <c r="H60" s="3" t="s">
        <v>429</v>
      </c>
      <c r="I60" s="3"/>
      <c r="J60" s="3"/>
      <c r="K60" s="3" t="s">
        <v>429</v>
      </c>
    </row>
    <row r="61" spans="1:11" ht="12.75">
      <c r="A61" t="s">
        <v>78</v>
      </c>
      <c r="D61" t="s">
        <v>70</v>
      </c>
      <c r="H61" t="s">
        <v>81</v>
      </c>
      <c r="K61" t="s">
        <v>87</v>
      </c>
    </row>
    <row r="62" spans="1:11" ht="12.75">
      <c r="A62" t="s">
        <v>26</v>
      </c>
      <c r="D62" t="s">
        <v>75</v>
      </c>
      <c r="H62" t="s">
        <v>88</v>
      </c>
      <c r="K62" t="s">
        <v>86</v>
      </c>
    </row>
    <row r="63" spans="1:11" ht="12.75">
      <c r="A63" t="s">
        <v>64</v>
      </c>
      <c r="D63" t="s">
        <v>74</v>
      </c>
      <c r="H63" t="s">
        <v>84</v>
      </c>
      <c r="K63" t="s">
        <v>89</v>
      </c>
    </row>
    <row r="64" spans="1:11" ht="12.75">
      <c r="A64" t="s">
        <v>73</v>
      </c>
      <c r="D64" t="s">
        <v>72</v>
      </c>
      <c r="H64" t="s">
        <v>85</v>
      </c>
      <c r="K64" t="s">
        <v>14</v>
      </c>
    </row>
    <row r="65" spans="1:11" ht="12.75">
      <c r="A65" t="s">
        <v>27</v>
      </c>
      <c r="D65" t="s">
        <v>28</v>
      </c>
      <c r="H65" t="s">
        <v>29</v>
      </c>
      <c r="K65">
        <v>0</v>
      </c>
    </row>
    <row r="66" spans="1:11" ht="12.75">
      <c r="A66" t="s">
        <v>30</v>
      </c>
      <c r="D66" t="s">
        <v>31</v>
      </c>
      <c r="H66" t="s">
        <v>32</v>
      </c>
      <c r="K66" t="s">
        <v>429</v>
      </c>
    </row>
    <row r="67" spans="1:11" ht="12.75">
      <c r="A67" t="s">
        <v>33</v>
      </c>
      <c r="D67" t="s">
        <v>223</v>
      </c>
      <c r="H67" t="s">
        <v>90</v>
      </c>
      <c r="K67" t="s">
        <v>14</v>
      </c>
    </row>
    <row r="68" spans="1:11" ht="12.75">
      <c r="A68">
        <v>0</v>
      </c>
      <c r="D68" t="s">
        <v>34</v>
      </c>
      <c r="H68">
        <v>0</v>
      </c>
      <c r="K68">
        <v>0</v>
      </c>
    </row>
    <row r="69" spans="1:11" ht="12.75">
      <c r="A69" t="s">
        <v>429</v>
      </c>
      <c r="D69" t="s">
        <v>71</v>
      </c>
      <c r="H69" t="s">
        <v>429</v>
      </c>
      <c r="K69" t="s">
        <v>429</v>
      </c>
    </row>
    <row r="70" spans="1:11" ht="12.75">
      <c r="A70" t="s">
        <v>439</v>
      </c>
      <c r="D70">
        <v>0</v>
      </c>
      <c r="H70" t="s">
        <v>82</v>
      </c>
      <c r="K70" t="s">
        <v>14</v>
      </c>
    </row>
    <row r="71" spans="1:11" ht="12.75">
      <c r="A71" t="s">
        <v>35</v>
      </c>
      <c r="D71" t="s">
        <v>429</v>
      </c>
      <c r="H71" t="s">
        <v>15</v>
      </c>
      <c r="K71">
        <v>0</v>
      </c>
    </row>
    <row r="72" spans="1:11" ht="12.75">
      <c r="A72">
        <v>0</v>
      </c>
      <c r="D72" t="s">
        <v>76</v>
      </c>
      <c r="H72" t="s">
        <v>83</v>
      </c>
      <c r="K72" t="s">
        <v>429</v>
      </c>
    </row>
    <row r="73" spans="1:11" ht="12.75">
      <c r="A73" t="s">
        <v>429</v>
      </c>
      <c r="D73" t="s">
        <v>36</v>
      </c>
      <c r="H73" t="s">
        <v>37</v>
      </c>
      <c r="K73" t="s">
        <v>14</v>
      </c>
    </row>
    <row r="74" spans="1:8" ht="12.75">
      <c r="A74" t="s">
        <v>224</v>
      </c>
      <c r="D74" t="s">
        <v>21</v>
      </c>
      <c r="H74" t="s">
        <v>38</v>
      </c>
    </row>
    <row r="75" spans="1:8" ht="12.75">
      <c r="A75" t="s">
        <v>80</v>
      </c>
      <c r="D75" t="s">
        <v>39</v>
      </c>
      <c r="H75" t="s">
        <v>40</v>
      </c>
    </row>
    <row r="76" spans="1:4" ht="12.75">
      <c r="A76" t="s">
        <v>41</v>
      </c>
      <c r="D76" t="s">
        <v>42</v>
      </c>
    </row>
    <row r="77" spans="1:8" ht="12.75">
      <c r="A77" t="s">
        <v>43</v>
      </c>
      <c r="D77">
        <v>0</v>
      </c>
      <c r="H77" t="s">
        <v>429</v>
      </c>
    </row>
    <row r="78" spans="1:8" ht="12.75">
      <c r="A78" t="s">
        <v>79</v>
      </c>
      <c r="D78" t="s">
        <v>429</v>
      </c>
      <c r="H78" t="s">
        <v>44</v>
      </c>
    </row>
    <row r="79" spans="1:8" ht="12.75">
      <c r="A79">
        <v>0</v>
      </c>
      <c r="D79" t="s">
        <v>227</v>
      </c>
      <c r="H79" t="s">
        <v>14</v>
      </c>
    </row>
    <row r="80" spans="1:4" ht="12.75">
      <c r="A80" t="s">
        <v>429</v>
      </c>
      <c r="D80" t="s">
        <v>77</v>
      </c>
    </row>
    <row r="81" spans="1:8" ht="12.75">
      <c r="A81" t="s">
        <v>45</v>
      </c>
      <c r="D81" t="s">
        <v>228</v>
      </c>
      <c r="H81" t="s">
        <v>429</v>
      </c>
    </row>
    <row r="82" spans="4:8" ht="12.75">
      <c r="D82">
        <v>0</v>
      </c>
      <c r="H82" t="s">
        <v>14</v>
      </c>
    </row>
    <row r="83" ht="12.75">
      <c r="D83" t="s">
        <v>429</v>
      </c>
    </row>
    <row r="84" ht="12.75">
      <c r="D84" t="s">
        <v>46</v>
      </c>
    </row>
    <row r="85" ht="12.75">
      <c r="D85" t="s">
        <v>47</v>
      </c>
    </row>
    <row r="86" ht="12.75">
      <c r="D86" t="s">
        <v>48</v>
      </c>
    </row>
    <row r="87" ht="12.75">
      <c r="D87" t="s">
        <v>49</v>
      </c>
    </row>
    <row r="88" ht="12.75">
      <c r="D88" t="s">
        <v>50</v>
      </c>
    </row>
    <row r="89" ht="12.75">
      <c r="D89" t="s">
        <v>51</v>
      </c>
    </row>
    <row r="90" ht="12.75">
      <c r="D90" t="s">
        <v>52</v>
      </c>
    </row>
    <row r="91" ht="12.75">
      <c r="D91" t="s">
        <v>58</v>
      </c>
    </row>
    <row r="92" ht="12.75">
      <c r="D92" t="s">
        <v>59</v>
      </c>
    </row>
    <row r="93" ht="12.75">
      <c r="D93" t="s">
        <v>53</v>
      </c>
    </row>
    <row r="94" ht="12.75">
      <c r="D94" t="s">
        <v>54</v>
      </c>
    </row>
    <row r="95" ht="12.75">
      <c r="D95" t="s">
        <v>55</v>
      </c>
    </row>
    <row r="96" ht="12.75">
      <c r="D96" t="s">
        <v>57</v>
      </c>
    </row>
    <row r="99" spans="1:6" ht="12.75">
      <c r="A99" s="2" t="s">
        <v>243</v>
      </c>
      <c r="C99" s="2" t="s">
        <v>244</v>
      </c>
      <c r="F99" s="2" t="s">
        <v>245</v>
      </c>
    </row>
    <row r="100" spans="1:6" ht="12.75">
      <c r="A100" t="s">
        <v>68</v>
      </c>
      <c r="C100" t="s">
        <v>68</v>
      </c>
      <c r="F100" t="s">
        <v>68</v>
      </c>
    </row>
    <row r="101" spans="1:6" ht="12.75">
      <c r="A101" t="s">
        <v>246</v>
      </c>
      <c r="C101" t="s">
        <v>247</v>
      </c>
      <c r="F101" t="s">
        <v>248</v>
      </c>
    </row>
    <row r="102" spans="1:6" ht="12.75">
      <c r="A102" t="s">
        <v>249</v>
      </c>
      <c r="C102" t="s">
        <v>250</v>
      </c>
      <c r="F102" t="s">
        <v>251</v>
      </c>
    </row>
    <row r="103" spans="1:6" ht="12.75">
      <c r="A103" t="s">
        <v>252</v>
      </c>
      <c r="C103" t="s">
        <v>253</v>
      </c>
      <c r="F103" t="s">
        <v>254</v>
      </c>
    </row>
    <row r="104" spans="1:6" ht="12.75">
      <c r="A104" t="s">
        <v>255</v>
      </c>
      <c r="C104" t="s">
        <v>256</v>
      </c>
      <c r="F104" t="s">
        <v>257</v>
      </c>
    </row>
    <row r="105" spans="1:6" ht="12.75">
      <c r="A105" t="s">
        <v>258</v>
      </c>
      <c r="C105" t="s">
        <v>2</v>
      </c>
      <c r="F105" t="s">
        <v>62</v>
      </c>
    </row>
    <row r="106" spans="1:6" ht="12.75">
      <c r="A106" t="s">
        <v>259</v>
      </c>
      <c r="C106" t="s">
        <v>260</v>
      </c>
      <c r="F106" t="s">
        <v>0</v>
      </c>
    </row>
    <row r="107" spans="1:6" ht="12.75">
      <c r="A107" t="s">
        <v>261</v>
      </c>
      <c r="C107" t="s">
        <v>262</v>
      </c>
      <c r="F107" t="s">
        <v>263</v>
      </c>
    </row>
    <row r="108" spans="1:6" ht="12.75">
      <c r="A108" t="s">
        <v>264</v>
      </c>
      <c r="C108" t="s">
        <v>265</v>
      </c>
      <c r="F108" t="s">
        <v>61</v>
      </c>
    </row>
    <row r="109" spans="1:6" ht="12.75">
      <c r="A109" t="s">
        <v>266</v>
      </c>
      <c r="C109" t="s">
        <v>267</v>
      </c>
      <c r="F109" t="s">
        <v>268</v>
      </c>
    </row>
    <row r="110" spans="1:6" ht="12.75">
      <c r="A110" t="s">
        <v>269</v>
      </c>
      <c r="C110" t="s">
        <v>270</v>
      </c>
      <c r="F110" t="s">
        <v>271</v>
      </c>
    </row>
    <row r="111" spans="1:6" ht="12.75">
      <c r="A111" t="s">
        <v>272</v>
      </c>
      <c r="C111" t="s">
        <v>273</v>
      </c>
      <c r="F111" t="s">
        <v>274</v>
      </c>
    </row>
    <row r="112" spans="1:6" ht="12.75">
      <c r="A112" t="s">
        <v>275</v>
      </c>
      <c r="C112" t="s">
        <v>276</v>
      </c>
      <c r="F112" t="s">
        <v>277</v>
      </c>
    </row>
    <row r="113" spans="1:6" ht="12.75">
      <c r="A113" t="s">
        <v>278</v>
      </c>
      <c r="C113" t="s">
        <v>279</v>
      </c>
      <c r="F113" t="s">
        <v>280</v>
      </c>
    </row>
    <row r="114" spans="1:6" ht="12.75">
      <c r="A114" t="s">
        <v>281</v>
      </c>
      <c r="C114" t="s">
        <v>282</v>
      </c>
      <c r="F114" t="s">
        <v>283</v>
      </c>
    </row>
    <row r="115" spans="1:3" ht="12.75">
      <c r="A115" t="s">
        <v>284</v>
      </c>
      <c r="C115" t="s">
        <v>285</v>
      </c>
    </row>
    <row r="116" spans="1:3" ht="12.75">
      <c r="A116" t="s">
        <v>286</v>
      </c>
      <c r="C116" t="s">
        <v>287</v>
      </c>
    </row>
    <row r="117" spans="1:3" ht="12.75">
      <c r="A117" t="s">
        <v>288</v>
      </c>
      <c r="C117" t="s">
        <v>289</v>
      </c>
    </row>
    <row r="118" spans="1:3" ht="12.75">
      <c r="A118" t="s">
        <v>290</v>
      </c>
      <c r="C118" t="s">
        <v>1</v>
      </c>
    </row>
    <row r="119" ht="12.75">
      <c r="C119" t="s">
        <v>291</v>
      </c>
    </row>
    <row r="120" ht="12.75">
      <c r="C120" t="s">
        <v>292</v>
      </c>
    </row>
    <row r="121" ht="12.75">
      <c r="C121" t="s">
        <v>293</v>
      </c>
    </row>
    <row r="122" ht="12.75">
      <c r="C122" t="s">
        <v>294</v>
      </c>
    </row>
    <row r="123" ht="12.75">
      <c r="C123" t="s">
        <v>295</v>
      </c>
    </row>
    <row r="124" ht="12.75">
      <c r="C124" t="s">
        <v>296</v>
      </c>
    </row>
    <row r="125" ht="12.75">
      <c r="C125" t="s">
        <v>297</v>
      </c>
    </row>
    <row r="126" ht="12.75">
      <c r="C126" t="s">
        <v>298</v>
      </c>
    </row>
    <row r="127" ht="12.75">
      <c r="C127" t="s">
        <v>60</v>
      </c>
    </row>
    <row r="128" ht="12.75">
      <c r="C128" t="s">
        <v>299</v>
      </c>
    </row>
    <row r="129" ht="12.75">
      <c r="C129" t="s">
        <v>300</v>
      </c>
    </row>
    <row r="130" ht="12.75">
      <c r="C130" t="s">
        <v>301</v>
      </c>
    </row>
    <row r="131" ht="12.75">
      <c r="C131" t="s">
        <v>302</v>
      </c>
    </row>
    <row r="132" ht="12.75">
      <c r="C132" t="s">
        <v>303</v>
      </c>
    </row>
    <row r="133" ht="12.75">
      <c r="C133" t="s">
        <v>304</v>
      </c>
    </row>
    <row r="134" ht="12.75">
      <c r="C134" t="s">
        <v>305</v>
      </c>
    </row>
    <row r="135" ht="12.75">
      <c r="C135" t="s">
        <v>306</v>
      </c>
    </row>
    <row r="136" ht="12.75">
      <c r="C136" t="s">
        <v>307</v>
      </c>
    </row>
    <row r="137" ht="12.75">
      <c r="C137" t="s">
        <v>308</v>
      </c>
    </row>
    <row r="138" ht="12.75">
      <c r="C138" t="s">
        <v>309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 Sutherland</dc:creator>
  <cp:keywords/>
  <dc:description/>
  <cp:lastModifiedBy>jon.wicke</cp:lastModifiedBy>
  <cp:lastPrinted>2005-10-31T21:00:42Z</cp:lastPrinted>
  <dcterms:created xsi:type="dcterms:W3CDTF">2002-07-26T15:14:10Z</dcterms:created>
  <dcterms:modified xsi:type="dcterms:W3CDTF">2005-11-22T16:09:44Z</dcterms:modified>
  <cp:category/>
  <cp:version/>
  <cp:contentType/>
  <cp:contentStatus/>
</cp:coreProperties>
</file>