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386" windowWidth="12120" windowHeight="8760" activeTab="0"/>
  </bookViews>
  <sheets>
    <sheet name="SRSA" sheetId="1" r:id="rId1"/>
    <sheet name="All" sheetId="2" r:id="rId2"/>
  </sheets>
  <definedNames>
    <definedName name="_xlnm.Print_Area" localSheetId="1">'All'!$A$1:$AF$487</definedName>
    <definedName name="_xlnm.Print_Area" localSheetId="0">'SRSA'!$A$1:$AF$405</definedName>
    <definedName name="_xlnm.Print_Titles" localSheetId="1">'All'!$1:$4</definedName>
    <definedName name="_xlnm.Print_Titles" localSheetId="0">'SRSA'!$8:$10</definedName>
  </definedNames>
  <calcPr fullCalcOnLoad="1"/>
</workbook>
</file>

<file path=xl/comments2.xml><?xml version="1.0" encoding="utf-8"?>
<comments xmlns="http://schemas.openxmlformats.org/spreadsheetml/2006/main">
  <authors>
    <author>robert.hitchcock</author>
  </authors>
  <commentList>
    <comment ref="A367" authorId="0">
      <text>
        <r>
          <rPr>
            <b/>
            <sz val="8"/>
            <rFont val="Tahoma"/>
            <family val="0"/>
          </rPr>
          <t>robert.hitchcock:</t>
        </r>
        <r>
          <rPr>
            <sz val="8"/>
            <rFont val="Tahoma"/>
            <family val="0"/>
          </rPr>
          <t xml:space="preserve">
Different NCES # last year</t>
        </r>
      </text>
    </comment>
    <comment ref="A234" authorId="0">
      <text>
        <r>
          <rPr>
            <b/>
            <sz val="8"/>
            <rFont val="Tahoma"/>
            <family val="0"/>
          </rPr>
          <t>robert.hitchcock:</t>
        </r>
        <r>
          <rPr>
            <sz val="8"/>
            <rFont val="Tahoma"/>
            <family val="0"/>
          </rPr>
          <t xml:space="preserve">
Different NCES ID #
</t>
        </r>
      </text>
    </comment>
    <comment ref="A206" authorId="0">
      <text>
        <r>
          <rPr>
            <b/>
            <sz val="8"/>
            <rFont val="Tahoma"/>
            <family val="0"/>
          </rPr>
          <t>robert.hitchcock:</t>
        </r>
        <r>
          <rPr>
            <sz val="8"/>
            <rFont val="Tahoma"/>
            <family val="0"/>
          </rPr>
          <t xml:space="preserve">
Applied in Past
</t>
        </r>
      </text>
    </comment>
  </commentList>
</comments>
</file>

<file path=xl/sharedStrings.xml><?xml version="1.0" encoding="utf-8"?>
<sst xmlns="http://schemas.openxmlformats.org/spreadsheetml/2006/main" count="6665" uniqueCount="1581">
  <si>
    <t>ELYRIA PUBLIC SCHOOL</t>
  </si>
  <si>
    <t>RR 1 BOX 275</t>
  </si>
  <si>
    <t>ELYRIA</t>
  </si>
  <si>
    <t>BURTON PUBLIC SCHOOL</t>
  </si>
  <si>
    <t>PO BOX 219</t>
  </si>
  <si>
    <t>DIST 065 - BUFFALO COUNTY</t>
  </si>
  <si>
    <t>26520 PAWNEE RD</t>
  </si>
  <si>
    <t>RAVENNA</t>
  </si>
  <si>
    <t>PANHANDLE PUBLIC SCHOOL</t>
  </si>
  <si>
    <t>40 PANHANDLE RD</t>
  </si>
  <si>
    <t>HAINES BRANCH PUBLIC SCHOOL</t>
  </si>
  <si>
    <t>5001 SW 56TH</t>
  </si>
  <si>
    <t>PRAIRIE HOME PUBLIC SCHOOL</t>
  </si>
  <si>
    <t>COTTONWOOD PUBLIC SCHOOL</t>
  </si>
  <si>
    <t>DIST 070 - GARFIELD COUNTY</t>
  </si>
  <si>
    <t>SPARKS PUBLIC SCHOOL</t>
  </si>
  <si>
    <t>ROSE PUBLIC SCHOOL</t>
  </si>
  <si>
    <t>CHALK BUTTE PUBLIC SCHOOL</t>
  </si>
  <si>
    <t>321 SI ROAD</t>
  </si>
  <si>
    <t>UNION PUBLIC SCHOOL</t>
  </si>
  <si>
    <t>47572 887TH ROAD</t>
  </si>
  <si>
    <t>FUNK PUBLIC SCHOOL</t>
  </si>
  <si>
    <t>301 MAIN ST BOX 8</t>
  </si>
  <si>
    <t>FUNK</t>
  </si>
  <si>
    <t>TAPPAN VALLEY PUBLIC SCHOOL</t>
  </si>
  <si>
    <t>RR 3 BOX 86</t>
  </si>
  <si>
    <t>DIST 077 - CHEYENNE COUNTY</t>
  </si>
  <si>
    <t>1114 TOLEDO ST PO BOX 77</t>
  </si>
  <si>
    <t>IRWIN PUBLIC SCHOOL</t>
  </si>
  <si>
    <t>OTOE PUBLIC SCHOOL</t>
  </si>
  <si>
    <t>314 LOCUST ST PO BOX 93</t>
  </si>
  <si>
    <t>OTOE</t>
  </si>
  <si>
    <t>ROSEDALE PUBLIC SCHOOL</t>
  </si>
  <si>
    <t>PO BOX 39</t>
  </si>
  <si>
    <t>HERSHEY</t>
  </si>
  <si>
    <t>DIST 082 - CUMING COUNTY</t>
  </si>
  <si>
    <t>200 S LINCOLN RM 51</t>
  </si>
  <si>
    <t>DIST 083 - CHERRY COUNTY</t>
  </si>
  <si>
    <t>FIELDSIDE PUBLIC SCHOOL</t>
  </si>
  <si>
    <t>HC 64 BOX 9 A</t>
  </si>
  <si>
    <t>48304 879 ROAD</t>
  </si>
  <si>
    <t>DIST 090 - HOLT COUNTY</t>
  </si>
  <si>
    <t>49100 878TH ROAD</t>
  </si>
  <si>
    <t>LAKESIDE PUBLIC SCHOOL</t>
  </si>
  <si>
    <t>PO BOX 3</t>
  </si>
  <si>
    <t>LAKESIDE</t>
  </si>
  <si>
    <t>KALAMAZOO PUBLIC SCHOOL</t>
  </si>
  <si>
    <t>MANLEY PUBLIC SCHOOL</t>
  </si>
  <si>
    <t>115 CHERRY ST BOX 98</t>
  </si>
  <si>
    <t>MANLEY</t>
  </si>
  <si>
    <t>PHELPS DISTRICT R 4</t>
  </si>
  <si>
    <t>74204 L ROAD</t>
  </si>
  <si>
    <t>ELM CREEK</t>
  </si>
  <si>
    <t>WESTERN PUBLIC SCHOOL</t>
  </si>
  <si>
    <t>BOX 488</t>
  </si>
  <si>
    <t>WESTERN</t>
  </si>
  <si>
    <t>CENTURA PUBLIC SCHOOLS</t>
  </si>
  <si>
    <t>PO BOX 430</t>
  </si>
  <si>
    <t>CAIRO</t>
  </si>
  <si>
    <t>DIST 100 - DAWSON COUNTY</t>
  </si>
  <si>
    <t>ELSMERE PUBLIC SCHOOL</t>
  </si>
  <si>
    <t>TOUHY PUBLIC SCHOOL</t>
  </si>
  <si>
    <t>2744 COUNTY ROAD F</t>
  </si>
  <si>
    <t>VALPARAISO</t>
  </si>
  <si>
    <t>NORTH STAR PUBLIC SCHOOL</t>
  </si>
  <si>
    <t>701 COUNTY ROAD 29</t>
  </si>
  <si>
    <t>ELLSWORTH PUBLIC SCHOOL</t>
  </si>
  <si>
    <t>PO BOX 55</t>
  </si>
  <si>
    <t>ELLSWORTH</t>
  </si>
  <si>
    <t>DIST 505 - COLFAX COUNTY</t>
  </si>
  <si>
    <t>454 ROAD N</t>
  </si>
  <si>
    <t>GOOSE CREEK PUBLIC SCHOOL</t>
  </si>
  <si>
    <t>WILLOW VALLEY PUBLIC SCHOOL</t>
  </si>
  <si>
    <t>BROADWATER PUBLIC SCHOOL</t>
  </si>
  <si>
    <t>251 N STAR PO BOX 128</t>
  </si>
  <si>
    <t>BROADWATER</t>
  </si>
  <si>
    <t>EXTENSION PUBLIC SCHOOL</t>
  </si>
  <si>
    <t>HC 81 BOX 62</t>
  </si>
  <si>
    <t>SHERIDAN COUNTY SCH DIST #131</t>
  </si>
  <si>
    <t>HC 80 BOX 20</t>
  </si>
  <si>
    <t>BOILING SPRINGS PUBLIC SCHOOL</t>
  </si>
  <si>
    <t>HC 65 BOX 41</t>
  </si>
  <si>
    <t>GOLDEN RULE PUBLIC SCHOOL</t>
  </si>
  <si>
    <t>HC 69 BOX 19</t>
  </si>
  <si>
    <t>HART LAKE PUBLIC SCHOOL</t>
  </si>
  <si>
    <t>REDMILL PUBLIC SCHOOL</t>
  </si>
  <si>
    <t>45859 JEARY DR</t>
  </si>
  <si>
    <t>ROKEBY PUBLIC SCHOOL</t>
  </si>
  <si>
    <t>701 W ROKEBY</t>
  </si>
  <si>
    <t>CHENEY PUBLIC SCHOOL</t>
  </si>
  <si>
    <t>9300 SECOND ST RR 8</t>
  </si>
  <si>
    <t>NEW HOPE PUBLIC SCHOOL</t>
  </si>
  <si>
    <t>431 SOUTH 10TH</t>
  </si>
  <si>
    <t>ROUND HILL PUBLIC SCHOOL</t>
  </si>
  <si>
    <t>DIST 165 - HOLT COUNTY</t>
  </si>
  <si>
    <t>HC 63 BOX 7 B</t>
  </si>
  <si>
    <t>BOARDMAN CREEK PUBLIC SCHOOL</t>
  </si>
  <si>
    <t>CARVER PUBLIC SCHOOL</t>
  </si>
  <si>
    <t>BALLARD MARSH PUBLIC SCHOOL</t>
  </si>
  <si>
    <t>CUTCOMB LAKE PUBLIC SCHOOL</t>
  </si>
  <si>
    <t>RIDGEWAY PUBLIC SCHOOL</t>
  </si>
  <si>
    <t>47596 880TH ROAD</t>
  </si>
  <si>
    <t>DIST 504 - COLFAX COUNTY</t>
  </si>
  <si>
    <t>697 ROAD 16</t>
  </si>
  <si>
    <t>CLOVER COVE PUBLIC SCHOOL</t>
  </si>
  <si>
    <t>86604 468TH AVE</t>
  </si>
  <si>
    <t>BERWYN PUBLIC SCHOOL</t>
  </si>
  <si>
    <t>1401 KENT ST</t>
  </si>
  <si>
    <t>BERWYN</t>
  </si>
  <si>
    <t>DIST 044 - DAWSON COUNTY</t>
  </si>
  <si>
    <t>DIST 081 - DAWSON COUNTY</t>
  </si>
  <si>
    <t>DODGE PUBLIC SCHOOLS</t>
  </si>
  <si>
    <t>209 N ASH ST</t>
  </si>
  <si>
    <t>DODGE</t>
  </si>
  <si>
    <t>DORCHESTER PUBLIC SCHOOLS</t>
  </si>
  <si>
    <t>506 W 9TH BOX 7</t>
  </si>
  <si>
    <t>DORCHESTER</t>
  </si>
  <si>
    <t>ELBA PUBLIC SCHOOLS</t>
  </si>
  <si>
    <t>711 CAROLINE ST BOX 100</t>
  </si>
  <si>
    <t>ELBA</t>
  </si>
  <si>
    <t>ELGIN PUBLIC SCHOOLS</t>
  </si>
  <si>
    <t>101 N 4TH ST BOX 399</t>
  </si>
  <si>
    <t>ELGIN</t>
  </si>
  <si>
    <t>ELK CREEK PUBLIC SCHOOL</t>
  </si>
  <si>
    <t>475 JEFFERSON PO BOX 8</t>
  </si>
  <si>
    <t>ELK CREEK</t>
  </si>
  <si>
    <t>ELKHORN PUBLIC SCHOOLS</t>
  </si>
  <si>
    <t>502 GLENN ST PO BOX 439</t>
  </si>
  <si>
    <t>ELKHORN</t>
  </si>
  <si>
    <t>ELM CREEK PUBLIC SCHOOLS</t>
  </si>
  <si>
    <t>230 CALKINS PO BOX 490</t>
  </si>
  <si>
    <t>ELWOOD PUBLIC SCHOOLS</t>
  </si>
  <si>
    <t>502 FIRST AVE BOX 107</t>
  </si>
  <si>
    <t>ELWOOD</t>
  </si>
  <si>
    <t>FAIRBURY PUBLIC SCHOOLS</t>
  </si>
  <si>
    <t>703 K ST</t>
  </si>
  <si>
    <t>FAIRBURY</t>
  </si>
  <si>
    <t>FALLS CITY PUBLIC SCHOOLS</t>
  </si>
  <si>
    <t>1415 MORTON ST PO BOX 129</t>
  </si>
  <si>
    <t>FARWELL PUBLIC SCHOOL</t>
  </si>
  <si>
    <t>400 RAMSEY ST PO BOX 49</t>
  </si>
  <si>
    <t>FARWELL</t>
  </si>
  <si>
    <t>ST LIBORY ELEMENTARY SCHOOL</t>
  </si>
  <si>
    <t>435 ST PAUL RD</t>
  </si>
  <si>
    <t>ST LIBORY</t>
  </si>
  <si>
    <t>FORT CALHOUN COMMUNITY SCHS</t>
  </si>
  <si>
    <t>1506 LINCOLN ST BOX 430</t>
  </si>
  <si>
    <t>FORT CALHOUN</t>
  </si>
  <si>
    <t>FREMONT PUBLIC SCHOOLS</t>
  </si>
  <si>
    <t>957 N PIERCE ST</t>
  </si>
  <si>
    <t>GARDEN COUNTY HIGH SCHOOL</t>
  </si>
  <si>
    <t>200 W 4TH ST BOX 230</t>
  </si>
  <si>
    <t>GIBBON PUBLIC SCHOOLS</t>
  </si>
  <si>
    <t>1019 SECOND PO BOX 790</t>
  </si>
  <si>
    <t>GIBBON</t>
  </si>
  <si>
    <t>GILTNER PUBLIC SCHOOLS</t>
  </si>
  <si>
    <t>#2 WEST 6TH RD BOX 160</t>
  </si>
  <si>
    <t>GILTNER</t>
  </si>
  <si>
    <t>GOTHENBURG PUBLIC SCHOOLS</t>
  </si>
  <si>
    <t>1415 AVE G</t>
  </si>
  <si>
    <t>GOTHENBURG</t>
  </si>
  <si>
    <t>203 N KILDARE BOX 160</t>
  </si>
  <si>
    <t>GREELEY</t>
  </si>
  <si>
    <t>GRETNA PUBLIC SCHOOLS</t>
  </si>
  <si>
    <t>801 SOUTH ST</t>
  </si>
  <si>
    <t>GRETNA</t>
  </si>
  <si>
    <t>HAIG PUBLIC SCHOOL</t>
  </si>
  <si>
    <t>100928 CR 16</t>
  </si>
  <si>
    <t>MITCHELL</t>
  </si>
  <si>
    <t>HAMPTON PUBLIC SCHOOLS</t>
  </si>
  <si>
    <t>458 5TH ST</t>
  </si>
  <si>
    <t>HAMPTON</t>
  </si>
  <si>
    <t>HARTINGTON PUBLIC SCHOOLS</t>
  </si>
  <si>
    <t>501 S BROADWAY PO BOX 75</t>
  </si>
  <si>
    <t>HARTINGTON</t>
  </si>
  <si>
    <t>HARVARD PUBLIC SCHOOLS</t>
  </si>
  <si>
    <t>506 E NORTH ST BOX 100</t>
  </si>
  <si>
    <t>HARVARD</t>
  </si>
  <si>
    <t>HASTINGS PUBLIC SCHOOLS</t>
  </si>
  <si>
    <t>714 W 5TH</t>
  </si>
  <si>
    <t>HAY SPRINGS PUBLIC SCHOOLS</t>
  </si>
  <si>
    <t>407 N BAKER BOX 280</t>
  </si>
  <si>
    <t>HEMINGFORD PUBLIC SCHOOLS</t>
  </si>
  <si>
    <t>911 NIOBRARA ST BOX 217</t>
  </si>
  <si>
    <t>HERSHEY PUBLIC SCHOOLS</t>
  </si>
  <si>
    <t>301 S LINCOLN BOX 369</t>
  </si>
  <si>
    <t>HIGHLAND PUBLIC SCHOOL</t>
  </si>
  <si>
    <t>330132 COUNTY ROAD L</t>
  </si>
  <si>
    <t>MINATARE</t>
  </si>
  <si>
    <t>HOLDREGE PUBLIC SCHOOLS</t>
  </si>
  <si>
    <t>505 14TH AVENUE</t>
  </si>
  <si>
    <t>WEST HOLT RURAL HIGH SCHOOL</t>
  </si>
  <si>
    <t>NORTH MAIN BOX 457</t>
  </si>
  <si>
    <t>HOMER COMMUNITY SCHOOLS</t>
  </si>
  <si>
    <t>212 S 3RD BOX 340</t>
  </si>
  <si>
    <t>HOMER</t>
  </si>
  <si>
    <t>HUMPHREY PUBLIC SCHOOLS</t>
  </si>
  <si>
    <t>405 S 7TH BOX 278</t>
  </si>
  <si>
    <t>HUMPHREY</t>
  </si>
  <si>
    <t>HYANNIS HIGH SCHOOL</t>
  </si>
  <si>
    <t>EAST HWY 2 BOX 286</t>
  </si>
  <si>
    <t>JACKSON PUBLIC SCHOOL</t>
  </si>
  <si>
    <t>122 E ELK ST PO BOX 67</t>
  </si>
  <si>
    <t>JACKSON</t>
  </si>
  <si>
    <t>JOHNSON-BROCK PUBLIC SCHOOLS</t>
  </si>
  <si>
    <t>310 MAIN ST BOX 186</t>
  </si>
  <si>
    <t>JOHNSON</t>
  </si>
  <si>
    <t>JUNIATA ELEMENTARY SCHOOL</t>
  </si>
  <si>
    <t>KEARNEY PUBLIC SCHOOLS</t>
  </si>
  <si>
    <t>310 W 24TH ST</t>
  </si>
  <si>
    <t>KENESAW PUBLIC SCHOOLS</t>
  </si>
  <si>
    <t>110 N 5TH AVE BOX 129</t>
  </si>
  <si>
    <t>KENESAW</t>
  </si>
  <si>
    <t>KEYA PAHA COUNTY HIGH SCHOOL</t>
  </si>
  <si>
    <t>101 FOOTBALL AVE BOX 219</t>
  </si>
  <si>
    <t>KIMBALL PUBLIC SCHOOLS</t>
  </si>
  <si>
    <t>816 E 3RD SUITE A</t>
  </si>
  <si>
    <t>KIMBALL</t>
  </si>
  <si>
    <t>LAKE ALICE PUBLIC SCHOOL</t>
  </si>
  <si>
    <t>50033 COUNTY ROAD 26</t>
  </si>
  <si>
    <t>SCOTTSBLUFF</t>
  </si>
  <si>
    <t>LAKE MINATARE PUBLIC SCHOOL</t>
  </si>
  <si>
    <t>280548 COUNTY ROAD K</t>
  </si>
  <si>
    <t>LEIGH COMMUNITY SCHOOLS</t>
  </si>
  <si>
    <t>310 SHORT ST BOX 98</t>
  </si>
  <si>
    <t>LEIGH</t>
  </si>
  <si>
    <t>LEWISTON CONSOLIDATED SCHOOLS</t>
  </si>
  <si>
    <t>306 W TIGER AV RR1,BOX 74</t>
  </si>
  <si>
    <t>LEWISTON</t>
  </si>
  <si>
    <t>LEXINGTON PUBLIC SCHOOLS</t>
  </si>
  <si>
    <t>1610 N WASHINGTON BOX 890</t>
  </si>
  <si>
    <t>LINCOLN PUBLIC SCHOOLS</t>
  </si>
  <si>
    <t>BOX 82889</t>
  </si>
  <si>
    <t>LITCHFIELD PUBLIC SCHOOLS</t>
  </si>
  <si>
    <t>500 N MAIN BOX 167</t>
  </si>
  <si>
    <t>LITCHFIELD</t>
  </si>
  <si>
    <t>LOOMIS PUBLIC SCHOOLS</t>
  </si>
  <si>
    <t>101 BRYAN PO BOX 250</t>
  </si>
  <si>
    <t>LOOMIS</t>
  </si>
  <si>
    <t>LOUISVILLE PUBLIC SCHOOLS</t>
  </si>
  <si>
    <t>202 W 3RD BOX 489</t>
  </si>
  <si>
    <t>LOUISVILLE</t>
  </si>
  <si>
    <t>LOUP CITY PUBLIC SCHOOLS</t>
  </si>
  <si>
    <t>800 N 8TH ST BOX 628</t>
  </si>
  <si>
    <t>LOUP CITY</t>
  </si>
  <si>
    <t>LOUP COUNTY PUBLIC SCHOOLS</t>
  </si>
  <si>
    <t>608 WILLIAMS ST BOX 170</t>
  </si>
  <si>
    <t>TAYLOR</t>
  </si>
  <si>
    <t>LYONS-DECATUR NORTHEAST SCHS</t>
  </si>
  <si>
    <t>400 S 5TH ST BOX 526</t>
  </si>
  <si>
    <t>LYONS</t>
  </si>
  <si>
    <t>MADISON PUBLIC SCHOOLS</t>
  </si>
  <si>
    <t>700 S KENT BOX 450</t>
  </si>
  <si>
    <t>MALCOLM PUBLIC SCHOOLS</t>
  </si>
  <si>
    <t>10004 N W 112TH ST</t>
  </si>
  <si>
    <t>MALCOLM</t>
  </si>
  <si>
    <t>MASON CITY PUBLIC SCHOOL</t>
  </si>
  <si>
    <t>BOX 88</t>
  </si>
  <si>
    <t>MASON CITY</t>
  </si>
  <si>
    <t>MAYWOOD PUBLIC SCHOOLS</t>
  </si>
  <si>
    <t>NO 1 TIGER DR BOX 46</t>
  </si>
  <si>
    <t>MAYWOOD</t>
  </si>
  <si>
    <t>MC COOK PUBLIC SCHOOLS</t>
  </si>
  <si>
    <t>700 W 7TH</t>
  </si>
  <si>
    <t>MC COOL JUNCTION PUBLIC SCHS</t>
  </si>
  <si>
    <t>209 S 2ND ST BOX 278</t>
  </si>
  <si>
    <t>MCCOOL JUNCTION</t>
  </si>
  <si>
    <t>MC PHERSON COUNTY HIGH SCHOOL</t>
  </si>
  <si>
    <t>100 MAIN ST PO BOX 38</t>
  </si>
  <si>
    <t>MEAD PUBLIC SCHOOLS</t>
  </si>
  <si>
    <t>115 N ELM BOX 158</t>
  </si>
  <si>
    <t>MEAD</t>
  </si>
  <si>
    <t>MEDICINE VALLEY PUBLIC SCHOOLS</t>
  </si>
  <si>
    <t>4TH &amp; CROOK ST BOX 9</t>
  </si>
  <si>
    <t>CURTIS</t>
  </si>
  <si>
    <t>MERIDIAN PUBLIC SCHOOLS</t>
  </si>
  <si>
    <t>WEST HWY 4 BOX 190</t>
  </si>
  <si>
    <t>DAYKIN</t>
  </si>
  <si>
    <t>MERRIMAN PUBLIC SCHOOL</t>
  </si>
  <si>
    <t>MILFORD PUBLIC SCHOOLS</t>
  </si>
  <si>
    <t>1200 W 1ST BOX C</t>
  </si>
  <si>
    <t>MILFORD</t>
  </si>
  <si>
    <t>MILLARD PUBLIC SCHOOLS</t>
  </si>
  <si>
    <t>5606 S 147TH ST</t>
  </si>
  <si>
    <t>OMAHA</t>
  </si>
  <si>
    <t>MINATARE PUBLIC SCHOOLS</t>
  </si>
  <si>
    <t>1107 7TH ST BOX 425</t>
  </si>
  <si>
    <t>MINDEN PUBLIC SCHOOLS</t>
  </si>
  <si>
    <t>520 W 3RD PO BOX 301</t>
  </si>
  <si>
    <t>MINDEN</t>
  </si>
  <si>
    <t>MITCHELL PUBLIC SCHOOLS</t>
  </si>
  <si>
    <t>1819 19TH AVE</t>
  </si>
  <si>
    <t>MULLEN PUBLIC SCHOOLS</t>
  </si>
  <si>
    <t>404 N BLAINE BOX 127</t>
  </si>
  <si>
    <t>MULLEN</t>
  </si>
  <si>
    <t>NEBRASKA CITY PUBLIC SCHOOLS</t>
  </si>
  <si>
    <t>215 N 12TH ST</t>
  </si>
  <si>
    <t>CONESTOGA PUBLIC SCHOOLS</t>
  </si>
  <si>
    <t>104 EAST HIGH PO BOX 184</t>
  </si>
  <si>
    <t>MURRAY</t>
  </si>
  <si>
    <t>NELIGH-OAKDALE SCHOOLS</t>
  </si>
  <si>
    <t>600 J ST BOX 149</t>
  </si>
  <si>
    <t>NEMAHA VALLEY SCHOOLS</t>
  </si>
  <si>
    <t>407 N 1ST PO BOX 255</t>
  </si>
  <si>
    <t>COOK</t>
  </si>
  <si>
    <t>NEWCASTLE PUBLIC SCHOOLS</t>
  </si>
  <si>
    <t>509 ANNIE ST PO BOX 187</t>
  </si>
  <si>
    <t>NEWCASTLE</t>
  </si>
  <si>
    <t>NEWMAN GROVE PUBLIC SCHOOLS</t>
  </si>
  <si>
    <t>101 S 8TH BOX 370</t>
  </si>
  <si>
    <t>NEWMAN GROVE</t>
  </si>
  <si>
    <t>NORTH LOUP SCOTIA PUBLIC SCHS</t>
  </si>
  <si>
    <t>HWY 22 BOX 307</t>
  </si>
  <si>
    <t>SCOTIA</t>
  </si>
  <si>
    <t>NORFOLK PUBLIC SCHOOLS</t>
  </si>
  <si>
    <t>512 PHILIP AVE PO BOX 139</t>
  </si>
  <si>
    <t>NORFOLK</t>
  </si>
  <si>
    <t>NORTHWEST HIGH SCHOOL</t>
  </si>
  <si>
    <t>2710 N NORTH RD</t>
  </si>
  <si>
    <t>OAKLAND CRAIG PUBLIC SCHOOLS</t>
  </si>
  <si>
    <t>309 N DAVIS</t>
  </si>
  <si>
    <t>OAKLAND</t>
  </si>
  <si>
    <t>OCONTO PUBLIC SCHOOL</t>
  </si>
  <si>
    <t>BOX 155</t>
  </si>
  <si>
    <t>OCONTO</t>
  </si>
  <si>
    <t>OGALLALA PUBLIC SCHOOLS</t>
  </si>
  <si>
    <t>205 E 6TH ST</t>
  </si>
  <si>
    <t>OGALLALA</t>
  </si>
  <si>
    <t>OMAHA PUBLIC SCHOOLS</t>
  </si>
  <si>
    <t>3215 CUMING ST</t>
  </si>
  <si>
    <t>O'NEILL PUBLIC SCHOOLS</t>
  </si>
  <si>
    <t>410 E BENTON PO BOX 230</t>
  </si>
  <si>
    <t>ORD PUBLIC SCHOOLS</t>
  </si>
  <si>
    <t>320 N 19TH</t>
  </si>
  <si>
    <t>OSCEOLA PUBLIC SCHOOLS</t>
  </si>
  <si>
    <t>565 S KIMMEL BOX 198</t>
  </si>
  <si>
    <t>OSCEOLA</t>
  </si>
  <si>
    <t>OSMOND PUBLIC SCHOOLS</t>
  </si>
  <si>
    <t>202 W PRAIRIE ST BOX 458</t>
  </si>
  <si>
    <t>OSMOND</t>
  </si>
  <si>
    <t>OVERTON PUBLIC SCHOOLS</t>
  </si>
  <si>
    <t>401 7TH ST BOX 310</t>
  </si>
  <si>
    <t>OVERTON</t>
  </si>
  <si>
    <t>PALMYRA DISTRICT O R 1</t>
  </si>
  <si>
    <t>425 F ST PO BOX 130</t>
  </si>
  <si>
    <t>PALMYRA</t>
  </si>
  <si>
    <t>PAPILLION-LA VISTA PUBLIC SCHS</t>
  </si>
  <si>
    <t>420 S WASHINGTON</t>
  </si>
  <si>
    <t>PAPILLION</t>
  </si>
  <si>
    <t>PAWNEE CITY PUBLIC SCHOOLS</t>
  </si>
  <si>
    <t>729 E ST BOX 393</t>
  </si>
  <si>
    <t>PAWNEE CITY</t>
  </si>
  <si>
    <t>PAXTON CONSOLIDATED SCHOOLS</t>
  </si>
  <si>
    <t>308 N ELM PO BOX 368</t>
  </si>
  <si>
    <t>PAXTON</t>
  </si>
  <si>
    <t>PENDER PUBLIC SCHOOLS</t>
  </si>
  <si>
    <t>609 WHITNEY ST PO BX 629</t>
  </si>
  <si>
    <t>PENDER</t>
  </si>
  <si>
    <t>PIERCE PUBLIC SCHOOLS</t>
  </si>
  <si>
    <t>201 N SUNSET</t>
  </si>
  <si>
    <t>PIERCE</t>
  </si>
  <si>
    <t>PLAINVIEW PUBLIC SCHOOLS</t>
  </si>
  <si>
    <t>301 W PILCHER PO BOX 638</t>
  </si>
  <si>
    <t>PLAINVIEW</t>
  </si>
  <si>
    <t>SOUTH SARPY DIST 46</t>
  </si>
  <si>
    <t>14801 S 108TH ST</t>
  </si>
  <si>
    <t>SPRINGFIELD</t>
  </si>
  <si>
    <t>PLATTSMOUTH COMMUNITY SCHOOLS</t>
  </si>
  <si>
    <t>1912 EAST HWY 34</t>
  </si>
  <si>
    <t>PLEASANTON PUBLIC SCHOOLS</t>
  </si>
  <si>
    <t>PO BOX 190</t>
  </si>
  <si>
    <t>PLEASANTON</t>
  </si>
  <si>
    <t>PONCA PUBLIC SCHOOLS</t>
  </si>
  <si>
    <t>505 3RD ST BOX 568</t>
  </si>
  <si>
    <t>PONCA</t>
  </si>
  <si>
    <t>POTTER-DIX PUBLIC SCHOOLS</t>
  </si>
  <si>
    <t>303 WALNUT PO BOX 189</t>
  </si>
  <si>
    <t>POTTER</t>
  </si>
  <si>
    <t>RALSTON PUBLIC SCHOOLS</t>
  </si>
  <si>
    <t>8545 PARK DR</t>
  </si>
  <si>
    <t>RALSTON</t>
  </si>
  <si>
    <t>RANDOLPH PUBLIC SCHOOLS</t>
  </si>
  <si>
    <t>207 N PIERCE PO BOX 755</t>
  </si>
  <si>
    <t>RANDOLPH</t>
  </si>
  <si>
    <t>RAVENNA PUBLIC SCHOOLS</t>
  </si>
  <si>
    <t>41750 CARTHAGE RD BX 8400</t>
  </si>
  <si>
    <t>RED CLOUD COMMUNITY SCHOOLS</t>
  </si>
  <si>
    <t>121 W 7TH AVE</t>
  </si>
  <si>
    <t>RED CLOUD</t>
  </si>
  <si>
    <t>RISING CITY PUBLIC SCHOOLS</t>
  </si>
  <si>
    <t>400 E SPRUCE BOX 160</t>
  </si>
  <si>
    <t>RISING CITY</t>
  </si>
  <si>
    <t>ROCK COUNTY HIGH SCHOOL</t>
  </si>
  <si>
    <t>EAST HWY 20 BOX 448</t>
  </si>
  <si>
    <t>SANDHILLS PUBLIC SCHOOLS</t>
  </si>
  <si>
    <t>HWY 2 BOX 460</t>
  </si>
  <si>
    <t>DUNNING</t>
  </si>
  <si>
    <t>SANTEE COMMUNITY SCHOOLS</t>
  </si>
  <si>
    <t>206 FRAZIER AVE EAST</t>
  </si>
  <si>
    <t>NIOBRARA</t>
  </si>
  <si>
    <t>SARGENT PUBLIC SCHOOLS</t>
  </si>
  <si>
    <t>400 N 5TH ST BOX 366</t>
  </si>
  <si>
    <t>SARGENT</t>
  </si>
  <si>
    <t>SCHUYLER CENTRAL HIGH SCHOOL</t>
  </si>
  <si>
    <t>401 ADAM ST</t>
  </si>
  <si>
    <t>SCHUYLER GRADE SCHOOLS</t>
  </si>
  <si>
    <t>200 W 10TH ST</t>
  </si>
  <si>
    <t>SCOTTSBLUFF PUBLIC SCHOOLS</t>
  </si>
  <si>
    <t>2601 BROADWAY</t>
  </si>
  <si>
    <t>SEWARD PUBLIC SCHOOLS</t>
  </si>
  <si>
    <t>410 SOUTH ST</t>
  </si>
  <si>
    <t>SEWARD</t>
  </si>
  <si>
    <t>SHELBY PUBLIC SCHOOLS</t>
  </si>
  <si>
    <t>650 N WALNUT BOX 218</t>
  </si>
  <si>
    <t>SHELBY</t>
  </si>
  <si>
    <t>SHELTON PUBLIC SCHOOLS</t>
  </si>
  <si>
    <t>9TH &amp; C BOX 610</t>
  </si>
  <si>
    <t>SHELTON</t>
  </si>
  <si>
    <t>SHICKLEY PUBLIC SCHOOLS</t>
  </si>
  <si>
    <t>104 E MURRAY BOX 407</t>
  </si>
  <si>
    <t>SHICKLEY</t>
  </si>
  <si>
    <t>SIDNEY PUBLIC SCHOOLS</t>
  </si>
  <si>
    <t>2103 KING ST</t>
  </si>
  <si>
    <t>SIOUX COUNTY HIGH SCHOOL</t>
  </si>
  <si>
    <t>435 KATE BOX 38</t>
  </si>
  <si>
    <t>SO SIOUX CITY COMMUNITY SCHS</t>
  </si>
  <si>
    <t>820 EAST 29TH ST BOX 158</t>
  </si>
  <si>
    <t>SO SIOUX CITY</t>
  </si>
  <si>
    <t>SPALDING PUBLIC SCHOOLS</t>
  </si>
  <si>
    <t>124 S ASH PO BOX 220</t>
  </si>
  <si>
    <t>SPALDING</t>
  </si>
  <si>
    <t>ST EDWARD PUBLIC SCHOOLS</t>
  </si>
  <si>
    <t>601 CLARK ST BOX C</t>
  </si>
  <si>
    <t>ST EDWARD</t>
  </si>
  <si>
    <t>STAPLETON PUBLIC SCHOOLS</t>
  </si>
  <si>
    <t>6TH &amp; MAIN BOX 128</t>
  </si>
  <si>
    <t>STAPLETON</t>
  </si>
  <si>
    <t>SE NEBRASKA CONSOLIDATED SCHS</t>
  </si>
  <si>
    <t>RR 1 BOX 1 C</t>
  </si>
  <si>
    <t>STELLA</t>
  </si>
  <si>
    <t>SOUTHERN SCHOOL DIST 1</t>
  </si>
  <si>
    <t>115 S 11TH ST PO BOX 237</t>
  </si>
  <si>
    <t>WYMORE</t>
  </si>
  <si>
    <t>STERLING PUBLIC SCHOOLS</t>
  </si>
  <si>
    <t>250 MAIN ST BOX 39</t>
  </si>
  <si>
    <t>STERLING</t>
  </si>
  <si>
    <t>SUMNER-EDDYVILLE-MILLER SCHS</t>
  </si>
  <si>
    <t>205 E 5TH AVE BOX 126</t>
  </si>
  <si>
    <t>SUMNER</t>
  </si>
  <si>
    <t>SUTTON PUBLIC SCHOOLS</t>
  </si>
  <si>
    <t>1107 N SAUNDERS BOX 590</t>
  </si>
  <si>
    <t>SUTTON</t>
  </si>
  <si>
    <t>SYRACUSE-DUNBAR-AVOCA SCHOOLS</t>
  </si>
  <si>
    <t>550 7TH ST BOX P</t>
  </si>
  <si>
    <t>SYRACUSE</t>
  </si>
  <si>
    <t>THEDFORD RURAL HIGH SCHOOL</t>
  </si>
  <si>
    <t>304 MAPLE ST BOX 248</t>
  </si>
  <si>
    <t>VALENTINE CITY SCHOOLS</t>
  </si>
  <si>
    <t>239 N WOOD</t>
  </si>
  <si>
    <t>VALENTINE RURAL HIGH SCHOOL</t>
  </si>
  <si>
    <t>431 N GREEN ST PO BOX 90</t>
  </si>
  <si>
    <t>WAHOO PUBLIC SCHOOLS</t>
  </si>
  <si>
    <t>2201 N LOCUST</t>
  </si>
  <si>
    <t>WAKEFIELD PUBLIC SCHOOLS</t>
  </si>
  <si>
    <t>802 HIGHLAND BOX 330</t>
  </si>
  <si>
    <t>WAKEFIELD</t>
  </si>
  <si>
    <t>WALLACE PUBLIC SCH DIST 65 R</t>
  </si>
  <si>
    <t>151 N WALLACE RD BOX 127</t>
  </si>
  <si>
    <t>WALLACE</t>
  </si>
  <si>
    <t>WALTHILL PUBLIC SCHOOLS</t>
  </si>
  <si>
    <t>LITTLE &amp; MAIN ST BOX 3 C</t>
  </si>
  <si>
    <t>WALTHILL</t>
  </si>
  <si>
    <t>WAUSA PUBLIC SCHOOLS</t>
  </si>
  <si>
    <t>300 S BISMARCK BOX 159</t>
  </si>
  <si>
    <t>WAUSA</t>
  </si>
  <si>
    <t>WAYNE COMMUNITY SCHOOLS</t>
  </si>
  <si>
    <t>611 W 7TH ST</t>
  </si>
  <si>
    <t>WAYNE</t>
  </si>
  <si>
    <t>WEEPING WATER PUBLIC SCHOOLS</t>
  </si>
  <si>
    <t>204 WEST O PO BOX 206</t>
  </si>
  <si>
    <t>WEEPING WATER</t>
  </si>
  <si>
    <t>WESTSIDE COMMUNITY SCHOOLS</t>
  </si>
  <si>
    <t>909 S 76TH ST</t>
  </si>
  <si>
    <t>WHEELER CENTRAL SCHOOLS</t>
  </si>
  <si>
    <t>600 RANDOLPH WEST BOX 68</t>
  </si>
  <si>
    <t>BARTLETT</t>
  </si>
  <si>
    <t>WILBER-CLATONIA PUBLIC SCHOOLS</t>
  </si>
  <si>
    <t>PO BOX 487</t>
  </si>
  <si>
    <t>WILBER</t>
  </si>
  <si>
    <t>WINNEBAGO PUBLIC SCHOOLS</t>
  </si>
  <si>
    <t>HWY 77&amp;75 BOX K K</t>
  </si>
  <si>
    <t>WINNEBAGO</t>
  </si>
  <si>
    <t>WINSIDE PUBLIC SCHOOLS</t>
  </si>
  <si>
    <t>203 CRAWFORD</t>
  </si>
  <si>
    <t>WINSIDE</t>
  </si>
  <si>
    <t>WOOD RIVER ELEMENTARY SCHOOL</t>
  </si>
  <si>
    <t>1003 LILLY ST BOX 488</t>
  </si>
  <si>
    <t>WOOD RIVER RURAL HIGH SCHOOL</t>
  </si>
  <si>
    <t>13800 W WOODRIVR BOX 518</t>
  </si>
  <si>
    <t>WYNOT PUBLIC SCHOOLS</t>
  </si>
  <si>
    <t>709 ST JAMES AVE BOX 157</t>
  </si>
  <si>
    <t>WYNOT</t>
  </si>
  <si>
    <t>YORK PUBLIC SCHOOLS</t>
  </si>
  <si>
    <t>2918 N DELAWARE AVE</t>
  </si>
  <si>
    <t>YORK</t>
  </si>
  <si>
    <t>YUTAN PUBLIC SCHOOLS</t>
  </si>
  <si>
    <t>1200 2ND ST</t>
  </si>
  <si>
    <t>YUTAN</t>
  </si>
  <si>
    <t>EDUCATIONAL SERVICE UNIT 01</t>
  </si>
  <si>
    <t>211 TENTH ST</t>
  </si>
  <si>
    <t>EDUCATIONAL SERVICE UNIT 03</t>
  </si>
  <si>
    <t>6949 S 110TH ST</t>
  </si>
  <si>
    <t>EDUCATIONAL SERVICE UNIT 04</t>
  </si>
  <si>
    <t>919 16TH ST PO BOX 310</t>
  </si>
  <si>
    <t>EDUCATIONAL SERVICE UNIT 05</t>
  </si>
  <si>
    <t>900 WEST COURT</t>
  </si>
  <si>
    <t>EDUCATIONAL SERVICE UNIT 08</t>
  </si>
  <si>
    <t>106 W 3RD PO BOX 89</t>
  </si>
  <si>
    <t>EDUCATIONAL SERVICE UNIT 09</t>
  </si>
  <si>
    <t>1117 E SOUTH ST BOX 2047</t>
  </si>
  <si>
    <t>EDUCATIONAL SERVICE UNIT 11</t>
  </si>
  <si>
    <t>412 W 14TH AVE BOX 858</t>
  </si>
  <si>
    <t>EDUCATIONAL SERVICE UNIT 13</t>
  </si>
  <si>
    <t>4215 AVENUE I</t>
  </si>
  <si>
    <t>EDUCATIONAL SERVICE UNIT 15</t>
  </si>
  <si>
    <t>344 MAIN ST PO BOX 398</t>
  </si>
  <si>
    <t>EDUCATIONAL SERVICE UNIT 18</t>
  </si>
  <si>
    <t>5901 O ST PO BOX 82889</t>
  </si>
  <si>
    <t>No</t>
  </si>
  <si>
    <t>Yes</t>
  </si>
  <si>
    <t>YES</t>
  </si>
  <si>
    <t>NO</t>
  </si>
  <si>
    <t>7,N</t>
  </si>
  <si>
    <t>6,7,N</t>
  </si>
  <si>
    <t>6,7</t>
  </si>
  <si>
    <t>3,8</t>
  </si>
  <si>
    <t>6,N</t>
  </si>
  <si>
    <t>M</t>
  </si>
  <si>
    <t>8,N</t>
  </si>
  <si>
    <t>7,8</t>
  </si>
  <si>
    <t>5,7</t>
  </si>
  <si>
    <t>2,8</t>
  </si>
  <si>
    <t>1,3</t>
  </si>
  <si>
    <t>1,3,8</t>
  </si>
  <si>
    <t>4,8</t>
  </si>
  <si>
    <t>LYNCH PUBLIC SCHOOLS</t>
  </si>
  <si>
    <t>701 HOFFMAN ST</t>
  </si>
  <si>
    <t>NIOBRARA PUBLIC SCHOOLS</t>
  </si>
  <si>
    <t>NORTH HWY 12</t>
  </si>
  <si>
    <t>CREEK VALLEY SCHOOLS</t>
  </si>
  <si>
    <t>n/a</t>
  </si>
  <si>
    <t>GREELEY-WOLBACH PUBLIC SCHOOLS</t>
  </si>
  <si>
    <t>109 W THIRD ST</t>
  </si>
  <si>
    <t>TBD</t>
  </si>
  <si>
    <t>PERKINS COUNTY SCHOOLS</t>
  </si>
  <si>
    <t>Douglas County West Comm. Schools</t>
  </si>
  <si>
    <t>Chase County Schools</t>
  </si>
  <si>
    <t>Gordon-Rushville K-8 School</t>
  </si>
  <si>
    <t>Garden County Elementary Schools</t>
  </si>
  <si>
    <t>513 N BRASS AVE BOX 157</t>
  </si>
  <si>
    <t>BOX 37</t>
  </si>
  <si>
    <t>Gordon-Rushville High School</t>
  </si>
  <si>
    <t>Each school has a locale code of 7 or 8?</t>
  </si>
  <si>
    <t>Is the LEA defined as rural by the State?</t>
  </si>
  <si>
    <t>Is county population density less than 10 persons/sq. mile?</t>
  </si>
  <si>
    <t>Does LEA meet low-income poverty requirement?</t>
  </si>
  <si>
    <t>According to alternate data, does LEA meet low-income poverty requirement?</t>
  </si>
  <si>
    <t>14A</t>
  </si>
  <si>
    <t>Yutan Public Schools</t>
  </si>
  <si>
    <t>Wynot Public School Dist 101</t>
  </si>
  <si>
    <t>Wood River Rural High School Wood River Rural High School</t>
  </si>
  <si>
    <t>Wood River Elementary School Wood River Elementary School</t>
  </si>
  <si>
    <t>Wood Lake Public School Cherry County Rural Schools</t>
  </si>
  <si>
    <t>Wisner-Pilger Public Schools</t>
  </si>
  <si>
    <t>Winside Public School</t>
  </si>
  <si>
    <t>Winnebago Schools Title 1</t>
  </si>
  <si>
    <t>Willow Valley Public School Cherry County Rural Schools</t>
  </si>
  <si>
    <t>WILCOX-HILDRETH PUBLIC SCHOOL PUBLIC SCHOOL</t>
  </si>
  <si>
    <t>Wilber-Clatonia Public Schools K-12 Public School</t>
  </si>
  <si>
    <t>Whitney Public School</t>
  </si>
  <si>
    <t>Whitman Elementary, District #5</t>
  </si>
  <si>
    <t>Wheeler Central</t>
  </si>
  <si>
    <t>Wheatland School</t>
  </si>
  <si>
    <t>West Holt Rural High School Secondary School</t>
  </si>
  <si>
    <t>West Boyd Unified System Public Schools</t>
  </si>
  <si>
    <t>Wesley E Lamberson Saunders County District 11 Platteville School</t>
  </si>
  <si>
    <t>Well Valley District #35-0033</t>
  </si>
  <si>
    <t>Weeping Water Public School District 22</t>
  </si>
  <si>
    <t>Wausa Public School Wausa Public School (K-12)</t>
  </si>
  <si>
    <t>Wauneta-Palisade Schools</t>
  </si>
  <si>
    <t>Walthill Public School</t>
  </si>
  <si>
    <t>Wallace School District 65R Wallace School District 65R</t>
  </si>
  <si>
    <t>Wallace Public School #60</t>
  </si>
  <si>
    <t>Valley View School</t>
  </si>
  <si>
    <t>Valley Star Public School</t>
  </si>
  <si>
    <t>Valentine Rural High School</t>
  </si>
  <si>
    <t>Union Public School</t>
  </si>
  <si>
    <t>Unadilla PS</t>
  </si>
  <si>
    <t>UMO N HO N NATION PUBLIC SCHOOL UMO N HO N NATION PUBLIC SCHOOL</t>
  </si>
  <si>
    <t>Twin River PS</t>
  </si>
  <si>
    <t>Tryon Public School</t>
  </si>
  <si>
    <t>Trunk Butte</t>
  </si>
  <si>
    <t>Tri County Public Schools</t>
  </si>
  <si>
    <t>THEDFORD PUBLIC SCHOOLS</t>
  </si>
  <si>
    <t>THEDFORD ELEMENTARY SCHOOL THEDFORD ELEMENTARY SCHOOL</t>
  </si>
  <si>
    <t>Thayer Central Community Schools Thayer Central Community Schools</t>
  </si>
  <si>
    <t>Tekamah-Herman Community Schools</t>
  </si>
  <si>
    <t>Tecumseh Public Schools</t>
  </si>
  <si>
    <t>Table Center Public School</t>
  </si>
  <si>
    <t>Sutton Public Schools K-12 Public School</t>
  </si>
  <si>
    <t>Sutherland Public Schools K-12 Education - School</t>
  </si>
  <si>
    <t>Sumner-Eddyville-Miller Schools K-12 Public School System</t>
  </si>
  <si>
    <t>Stuart Public School Stuart Public School District</t>
  </si>
  <si>
    <t>Stone School</t>
  </si>
  <si>
    <t>Sterling Public Schools Public School System</t>
  </si>
  <si>
    <t>Starview School K-8</t>
  </si>
  <si>
    <t>Starr Elementary</t>
  </si>
  <si>
    <t>Stapleton Public School Stapleton School Dist R1 Inc</t>
  </si>
  <si>
    <t>Stanton Community Schools Stanton Community Schools District 84-0003</t>
  </si>
  <si>
    <t>Standard Public School</t>
  </si>
  <si>
    <t>St. Edward Public School</t>
  </si>
  <si>
    <t>Sparks Public School Cherry County Rural Schools</t>
  </si>
  <si>
    <t>Spalding Public School</t>
  </si>
  <si>
    <t>Southern School Dist 1</t>
  </si>
  <si>
    <t>Southeast Nebraska Consolidated School Southeast Nebraska Consolidated School</t>
  </si>
  <si>
    <t>South Platte Public Schools</t>
  </si>
  <si>
    <t>South Akron Public School</t>
  </si>
  <si>
    <t>So. Central NE Unified System 5</t>
  </si>
  <si>
    <t>Sioux County High School District #83-0500 Public High School District</t>
  </si>
  <si>
    <t>Simeon Public School Cherry County Rural Schools</t>
  </si>
  <si>
    <t>Silver Lake Public School Silver Lake Public School</t>
  </si>
  <si>
    <t>Shickley Public School Shickley Public School</t>
  </si>
  <si>
    <t>Sheridan County School District 35 Banner Public School</t>
  </si>
  <si>
    <t>Sheridan County School District #131</t>
  </si>
  <si>
    <t>Sheridan County District 91</t>
  </si>
  <si>
    <t>Shelton Public School</t>
  </si>
  <si>
    <t>Shell Creek Public School</t>
  </si>
  <si>
    <t>Shelby Public School</t>
  </si>
  <si>
    <t>Shady Nook-District 2</t>
  </si>
  <si>
    <t>Scribner-Snyder Community Schools</t>
  </si>
  <si>
    <t>Scotts Bluff County School District 79-0011 Morrill Public Schools</t>
  </si>
  <si>
    <t>Scotts Bluff County District #20 K-8 School</t>
  </si>
  <si>
    <t>Schuyler Central High School</t>
  </si>
  <si>
    <t>School District #8 Hartington Public School</t>
  </si>
  <si>
    <t>School District # 90-0560 Wayne County Nebraska School Distric #90-0560 (Wakefield Community School)</t>
  </si>
  <si>
    <t>School District  #10 -  Hemingford</t>
  </si>
  <si>
    <t>School Board Member Tappan Valley</t>
  </si>
  <si>
    <t>Saunders County School District 72 K-12 Public Schools system</t>
  </si>
  <si>
    <t>Sargent Public School</t>
  </si>
  <si>
    <t>Santee Community School K-12</t>
  </si>
  <si>
    <t>Sandhills Public Schools Sandhills Public Schools</t>
  </si>
  <si>
    <t>Rosedale School District 82</t>
  </si>
  <si>
    <t>Rose Public School K-8 Public School</t>
  </si>
  <si>
    <t>Rock County High School</t>
  </si>
  <si>
    <t>Rising City Public School</t>
  </si>
  <si>
    <t>Ridgeway District 180</t>
  </si>
  <si>
    <t>Richland Public School</t>
  </si>
  <si>
    <t>Red Mill Public School School District #143</t>
  </si>
  <si>
    <t>Red Cloud Community Schools</t>
  </si>
  <si>
    <t>Ravenna Ravenna Public Schools</t>
  </si>
  <si>
    <t>Raven School</t>
  </si>
  <si>
    <t>Randolph Public School District</t>
  </si>
  <si>
    <t>Prairie Home Public School</t>
  </si>
  <si>
    <t>Prague Public Schools Prague Public Schools</t>
  </si>
  <si>
    <t>Potter-Dix Public Schools Includes K-3 Elementary; 4-8 Middle School, and 9-12 High School</t>
  </si>
  <si>
    <t>Pony Lake Public School K-8 Public School</t>
  </si>
  <si>
    <t>Ponca Public School Ponca Public School</t>
  </si>
  <si>
    <t>Plesant View Public School</t>
  </si>
  <si>
    <t>Pleasanton Public Schools</t>
  </si>
  <si>
    <t>Pleasant View Public School</t>
  </si>
  <si>
    <t>Pleasant Hill School</t>
  </si>
  <si>
    <t>Pleasant Hill Public School K-8 Public School</t>
  </si>
  <si>
    <t>Platte Valley School District 8</t>
  </si>
  <si>
    <t>Plainview Public Schools</t>
  </si>
  <si>
    <t>Plainview Public School</t>
  </si>
  <si>
    <t>Phelps District R-4 public school - kindergarten through eighth grade</t>
  </si>
  <si>
    <t>Phelps District R 7</t>
  </si>
  <si>
    <t>Pender Public School District #1 K-12 Education</t>
  </si>
  <si>
    <t>Pawnee City Public Schools pawnee city public schools</t>
  </si>
  <si>
    <t>Palmyra District OR-1 Public School</t>
  </si>
  <si>
    <t>Palmer Public Schools</t>
  </si>
  <si>
    <t>Page Public School Page Public School a.k.a. Holt County District #2</t>
  </si>
  <si>
    <t>Overton Public School</t>
  </si>
  <si>
    <t>Otoe Public School</t>
  </si>
  <si>
    <t>Osmond Public School District 42R</t>
  </si>
  <si>
    <t>Osceola Public Schools District #19 K-12 Public School District</t>
  </si>
  <si>
    <t>Ord Public Schools</t>
  </si>
  <si>
    <t>Opportunity  Public School K-8</t>
  </si>
  <si>
    <t>Odessa Public School</t>
  </si>
  <si>
    <t>Oakland-Craig Public Schools</t>
  </si>
  <si>
    <t>Oak Valley School / District 13</t>
  </si>
  <si>
    <t>North Loup Scotia Public Schools</t>
  </si>
  <si>
    <t>NORTH BEND CENTRAL PUBLIC SCHOOLS  NORTH BEND CENTRAL PUBLIC SCHOOLS</t>
  </si>
  <si>
    <t>Newport Public School</t>
  </si>
  <si>
    <t>Newman Grove Public Schools Newman Grove Public Schools</t>
  </si>
  <si>
    <t>Newcastle Public School K-12 Public school</t>
  </si>
  <si>
    <t>Nemaha Valley Schools</t>
  </si>
  <si>
    <t>Neligh-Oakdale Public Schools K-12 Public School</t>
  </si>
  <si>
    <t>Nebraska Unified District 1</t>
  </si>
  <si>
    <t>Mullen Public Schools Mullen Public Schools</t>
  </si>
  <si>
    <t>Mitchell Public Schools Public School</t>
  </si>
  <si>
    <t>Minatare Public Schools</t>
  </si>
  <si>
    <t>Merriman Public School Cherry County Rural Schools</t>
  </si>
  <si>
    <t>Meridian Public School</t>
  </si>
  <si>
    <t>Medicine Valley Public Schools</t>
  </si>
  <si>
    <t>McPherson County High School</t>
  </si>
  <si>
    <t>McCool Junction Public School</t>
  </si>
  <si>
    <t>Maywood Public Schools</t>
  </si>
  <si>
    <t>Malcolm Public Schools Malcolm Public Schools</t>
  </si>
  <si>
    <t>Madison Public Schools Madison Public Schools</t>
  </si>
  <si>
    <t>Lyons-Decatur Northeast School</t>
  </si>
  <si>
    <t>Loup County Public Schools</t>
  </si>
  <si>
    <t>Loup City Public School</t>
  </si>
  <si>
    <t>Louisville Public Schools</t>
  </si>
  <si>
    <t>Lorenzo Public School K-8</t>
  </si>
  <si>
    <t>Loomis Public Schools Loomis Public Schools</t>
  </si>
  <si>
    <t>Litchfield Public School Litchfield Public School</t>
  </si>
  <si>
    <t>Leyton Public Schools 9-12 High School in Dalton, K-8 Grade School/Junior High School in Gurley.</t>
  </si>
  <si>
    <t>Lewiston Consolidated Schools</t>
  </si>
  <si>
    <t>Leigh Community Schools Leigh Community Schools District #39</t>
  </si>
  <si>
    <t>Lake Alice School</t>
  </si>
  <si>
    <t>Keystone Public School</t>
  </si>
  <si>
    <t>Keya Paha County High School</t>
  </si>
  <si>
    <t>Keya Paha Co. Dist. 56</t>
  </si>
  <si>
    <t>Kewanee Public School Cherry County Rural Schools</t>
  </si>
  <si>
    <t>Kenesaw Public School</t>
  </si>
  <si>
    <t>Juniata Elementary School</t>
  </si>
  <si>
    <t>Johnson-Brock Public School</t>
  </si>
  <si>
    <t>Jeffrey S McQuistan Pioneer Public School</t>
  </si>
  <si>
    <t>Jackson Public School</t>
  </si>
  <si>
    <t>Irwin Public School Cherry County Rural Schools</t>
  </si>
  <si>
    <t>Inman Public School Inman Public School a.k.a. Holt County School District #30</t>
  </si>
  <si>
    <t>Hyannis High School</t>
  </si>
  <si>
    <t>Hyannis Elementary School</t>
  </si>
  <si>
    <t>Humphrey Public Schools</t>
  </si>
  <si>
    <t>Howells Public Schools K-12 Public School District</t>
  </si>
  <si>
    <t>HOWARD COUNTY DIST #118 St. Libory School</t>
  </si>
  <si>
    <t>Homer Community Schools</t>
  </si>
  <si>
    <t>Holstein School Elementary School</t>
  </si>
  <si>
    <t>Hitchcock County Unified School System</t>
  </si>
  <si>
    <t>Highland School</t>
  </si>
  <si>
    <t>Highland Grove School</t>
  </si>
  <si>
    <t>High Plains Community Schools</t>
  </si>
  <si>
    <t>Hershey Public School Hershey Public School</t>
  </si>
  <si>
    <t>Heartland Community Schools</t>
  </si>
  <si>
    <t>Hayes Center Public Schools</t>
  </si>
  <si>
    <t>Hay Springs Public Schools 81-0003</t>
  </si>
  <si>
    <t>Harvard Public School</t>
  </si>
  <si>
    <t>Hart Lake Public School Cherry County Rural Schools</t>
  </si>
  <si>
    <t>Harrison Public School</t>
  </si>
  <si>
    <t>HAMPTON SCHOOLS</t>
  </si>
  <si>
    <t>Hall School</t>
  </si>
  <si>
    <t>Haines Branch District #69 Rural School located in Lancaster County</t>
  </si>
  <si>
    <t>Goose Creek Public School Cherry County Rural Schools</t>
  </si>
  <si>
    <t>Glen Public School</t>
  </si>
  <si>
    <t>Giltner Public School</t>
  </si>
  <si>
    <t>Gibbon Public Schools</t>
  </si>
  <si>
    <t>GARFIELD DISTRICT #3</t>
  </si>
  <si>
    <t>Garden County High School</t>
  </si>
  <si>
    <t>Furnas County School Dist. 0540 So. Valley Schools</t>
  </si>
  <si>
    <t>Funk Public School</t>
  </si>
  <si>
    <t>Fullerton Public Schools</t>
  </si>
  <si>
    <t>Friend Public School</t>
  </si>
  <si>
    <t>FRANKLIN PUBIC SCHOOL</t>
  </si>
  <si>
    <t>Fort Calhoun Community Schools K-12 School District</t>
  </si>
  <si>
    <t>FISHERS PUBLIC SCHOOL</t>
  </si>
  <si>
    <t>Fillmore Co. Dist 36 Strang Fillmore Co. Dist 36 Strng</t>
  </si>
  <si>
    <t>Fillmore Central Public Schools</t>
  </si>
  <si>
    <t>Farwell Public School</t>
  </si>
  <si>
    <t>Fairplay School</t>
  </si>
  <si>
    <t>Extension Public School School District 129</t>
  </si>
  <si>
    <t>Exeter-Milligan Public School</t>
  </si>
  <si>
    <t>Ewing Public Schools</t>
  </si>
  <si>
    <t>Evergreen Public School Cherry County Rural Schools</t>
  </si>
  <si>
    <t>Eustis-Farnam Public School</t>
  </si>
  <si>
    <t>Emmet Public School</t>
  </si>
  <si>
    <t>EMERSON-HUBBARD PUBLIC SCHOOLS EMERSON-HUBBARD PUBLIC SCHOOLS</t>
  </si>
  <si>
    <t>Elsmere Public School Cherry County Rural Schools</t>
  </si>
  <si>
    <t>Elmwood-Murdock Public Schools Public School</t>
  </si>
  <si>
    <t>Elm Creek Public Schools</t>
  </si>
  <si>
    <t>Ellsworth Public School</t>
  </si>
  <si>
    <t>Elkhorn Valley School K-12 public school</t>
  </si>
  <si>
    <t>Elk Creek Public Schools</t>
  </si>
  <si>
    <t>Elgin Public Schools Elgin Public School District</t>
  </si>
  <si>
    <t>Elba Public Schools School</t>
  </si>
  <si>
    <t>East Point Public School East Point Public School</t>
  </si>
  <si>
    <t>East Butler School District School District</t>
  </si>
  <si>
    <t>Dundy County Schools Dist. 117 Dundy County Schools</t>
  </si>
  <si>
    <t>Dorchester Public Schools K-12 Public School</t>
  </si>
  <si>
    <t>Doniphan-Trumbull Public School Doniphan-Trumbull Public School</t>
  </si>
  <si>
    <t>Dodge Public Schools</t>
  </si>
  <si>
    <t>District 504 Colfax County District 4R School</t>
  </si>
  <si>
    <t>District 501 - Hall County</t>
  </si>
  <si>
    <t>District 100 - Dawson County</t>
  </si>
  <si>
    <t>District 077 - Cheyenne County K-6</t>
  </si>
  <si>
    <t>District #70 - Garfield County</t>
  </si>
  <si>
    <t>Dist. 33 Creston Public School</t>
  </si>
  <si>
    <t>Dist 42 Box Butte County</t>
  </si>
  <si>
    <t>DIST 15 - ADAMS COUNTY</t>
  </si>
  <si>
    <t>Dist 090- Holt Co. K-8</t>
  </si>
  <si>
    <t>Dist 083 Cherry County</t>
  </si>
  <si>
    <t>Dist 045 Cherry County</t>
  </si>
  <si>
    <t>Dist 002 - Grant County School District #2</t>
  </si>
  <si>
    <t>Diller-Odell Public Schools</t>
  </si>
  <si>
    <t>Diamond District 31</t>
  </si>
  <si>
    <t>Deshler Public Schools k12 Public School, Rural</t>
  </si>
  <si>
    <t>Daniel Freeman Public School</t>
  </si>
  <si>
    <t>Daly Elementary</t>
  </si>
  <si>
    <t>Cutcomb Lake Public School Cherry County Rural Schools</t>
  </si>
  <si>
    <t>Cross County Community Schools</t>
  </si>
  <si>
    <t>Crookston Public School Cherry County Rural Schools</t>
  </si>
  <si>
    <t>Crofton Community Schools K-12 school system</t>
  </si>
  <si>
    <t>Creighton Public School Creighton Public School is a K-12 Public School District</t>
  </si>
  <si>
    <t>Crawford Public Schools</t>
  </si>
  <si>
    <t>County of Sheridan School Dist. #30 Mirage Flats Public Schools</t>
  </si>
  <si>
    <t>County Center Public School County Center Public School District #44</t>
  </si>
  <si>
    <t>Colfax County District 505 School</t>
  </si>
  <si>
    <t>Coleridge Community School Public Elementary and Secondary school</t>
  </si>
  <si>
    <t>Cloverleaf Public School</t>
  </si>
  <si>
    <t>Clover Cove Public School</t>
  </si>
  <si>
    <t>Clinton School District 26 Clinton School District 26</t>
  </si>
  <si>
    <t>Clay Center Public Schools pre k-12 school</t>
  </si>
  <si>
    <t>Clarkson Public Schools</t>
  </si>
  <si>
    <t>Cheney School District #153 Cheney Public School</t>
  </si>
  <si>
    <t>Chapman Public School</t>
  </si>
  <si>
    <t>Champion Public School</t>
  </si>
  <si>
    <t>Chambers Public School Chambers Public School District</t>
  </si>
  <si>
    <t>Centura Public Schools</t>
  </si>
  <si>
    <t>Centennial Public School</t>
  </si>
  <si>
    <t>Cedar Hollow School Cedar Hollow School</t>
  </si>
  <si>
    <t>Cedar County District 54 Laurel-Concord Public School</t>
  </si>
  <si>
    <t>Cedar Canyon Public School</t>
  </si>
  <si>
    <t>Cedar Bluffs Public School</t>
  </si>
  <si>
    <t>Carver Public School Cherry County Rural Schools</t>
  </si>
  <si>
    <t>Cambridge Public School</t>
  </si>
  <si>
    <t>Callaway Public School K-12 Public School</t>
  </si>
  <si>
    <t>Burwell Jr.-Sr. High School</t>
  </si>
  <si>
    <t>Burwell Elementary</t>
  </si>
  <si>
    <t>Buffalo Flats School</t>
  </si>
  <si>
    <t>Bruning-Davenport USD</t>
  </si>
  <si>
    <t>Brownlee Public School Cherry County Rural Schools</t>
  </si>
  <si>
    <t>Broadwater Public School Broadwater Public School</t>
  </si>
  <si>
    <t>Bridgeport Public Schools</t>
  </si>
  <si>
    <t>Brady Public School K-6,7-12</t>
  </si>
  <si>
    <t>Box Butte County School District #44</t>
  </si>
  <si>
    <t>Box Butte County School District #39</t>
  </si>
  <si>
    <t>Boone Central Schools Public School</t>
  </si>
  <si>
    <t>Boardman Creek Public School (Dist 167) Cherry County Rural Schools</t>
  </si>
  <si>
    <t>Blue Hill Public Schools ESU #9</t>
  </si>
  <si>
    <t>Bloomfield Public School K-12 School District</t>
  </si>
  <si>
    <t>Berwyn Public School</t>
  </si>
  <si>
    <t>Bertrand Public Schools</t>
  </si>
  <si>
    <t>Bennington Public School</t>
  </si>
  <si>
    <t>Belmont Public Schools</t>
  </si>
  <si>
    <t>Belgrade Public School Nance County Dist 8</t>
  </si>
  <si>
    <t>Beemer Public Schools</t>
  </si>
  <si>
    <t>BAYARD PUBLIC SCHOOLS K-12 EDUCATION</t>
  </si>
  <si>
    <t>Battle Creek Public School</t>
  </si>
  <si>
    <t>Bassett Grade School</t>
  </si>
  <si>
    <t>BANNER COUNTY PUBLIC SCHOOL K-12 SCHOOL</t>
  </si>
  <si>
    <t>Bancroft-Rosalie Community Schools K-12 Public School</t>
  </si>
  <si>
    <t>Ballard Marsh Public School Cherry County Rural Schools</t>
  </si>
  <si>
    <t>Ayr School Elementary School</t>
  </si>
  <si>
    <t>AXTELL SCHOOL DISTRICT R1 Public School</t>
  </si>
  <si>
    <t>Atkinson Elementary School Public School</t>
  </si>
  <si>
    <t>Ashby Public School</t>
  </si>
  <si>
    <t>Arthur Elementary District 32 Educational Facility K-6</t>
  </si>
  <si>
    <t>Arthur County High School Education Facility 7-12</t>
  </si>
  <si>
    <t>Arnold Public School</t>
  </si>
  <si>
    <t>Arlington Public Schools Arlington Public Schools</t>
  </si>
  <si>
    <t>ARCADIA PUBLIC SCHOOL</t>
  </si>
  <si>
    <t>Arapahoe Public School</t>
  </si>
  <si>
    <t>Antelope Public School</t>
  </si>
  <si>
    <t>Anselmo Merna School District 15</t>
  </si>
  <si>
    <t>Angora School</t>
  </si>
  <si>
    <t>Amherst Public Schools</t>
  </si>
  <si>
    <t>Alpha School School district governemental subdivision</t>
  </si>
  <si>
    <t>Alma Public Schools Alma Public School District</t>
  </si>
  <si>
    <t>Allen Consolidated School District 70</t>
  </si>
  <si>
    <t>Alda School Alda School</t>
  </si>
  <si>
    <t>Ainsworth Community Schools Brown CSD 10</t>
  </si>
  <si>
    <t>Adams Central Jr./Sr. High School Public School</t>
  </si>
  <si>
    <t>Abie Public School</t>
  </si>
  <si>
    <t>LEAs ELIGIBLE for the 2005 Small Rural School Achievement Program (SRSA)</t>
  </si>
  <si>
    <t xml:space="preserve">* All Local Educational Agencies (LEAs) listed on this page are eligible for the SRSA program for Fiscal Year 2005.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</si>
  <si>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</si>
  <si>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</si>
  <si>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2003-04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</si>
  <si>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</si>
  <si>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</si>
  <si>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</si>
  <si>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</si>
  <si>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</si>
  <si>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</si>
  <si>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</si>
  <si>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</si>
  <si>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</si>
  <si>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</si>
  <si>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</si>
  <si>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Average Daily Attendance</t>
  </si>
  <si>
    <t>Does each school in LEA have locale code of 6,7, or 8?</t>
  </si>
  <si>
    <t>SRSA rural eligible</t>
  </si>
  <si>
    <t>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</si>
  <si>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</si>
  <si>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</si>
  <si>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</si>
  <si>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</si>
  <si>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</si>
  <si>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</si>
  <si>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</si>
  <si>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Percentage of children from families below poverty line</t>
  </si>
  <si>
    <t>Alternate Poverty Data Provided by State</t>
  </si>
  <si>
    <t>13A</t>
  </si>
  <si>
    <t>FISCAL YEAR 2005 SPREADSHEET FOR SMALL, RURAL SCHOOL ACHIEVEMENT PROGRAM AND RURAL LOW-INCOME SCHOOL PROGRAM</t>
  </si>
  <si>
    <t>FY 2004 Title II, Part D formula allocation amount</t>
  </si>
  <si>
    <t>FY 2004 Title II, Part A allocation amount</t>
  </si>
  <si>
    <t>FY 2004 Title IV, Part A allocation amount</t>
  </si>
  <si>
    <t>FY 2004 Title V allocation amount</t>
  </si>
  <si>
    <t>Should be SRSA small eligible</t>
  </si>
  <si>
    <t>Should be SRSA rural eligible</t>
  </si>
  <si>
    <t>Nebraska School Districts</t>
  </si>
  <si>
    <t>SOUTH AKRON PUBLIC SCHOOL</t>
  </si>
  <si>
    <t>328 W CHURCH</t>
  </si>
  <si>
    <t>ALBION</t>
  </si>
  <si>
    <t>DAVID CITY PUBLIC SCHOOLS</t>
  </si>
  <si>
    <t>750 D ST</t>
  </si>
  <si>
    <t>DAVID CITY</t>
  </si>
  <si>
    <t>EAST BUTLER PUBLIC SCHOOLS</t>
  </si>
  <si>
    <t>212 S MADISON ST BOX 36</t>
  </si>
  <si>
    <t>BRAINARD</t>
  </si>
  <si>
    <t>LAUREL-CONCORD PUBLIC SCHOOLS</t>
  </si>
  <si>
    <t>5TH &amp; WAKEFIELD BOX 8</t>
  </si>
  <si>
    <t>LAUREL</t>
  </si>
  <si>
    <t>HOWELLS PUBLIC SCHOOLS</t>
  </si>
  <si>
    <t>417 CENTER ST BOX 159</t>
  </si>
  <si>
    <t>HOWELLS</t>
  </si>
  <si>
    <t>WEST POINT PUBLIC SCHOOLS</t>
  </si>
  <si>
    <t>1200 E WASHINGTON BOX 188</t>
  </si>
  <si>
    <t>WEST POINT</t>
  </si>
  <si>
    <t>WISNER-PILGER PUBLIC SCHOOLS</t>
  </si>
  <si>
    <t>801 18TH ST BOX 580</t>
  </si>
  <si>
    <t>WISNER</t>
  </si>
  <si>
    <t>ANSELMO-MERNA PUBLIC SCHOOLS</t>
  </si>
  <si>
    <t>BOX 68</t>
  </si>
  <si>
    <t>MERNA</t>
  </si>
  <si>
    <t>BROKEN BOW PUBLIC SCHOOLS</t>
  </si>
  <si>
    <t>323 N 7TH AVE</t>
  </si>
  <si>
    <t>BROKEN BOW</t>
  </si>
  <si>
    <t>CALLAWAY PUBLIC SCHOOLS</t>
  </si>
  <si>
    <t>101 N NEEDHAM BOX 188</t>
  </si>
  <si>
    <t>CALLAWAY</t>
  </si>
  <si>
    <t>DIST 017 - DAWSON COUNTY</t>
  </si>
  <si>
    <t>700 N WASHINGTON RM 201</t>
  </si>
  <si>
    <t>LEXINGTON</t>
  </si>
  <si>
    <t>CAMBRIDGE PUBLIC SCHOOLS</t>
  </si>
  <si>
    <t>1003 NELSON PO BOX 100</t>
  </si>
  <si>
    <t>CAMBRIDGE</t>
  </si>
  <si>
    <t>GRAND ISLAND PUBLIC SCHOOLS</t>
  </si>
  <si>
    <t>123 S WEBB RD PO BOX 4904</t>
  </si>
  <si>
    <t>GRAND ISLAND</t>
  </si>
  <si>
    <t>CEDAR HOLLOW PUBLIC SCHOOL</t>
  </si>
  <si>
    <t>4900 S ENGLEMAN RD</t>
  </si>
  <si>
    <t>WAUNETA-PALISADE PUBLIC SCHS</t>
  </si>
  <si>
    <t>214 W WICHITA BOX 368</t>
  </si>
  <si>
    <t>WAUNETA</t>
  </si>
  <si>
    <t>EWING PUBLIC SCHOOLS</t>
  </si>
  <si>
    <t>416 N SPRUCE ST BOX 98</t>
  </si>
  <si>
    <t>EWING</t>
  </si>
  <si>
    <t>WAVERLY SCHOOL DISTRICT 145</t>
  </si>
  <si>
    <t>14511 HEYWOOD BOX 426</t>
  </si>
  <si>
    <t>WAVERLY</t>
  </si>
  <si>
    <t>NORTH PLATTE PUBLIC SCHOOLS</t>
  </si>
  <si>
    <t>301 WEST F PO BOX 1557</t>
  </si>
  <si>
    <t>NORTH PLATTE</t>
  </si>
  <si>
    <t>MAXWELL PUBLIC SCHOOLS</t>
  </si>
  <si>
    <t>415 E HWY 30 BOX 188</t>
  </si>
  <si>
    <t>MAXWELL</t>
  </si>
  <si>
    <t>SUTHERLAND PUBLIC SCHOOLS</t>
  </si>
  <si>
    <t>401 WALNUT BOX 217</t>
  </si>
  <si>
    <t>SUTHERLAND</t>
  </si>
  <si>
    <t>ELKHORN VALLEY SCHOOLS</t>
  </si>
  <si>
    <t>601 S MADISON BOX 430</t>
  </si>
  <si>
    <t>TILDEN</t>
  </si>
  <si>
    <t>CLOVERLEAF PUBLIC SCHOOL</t>
  </si>
  <si>
    <t>PO BOX 210</t>
  </si>
  <si>
    <t>MADISON</t>
  </si>
  <si>
    <t>ASHLAND-GREENWOOD PUBLIC SCHS</t>
  </si>
  <si>
    <t>1200 BOYD ST</t>
  </si>
  <si>
    <t>ASHLAND</t>
  </si>
  <si>
    <t>SOUTH CENTER PUBLIC SCHOOL</t>
  </si>
  <si>
    <t>1655 COUNTY ROAD 19</t>
  </si>
  <si>
    <t>WAHOO</t>
  </si>
  <si>
    <t>PRAGUE PUBLIC SCHOOLS</t>
  </si>
  <si>
    <t>201 MORAVIA BOX 98</t>
  </si>
  <si>
    <t>PRAGUE</t>
  </si>
  <si>
    <t>STANTON COMMUNITY SCHOOLS</t>
  </si>
  <si>
    <t>1007 KINGWOOD ST BOX 749</t>
  </si>
  <si>
    <t>STANTON</t>
  </si>
  <si>
    <t>KEARNEY</t>
  </si>
  <si>
    <t>CHADRON</t>
  </si>
  <si>
    <t>GENEVA</t>
  </si>
  <si>
    <t>UNL INDEPENDENT STUDY HIGH SCH</t>
  </si>
  <si>
    <t>900 N 21ST STREET</t>
  </si>
  <si>
    <t>LINCOLN</t>
  </si>
  <si>
    <t>FRANKLIN PUBLIC SCHOOLS</t>
  </si>
  <si>
    <t>1001 M ST</t>
  </si>
  <si>
    <t>FRANKLIN</t>
  </si>
  <si>
    <t>SILVER LAKE PUBLIC SCHOOLS</t>
  </si>
  <si>
    <t>9405 S LINCOLN AVE BOX 8</t>
  </si>
  <si>
    <t>ROSELAND</t>
  </si>
  <si>
    <t>BANNER COUNTY PUBLIC SCHOOLS</t>
  </si>
  <si>
    <t>200 SCHOOL ST BOX 5</t>
  </si>
  <si>
    <t>HARRISBURG</t>
  </si>
  <si>
    <t>CEDAR RAPIDS PUBLIC SCHOOLS</t>
  </si>
  <si>
    <t>408 DAYTON ST BOX 218</t>
  </si>
  <si>
    <t>CEDAR RAPIDS</t>
  </si>
  <si>
    <t>RAVEN PUBLIC SCHOOL</t>
  </si>
  <si>
    <t>HC 65 BOX 102</t>
  </si>
  <si>
    <t>AINSWORTH</t>
  </si>
  <si>
    <t>AMHERST PUBLIC SCHOOLS</t>
  </si>
  <si>
    <t>100 N SYCAMORE BOX 8</t>
  </si>
  <si>
    <t>AMHERST</t>
  </si>
  <si>
    <t>TEKAMAH-HERMAN COMMUNITY SCHS</t>
  </si>
  <si>
    <t>112 N 13TH ST</t>
  </si>
  <si>
    <t>TEKAMAH</t>
  </si>
  <si>
    <t>LEYTON PUBLIC SCHOOLS</t>
  </si>
  <si>
    <t>MAIN ST BOX 297</t>
  </si>
  <si>
    <t>DALTON</t>
  </si>
  <si>
    <t>ARNOLD PUBLIC SCHOOLS</t>
  </si>
  <si>
    <t>405 N HASKELL BOX 399</t>
  </si>
  <si>
    <t>ARNOLD</t>
  </si>
  <si>
    <t>TRUNK BUTTE PUBLIC SCHOOL</t>
  </si>
  <si>
    <t>410 MAIN ST</t>
  </si>
  <si>
    <t>SCRIBNER-SNYDER COMMUNITY SCHS</t>
  </si>
  <si>
    <t>400 PEBBLE BOX L</t>
  </si>
  <si>
    <t>SCRIBNER</t>
  </si>
  <si>
    <t>DUNDY COUNTY PUBLIC SCHOOLS</t>
  </si>
  <si>
    <t>400 9TH AVE WEST BOX 586</t>
  </si>
  <si>
    <t>BENKELMAN</t>
  </si>
  <si>
    <t>DIST 501 - HALL COUNTY</t>
  </si>
  <si>
    <t>3301 W ONE-R ROAD</t>
  </si>
  <si>
    <t>ALMA PUBLIC SCHOOLS</t>
  </si>
  <si>
    <t>PO BOX 170</t>
  </si>
  <si>
    <t>ALMA</t>
  </si>
  <si>
    <t>STUART PUBLIC SCHOOLS</t>
  </si>
  <si>
    <t>404 E 2ND PO BOX 99</t>
  </si>
  <si>
    <t>STUART</t>
  </si>
  <si>
    <t>ST PAUL PUBLIC SCHOOLS</t>
  </si>
  <si>
    <t>1305 HOWARD AVE</t>
  </si>
  <si>
    <t>ST PAUL</t>
  </si>
  <si>
    <t>TECUMSEH PUBLIC SCHOOLS</t>
  </si>
  <si>
    <t>358 N 6TH BOX 338</t>
  </si>
  <si>
    <t>TECUMSEH</t>
  </si>
  <si>
    <t>NORRIS SCHOOL DIST 160</t>
  </si>
  <si>
    <t>25211 S 68TH ST</t>
  </si>
  <si>
    <t>FIRTH</t>
  </si>
  <si>
    <t>PALMER PUBLIC SCHOOLS</t>
  </si>
  <si>
    <t>202 COMMERCIAL BOX 248</t>
  </si>
  <si>
    <t>PALMER</t>
  </si>
  <si>
    <t>BAYARD PUBLIC SCHOOLS</t>
  </si>
  <si>
    <t>EAST 8TH ST BOX 607</t>
  </si>
  <si>
    <t>BAYARD</t>
  </si>
  <si>
    <t>FULLERTON PUBLIC SCHOOLS</t>
  </si>
  <si>
    <t>606 4TH ST BOX 520</t>
  </si>
  <si>
    <t>FULLERTON</t>
  </si>
  <si>
    <t>BELGRADE PUBLIC SCHOOL</t>
  </si>
  <si>
    <t>BOX 98</t>
  </si>
  <si>
    <t>BELGRADE</t>
  </si>
  <si>
    <t>NEBRASKA CITY</t>
  </si>
  <si>
    <t>CRETE PUBLIC SCHOOLS</t>
  </si>
  <si>
    <t>920 LINDEN AVE</t>
  </si>
  <si>
    <t>CRETE</t>
  </si>
  <si>
    <t>FRIEND PUBLIC SCHOOLS</t>
  </si>
  <si>
    <t>BOX 67</t>
  </si>
  <si>
    <t>FRIEND</t>
  </si>
  <si>
    <t>MORRILL PUBLIC SCHOOLS</t>
  </si>
  <si>
    <t>411 E HAMILTON BOX 486</t>
  </si>
  <si>
    <t>MORRILL</t>
  </si>
  <si>
    <t>GERING PUBLIC SCHOOLS</t>
  </si>
  <si>
    <t>1800 8TH ST</t>
  </si>
  <si>
    <t>GERING</t>
  </si>
  <si>
    <t>CENTENNIAL PUBLIC SCHOOLS</t>
  </si>
  <si>
    <t>1301 CENTENNIAL BOX 187</t>
  </si>
  <si>
    <t>UTICA</t>
  </si>
  <si>
    <t>CLINTON PUBLIC SCHOOL</t>
  </si>
  <si>
    <t>RR 1 BOX 135</t>
  </si>
  <si>
    <t>GORDON</t>
  </si>
  <si>
    <t>HARRISON PUBLIC SCHOOL</t>
  </si>
  <si>
    <t>240 WEST 3RD ST BOX 128</t>
  </si>
  <si>
    <t>HARRISON</t>
  </si>
  <si>
    <t>BRIDGEPORT PUBLIC SCHOOLS</t>
  </si>
  <si>
    <t>800 Q ST BOX 430</t>
  </si>
  <si>
    <t>BRIDGEPORT</t>
  </si>
  <si>
    <t>EMERSON-HUBBARD PUBLIC SCHS</t>
  </si>
  <si>
    <t>EMERSON</t>
  </si>
  <si>
    <t>SOUTHERN VALLEY SCHOOLS</t>
  </si>
  <si>
    <t>43739 HWY 89</t>
  </si>
  <si>
    <t>OXFORD</t>
  </si>
  <si>
    <t xml:space="preserve"> </t>
  </si>
  <si>
    <t>SOUTH PLATTE PUBLIC SCHOOLS</t>
  </si>
  <si>
    <t>PO BOX 457</t>
  </si>
  <si>
    <t>BIG SPRINGS</t>
  </si>
  <si>
    <t>EUSTIS-FARNAM PUBLIC SCHOOLS</t>
  </si>
  <si>
    <t>504 N INGALL ST BOX 9</t>
  </si>
  <si>
    <t>EUSTIS</t>
  </si>
  <si>
    <t>LAKEVIEW COMMUNITY SCHOOLS</t>
  </si>
  <si>
    <t>3744 83RD ST</t>
  </si>
  <si>
    <t>COLUMBUS</t>
  </si>
  <si>
    <t>LOGAN VIEW PUBLIC SCHOOLS</t>
  </si>
  <si>
    <t>2163 COUNTY ROAD G</t>
  </si>
  <si>
    <t>HOOPER</t>
  </si>
  <si>
    <t>NORTH BEND CENTRAL PUBLIC SCHS</t>
  </si>
  <si>
    <t>530 W 13TH ST PO BOX 160</t>
  </si>
  <si>
    <t>NORTH BEND</t>
  </si>
  <si>
    <t>FREEMAN PUBLIC SCHOOLS</t>
  </si>
  <si>
    <t>415 EIGHTH ST PO BOX 259</t>
  </si>
  <si>
    <t>ADAMS</t>
  </si>
  <si>
    <t>HEARTLAND COMMUNITY SCHOOLS</t>
  </si>
  <si>
    <t>1501 FRONT ST BOX 626</t>
  </si>
  <si>
    <t>HENDERSON</t>
  </si>
  <si>
    <t>FILLMORE CENTRAL PUBLIC SCHS</t>
  </si>
  <si>
    <t>1410 L STREET</t>
  </si>
  <si>
    <t>NEBRASKA UNIFIED DISTRICT 1</t>
  </si>
  <si>
    <t>301 4TH ST PO BOX 98</t>
  </si>
  <si>
    <t>ROYAL</t>
  </si>
  <si>
    <t>HITCHCOCK CO UNIFIED SCH SYSTM</t>
  </si>
  <si>
    <t>318 WEST D BOX 368</t>
  </si>
  <si>
    <t>TRENTON</t>
  </si>
  <si>
    <t>DONIPHAN-TRUMBULL PUBLIC SCHS</t>
  </si>
  <si>
    <t>302 W PLUM BOX 300</t>
  </si>
  <si>
    <t>DONIPHAN</t>
  </si>
  <si>
    <t>SO CENTRAL NE UNIFIED SYSTEM 5</t>
  </si>
  <si>
    <t>30671 HWY 14</t>
  </si>
  <si>
    <t>FAIRFIELD</t>
  </si>
  <si>
    <t>HIGH PLAINS COMMUNITY SCHOOLS</t>
  </si>
  <si>
    <t>260 S PINE BOX 29</t>
  </si>
  <si>
    <t>POLK</t>
  </si>
  <si>
    <t>BRUNING-DAVENPORT UNIFIED SYS</t>
  </si>
  <si>
    <t>106 N JUNIPER AVE BOX 190</t>
  </si>
  <si>
    <t>DAVENPORT</t>
  </si>
  <si>
    <t>DILLER-ODELL PUBLIC SCHOOLS</t>
  </si>
  <si>
    <t>PO BOX 188</t>
  </si>
  <si>
    <t>ODELL</t>
  </si>
  <si>
    <t>WEST BOYD UNIFIED SYSTEM</t>
  </si>
  <si>
    <t>401 THAYER ST PO BOX 139</t>
  </si>
  <si>
    <t>BUTTE</t>
  </si>
  <si>
    <t>RUSHVILLE</t>
  </si>
  <si>
    <t>TWIN RIVER PUBLIC SCHOOLS</t>
  </si>
  <si>
    <t>816 WILLARD AVE BOX 640</t>
  </si>
  <si>
    <t>GENOA</t>
  </si>
  <si>
    <t>CROSS COUNTY COMMUNITY SCHOOLS</t>
  </si>
  <si>
    <t>701 E 8TH ST PO BOX 525</t>
  </si>
  <si>
    <t>STROMSBURG</t>
  </si>
  <si>
    <t>THAYER CENTRAL COMMUNITY SCHS</t>
  </si>
  <si>
    <t>930 EADS AVE PO BOX 9</t>
  </si>
  <si>
    <t>HEBRON</t>
  </si>
  <si>
    <t>EXETER-MILLIGAN PUBLIC SCHOOLS</t>
  </si>
  <si>
    <t>318 S RIVER AVE BOX 139</t>
  </si>
  <si>
    <t>EXETER</t>
  </si>
  <si>
    <t>WILCOX-HILDRETH PUBLIC SCHOOLS</t>
  </si>
  <si>
    <t>404 E SAPP ST PO BOX 190</t>
  </si>
  <si>
    <t>WILCOX</t>
  </si>
  <si>
    <t>REP/TWIN VALLEY PUBLIC SCHOOLS</t>
  </si>
  <si>
    <t>103 W NEBRASKA PO BOX 187</t>
  </si>
  <si>
    <t>BARTLEY</t>
  </si>
  <si>
    <t>HUMBOLDT TABLE ROCK STEINAUER</t>
  </si>
  <si>
    <t>810 CENTRAL AVE BOX 31</t>
  </si>
  <si>
    <t>HUMBOLDT</t>
  </si>
  <si>
    <t>ELMWOOD-MURDOCK PUBLIC SCHOOLS</t>
  </si>
  <si>
    <t>300 WYOMING ST BOX 407</t>
  </si>
  <si>
    <t>MURDOCK</t>
  </si>
  <si>
    <t>ADAMS CENTRAL JR-SR HIGH SCH</t>
  </si>
  <si>
    <t>1090 S ADAMS RD BOX 1088</t>
  </si>
  <si>
    <t>HASTINGS</t>
  </si>
  <si>
    <t>HOLSTEIN PUBLIC SCHOOL</t>
  </si>
  <si>
    <t>9625 S HOLSTEIN BOX 98</t>
  </si>
  <si>
    <t>HOLSTEIN</t>
  </si>
  <si>
    <t>AINSWORTH COMMUNITY SCHOOLS</t>
  </si>
  <si>
    <t>520 E 2ND ST PO BOX 65</t>
  </si>
  <si>
    <t>BOONE CENTRAL SCHOOLS</t>
  </si>
  <si>
    <t>605 S 6TH BOX 391</t>
  </si>
  <si>
    <t>ALLEN CONSOLIDATED SCHOOLS</t>
  </si>
  <si>
    <t>126 E 5TH BOX 190</t>
  </si>
  <si>
    <t>ALLEN</t>
  </si>
  <si>
    <t>ALLIANCE PUBLIC SCHOOLS</t>
  </si>
  <si>
    <t>1604 SWEETWATER AVE</t>
  </si>
  <si>
    <t>ALLIANCE</t>
  </si>
  <si>
    <t>ANSLEY PUBLIC SCHOOLS</t>
  </si>
  <si>
    <t>1124 CAMERON ST BOX 370</t>
  </si>
  <si>
    <t>ANSLEY</t>
  </si>
  <si>
    <t>ARAPAHOE PUBLIC SCHOOLS</t>
  </si>
  <si>
    <t>610 WALNUT BOX 360</t>
  </si>
  <si>
    <t>ARAPAHOE</t>
  </si>
  <si>
    <t>ARCADIA PUBLIC SCHOOLS</t>
  </si>
  <si>
    <t>320 W OWENS ST BOX 248</t>
  </si>
  <si>
    <t>ARCADIA</t>
  </si>
  <si>
    <t>ARLINGTON PUBLIC SCHOOLS</t>
  </si>
  <si>
    <t>705 N 9TH BOX 580</t>
  </si>
  <si>
    <t>ARLINGTON</t>
  </si>
  <si>
    <t>ARTHUR COUNTY HIGH SCHOOL</t>
  </si>
  <si>
    <t>100 MARSHALL AVE BOX 145</t>
  </si>
  <si>
    <t>ARTHUR</t>
  </si>
  <si>
    <t>ATKINSON ELEMENTARY SCHOOL</t>
  </si>
  <si>
    <t>407 N HOLT PO BOX 370</t>
  </si>
  <si>
    <t>ATKINSON</t>
  </si>
  <si>
    <t>AUBURN PUBLIC SCHOOLS</t>
  </si>
  <si>
    <t>1406 22ND ST</t>
  </si>
  <si>
    <t>AUBURN</t>
  </si>
  <si>
    <t>AURORA PUBLIC SCHOOLS</t>
  </si>
  <si>
    <t>300 L ST</t>
  </si>
  <si>
    <t>AURORA</t>
  </si>
  <si>
    <t>AXTELL COMMUNITY SCHOOLS</t>
  </si>
  <si>
    <t>500 MAIN ST PO BOX 97</t>
  </si>
  <si>
    <t>AXTELL</t>
  </si>
  <si>
    <t>BANCROFT-ROSALIE COMM SCHOOLS</t>
  </si>
  <si>
    <t>708 MAIN ST BOX 129</t>
  </si>
  <si>
    <t>BANCROFT</t>
  </si>
  <si>
    <t>BATTLE CREEK PUBLIC SCHOOLS</t>
  </si>
  <si>
    <t>305 S 4TH BOX 190</t>
  </si>
  <si>
    <t>BATTLE CREEK</t>
  </si>
  <si>
    <t>BEATRICE PUBLIC SCHOOLS</t>
  </si>
  <si>
    <t>320 N 5TH STREET</t>
  </si>
  <si>
    <t>BEATRICE</t>
  </si>
  <si>
    <t>BEEMER PUBLIC SCHOOL</t>
  </si>
  <si>
    <t>815 3RD ST BOX 10</t>
  </si>
  <si>
    <t>BEEMER</t>
  </si>
  <si>
    <t>BELLEVUE PUBLIC SCHOOLS</t>
  </si>
  <si>
    <t>1600 HWY 370</t>
  </si>
  <si>
    <t>BELLEVUE</t>
  </si>
  <si>
    <t>BENNINGTON PUBLIC SCHOOLS</t>
  </si>
  <si>
    <t>11620 N 156TH ST</t>
  </si>
  <si>
    <t>BENNINGTON</t>
  </si>
  <si>
    <t>BERTRAND PUBLIC SCHOOLS</t>
  </si>
  <si>
    <t>503 SCHOOL ST PO BOX 278</t>
  </si>
  <si>
    <t>BERTRAND</t>
  </si>
  <si>
    <t>BLAIR COMMUNITY SCHOOLS</t>
  </si>
  <si>
    <t>140 S 16TH PO BOX 288</t>
  </si>
  <si>
    <t>BLAIR</t>
  </si>
  <si>
    <t>BLOOMFIELD COMMUNITY SCHOOLS</t>
  </si>
  <si>
    <t>311 E BENTON BOX 308</t>
  </si>
  <si>
    <t>BLOOMFIELD</t>
  </si>
  <si>
    <t>BLUE HILL PUBLIC SCHOOLS</t>
  </si>
  <si>
    <t>606 S SYCAMORE PO BOX 217</t>
  </si>
  <si>
    <t>BLUE HILL</t>
  </si>
  <si>
    <t>BRADY PUBLIC SCHOOLS</t>
  </si>
  <si>
    <t>112 E POPLETON ST BOX 68</t>
  </si>
  <si>
    <t>BRADY</t>
  </si>
  <si>
    <t>BURWELL ELEMENTARY SCHOOL</t>
  </si>
  <si>
    <t>204 S 4TH PO BOX 790</t>
  </si>
  <si>
    <t>BURWELL</t>
  </si>
  <si>
    <t>BURWELL JR-SR HIGH SCHOOL</t>
  </si>
  <si>
    <t>190 I ST BOX 670</t>
  </si>
  <si>
    <t>CEDAR BLUFFS PUBLIC SCHOOLS</t>
  </si>
  <si>
    <t>110 E MAIN BOX 66</t>
  </si>
  <si>
    <t>CEDAR BLUFFS</t>
  </si>
  <si>
    <t>CENTRAL CITY PUBLIC SCHOOLS</t>
  </si>
  <si>
    <t>1711 15TH AVE PO BOX 57</t>
  </si>
  <si>
    <t>CENTRAL CITY</t>
  </si>
  <si>
    <t>RAYMOND CENTRAL SCHOOLS</t>
  </si>
  <si>
    <t>1800 WEST AGNEW ROAD</t>
  </si>
  <si>
    <t>RAYMOND</t>
  </si>
  <si>
    <t>CHADRON PUBLIC SCHOOLS</t>
  </si>
  <si>
    <t>602 E 10TH</t>
  </si>
  <si>
    <t>CHAMBERS PUBLIC SCHOOLS</t>
  </si>
  <si>
    <t>201 SOUTH A ST BOX 218</t>
  </si>
  <si>
    <t>CHAMBERS</t>
  </si>
  <si>
    <t>CHAPMAN - DIST 9</t>
  </si>
  <si>
    <t>1003 CADY ST PO BOX 206</t>
  </si>
  <si>
    <t>CHAPMAN</t>
  </si>
  <si>
    <t>CLARKSON PUBLIC SCHOOLS</t>
  </si>
  <si>
    <t>649 CHERRY ST BOX 140</t>
  </si>
  <si>
    <t>CLARKSON</t>
  </si>
  <si>
    <t>CLAY CENTER PUBLIC SCHOOLS</t>
  </si>
  <si>
    <t>200 N CENTER BOX 125</t>
  </si>
  <si>
    <t>CLAY CENTER</t>
  </si>
  <si>
    <t>CODY-KILGORE PUBLIC SCHS</t>
  </si>
  <si>
    <t>360 W 4TH ST PO BOX 216</t>
  </si>
  <si>
    <t>CODY</t>
  </si>
  <si>
    <t>COLERIDGE COMMUNITY SCHOOLS</t>
  </si>
  <si>
    <t>203 S MAIN ST PO BOX 37</t>
  </si>
  <si>
    <t>COLERIDGE</t>
  </si>
  <si>
    <t>COLUMBUS PUBLIC SCHOOLS</t>
  </si>
  <si>
    <t>2508 27TH ST BOX 947</t>
  </si>
  <si>
    <t>COZAD CITY SCHOOLS</t>
  </si>
  <si>
    <t>1710 MERIDIAN PO BOX 268</t>
  </si>
  <si>
    <t>COZAD</t>
  </si>
  <si>
    <t>CRAWFORD PUBLIC SCHOOLS</t>
  </si>
  <si>
    <t>908 5TH ST</t>
  </si>
  <si>
    <t>CRAWFORD</t>
  </si>
  <si>
    <t>CREIGHTON PUBLIC SCHOOLS</t>
  </si>
  <si>
    <t>PO BOX 10</t>
  </si>
  <si>
    <t>CREIGHTON</t>
  </si>
  <si>
    <t>CROFTON COMMUNITY SCHOOLS</t>
  </si>
  <si>
    <t>89048 N HWY 121 BOX 429</t>
  </si>
  <si>
    <t>CROFTON</t>
  </si>
  <si>
    <t>DESHLER PUBLIC SCHOOLS</t>
  </si>
  <si>
    <t>3RD &amp; PLUM PO BOX 547</t>
  </si>
  <si>
    <t>DESHLER</t>
  </si>
  <si>
    <t>TRI COUNTY PUBLIC SCHOOLS</t>
  </si>
  <si>
    <t>72520 HIGHWAY 103</t>
  </si>
  <si>
    <t>DEWITT</t>
  </si>
  <si>
    <t>GATES PUBLIC SCHOOL</t>
  </si>
  <si>
    <t>RR 3 BOX 113</t>
  </si>
  <si>
    <t>ODESSA PUBLIC SCHOOL</t>
  </si>
  <si>
    <t>561 WEBB ST BOX 588</t>
  </si>
  <si>
    <t>ODESSA</t>
  </si>
  <si>
    <t>OSHKOSH</t>
  </si>
  <si>
    <t>BASSETT GRADE SCHOOL</t>
  </si>
  <si>
    <t>202 E FLORENCE BOX 407</t>
  </si>
  <si>
    <t>BASSETT</t>
  </si>
  <si>
    <t>6TH &amp; HAYWARD BOX 608</t>
  </si>
  <si>
    <t>CHAPPELL</t>
  </si>
  <si>
    <t>RICHLAND PUBLIC SCHOOL</t>
  </si>
  <si>
    <t>595 ROAD 3</t>
  </si>
  <si>
    <t>RICHLAND</t>
  </si>
  <si>
    <t>HYANNIS ELEMENTARY SCHOOL</t>
  </si>
  <si>
    <t>BOX 109</t>
  </si>
  <si>
    <t>HYANNIS</t>
  </si>
  <si>
    <t>PLEASANT VIEW PUBLIC SCHOOL</t>
  </si>
  <si>
    <t>HC 74 BOX 34</t>
  </si>
  <si>
    <t>NEWPORT</t>
  </si>
  <si>
    <t>SHADY NOOK PUBLIC SCHOOL</t>
  </si>
  <si>
    <t>RR 1 BOX 137</t>
  </si>
  <si>
    <t>LINWOOD PUBLIC SCHOOL</t>
  </si>
  <si>
    <t>341 BEECH ST BOX 100</t>
  </si>
  <si>
    <t>LINWOOD</t>
  </si>
  <si>
    <t>PAGE PUBLIC SCHOOL</t>
  </si>
  <si>
    <t>401 S 4TH ST BOX 196</t>
  </si>
  <si>
    <t>PAGE</t>
  </si>
  <si>
    <t>GLEN PUBLIC SCHOOL</t>
  </si>
  <si>
    <t>1415 S MAPLE</t>
  </si>
  <si>
    <t>VINTON SCHOOL</t>
  </si>
  <si>
    <t>31287 ABLE ROAD</t>
  </si>
  <si>
    <t>WHITMAN</t>
  </si>
  <si>
    <t>ALPHA PUBLIC SCHOOL</t>
  </si>
  <si>
    <t>PO BOX 1106</t>
  </si>
  <si>
    <t>SUNNY MEADOW PUBLIC SCHOOL</t>
  </si>
  <si>
    <t>CLEAR CREEK PUBLIC SCHOOL</t>
  </si>
  <si>
    <t>785 COUNTY ROAD A</t>
  </si>
  <si>
    <t>REDBIRD PUBLIC SCHOOL</t>
  </si>
  <si>
    <t>89289 UNITED ROAD</t>
  </si>
  <si>
    <t>LYNCH</t>
  </si>
  <si>
    <t>MILLS PUBLIC SCHOOL</t>
  </si>
  <si>
    <t>HC 80 BOX 95</t>
  </si>
  <si>
    <t>MILLS</t>
  </si>
  <si>
    <t>GARFIELD PUBLIC SCHOOL</t>
  </si>
  <si>
    <t>4411 O ROAD</t>
  </si>
  <si>
    <t>BELLWOOD</t>
  </si>
  <si>
    <t>VALLEY VIEW PUBLIC SCHOOL</t>
  </si>
  <si>
    <t>85765 - 527TH AVE</t>
  </si>
  <si>
    <t>NELIGH</t>
  </si>
  <si>
    <t>TRYON PUBLIC SCHOOL</t>
  </si>
  <si>
    <t>TRYON</t>
  </si>
  <si>
    <t>HAYES CENTER PUBLIC SCHOOLS</t>
  </si>
  <si>
    <t>500 TROTH ST BOX 8</t>
  </si>
  <si>
    <t>HAYES CENTER</t>
  </si>
  <si>
    <t>KEWANEE PUBLIC SCHOOL</t>
  </si>
  <si>
    <t>348 N MAIN ST</t>
  </si>
  <si>
    <t>VALENTINE</t>
  </si>
  <si>
    <t>THEDFORD ELEMENTARY SCHOOLS</t>
  </si>
  <si>
    <t>407 COURT BOX 248</t>
  </si>
  <si>
    <t>THEDFORD</t>
  </si>
  <si>
    <t>SIMEON PUBLIC SCHOOLS</t>
  </si>
  <si>
    <t>HALL PUBLIC SCHOOL</t>
  </si>
  <si>
    <t>3199 N STUDLEY RD</t>
  </si>
  <si>
    <t>RIVERVIEW PUBLIC SCHOOL</t>
  </si>
  <si>
    <t>PO BOX 729</t>
  </si>
  <si>
    <t>DIST 005 - GRANT COUNTY</t>
  </si>
  <si>
    <t>204 S CORROTHERS BOX 103</t>
  </si>
  <si>
    <t>BODARC PUBLIC SCHOOL</t>
  </si>
  <si>
    <t>511 HAT CREEK RD</t>
  </si>
  <si>
    <t>PHELPS DISTRICT R 7</t>
  </si>
  <si>
    <t>1421 13TH ST</t>
  </si>
  <si>
    <t>HOLDREGE</t>
  </si>
  <si>
    <t>WOOD LAKE PUBLIC SCHOOL</t>
  </si>
  <si>
    <t>HIGHLAND GROVE PUBLIC SCHOOL</t>
  </si>
  <si>
    <t>RR 2 BOX 241 A</t>
  </si>
  <si>
    <t>ASHBY PUBLIC SCHOOL</t>
  </si>
  <si>
    <t>203 W HILL BOX 127</t>
  </si>
  <si>
    <t>ASHBY</t>
  </si>
  <si>
    <t>PLATTE VALLEY PUBLIC SCHOOL</t>
  </si>
  <si>
    <t>10467 W PLATTE VALLEY RD</t>
  </si>
  <si>
    <t>FITCH PUBLIC SCHOOL</t>
  </si>
  <si>
    <t>405 WEST Q</t>
  </si>
  <si>
    <t>MC COOK</t>
  </si>
  <si>
    <t>VALLEYSIDE PUBLIC SCHOOL</t>
  </si>
  <si>
    <t>RR 2 BOX 102 A</t>
  </si>
  <si>
    <t>ORD</t>
  </si>
  <si>
    <t>PLATTEVILLE PUBLIC SCHOOL</t>
  </si>
  <si>
    <t>1102 COUNTY ROAD W</t>
  </si>
  <si>
    <t>FREMONT</t>
  </si>
  <si>
    <t>SMALLFOOT PUBLIC SCHOOL</t>
  </si>
  <si>
    <t>PO BOX 54</t>
  </si>
  <si>
    <t>DUNBAR</t>
  </si>
  <si>
    <t>CHAMPION PUBLIC SCHOOL</t>
  </si>
  <si>
    <t>265 BROADWAY BOX 2</t>
  </si>
  <si>
    <t>CHAMPION</t>
  </si>
  <si>
    <t>KEYSTONE PUBLIC SCHOOL</t>
  </si>
  <si>
    <t>420 JEFFERSON ST BOX 110</t>
  </si>
  <si>
    <t>KEYSTONE</t>
  </si>
  <si>
    <t>CURLY PUBLIC SCHOOL</t>
  </si>
  <si>
    <t>9530 HWY 71</t>
  </si>
  <si>
    <t>HEMINGFORD</t>
  </si>
  <si>
    <t>ALDA PUBLIC SCHOOL</t>
  </si>
  <si>
    <t>206 W 3RD ST PO BOX 146</t>
  </si>
  <si>
    <t>ALDA</t>
  </si>
  <si>
    <t>OAK VALLEY PUBLIC SCHOOL</t>
  </si>
  <si>
    <t>3850 ORCHARD</t>
  </si>
  <si>
    <t>WHEATLAND PUBLIC SCHOOL</t>
  </si>
  <si>
    <t>131008 COUNTY ROAD 5</t>
  </si>
  <si>
    <t>LYMAN</t>
  </si>
  <si>
    <t>DIST 013 - DAWSON COUNTY</t>
  </si>
  <si>
    <t>DIST 015 - ADAMS COUNTY</t>
  </si>
  <si>
    <t>1970 E 12TH ST</t>
  </si>
  <si>
    <t>DIST 015 - DAWSON COUNTY</t>
  </si>
  <si>
    <t>RIVERDALE PUBLIC SCHOOL</t>
  </si>
  <si>
    <t>123 1ST STREET BOX 9</t>
  </si>
  <si>
    <t>RIVERDALE</t>
  </si>
  <si>
    <t>HADAR PUBLIC SCHOOL</t>
  </si>
  <si>
    <t>CROOKSTON PUBLIC SCHOOL</t>
  </si>
  <si>
    <t>DIST 016 - DAWSON COUNTY</t>
  </si>
  <si>
    <t>PLEASANT HILL PUBLIC SCHOOL</t>
  </si>
  <si>
    <t>29050 145TH RD</t>
  </si>
  <si>
    <t>UMO N HO N NATION PUBLIC SCHS</t>
  </si>
  <si>
    <t>100 MAIN ST BOX 280</t>
  </si>
  <si>
    <t>MACY</t>
  </si>
  <si>
    <t>PLAINVIEW PUBLIC SCHOOL</t>
  </si>
  <si>
    <t>2726 S 130TH ROAD</t>
  </si>
  <si>
    <t>WOOD RIVER</t>
  </si>
  <si>
    <t>MC CARTNEY PUBLIC SCHOOL</t>
  </si>
  <si>
    <t>540 N 31ST STREET</t>
  </si>
  <si>
    <t>BUFFALO FLATS PUBLIC SCHOOL</t>
  </si>
  <si>
    <t>RR 2 BOX 158</t>
  </si>
  <si>
    <t>NEWPORT PUBLIC SCHOOL</t>
  </si>
  <si>
    <t>BOX 448</t>
  </si>
  <si>
    <t>251 COUNTY ROAD 2300</t>
  </si>
  <si>
    <t>WINTER PUBLIC SCHOOL</t>
  </si>
  <si>
    <t>EMMET PUBLIC SCHOOL</t>
  </si>
  <si>
    <t>401 S FIRST BOX 68</t>
  </si>
  <si>
    <t>EMMET</t>
  </si>
  <si>
    <t>UNADILLA PUBLIC SCHOOL</t>
  </si>
  <si>
    <t>770 G ST PO BOX 98</t>
  </si>
  <si>
    <t>UNADILLA</t>
  </si>
  <si>
    <t>NORDEN PUBLIC SCHOOL</t>
  </si>
  <si>
    <t>HC 81 BOX 28</t>
  </si>
  <si>
    <t>SPRINGVIEW</t>
  </si>
  <si>
    <t>WESTSIDE PUBLIC SCHOOL</t>
  </si>
  <si>
    <t>RR 1 BOX 120</t>
  </si>
  <si>
    <t>PRAIRIE VIEW PUBLIC SCHOOL</t>
  </si>
  <si>
    <t>HC 65 BOX 8</t>
  </si>
  <si>
    <t>DIST 022 - DAWSON COUNTY</t>
  </si>
  <si>
    <t>STANDARD PUBLIC SCHOOL</t>
  </si>
  <si>
    <t>1567 COUNTY ROAD O</t>
  </si>
  <si>
    <t>COLON</t>
  </si>
  <si>
    <t>VINTON PUBLIC SCHOOL</t>
  </si>
  <si>
    <t>RR 2 BOX 22 A</t>
  </si>
  <si>
    <t>DEDERMAN PUBLIC SCHOOL</t>
  </si>
  <si>
    <t>FISHER'S PUBLIC SCHOOL</t>
  </si>
  <si>
    <t>1098 ROAD J</t>
  </si>
  <si>
    <t>SCHUYLER</t>
  </si>
  <si>
    <t>WARNERVILLE PUBLIC SCHOOL</t>
  </si>
  <si>
    <t>DIST 025 - DAWSON COUNTY</t>
  </si>
  <si>
    <t>EASTPOINT PUBLIC SCHOOL</t>
  </si>
  <si>
    <t>2550 COUNTY RD 54</t>
  </si>
  <si>
    <t>ABIE PUBLIC SCHOOL</t>
  </si>
  <si>
    <t>BOX 184</t>
  </si>
  <si>
    <t>ABIE</t>
  </si>
  <si>
    <t>DALY PUBLIC SCHOOL</t>
  </si>
  <si>
    <t>HC 85 BOX 19</t>
  </si>
  <si>
    <t>PIONEER PUBLIC SCHOOL</t>
  </si>
  <si>
    <t>FAIRPLAY PUBLIC SCHOOL</t>
  </si>
  <si>
    <t>RR 3 BOX 107 B</t>
  </si>
  <si>
    <t>O'NEILL</t>
  </si>
  <si>
    <t>DIST 027 - DAWSON COUNTY</t>
  </si>
  <si>
    <t>VALLEY STAR PUBLIC SCHOOL</t>
  </si>
  <si>
    <t>STARR PUBLIC SCHOOL</t>
  </si>
  <si>
    <t>HC 85 BOX 39</t>
  </si>
  <si>
    <t>CENTER PUBLIC SCHOOL</t>
  </si>
  <si>
    <t>7700 E 78TH ST</t>
  </si>
  <si>
    <t>STULL PUBLIC SCHOOL</t>
  </si>
  <si>
    <t>18516 3RD ST PO BOX 27</t>
  </si>
  <si>
    <t>PLATTSMOUTH</t>
  </si>
  <si>
    <t>JUNIATA</t>
  </si>
  <si>
    <t>DIST 029 - DAWSON COUNTY</t>
  </si>
  <si>
    <t>PONY LAKE PUBLIC SCHOOL</t>
  </si>
  <si>
    <t>HC 78 BOX 122</t>
  </si>
  <si>
    <t>INMAN PUBLIC SCHOOL</t>
  </si>
  <si>
    <t>250 MAPLE ST BOX 48</t>
  </si>
  <si>
    <t>INMAN</t>
  </si>
  <si>
    <t>MIRAGE FLATS PUBLIC SCHOOL</t>
  </si>
  <si>
    <t>HC 56 BOX 115</t>
  </si>
  <si>
    <t>HAY SPRINGS</t>
  </si>
  <si>
    <t>DIAMOND PUBLIC SCHOOL</t>
  </si>
  <si>
    <t>PO BOX 281</t>
  </si>
  <si>
    <t>ELM CREEK PUBLIC SCHOOL</t>
  </si>
  <si>
    <t>2076 OLD HWY 118</t>
  </si>
  <si>
    <t>DECATUR</t>
  </si>
  <si>
    <t>ARTHUR ELEMENTARY SCHOOL</t>
  </si>
  <si>
    <t>LOCUST GROVE PUBLIC SCHOOL</t>
  </si>
  <si>
    <t>RR 1 BOX 51 X</t>
  </si>
  <si>
    <t>BROWNVILLE</t>
  </si>
  <si>
    <t>HAZARD PUBLIC SCHOOL</t>
  </si>
  <si>
    <t>400 JERALD ST PO BOX 7</t>
  </si>
  <si>
    <t>HAZARD</t>
  </si>
  <si>
    <t>TRI-VIEW PUBLIC SCHOOL</t>
  </si>
  <si>
    <t>1300 E LOCHLAND RD</t>
  </si>
  <si>
    <t>LORENZO PUBLIC SCHOOL</t>
  </si>
  <si>
    <t>223 MEYER ST</t>
  </si>
  <si>
    <t>SIDNEY</t>
  </si>
  <si>
    <t>DIST 033 - PLATTE COUNTY</t>
  </si>
  <si>
    <t>350 4TH ST BOX 98</t>
  </si>
  <si>
    <t>CRESTON</t>
  </si>
  <si>
    <t>WELL VALLEY PUBLIC SCHOOL</t>
  </si>
  <si>
    <t>10251 ROAD 203</t>
  </si>
  <si>
    <t>LEWELLEN</t>
  </si>
  <si>
    <t>BROWNVILLE PUBLIC SCHOOL</t>
  </si>
  <si>
    <t>309 WATER ST BOX 128</t>
  </si>
  <si>
    <t>BANNER PUBLIC SCHOOL</t>
  </si>
  <si>
    <t>HC 56 BOX 20 B</t>
  </si>
  <si>
    <t>SUNNYSIDE PUBLIC SCHOOL</t>
  </si>
  <si>
    <t>85748 528TH AVE</t>
  </si>
  <si>
    <t>MALMO PUBLIC SCHOOL</t>
  </si>
  <si>
    <t>246 BOWEN AVE BOX 38</t>
  </si>
  <si>
    <t>MALMO</t>
  </si>
  <si>
    <t>STRANG PUBLIC SCHOOL</t>
  </si>
  <si>
    <t>BOX 96</t>
  </si>
  <si>
    <t>STRANG</t>
  </si>
  <si>
    <t>STONE PUBLIC SCHOOL</t>
  </si>
  <si>
    <t>2430 CHERRY AVE</t>
  </si>
  <si>
    <t>REICHE PUBLIC SCHOOL</t>
  </si>
  <si>
    <t>MIDDLE CREEK PUBLIC SCHOOL</t>
  </si>
  <si>
    <t>BELMONT PUBLIC SCHOOL</t>
  </si>
  <si>
    <t>DIST 039 - BOX BUTTE COUNTY</t>
  </si>
  <si>
    <t>100 DEPOT ST</t>
  </si>
  <si>
    <t>TABLE CENTER PUBLIC SCHOOL</t>
  </si>
  <si>
    <t>ANGORA PUBLIC SCHOOL</t>
  </si>
  <si>
    <t>BOX 1526</t>
  </si>
  <si>
    <t>ANGORA</t>
  </si>
  <si>
    <t>DIST 041 - RED WILLOW COUNTY</t>
  </si>
  <si>
    <t>RR 3 BOX 174</t>
  </si>
  <si>
    <t>DIST 042 - BOX BUTTE COUNTY</t>
  </si>
  <si>
    <t>5891 KNOX RD</t>
  </si>
  <si>
    <t>PINK PUBLIC SCHOOL</t>
  </si>
  <si>
    <t>1022 RIVER RD</t>
  </si>
  <si>
    <t>MARSLAND</t>
  </si>
  <si>
    <t>COUNTY CENTER PUBLIC SCHOOL</t>
  </si>
  <si>
    <t>848 E CORRECTION LINE RD</t>
  </si>
  <si>
    <t>ANTELOPE PUBLIC SCHOOL</t>
  </si>
  <si>
    <t>HILL PUBLIC SCHOOL</t>
  </si>
  <si>
    <t>RR 1 BOX 144</t>
  </si>
  <si>
    <t>DIST 044 - BOX BUTTE COUNTY</t>
  </si>
  <si>
    <t>BOX 744</t>
  </si>
  <si>
    <t>DIST 045 - CHERRY COUNTY</t>
  </si>
  <si>
    <t>MAPLE GROVE PUBLIC SCHOOL</t>
  </si>
  <si>
    <t>RR 3 BOX 326</t>
  </si>
  <si>
    <t>FALLS CITY</t>
  </si>
  <si>
    <t>GOOD CHEER PUBLIC SCHOOL</t>
  </si>
  <si>
    <t>STARVIEW PUBLIC SCHOOL</t>
  </si>
  <si>
    <t>88201 507TH AVE</t>
  </si>
  <si>
    <t>ITHACA PUBLIC SCHOOL</t>
  </si>
  <si>
    <t>850 DECH BOX 40</t>
  </si>
  <si>
    <t>ITHACA</t>
  </si>
  <si>
    <t>HILLVIEW PUBLIC SCHOOL</t>
  </si>
  <si>
    <t>360 W BELMONT RD</t>
  </si>
  <si>
    <t>BROWNLEE PUBLIC SCHOOL</t>
  </si>
  <si>
    <t>AYR PUBLIC SCHOOL</t>
  </si>
  <si>
    <t>1270 S FIRST ST BOX 91</t>
  </si>
  <si>
    <t>AYR</t>
  </si>
  <si>
    <t>EVERGREEN PUBLIC SCHOOL</t>
  </si>
  <si>
    <t>DUFFY PUBLIC SCHOOL</t>
  </si>
  <si>
    <t>83454 561 AVE</t>
  </si>
  <si>
    <t>SPRING VIEW PUBLIC SCHOOL</t>
  </si>
  <si>
    <t>345 E FOOTBALL AVE BOX 70</t>
  </si>
  <si>
    <t>SHELL CREEK PUBLIC SCHOOL</t>
  </si>
  <si>
    <t>CEDAR CANYON PUBLIC SCHOOL</t>
  </si>
  <si>
    <t>190234 CARTER CANYON RD</t>
  </si>
  <si>
    <t>WALLACE PUBLIC SCHOOL</t>
  </si>
  <si>
    <t>2975 S BALTIMORE AVE</t>
  </si>
  <si>
    <t>OPPORTUNITY PUBLIC SCHOOL</t>
  </si>
  <si>
    <t>49996 879TH ROAD</t>
  </si>
  <si>
    <t>WHITNEY PUBLIC SCHOOL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</si>
</sst>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.0"/>
    <numFmt numFmtId="168" formatCode="0000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textRotation="75" wrapText="1"/>
    </xf>
    <xf numFmtId="0" fontId="1" fillId="0" borderId="1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1" fillId="3" borderId="2" xfId="0" applyFont="1" applyFill="1" applyBorder="1" applyAlignment="1">
      <alignment horizontal="left" textRotation="75" wrapText="1"/>
    </xf>
    <xf numFmtId="0" fontId="1" fillId="2" borderId="3" xfId="0" applyFont="1" applyFill="1" applyBorder="1" applyAlignment="1">
      <alignment horizontal="left" textRotation="75" wrapText="1"/>
    </xf>
    <xf numFmtId="0" fontId="1" fillId="3" borderId="4" xfId="0" applyFont="1" applyFill="1" applyBorder="1" applyAlignment="1" applyProtection="1">
      <alignment horizontal="left" textRotation="75" wrapText="1"/>
      <protection/>
    </xf>
    <xf numFmtId="0" fontId="1" fillId="4" borderId="2" xfId="0" applyFont="1" applyFill="1" applyBorder="1" applyAlignment="1">
      <alignment horizontal="left" textRotation="75" wrapText="1"/>
    </xf>
    <xf numFmtId="164" fontId="3" fillId="0" borderId="0" xfId="0" applyNumberFormat="1" applyFont="1" applyFill="1" applyBorder="1" applyAlignment="1">
      <alignment/>
    </xf>
    <xf numFmtId="0" fontId="0" fillId="5" borderId="0" xfId="0" applyFill="1" applyBorder="1" applyAlignment="1">
      <alignment/>
    </xf>
    <xf numFmtId="168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14" fontId="1" fillId="3" borderId="1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3" xfId="0" applyFont="1" applyFill="1" applyBorder="1" applyAlignment="1">
      <alignment horizontal="left" textRotation="75" wrapText="1"/>
    </xf>
    <xf numFmtId="0" fontId="1" fillId="0" borderId="4" xfId="0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7" xfId="0" applyFont="1" applyFill="1" applyBorder="1" applyAlignment="1" applyProtection="1">
      <alignment horizontal="left" textRotation="75" wrapText="1"/>
      <protection locked="0"/>
    </xf>
    <xf numFmtId="0" fontId="1" fillId="4" borderId="7" xfId="0" applyFont="1" applyFill="1" applyBorder="1" applyAlignment="1" applyProtection="1">
      <alignment horizontal="left" textRotation="75" wrapText="1"/>
      <protection locked="0"/>
    </xf>
    <xf numFmtId="0" fontId="1" fillId="4" borderId="1" xfId="0" applyFont="1" applyFill="1" applyBorder="1" applyAlignment="1" applyProtection="1">
      <alignment horizontal="left" textRotation="75" wrapText="1"/>
      <protection locked="0"/>
    </xf>
    <xf numFmtId="0" fontId="1" fillId="0" borderId="8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5" xfId="0" applyFont="1" applyFill="1" applyBorder="1" applyAlignment="1">
      <alignment/>
    </xf>
    <xf numFmtId="166" fontId="0" fillId="2" borderId="15" xfId="0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center"/>
    </xf>
    <xf numFmtId="2" fontId="0" fillId="2" borderId="17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166" fontId="0" fillId="2" borderId="19" xfId="0" applyNumberFormat="1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center"/>
    </xf>
    <xf numFmtId="2" fontId="0" fillId="0" borderId="15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2" fontId="0" fillId="2" borderId="21" xfId="0" applyNumberFormat="1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0" borderId="19" xfId="0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2" borderId="21" xfId="0" applyFont="1" applyFill="1" applyBorder="1" applyAlignment="1">
      <alignment/>
    </xf>
    <xf numFmtId="0" fontId="1" fillId="0" borderId="14" xfId="0" applyNumberFormat="1" applyFont="1" applyBorder="1" applyAlignment="1">
      <alignment horizontal="center"/>
    </xf>
    <xf numFmtId="164" fontId="0" fillId="2" borderId="23" xfId="0" applyNumberFormat="1" applyFont="1" applyFill="1" applyBorder="1" applyAlignment="1">
      <alignment/>
    </xf>
    <xf numFmtId="165" fontId="0" fillId="2" borderId="23" xfId="0" applyNumberFormat="1" applyFont="1" applyFill="1" applyBorder="1" applyAlignment="1">
      <alignment/>
    </xf>
    <xf numFmtId="164" fontId="0" fillId="2" borderId="24" xfId="0" applyNumberFormat="1" applyFont="1" applyFill="1" applyBorder="1" applyAlignment="1">
      <alignment/>
    </xf>
    <xf numFmtId="165" fontId="0" fillId="2" borderId="24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22" xfId="0" applyNumberFormat="1" applyFont="1" applyFill="1" applyBorder="1" applyAlignment="1" applyProtection="1">
      <alignment/>
      <protection locked="0"/>
    </xf>
    <xf numFmtId="4" fontId="0" fillId="0" borderId="22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1" fontId="0" fillId="0" borderId="16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/>
    </xf>
    <xf numFmtId="165" fontId="0" fillId="0" borderId="24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66" fontId="0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64" fontId="0" fillId="5" borderId="24" xfId="0" applyNumberFormat="1" applyFont="1" applyFill="1" applyBorder="1" applyAlignment="1">
      <alignment/>
    </xf>
    <xf numFmtId="165" fontId="0" fillId="5" borderId="24" xfId="0" applyNumberFormat="1" applyFont="1" applyFill="1" applyBorder="1" applyAlignment="1">
      <alignment/>
    </xf>
    <xf numFmtId="0" fontId="0" fillId="5" borderId="22" xfId="0" applyFont="1" applyFill="1" applyBorder="1" applyAlignment="1">
      <alignment/>
    </xf>
    <xf numFmtId="0" fontId="0" fillId="5" borderId="19" xfId="0" applyFont="1" applyFill="1" applyBorder="1" applyAlignment="1">
      <alignment/>
    </xf>
    <xf numFmtId="166" fontId="0" fillId="5" borderId="19" xfId="0" applyNumberFormat="1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21" xfId="0" applyFont="1" applyFill="1" applyBorder="1" applyAlignment="1">
      <alignment horizontal="left"/>
    </xf>
    <xf numFmtId="0" fontId="0" fillId="5" borderId="19" xfId="0" applyFont="1" applyFill="1" applyBorder="1" applyAlignment="1">
      <alignment horizontal="center"/>
    </xf>
    <xf numFmtId="0" fontId="0" fillId="5" borderId="26" xfId="0" applyFont="1" applyFill="1" applyBorder="1" applyAlignment="1" applyProtection="1">
      <alignment horizontal="center"/>
      <protection locked="0"/>
    </xf>
    <xf numFmtId="2" fontId="0" fillId="5" borderId="22" xfId="0" applyNumberFormat="1" applyFont="1" applyFill="1" applyBorder="1" applyAlignment="1" applyProtection="1">
      <alignment/>
      <protection locked="0"/>
    </xf>
    <xf numFmtId="1" fontId="0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ont="1" applyFill="1" applyBorder="1" applyAlignment="1">
      <alignment/>
    </xf>
    <xf numFmtId="2" fontId="0" fillId="5" borderId="19" xfId="0" applyNumberFormat="1" applyFont="1" applyFill="1" applyBorder="1" applyAlignment="1" applyProtection="1">
      <alignment/>
      <protection locked="0"/>
    </xf>
    <xf numFmtId="0" fontId="0" fillId="5" borderId="28" xfId="0" applyFont="1" applyFill="1" applyBorder="1" applyAlignment="1">
      <alignment horizontal="center"/>
    </xf>
    <xf numFmtId="3" fontId="0" fillId="5" borderId="21" xfId="0" applyNumberFormat="1" applyFont="1" applyFill="1" applyBorder="1" applyAlignment="1" applyProtection="1">
      <alignment/>
      <protection locked="0"/>
    </xf>
    <xf numFmtId="3" fontId="0" fillId="5" borderId="19" xfId="0" applyNumberFormat="1" applyFont="1" applyFill="1" applyBorder="1" applyAlignment="1" applyProtection="1">
      <alignment/>
      <protection locked="0"/>
    </xf>
    <xf numFmtId="3" fontId="0" fillId="5" borderId="26" xfId="0" applyNumberFormat="1" applyFont="1" applyFill="1" applyBorder="1" applyAlignment="1" applyProtection="1">
      <alignment/>
      <protection locked="0"/>
    </xf>
    <xf numFmtId="0" fontId="0" fillId="5" borderId="24" xfId="0" applyFont="1" applyFill="1" applyBorder="1" applyAlignment="1">
      <alignment horizontal="center"/>
    </xf>
    <xf numFmtId="0" fontId="0" fillId="5" borderId="24" xfId="0" applyFont="1" applyFill="1" applyBorder="1" applyAlignment="1">
      <alignment/>
    </xf>
    <xf numFmtId="4" fontId="0" fillId="5" borderId="22" xfId="0" applyNumberFormat="1" applyFont="1" applyFill="1" applyBorder="1" applyAlignment="1" applyProtection="1">
      <alignment/>
      <protection locked="0"/>
    </xf>
    <xf numFmtId="0" fontId="0" fillId="5" borderId="20" xfId="0" applyFont="1" applyFill="1" applyBorder="1" applyAlignment="1" applyProtection="1">
      <alignment/>
      <protection locked="0"/>
    </xf>
    <xf numFmtId="3" fontId="0" fillId="5" borderId="22" xfId="0" applyNumberFormat="1" applyFont="1" applyFill="1" applyBorder="1" applyAlignment="1" applyProtection="1">
      <alignment/>
      <protection locked="0"/>
    </xf>
    <xf numFmtId="0" fontId="0" fillId="5" borderId="21" xfId="0" applyFont="1" applyFill="1" applyBorder="1" applyAlignment="1">
      <alignment/>
    </xf>
    <xf numFmtId="0" fontId="0" fillId="5" borderId="19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0" xfId="0" applyFont="1" applyFill="1" applyBorder="1" applyAlignment="1">
      <alignment/>
    </xf>
    <xf numFmtId="0" fontId="0" fillId="2" borderId="24" xfId="0" applyFill="1" applyBorder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5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11.28125" style="0" bestFit="1" customWidth="1"/>
    <col min="3" max="3" width="39.00390625" style="0" bestFit="1" customWidth="1"/>
    <col min="4" max="4" width="29.421875" style="0" bestFit="1" customWidth="1"/>
    <col min="5" max="5" width="19.0039062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11" width="6.57421875" style="0" bestFit="1" customWidth="1"/>
    <col min="12" max="12" width="7.57421875" style="0" bestFit="1" customWidth="1"/>
    <col min="13" max="13" width="6.57421875" style="0" bestFit="1" customWidth="1"/>
    <col min="14" max="16" width="6.57421875" style="0" hidden="1" customWidth="1"/>
    <col min="17" max="17" width="0" style="0" hidden="1" customWidth="1"/>
    <col min="18" max="18" width="6.57421875" style="0" hidden="1" customWidth="1"/>
    <col min="19" max="22" width="6.57421875" style="0" bestFit="1" customWidth="1"/>
    <col min="23" max="26" width="4.00390625" style="0" hidden="1" customWidth="1"/>
    <col min="27" max="27" width="6.28125" style="0" bestFit="1" customWidth="1"/>
    <col min="28" max="29" width="4.00390625" style="0" hidden="1" customWidth="1"/>
    <col min="30" max="30" width="5.28125" style="0" hidden="1" customWidth="1"/>
    <col min="31" max="31" width="4.00390625" style="0" hidden="1" customWidth="1"/>
    <col min="32" max="32" width="6.28125" style="0" hidden="1" customWidth="1"/>
    <col min="33" max="33" width="0" style="0" hidden="1" customWidth="1"/>
  </cols>
  <sheetData>
    <row r="1" spans="1:25" ht="18" customHeight="1">
      <c r="A1" s="157" t="s">
        <v>883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9"/>
    </row>
    <row r="2" spans="1:25" ht="12.75">
      <c r="A2" s="155" t="s">
        <v>884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</row>
    <row r="3" spans="1:14" ht="12.75">
      <c r="A3" s="156" t="s">
        <v>885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5"/>
    </row>
    <row r="4" spans="1:14" ht="15.75" customHeight="1">
      <c r="A4" s="159" t="s">
        <v>886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22" ht="45" customHeight="1">
      <c r="A5" s="152" t="s">
        <v>887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1:14" ht="12.75">
      <c r="A6" s="154" t="s">
        <v>888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1:25" ht="12.75">
      <c r="A7" s="154" t="s">
        <v>889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5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9"/>
    </row>
    <row r="8" spans="1:22" s="10" customFormat="1" ht="18">
      <c r="A8" s="22" t="s">
        <v>920</v>
      </c>
      <c r="B8" s="15"/>
      <c r="G8" s="13"/>
      <c r="I8" s="16"/>
      <c r="L8" s="11"/>
      <c r="N8" s="2"/>
      <c r="Q8" s="3"/>
      <c r="S8" s="12"/>
      <c r="T8" s="12"/>
      <c r="U8" s="12"/>
      <c r="V8" s="12"/>
    </row>
    <row r="9" spans="1:32" s="10" customFormat="1" ht="159.75" customHeight="1" thickBot="1">
      <c r="A9" s="4" t="s">
        <v>890</v>
      </c>
      <c r="B9" s="5" t="s">
        <v>891</v>
      </c>
      <c r="C9" s="6" t="s">
        <v>892</v>
      </c>
      <c r="D9" s="6" t="s">
        <v>893</v>
      </c>
      <c r="E9" s="6" t="s">
        <v>894</v>
      </c>
      <c r="F9" s="24" t="s">
        <v>895</v>
      </c>
      <c r="G9" s="25" t="s">
        <v>896</v>
      </c>
      <c r="H9" s="6" t="s">
        <v>897</v>
      </c>
      <c r="I9" s="19" t="s">
        <v>898</v>
      </c>
      <c r="J9" s="18" t="s">
        <v>562</v>
      </c>
      <c r="K9" s="20" t="s">
        <v>563</v>
      </c>
      <c r="L9" s="26" t="s">
        <v>899</v>
      </c>
      <c r="M9" s="27" t="s">
        <v>564</v>
      </c>
      <c r="N9" s="28" t="s">
        <v>910</v>
      </c>
      <c r="O9" s="21" t="s">
        <v>565</v>
      </c>
      <c r="P9" s="7" t="s">
        <v>911</v>
      </c>
      <c r="Q9" s="29" t="s">
        <v>566</v>
      </c>
      <c r="R9" s="30" t="s">
        <v>900</v>
      </c>
      <c r="S9" s="31" t="s">
        <v>915</v>
      </c>
      <c r="T9" s="32" t="s">
        <v>914</v>
      </c>
      <c r="U9" s="32" t="s">
        <v>916</v>
      </c>
      <c r="V9" s="33" t="s">
        <v>917</v>
      </c>
      <c r="W9" s="8" t="s">
        <v>901</v>
      </c>
      <c r="X9" s="9" t="s">
        <v>902</v>
      </c>
      <c r="Y9" s="9" t="s">
        <v>919</v>
      </c>
      <c r="Z9" s="34" t="s">
        <v>918</v>
      </c>
      <c r="AA9" s="35" t="s">
        <v>903</v>
      </c>
      <c r="AB9" s="8" t="s">
        <v>904</v>
      </c>
      <c r="AC9" s="9" t="s">
        <v>905</v>
      </c>
      <c r="AD9" s="34" t="s">
        <v>906</v>
      </c>
      <c r="AE9" s="36" t="s">
        <v>907</v>
      </c>
      <c r="AF9" s="37" t="s">
        <v>908</v>
      </c>
    </row>
    <row r="10" spans="1:32" s="56" customFormat="1" ht="12" customHeight="1" thickBot="1">
      <c r="A10" s="77">
        <v>1</v>
      </c>
      <c r="B10" s="77">
        <v>2</v>
      </c>
      <c r="C10" s="51">
        <v>3</v>
      </c>
      <c r="D10" s="38">
        <v>4</v>
      </c>
      <c r="E10" s="38">
        <v>5</v>
      </c>
      <c r="F10" s="39">
        <v>6</v>
      </c>
      <c r="G10" s="40"/>
      <c r="H10" s="41">
        <v>7</v>
      </c>
      <c r="I10" s="42">
        <v>8</v>
      </c>
      <c r="J10" s="38">
        <v>9</v>
      </c>
      <c r="K10" s="43">
        <v>10</v>
      </c>
      <c r="L10" s="44">
        <v>11</v>
      </c>
      <c r="M10" s="45">
        <v>12</v>
      </c>
      <c r="N10" s="46">
        <v>13</v>
      </c>
      <c r="O10" s="47">
        <v>14</v>
      </c>
      <c r="P10" s="48" t="s">
        <v>912</v>
      </c>
      <c r="Q10" s="43" t="s">
        <v>567</v>
      </c>
      <c r="R10" s="49">
        <v>15</v>
      </c>
      <c r="S10" s="50">
        <v>16</v>
      </c>
      <c r="T10" s="48">
        <v>17</v>
      </c>
      <c r="U10" s="48">
        <v>18</v>
      </c>
      <c r="V10" s="43">
        <v>19</v>
      </c>
      <c r="W10" s="51"/>
      <c r="X10" s="38"/>
      <c r="Y10" s="38"/>
      <c r="Z10" s="41"/>
      <c r="AA10" s="52">
        <v>20</v>
      </c>
      <c r="AB10" s="53"/>
      <c r="AC10" s="54"/>
      <c r="AD10" s="55"/>
      <c r="AE10" s="52">
        <v>21</v>
      </c>
      <c r="AF10" s="51" t="s">
        <v>909</v>
      </c>
    </row>
    <row r="11" spans="1:33" s="10" customFormat="1" ht="12.75">
      <c r="A11" s="100">
        <v>3127720</v>
      </c>
      <c r="B11" s="101">
        <v>120025000</v>
      </c>
      <c r="C11" s="102" t="s">
        <v>1464</v>
      </c>
      <c r="D11" s="103" t="s">
        <v>1465</v>
      </c>
      <c r="E11" s="103" t="s">
        <v>1466</v>
      </c>
      <c r="F11" s="103">
        <v>68001</v>
      </c>
      <c r="G11" s="104">
        <v>184</v>
      </c>
      <c r="H11" s="105">
        <v>4025432347</v>
      </c>
      <c r="I11" s="106">
        <v>7</v>
      </c>
      <c r="J11" s="107" t="s">
        <v>530</v>
      </c>
      <c r="K11" s="90"/>
      <c r="L11" s="83">
        <v>17.79</v>
      </c>
      <c r="M11" s="87" t="s">
        <v>528</v>
      </c>
      <c r="N11" s="108">
        <v>16.21621622</v>
      </c>
      <c r="O11" s="107" t="s">
        <v>531</v>
      </c>
      <c r="P11" s="69"/>
      <c r="Q11" s="90" t="str">
        <f aca="true" t="shared" si="0" ref="Q11:Q74">IF(AND(ISNUMBER(P11),P11&gt;=20),"YES","NO")</f>
        <v>NO</v>
      </c>
      <c r="R11" s="109" t="s">
        <v>530</v>
      </c>
      <c r="S11" s="94">
        <v>1778</v>
      </c>
      <c r="T11" s="74">
        <v>0</v>
      </c>
      <c r="U11" s="74">
        <v>39</v>
      </c>
      <c r="V11" s="96">
        <v>75</v>
      </c>
      <c r="W11" s="102">
        <f aca="true" t="shared" si="1" ref="W11:W74">IF(OR(J11="YES",K11="YES"),1,0)</f>
        <v>1</v>
      </c>
      <c r="X11" s="103">
        <f aca="true" t="shared" si="2" ref="X11:X42">IF(OR(AND(ISNUMBER(L11),AND(L11&gt;0,L11&lt;600)),AND(ISNUMBER(L11),AND(L11&gt;0,M11="YES"))),1,0)</f>
        <v>1</v>
      </c>
      <c r="Y11" s="103">
        <f aca="true" t="shared" si="3" ref="Y11:Y74">IF(AND(OR(J11="YES",K11="YES"),(W11=0)),"Trouble",0)</f>
        <v>0</v>
      </c>
      <c r="Z11" s="105">
        <f aca="true" t="shared" si="4" ref="Z11:Z74">IF(AND(OR(AND(ISNUMBER(L11),AND(L11&gt;0,L11&lt;600)),AND(ISNUMBER(L11),AND(L11&gt;0,M11="YES"))),(X11=0)),"Trouble",0)</f>
        <v>0</v>
      </c>
      <c r="AA11" s="110" t="str">
        <f aca="true" t="shared" si="5" ref="AA11:AA42">IF(AND(W11=1,X11=1),"SRSA","-")</f>
        <v>SRSA</v>
      </c>
      <c r="AB11" s="102">
        <f aca="true" t="shared" si="6" ref="AB11:AB42">IF(R11="YES",1,0)</f>
        <v>1</v>
      </c>
      <c r="AC11" s="103">
        <f aca="true" t="shared" si="7" ref="AC11:AC42">IF(OR(AND(ISNUMBER(P11),P11&gt;=20),(AND(ISNUMBER(P11)=FALSE,AND(ISNUMBER(N11),N11&gt;=20)))),1,0)</f>
        <v>0</v>
      </c>
      <c r="AD11" s="105">
        <f aca="true" t="shared" si="8" ref="AD11:AD42">IF(AND(AB11=1,AC11=1),"Initial",0)</f>
        <v>0</v>
      </c>
      <c r="AE11" s="110" t="str">
        <f aca="true" t="shared" si="9" ref="AE11:AE74">IF(AND(AND(AD11="Initial",AF11=0),AND(ISNUMBER(L11),L11&gt;0)),"RLIS","-")</f>
        <v>-</v>
      </c>
      <c r="AF11" s="102">
        <f aca="true" t="shared" si="10" ref="AF11:AF74">IF(AND(AA11="SRSA",AD11="Initial"),"SRSA",0)</f>
        <v>0</v>
      </c>
      <c r="AG11" s="10" t="s">
        <v>882</v>
      </c>
    </row>
    <row r="12" spans="1:33" s="10" customFormat="1" ht="12.75">
      <c r="A12" s="111">
        <v>3102770</v>
      </c>
      <c r="B12" s="112">
        <v>10090000</v>
      </c>
      <c r="C12" s="113" t="s">
        <v>1171</v>
      </c>
      <c r="D12" s="114" t="s">
        <v>1172</v>
      </c>
      <c r="E12" s="114" t="s">
        <v>1173</v>
      </c>
      <c r="F12" s="114">
        <v>68902</v>
      </c>
      <c r="G12" s="115">
        <v>1088</v>
      </c>
      <c r="H12" s="116">
        <v>4024633285</v>
      </c>
      <c r="I12" s="117">
        <v>7</v>
      </c>
      <c r="J12" s="118" t="s">
        <v>530</v>
      </c>
      <c r="K12" s="91"/>
      <c r="L12" s="84">
        <v>462.52</v>
      </c>
      <c r="M12" s="88" t="s">
        <v>528</v>
      </c>
      <c r="N12" s="119">
        <v>7.929515419</v>
      </c>
      <c r="O12" s="118" t="s">
        <v>531</v>
      </c>
      <c r="P12" s="70"/>
      <c r="Q12" s="91" t="str">
        <f t="shared" si="0"/>
        <v>NO</v>
      </c>
      <c r="R12" s="120" t="s">
        <v>530</v>
      </c>
      <c r="S12" s="95">
        <v>12963</v>
      </c>
      <c r="T12" s="75">
        <v>945</v>
      </c>
      <c r="U12" s="75">
        <v>1516</v>
      </c>
      <c r="V12" s="97">
        <v>1751</v>
      </c>
      <c r="W12" s="113">
        <f t="shared" si="1"/>
        <v>1</v>
      </c>
      <c r="X12" s="114">
        <f t="shared" si="2"/>
        <v>1</v>
      </c>
      <c r="Y12" s="114">
        <f t="shared" si="3"/>
        <v>0</v>
      </c>
      <c r="Z12" s="116">
        <f t="shared" si="4"/>
        <v>0</v>
      </c>
      <c r="AA12" s="121" t="str">
        <f t="shared" si="5"/>
        <v>SRSA</v>
      </c>
      <c r="AB12" s="113">
        <f t="shared" si="6"/>
        <v>1</v>
      </c>
      <c r="AC12" s="114">
        <f t="shared" si="7"/>
        <v>0</v>
      </c>
      <c r="AD12" s="116">
        <f t="shared" si="8"/>
        <v>0</v>
      </c>
      <c r="AE12" s="121" t="str">
        <f t="shared" si="9"/>
        <v>-</v>
      </c>
      <c r="AF12" s="113">
        <f t="shared" si="10"/>
        <v>0</v>
      </c>
      <c r="AG12" s="10" t="s">
        <v>881</v>
      </c>
    </row>
    <row r="13" spans="1:33" s="10" customFormat="1" ht="12.75">
      <c r="A13" s="111">
        <v>3102790</v>
      </c>
      <c r="B13" s="112">
        <v>90010000</v>
      </c>
      <c r="C13" s="113" t="s">
        <v>1177</v>
      </c>
      <c r="D13" s="114" t="s">
        <v>1178</v>
      </c>
      <c r="E13" s="114" t="s">
        <v>1018</v>
      </c>
      <c r="F13" s="114">
        <v>69210</v>
      </c>
      <c r="G13" s="115">
        <v>65</v>
      </c>
      <c r="H13" s="116">
        <v>4023872333</v>
      </c>
      <c r="I13" s="117" t="s">
        <v>532</v>
      </c>
      <c r="J13" s="118" t="s">
        <v>530</v>
      </c>
      <c r="K13" s="91"/>
      <c r="L13" s="84">
        <v>543.62</v>
      </c>
      <c r="M13" s="88" t="s">
        <v>529</v>
      </c>
      <c r="N13" s="119">
        <v>16.06805293</v>
      </c>
      <c r="O13" s="118" t="s">
        <v>531</v>
      </c>
      <c r="P13" s="70"/>
      <c r="Q13" s="91" t="str">
        <f t="shared" si="0"/>
        <v>NO</v>
      </c>
      <c r="R13" s="120" t="s">
        <v>530</v>
      </c>
      <c r="S13" s="95">
        <v>32031</v>
      </c>
      <c r="T13" s="75">
        <v>3115</v>
      </c>
      <c r="U13" s="75">
        <v>3015</v>
      </c>
      <c r="V13" s="97">
        <v>2077</v>
      </c>
      <c r="W13" s="113">
        <f t="shared" si="1"/>
        <v>1</v>
      </c>
      <c r="X13" s="114">
        <f t="shared" si="2"/>
        <v>1</v>
      </c>
      <c r="Y13" s="114">
        <f t="shared" si="3"/>
        <v>0</v>
      </c>
      <c r="Z13" s="116">
        <f t="shared" si="4"/>
        <v>0</v>
      </c>
      <c r="AA13" s="121" t="str">
        <f t="shared" si="5"/>
        <v>SRSA</v>
      </c>
      <c r="AB13" s="113">
        <f t="shared" si="6"/>
        <v>1</v>
      </c>
      <c r="AC13" s="114">
        <f t="shared" si="7"/>
        <v>0</v>
      </c>
      <c r="AD13" s="116">
        <f t="shared" si="8"/>
        <v>0</v>
      </c>
      <c r="AE13" s="121" t="str">
        <f t="shared" si="9"/>
        <v>-</v>
      </c>
      <c r="AF13" s="113">
        <f t="shared" si="10"/>
        <v>0</v>
      </c>
      <c r="AG13" s="10" t="s">
        <v>880</v>
      </c>
    </row>
    <row r="14" spans="1:33" s="10" customFormat="1" ht="12.75">
      <c r="A14" s="111">
        <v>3116440</v>
      </c>
      <c r="B14" s="112">
        <v>400012000</v>
      </c>
      <c r="C14" s="113" t="s">
        <v>1403</v>
      </c>
      <c r="D14" s="114" t="s">
        <v>1404</v>
      </c>
      <c r="E14" s="114" t="s">
        <v>1405</v>
      </c>
      <c r="F14" s="114">
        <v>68810</v>
      </c>
      <c r="G14" s="115">
        <v>146</v>
      </c>
      <c r="H14" s="116">
        <v>3083824052</v>
      </c>
      <c r="I14" s="117">
        <v>7</v>
      </c>
      <c r="J14" s="118" t="s">
        <v>530</v>
      </c>
      <c r="K14" s="91"/>
      <c r="L14" s="84">
        <v>56.68</v>
      </c>
      <c r="M14" s="88" t="s">
        <v>528</v>
      </c>
      <c r="N14" s="119">
        <v>16.4556962</v>
      </c>
      <c r="O14" s="118" t="s">
        <v>531</v>
      </c>
      <c r="P14" s="70"/>
      <c r="Q14" s="91" t="str">
        <f t="shared" si="0"/>
        <v>NO</v>
      </c>
      <c r="R14" s="120" t="s">
        <v>530</v>
      </c>
      <c r="S14" s="95">
        <v>3719</v>
      </c>
      <c r="T14" s="75">
        <v>724</v>
      </c>
      <c r="U14" s="75">
        <v>128</v>
      </c>
      <c r="V14" s="97">
        <v>401</v>
      </c>
      <c r="W14" s="113">
        <f t="shared" si="1"/>
        <v>1</v>
      </c>
      <c r="X14" s="114">
        <f t="shared" si="2"/>
        <v>1</v>
      </c>
      <c r="Y14" s="114">
        <f t="shared" si="3"/>
        <v>0</v>
      </c>
      <c r="Z14" s="116">
        <f t="shared" si="4"/>
        <v>0</v>
      </c>
      <c r="AA14" s="121" t="str">
        <f t="shared" si="5"/>
        <v>SRSA</v>
      </c>
      <c r="AB14" s="113">
        <f t="shared" si="6"/>
        <v>1</v>
      </c>
      <c r="AC14" s="114">
        <f t="shared" si="7"/>
        <v>0</v>
      </c>
      <c r="AD14" s="116">
        <f t="shared" si="8"/>
        <v>0</v>
      </c>
      <c r="AE14" s="121" t="str">
        <f t="shared" si="9"/>
        <v>-</v>
      </c>
      <c r="AF14" s="113">
        <f t="shared" si="10"/>
        <v>0</v>
      </c>
      <c r="AG14" s="10" t="s">
        <v>879</v>
      </c>
    </row>
    <row r="15" spans="1:33" s="10" customFormat="1" ht="12.75">
      <c r="A15" s="111">
        <v>3102880</v>
      </c>
      <c r="B15" s="112">
        <v>260070000</v>
      </c>
      <c r="C15" s="113" t="s">
        <v>1181</v>
      </c>
      <c r="D15" s="114" t="s">
        <v>1182</v>
      </c>
      <c r="E15" s="114" t="s">
        <v>1183</v>
      </c>
      <c r="F15" s="114">
        <v>68710</v>
      </c>
      <c r="G15" s="115">
        <v>190</v>
      </c>
      <c r="H15" s="116">
        <v>4026352484</v>
      </c>
      <c r="I15" s="117">
        <v>8</v>
      </c>
      <c r="J15" s="118" t="s">
        <v>530</v>
      </c>
      <c r="K15" s="91"/>
      <c r="L15" s="84">
        <v>207.19</v>
      </c>
      <c r="M15" s="88" t="s">
        <v>528</v>
      </c>
      <c r="N15" s="119">
        <v>0.510204082</v>
      </c>
      <c r="O15" s="118" t="s">
        <v>531</v>
      </c>
      <c r="P15" s="70"/>
      <c r="Q15" s="91" t="str">
        <f t="shared" si="0"/>
        <v>NO</v>
      </c>
      <c r="R15" s="120" t="s">
        <v>530</v>
      </c>
      <c r="S15" s="95">
        <v>5788</v>
      </c>
      <c r="T15" s="75">
        <v>851</v>
      </c>
      <c r="U15" s="75">
        <v>1051</v>
      </c>
      <c r="V15" s="97">
        <v>787</v>
      </c>
      <c r="W15" s="113">
        <f t="shared" si="1"/>
        <v>1</v>
      </c>
      <c r="X15" s="114">
        <f t="shared" si="2"/>
        <v>1</v>
      </c>
      <c r="Y15" s="114">
        <f t="shared" si="3"/>
        <v>0</v>
      </c>
      <c r="Z15" s="116">
        <f t="shared" si="4"/>
        <v>0</v>
      </c>
      <c r="AA15" s="121" t="str">
        <f t="shared" si="5"/>
        <v>SRSA</v>
      </c>
      <c r="AB15" s="113">
        <f t="shared" si="6"/>
        <v>1</v>
      </c>
      <c r="AC15" s="114">
        <f t="shared" si="7"/>
        <v>0</v>
      </c>
      <c r="AD15" s="116">
        <f t="shared" si="8"/>
        <v>0</v>
      </c>
      <c r="AE15" s="121" t="str">
        <f t="shared" si="9"/>
        <v>-</v>
      </c>
      <c r="AF15" s="113">
        <f t="shared" si="10"/>
        <v>0</v>
      </c>
      <c r="AG15" s="10" t="s">
        <v>878</v>
      </c>
    </row>
    <row r="16" spans="1:33" s="10" customFormat="1" ht="12.75">
      <c r="A16" s="111">
        <v>3100080</v>
      </c>
      <c r="B16" s="112">
        <v>420002000</v>
      </c>
      <c r="C16" s="113" t="s">
        <v>1041</v>
      </c>
      <c r="D16" s="114" t="s">
        <v>1042</v>
      </c>
      <c r="E16" s="114" t="s">
        <v>1043</v>
      </c>
      <c r="F16" s="114">
        <v>68920</v>
      </c>
      <c r="G16" s="115">
        <v>170</v>
      </c>
      <c r="H16" s="116">
        <v>3089282131</v>
      </c>
      <c r="I16" s="117">
        <v>7</v>
      </c>
      <c r="J16" s="118" t="s">
        <v>530</v>
      </c>
      <c r="K16" s="91"/>
      <c r="L16" s="84">
        <v>322.5</v>
      </c>
      <c r="M16" s="88" t="s">
        <v>529</v>
      </c>
      <c r="N16" s="119">
        <v>10.0591716</v>
      </c>
      <c r="O16" s="118" t="s">
        <v>531</v>
      </c>
      <c r="P16" s="70"/>
      <c r="Q16" s="91" t="str">
        <f t="shared" si="0"/>
        <v>NO</v>
      </c>
      <c r="R16" s="120" t="s">
        <v>530</v>
      </c>
      <c r="S16" s="95">
        <v>15625</v>
      </c>
      <c r="T16" s="75">
        <v>1774</v>
      </c>
      <c r="U16" s="75">
        <v>1857</v>
      </c>
      <c r="V16" s="97">
        <v>1248</v>
      </c>
      <c r="W16" s="113">
        <f t="shared" si="1"/>
        <v>1</v>
      </c>
      <c r="X16" s="114">
        <f t="shared" si="2"/>
        <v>1</v>
      </c>
      <c r="Y16" s="114">
        <f t="shared" si="3"/>
        <v>0</v>
      </c>
      <c r="Z16" s="116">
        <f t="shared" si="4"/>
        <v>0</v>
      </c>
      <c r="AA16" s="121" t="str">
        <f t="shared" si="5"/>
        <v>SRSA</v>
      </c>
      <c r="AB16" s="113">
        <f t="shared" si="6"/>
        <v>1</v>
      </c>
      <c r="AC16" s="114">
        <f t="shared" si="7"/>
        <v>0</v>
      </c>
      <c r="AD16" s="116">
        <f t="shared" si="8"/>
        <v>0</v>
      </c>
      <c r="AE16" s="121" t="str">
        <f t="shared" si="9"/>
        <v>-</v>
      </c>
      <c r="AF16" s="113">
        <f t="shared" si="10"/>
        <v>0</v>
      </c>
      <c r="AG16" s="10" t="s">
        <v>877</v>
      </c>
    </row>
    <row r="17" spans="1:33" s="10" customFormat="1" ht="12.75">
      <c r="A17" s="111">
        <v>3107840</v>
      </c>
      <c r="B17" s="112">
        <v>230003000</v>
      </c>
      <c r="C17" s="113" t="s">
        <v>1334</v>
      </c>
      <c r="D17" s="114" t="s">
        <v>1335</v>
      </c>
      <c r="E17" s="114" t="s">
        <v>999</v>
      </c>
      <c r="F17" s="114">
        <v>69337</v>
      </c>
      <c r="G17" s="115">
        <v>6962</v>
      </c>
      <c r="H17" s="116">
        <v>3084323824</v>
      </c>
      <c r="I17" s="117">
        <v>7</v>
      </c>
      <c r="J17" s="118" t="s">
        <v>530</v>
      </c>
      <c r="K17" s="91"/>
      <c r="L17" s="84">
        <v>22.07</v>
      </c>
      <c r="M17" s="88" t="s">
        <v>529</v>
      </c>
      <c r="N17" s="119">
        <v>21.21212121</v>
      </c>
      <c r="O17" s="118" t="s">
        <v>530</v>
      </c>
      <c r="P17" s="70"/>
      <c r="Q17" s="91" t="str">
        <f t="shared" si="0"/>
        <v>NO</v>
      </c>
      <c r="R17" s="120" t="s">
        <v>530</v>
      </c>
      <c r="S17" s="95">
        <v>2054</v>
      </c>
      <c r="T17" s="75">
        <v>0</v>
      </c>
      <c r="U17" s="75">
        <v>45</v>
      </c>
      <c r="V17" s="97">
        <v>86</v>
      </c>
      <c r="W17" s="113">
        <f t="shared" si="1"/>
        <v>1</v>
      </c>
      <c r="X17" s="114">
        <f t="shared" si="2"/>
        <v>1</v>
      </c>
      <c r="Y17" s="114">
        <f t="shared" si="3"/>
        <v>0</v>
      </c>
      <c r="Z17" s="116">
        <f t="shared" si="4"/>
        <v>0</v>
      </c>
      <c r="AA17" s="121" t="str">
        <f t="shared" si="5"/>
        <v>SRSA</v>
      </c>
      <c r="AB17" s="113">
        <f t="shared" si="6"/>
        <v>1</v>
      </c>
      <c r="AC17" s="114">
        <f t="shared" si="7"/>
        <v>1</v>
      </c>
      <c r="AD17" s="116" t="str">
        <f t="shared" si="8"/>
        <v>Initial</v>
      </c>
      <c r="AE17" s="121" t="str">
        <f t="shared" si="9"/>
        <v>-</v>
      </c>
      <c r="AF17" s="113" t="str">
        <f t="shared" si="10"/>
        <v>SRSA</v>
      </c>
      <c r="AG17" s="10" t="s">
        <v>876</v>
      </c>
    </row>
    <row r="18" spans="1:33" s="1" customFormat="1" ht="12.75">
      <c r="A18" s="122">
        <v>3100070</v>
      </c>
      <c r="B18" s="122">
        <v>100119000</v>
      </c>
      <c r="C18" s="113" t="s">
        <v>1019</v>
      </c>
      <c r="D18" s="114" t="s">
        <v>1020</v>
      </c>
      <c r="E18" s="114" t="s">
        <v>1021</v>
      </c>
      <c r="F18" s="114">
        <v>68812</v>
      </c>
      <c r="G18" s="114">
        <v>8</v>
      </c>
      <c r="H18" s="116">
        <v>3088263131</v>
      </c>
      <c r="I18" s="117">
        <v>7</v>
      </c>
      <c r="J18" s="118" t="s">
        <v>530</v>
      </c>
      <c r="K18" s="91"/>
      <c r="L18" s="84">
        <v>259.3</v>
      </c>
      <c r="M18" s="88" t="s">
        <v>528</v>
      </c>
      <c r="N18" s="119">
        <v>3.669724771</v>
      </c>
      <c r="O18" s="118" t="s">
        <v>531</v>
      </c>
      <c r="P18" s="70"/>
      <c r="Q18" s="91" t="str">
        <f t="shared" si="0"/>
        <v>NO</v>
      </c>
      <c r="R18" s="120" t="s">
        <v>530</v>
      </c>
      <c r="S18" s="95">
        <v>6624</v>
      </c>
      <c r="T18" s="75">
        <v>403</v>
      </c>
      <c r="U18" s="75">
        <v>812</v>
      </c>
      <c r="V18" s="97">
        <v>1012</v>
      </c>
      <c r="W18" s="113">
        <f t="shared" si="1"/>
        <v>1</v>
      </c>
      <c r="X18" s="114">
        <f t="shared" si="2"/>
        <v>1</v>
      </c>
      <c r="Y18" s="114">
        <f t="shared" si="3"/>
        <v>0</v>
      </c>
      <c r="Z18" s="116">
        <f t="shared" si="4"/>
        <v>0</v>
      </c>
      <c r="AA18" s="121" t="str">
        <f t="shared" si="5"/>
        <v>SRSA</v>
      </c>
      <c r="AB18" s="113">
        <f t="shared" si="6"/>
        <v>1</v>
      </c>
      <c r="AC18" s="114">
        <f t="shared" si="7"/>
        <v>0</v>
      </c>
      <c r="AD18" s="116">
        <f t="shared" si="8"/>
        <v>0</v>
      </c>
      <c r="AE18" s="121" t="str">
        <f t="shared" si="9"/>
        <v>-</v>
      </c>
      <c r="AF18" s="113">
        <f t="shared" si="10"/>
        <v>0</v>
      </c>
      <c r="AG18" s="10" t="s">
        <v>875</v>
      </c>
    </row>
    <row r="19" spans="1:33" s="10" customFormat="1" ht="12.75">
      <c r="A19" s="111">
        <v>3138580</v>
      </c>
      <c r="B19" s="112">
        <v>620041000</v>
      </c>
      <c r="C19" s="113" t="s">
        <v>1535</v>
      </c>
      <c r="D19" s="114" t="s">
        <v>1536</v>
      </c>
      <c r="E19" s="114" t="s">
        <v>1537</v>
      </c>
      <c r="F19" s="114">
        <v>69331</v>
      </c>
      <c r="G19" s="115">
        <v>1526</v>
      </c>
      <c r="H19" s="116">
        <v>3082620284</v>
      </c>
      <c r="I19" s="117">
        <v>7</v>
      </c>
      <c r="J19" s="118" t="s">
        <v>530</v>
      </c>
      <c r="K19" s="91"/>
      <c r="L19" s="84">
        <v>0.89</v>
      </c>
      <c r="M19" s="88" t="s">
        <v>529</v>
      </c>
      <c r="N19" s="119">
        <v>62.5</v>
      </c>
      <c r="O19" s="118" t="s">
        <v>530</v>
      </c>
      <c r="P19" s="70"/>
      <c r="Q19" s="91" t="str">
        <f t="shared" si="0"/>
        <v>NO</v>
      </c>
      <c r="R19" s="120" t="s">
        <v>530</v>
      </c>
      <c r="S19" s="95">
        <v>1305</v>
      </c>
      <c r="T19" s="75">
        <v>0</v>
      </c>
      <c r="U19" s="75">
        <v>2</v>
      </c>
      <c r="V19" s="97">
        <v>4</v>
      </c>
      <c r="W19" s="113">
        <f t="shared" si="1"/>
        <v>1</v>
      </c>
      <c r="X19" s="114">
        <f t="shared" si="2"/>
        <v>1</v>
      </c>
      <c r="Y19" s="114">
        <f t="shared" si="3"/>
        <v>0</v>
      </c>
      <c r="Z19" s="116">
        <f t="shared" si="4"/>
        <v>0</v>
      </c>
      <c r="AA19" s="121" t="str">
        <f t="shared" si="5"/>
        <v>SRSA</v>
      </c>
      <c r="AB19" s="113">
        <f t="shared" si="6"/>
        <v>1</v>
      </c>
      <c r="AC19" s="114">
        <f t="shared" si="7"/>
        <v>1</v>
      </c>
      <c r="AD19" s="116" t="str">
        <f t="shared" si="8"/>
        <v>Initial</v>
      </c>
      <c r="AE19" s="121" t="str">
        <f t="shared" si="9"/>
        <v>-</v>
      </c>
      <c r="AF19" s="113" t="str">
        <f t="shared" si="10"/>
        <v>SRSA</v>
      </c>
      <c r="AG19" s="10" t="s">
        <v>874</v>
      </c>
    </row>
    <row r="20" spans="1:33" s="1" customFormat="1" ht="12.75">
      <c r="A20" s="122">
        <v>3100010</v>
      </c>
      <c r="B20" s="122">
        <v>210015000</v>
      </c>
      <c r="C20" s="113" t="s">
        <v>942</v>
      </c>
      <c r="D20" s="114" t="s">
        <v>943</v>
      </c>
      <c r="E20" s="114" t="s">
        <v>944</v>
      </c>
      <c r="F20" s="114">
        <v>68856</v>
      </c>
      <c r="G20" s="115">
        <v>68</v>
      </c>
      <c r="H20" s="116">
        <v>3086432224</v>
      </c>
      <c r="I20" s="117">
        <v>7</v>
      </c>
      <c r="J20" s="118" t="s">
        <v>530</v>
      </c>
      <c r="K20" s="91"/>
      <c r="L20" s="84">
        <v>231.72</v>
      </c>
      <c r="M20" s="88" t="s">
        <v>529</v>
      </c>
      <c r="N20" s="119">
        <v>16.79389313</v>
      </c>
      <c r="O20" s="118" t="s">
        <v>531</v>
      </c>
      <c r="P20" s="70"/>
      <c r="Q20" s="91" t="str">
        <f t="shared" si="0"/>
        <v>NO</v>
      </c>
      <c r="R20" s="120" t="s">
        <v>530</v>
      </c>
      <c r="S20" s="95">
        <v>19411</v>
      </c>
      <c r="T20" s="75">
        <v>1800</v>
      </c>
      <c r="U20" s="75">
        <v>1574</v>
      </c>
      <c r="V20" s="97">
        <v>1376</v>
      </c>
      <c r="W20" s="113">
        <f t="shared" si="1"/>
        <v>1</v>
      </c>
      <c r="X20" s="114">
        <f t="shared" si="2"/>
        <v>1</v>
      </c>
      <c r="Y20" s="114">
        <f t="shared" si="3"/>
        <v>0</v>
      </c>
      <c r="Z20" s="116">
        <f t="shared" si="4"/>
        <v>0</v>
      </c>
      <c r="AA20" s="121" t="str">
        <f t="shared" si="5"/>
        <v>SRSA</v>
      </c>
      <c r="AB20" s="113">
        <f t="shared" si="6"/>
        <v>1</v>
      </c>
      <c r="AC20" s="114">
        <f t="shared" si="7"/>
        <v>0</v>
      </c>
      <c r="AD20" s="116">
        <f t="shared" si="8"/>
        <v>0</v>
      </c>
      <c r="AE20" s="121" t="str">
        <f t="shared" si="9"/>
        <v>-</v>
      </c>
      <c r="AF20" s="113">
        <f t="shared" si="10"/>
        <v>0</v>
      </c>
      <c r="AG20" s="10" t="s">
        <v>873</v>
      </c>
    </row>
    <row r="21" spans="1:33" s="10" customFormat="1" ht="12.75">
      <c r="A21" s="111">
        <v>3103060</v>
      </c>
      <c r="B21" s="112">
        <v>210044000</v>
      </c>
      <c r="C21" s="113" t="s">
        <v>1187</v>
      </c>
      <c r="D21" s="114" t="s">
        <v>1188</v>
      </c>
      <c r="E21" s="114" t="s">
        <v>1189</v>
      </c>
      <c r="F21" s="114">
        <v>68814</v>
      </c>
      <c r="G21" s="115">
        <v>370</v>
      </c>
      <c r="H21" s="116">
        <v>3089351121</v>
      </c>
      <c r="I21" s="117">
        <v>7</v>
      </c>
      <c r="J21" s="118" t="s">
        <v>530</v>
      </c>
      <c r="K21" s="91"/>
      <c r="L21" s="84">
        <v>195.49</v>
      </c>
      <c r="M21" s="88" t="s">
        <v>529</v>
      </c>
      <c r="N21" s="119">
        <v>15.05376344</v>
      </c>
      <c r="O21" s="118" t="s">
        <v>531</v>
      </c>
      <c r="P21" s="70"/>
      <c r="Q21" s="91" t="str">
        <f t="shared" si="0"/>
        <v>NO</v>
      </c>
      <c r="R21" s="120" t="s">
        <v>530</v>
      </c>
      <c r="S21" s="95">
        <v>14177</v>
      </c>
      <c r="T21" s="75">
        <v>2312</v>
      </c>
      <c r="U21" s="75">
        <v>1504</v>
      </c>
      <c r="V21" s="97">
        <v>1363</v>
      </c>
      <c r="W21" s="113">
        <f t="shared" si="1"/>
        <v>1</v>
      </c>
      <c r="X21" s="114">
        <f t="shared" si="2"/>
        <v>1</v>
      </c>
      <c r="Y21" s="114">
        <f t="shared" si="3"/>
        <v>0</v>
      </c>
      <c r="Z21" s="116">
        <f t="shared" si="4"/>
        <v>0</v>
      </c>
      <c r="AA21" s="121" t="str">
        <f t="shared" si="5"/>
        <v>SRSA</v>
      </c>
      <c r="AB21" s="113">
        <f t="shared" si="6"/>
        <v>1</v>
      </c>
      <c r="AC21" s="114">
        <f t="shared" si="7"/>
        <v>0</v>
      </c>
      <c r="AD21" s="116">
        <f t="shared" si="8"/>
        <v>0</v>
      </c>
      <c r="AE21" s="121" t="str">
        <f t="shared" si="9"/>
        <v>-</v>
      </c>
      <c r="AF21" s="113">
        <f t="shared" si="10"/>
        <v>0</v>
      </c>
      <c r="AG21" s="10" t="s">
        <v>1187</v>
      </c>
    </row>
    <row r="22" spans="1:33" s="10" customFormat="1" ht="12.75">
      <c r="A22" s="111">
        <v>3140560</v>
      </c>
      <c r="B22" s="112">
        <v>230044000</v>
      </c>
      <c r="C22" s="113" t="s">
        <v>1547</v>
      </c>
      <c r="D22" s="114" t="s">
        <v>1032</v>
      </c>
      <c r="E22" s="114" t="s">
        <v>999</v>
      </c>
      <c r="F22" s="114">
        <v>69337</v>
      </c>
      <c r="G22" s="115">
        <v>2650</v>
      </c>
      <c r="H22" s="116">
        <v>3084320107</v>
      </c>
      <c r="I22" s="117">
        <v>7</v>
      </c>
      <c r="J22" s="118" t="s">
        <v>530</v>
      </c>
      <c r="K22" s="91"/>
      <c r="L22" s="84">
        <v>6.83</v>
      </c>
      <c r="M22" s="88" t="s">
        <v>529</v>
      </c>
      <c r="N22" s="119">
        <v>9.090909091</v>
      </c>
      <c r="O22" s="118" t="s">
        <v>531</v>
      </c>
      <c r="P22" s="70"/>
      <c r="Q22" s="91" t="str">
        <f t="shared" si="0"/>
        <v>NO</v>
      </c>
      <c r="R22" s="120" t="s">
        <v>530</v>
      </c>
      <c r="S22" s="95">
        <v>849</v>
      </c>
      <c r="T22" s="75">
        <v>0</v>
      </c>
      <c r="U22" s="75">
        <v>13</v>
      </c>
      <c r="V22" s="97">
        <v>26</v>
      </c>
      <c r="W22" s="113">
        <f t="shared" si="1"/>
        <v>1</v>
      </c>
      <c r="X22" s="114">
        <f t="shared" si="2"/>
        <v>1</v>
      </c>
      <c r="Y22" s="114">
        <f t="shared" si="3"/>
        <v>0</v>
      </c>
      <c r="Z22" s="116">
        <f t="shared" si="4"/>
        <v>0</v>
      </c>
      <c r="AA22" s="121" t="str">
        <f t="shared" si="5"/>
        <v>SRSA</v>
      </c>
      <c r="AB22" s="113">
        <f t="shared" si="6"/>
        <v>1</v>
      </c>
      <c r="AC22" s="114">
        <f t="shared" si="7"/>
        <v>0</v>
      </c>
      <c r="AD22" s="116">
        <f t="shared" si="8"/>
        <v>0</v>
      </c>
      <c r="AE22" s="121" t="str">
        <f t="shared" si="9"/>
        <v>-</v>
      </c>
      <c r="AF22" s="113">
        <f t="shared" si="10"/>
        <v>0</v>
      </c>
      <c r="AG22" s="10" t="s">
        <v>872</v>
      </c>
    </row>
    <row r="23" spans="1:33" s="10" customFormat="1" ht="12.75">
      <c r="A23" s="111">
        <v>3103090</v>
      </c>
      <c r="B23" s="112">
        <v>330018000</v>
      </c>
      <c r="C23" s="113" t="s">
        <v>1190</v>
      </c>
      <c r="D23" s="114" t="s">
        <v>1191</v>
      </c>
      <c r="E23" s="114" t="s">
        <v>1192</v>
      </c>
      <c r="F23" s="114">
        <v>68922</v>
      </c>
      <c r="G23" s="115">
        <v>360</v>
      </c>
      <c r="H23" s="116">
        <v>3089625458</v>
      </c>
      <c r="I23" s="117">
        <v>7</v>
      </c>
      <c r="J23" s="118" t="s">
        <v>530</v>
      </c>
      <c r="K23" s="91"/>
      <c r="L23" s="84">
        <v>348.01</v>
      </c>
      <c r="M23" s="88" t="s">
        <v>529</v>
      </c>
      <c r="N23" s="119">
        <v>9.770114943</v>
      </c>
      <c r="O23" s="118" t="s">
        <v>531</v>
      </c>
      <c r="P23" s="70"/>
      <c r="Q23" s="91" t="str">
        <f t="shared" si="0"/>
        <v>NO</v>
      </c>
      <c r="R23" s="120" t="s">
        <v>530</v>
      </c>
      <c r="S23" s="95">
        <v>17115</v>
      </c>
      <c r="T23" s="75">
        <v>1753</v>
      </c>
      <c r="U23" s="75">
        <v>1670</v>
      </c>
      <c r="V23" s="97">
        <v>1282</v>
      </c>
      <c r="W23" s="113">
        <f t="shared" si="1"/>
        <v>1</v>
      </c>
      <c r="X23" s="114">
        <f t="shared" si="2"/>
        <v>1</v>
      </c>
      <c r="Y23" s="114">
        <f t="shared" si="3"/>
        <v>0</v>
      </c>
      <c r="Z23" s="116">
        <f t="shared" si="4"/>
        <v>0</v>
      </c>
      <c r="AA23" s="121" t="str">
        <f t="shared" si="5"/>
        <v>SRSA</v>
      </c>
      <c r="AB23" s="113">
        <f t="shared" si="6"/>
        <v>1</v>
      </c>
      <c r="AC23" s="114">
        <f t="shared" si="7"/>
        <v>0</v>
      </c>
      <c r="AD23" s="116">
        <f t="shared" si="8"/>
        <v>0</v>
      </c>
      <c r="AE23" s="121" t="str">
        <f t="shared" si="9"/>
        <v>-</v>
      </c>
      <c r="AF23" s="113">
        <f t="shared" si="10"/>
        <v>0</v>
      </c>
      <c r="AG23" s="10" t="s">
        <v>871</v>
      </c>
    </row>
    <row r="24" spans="1:33" s="10" customFormat="1" ht="12.75">
      <c r="A24" s="111">
        <v>3103120</v>
      </c>
      <c r="B24" s="112">
        <v>880021000</v>
      </c>
      <c r="C24" s="113" t="s">
        <v>1193</v>
      </c>
      <c r="D24" s="114" t="s">
        <v>1194</v>
      </c>
      <c r="E24" s="114" t="s">
        <v>1195</v>
      </c>
      <c r="F24" s="114">
        <v>68815</v>
      </c>
      <c r="G24" s="115">
        <v>248</v>
      </c>
      <c r="H24" s="116">
        <v>3087896522</v>
      </c>
      <c r="I24" s="117">
        <v>7</v>
      </c>
      <c r="J24" s="118" t="s">
        <v>530</v>
      </c>
      <c r="K24" s="91"/>
      <c r="L24" s="84">
        <v>116.75</v>
      </c>
      <c r="M24" s="88" t="s">
        <v>529</v>
      </c>
      <c r="N24" s="119">
        <v>13.70967742</v>
      </c>
      <c r="O24" s="118" t="s">
        <v>531</v>
      </c>
      <c r="P24" s="70"/>
      <c r="Q24" s="91" t="str">
        <f t="shared" si="0"/>
        <v>NO</v>
      </c>
      <c r="R24" s="120" t="s">
        <v>530</v>
      </c>
      <c r="S24" s="95">
        <v>6620</v>
      </c>
      <c r="T24" s="75">
        <v>853</v>
      </c>
      <c r="U24" s="75">
        <v>749</v>
      </c>
      <c r="V24" s="97">
        <v>674</v>
      </c>
      <c r="W24" s="113">
        <f t="shared" si="1"/>
        <v>1</v>
      </c>
      <c r="X24" s="114">
        <f t="shared" si="2"/>
        <v>1</v>
      </c>
      <c r="Y24" s="114">
        <f t="shared" si="3"/>
        <v>0</v>
      </c>
      <c r="Z24" s="116">
        <f t="shared" si="4"/>
        <v>0</v>
      </c>
      <c r="AA24" s="121" t="str">
        <f t="shared" si="5"/>
        <v>SRSA</v>
      </c>
      <c r="AB24" s="113">
        <f t="shared" si="6"/>
        <v>1</v>
      </c>
      <c r="AC24" s="114">
        <f t="shared" si="7"/>
        <v>0</v>
      </c>
      <c r="AD24" s="116">
        <f t="shared" si="8"/>
        <v>0</v>
      </c>
      <c r="AE24" s="121" t="str">
        <f t="shared" si="9"/>
        <v>-</v>
      </c>
      <c r="AF24" s="113">
        <f t="shared" si="10"/>
        <v>0</v>
      </c>
      <c r="AG24" s="10" t="s">
        <v>870</v>
      </c>
    </row>
    <row r="25" spans="1:33" s="10" customFormat="1" ht="12.75">
      <c r="A25" s="111">
        <v>3103130</v>
      </c>
      <c r="B25" s="112">
        <v>890024000</v>
      </c>
      <c r="C25" s="113" t="s">
        <v>1196</v>
      </c>
      <c r="D25" s="114" t="s">
        <v>1197</v>
      </c>
      <c r="E25" s="114" t="s">
        <v>1198</v>
      </c>
      <c r="F25" s="114">
        <v>68002</v>
      </c>
      <c r="G25" s="115">
        <v>580</v>
      </c>
      <c r="H25" s="116">
        <v>4024784173</v>
      </c>
      <c r="I25" s="117">
        <v>8</v>
      </c>
      <c r="J25" s="118" t="s">
        <v>530</v>
      </c>
      <c r="K25" s="91"/>
      <c r="L25" s="84">
        <v>559.65</v>
      </c>
      <c r="M25" s="88" t="s">
        <v>528</v>
      </c>
      <c r="N25" s="119">
        <v>5.120910384</v>
      </c>
      <c r="O25" s="118" t="s">
        <v>531</v>
      </c>
      <c r="P25" s="70"/>
      <c r="Q25" s="91" t="str">
        <f t="shared" si="0"/>
        <v>NO</v>
      </c>
      <c r="R25" s="120" t="s">
        <v>530</v>
      </c>
      <c r="S25" s="95">
        <v>25374</v>
      </c>
      <c r="T25" s="75">
        <v>1315</v>
      </c>
      <c r="U25" s="75">
        <v>2170</v>
      </c>
      <c r="V25" s="97">
        <v>2185</v>
      </c>
      <c r="W25" s="113">
        <f t="shared" si="1"/>
        <v>1</v>
      </c>
      <c r="X25" s="114">
        <f t="shared" si="2"/>
        <v>1</v>
      </c>
      <c r="Y25" s="114">
        <f t="shared" si="3"/>
        <v>0</v>
      </c>
      <c r="Z25" s="116">
        <f t="shared" si="4"/>
        <v>0</v>
      </c>
      <c r="AA25" s="121" t="str">
        <f t="shared" si="5"/>
        <v>SRSA</v>
      </c>
      <c r="AB25" s="113">
        <f t="shared" si="6"/>
        <v>1</v>
      </c>
      <c r="AC25" s="114">
        <f t="shared" si="7"/>
        <v>0</v>
      </c>
      <c r="AD25" s="116">
        <f t="shared" si="8"/>
        <v>0</v>
      </c>
      <c r="AE25" s="121" t="str">
        <f t="shared" si="9"/>
        <v>-</v>
      </c>
      <c r="AF25" s="113">
        <f t="shared" si="10"/>
        <v>0</v>
      </c>
      <c r="AG25" s="10" t="s">
        <v>869</v>
      </c>
    </row>
    <row r="26" spans="1:33" s="1" customFormat="1" ht="12.75">
      <c r="A26" s="122">
        <v>3100073</v>
      </c>
      <c r="B26" s="122">
        <v>210089000</v>
      </c>
      <c r="C26" s="113" t="s">
        <v>1028</v>
      </c>
      <c r="D26" s="114" t="s">
        <v>1029</v>
      </c>
      <c r="E26" s="114" t="s">
        <v>1030</v>
      </c>
      <c r="F26" s="114">
        <v>69120</v>
      </c>
      <c r="G26" s="114">
        <v>399</v>
      </c>
      <c r="H26" s="116">
        <v>3088482226</v>
      </c>
      <c r="I26" s="117">
        <v>7</v>
      </c>
      <c r="J26" s="118" t="s">
        <v>530</v>
      </c>
      <c r="K26" s="91"/>
      <c r="L26" s="84">
        <v>174.56</v>
      </c>
      <c r="M26" s="88" t="s">
        <v>529</v>
      </c>
      <c r="N26" s="119">
        <v>21.64948454</v>
      </c>
      <c r="O26" s="118" t="s">
        <v>530</v>
      </c>
      <c r="P26" s="70"/>
      <c r="Q26" s="91" t="str">
        <f t="shared" si="0"/>
        <v>NO</v>
      </c>
      <c r="R26" s="120" t="s">
        <v>530</v>
      </c>
      <c r="S26" s="95">
        <v>13722</v>
      </c>
      <c r="T26" s="75">
        <v>1287</v>
      </c>
      <c r="U26" s="75">
        <v>1225</v>
      </c>
      <c r="V26" s="97">
        <v>686</v>
      </c>
      <c r="W26" s="113">
        <f t="shared" si="1"/>
        <v>1</v>
      </c>
      <c r="X26" s="114">
        <f t="shared" si="2"/>
        <v>1</v>
      </c>
      <c r="Y26" s="114">
        <f t="shared" si="3"/>
        <v>0</v>
      </c>
      <c r="Z26" s="116">
        <f t="shared" si="4"/>
        <v>0</v>
      </c>
      <c r="AA26" s="121" t="str">
        <f t="shared" si="5"/>
        <v>SRSA</v>
      </c>
      <c r="AB26" s="113">
        <f t="shared" si="6"/>
        <v>1</v>
      </c>
      <c r="AC26" s="114">
        <f t="shared" si="7"/>
        <v>1</v>
      </c>
      <c r="AD26" s="116" t="str">
        <f t="shared" si="8"/>
        <v>Initial</v>
      </c>
      <c r="AE26" s="121" t="str">
        <f t="shared" si="9"/>
        <v>-</v>
      </c>
      <c r="AF26" s="113" t="str">
        <f t="shared" si="10"/>
        <v>SRSA</v>
      </c>
      <c r="AG26" s="10" t="s">
        <v>868</v>
      </c>
    </row>
    <row r="27" spans="1:33" s="10" customFormat="1" ht="12.75">
      <c r="A27" s="111">
        <v>3103210</v>
      </c>
      <c r="B27" s="112">
        <v>30500000</v>
      </c>
      <c r="C27" s="113" t="s">
        <v>1199</v>
      </c>
      <c r="D27" s="114" t="s">
        <v>1200</v>
      </c>
      <c r="E27" s="114" t="s">
        <v>1201</v>
      </c>
      <c r="F27" s="114">
        <v>69121</v>
      </c>
      <c r="G27" s="115">
        <v>145</v>
      </c>
      <c r="H27" s="116">
        <v>3087642253</v>
      </c>
      <c r="I27" s="117">
        <v>7</v>
      </c>
      <c r="J27" s="118" t="s">
        <v>530</v>
      </c>
      <c r="K27" s="91"/>
      <c r="L27" s="84">
        <v>33.57</v>
      </c>
      <c r="M27" s="88" t="s">
        <v>529</v>
      </c>
      <c r="N27" s="119">
        <v>12.5</v>
      </c>
      <c r="O27" s="118" t="s">
        <v>531</v>
      </c>
      <c r="P27" s="70"/>
      <c r="Q27" s="91" t="str">
        <f t="shared" si="0"/>
        <v>NO</v>
      </c>
      <c r="R27" s="120" t="s">
        <v>530</v>
      </c>
      <c r="S27" s="95">
        <v>1834</v>
      </c>
      <c r="T27" s="75">
        <v>0</v>
      </c>
      <c r="U27" s="75">
        <v>71</v>
      </c>
      <c r="V27" s="97">
        <v>135</v>
      </c>
      <c r="W27" s="113">
        <f t="shared" si="1"/>
        <v>1</v>
      </c>
      <c r="X27" s="114">
        <f t="shared" si="2"/>
        <v>1</v>
      </c>
      <c r="Y27" s="114">
        <f t="shared" si="3"/>
        <v>0</v>
      </c>
      <c r="Z27" s="116">
        <f t="shared" si="4"/>
        <v>0</v>
      </c>
      <c r="AA27" s="121" t="str">
        <f t="shared" si="5"/>
        <v>SRSA</v>
      </c>
      <c r="AB27" s="113">
        <f t="shared" si="6"/>
        <v>1</v>
      </c>
      <c r="AC27" s="114">
        <f t="shared" si="7"/>
        <v>0</v>
      </c>
      <c r="AD27" s="116">
        <f t="shared" si="8"/>
        <v>0</v>
      </c>
      <c r="AE27" s="121" t="str">
        <f t="shared" si="9"/>
        <v>-</v>
      </c>
      <c r="AF27" s="113">
        <f t="shared" si="10"/>
        <v>0</v>
      </c>
      <c r="AG27" s="10" t="s">
        <v>867</v>
      </c>
    </row>
    <row r="28" spans="1:33" s="10" customFormat="1" ht="12.75">
      <c r="A28" s="111">
        <v>3132550</v>
      </c>
      <c r="B28" s="112">
        <v>30032000</v>
      </c>
      <c r="C28" s="113" t="s">
        <v>1497</v>
      </c>
      <c r="D28" s="114" t="s">
        <v>560</v>
      </c>
      <c r="E28" s="114" t="s">
        <v>1201</v>
      </c>
      <c r="F28" s="114">
        <v>69121</v>
      </c>
      <c r="G28" s="115">
        <v>36</v>
      </c>
      <c r="H28" s="116">
        <v>3087642231</v>
      </c>
      <c r="I28" s="117">
        <v>7</v>
      </c>
      <c r="J28" s="118" t="s">
        <v>530</v>
      </c>
      <c r="K28" s="91"/>
      <c r="L28" s="84">
        <v>40.94</v>
      </c>
      <c r="M28" s="88" t="s">
        <v>529</v>
      </c>
      <c r="N28" s="119"/>
      <c r="O28" s="118"/>
      <c r="P28" s="70"/>
      <c r="Q28" s="91" t="str">
        <f t="shared" si="0"/>
        <v>NO</v>
      </c>
      <c r="R28" s="120" t="s">
        <v>530</v>
      </c>
      <c r="S28" s="95">
        <v>2201</v>
      </c>
      <c r="T28" s="75">
        <v>0</v>
      </c>
      <c r="U28" s="75">
        <v>87</v>
      </c>
      <c r="V28" s="97">
        <v>164</v>
      </c>
      <c r="W28" s="113">
        <f t="shared" si="1"/>
        <v>1</v>
      </c>
      <c r="X28" s="114">
        <f t="shared" si="2"/>
        <v>1</v>
      </c>
      <c r="Y28" s="114">
        <f t="shared" si="3"/>
        <v>0</v>
      </c>
      <c r="Z28" s="116">
        <f t="shared" si="4"/>
        <v>0</v>
      </c>
      <c r="AA28" s="121" t="str">
        <f t="shared" si="5"/>
        <v>SRSA</v>
      </c>
      <c r="AB28" s="113">
        <f t="shared" si="6"/>
        <v>1</v>
      </c>
      <c r="AC28" s="114">
        <f t="shared" si="7"/>
        <v>0</v>
      </c>
      <c r="AD28" s="116">
        <f t="shared" si="8"/>
        <v>0</v>
      </c>
      <c r="AE28" s="121" t="str">
        <f t="shared" si="9"/>
        <v>-</v>
      </c>
      <c r="AF28" s="113">
        <f t="shared" si="10"/>
        <v>0</v>
      </c>
      <c r="AG28" s="10" t="s">
        <v>866</v>
      </c>
    </row>
    <row r="29" spans="1:33" s="10" customFormat="1" ht="12.75">
      <c r="A29" s="111">
        <v>3112480</v>
      </c>
      <c r="B29" s="112">
        <v>380007000</v>
      </c>
      <c r="C29" s="113" t="s">
        <v>1377</v>
      </c>
      <c r="D29" s="114" t="s">
        <v>1378</v>
      </c>
      <c r="E29" s="114" t="s">
        <v>1379</v>
      </c>
      <c r="F29" s="114">
        <v>69333</v>
      </c>
      <c r="G29" s="115">
        <v>127</v>
      </c>
      <c r="H29" s="116">
        <v>3085776362</v>
      </c>
      <c r="I29" s="117">
        <v>7</v>
      </c>
      <c r="J29" s="118" t="s">
        <v>530</v>
      </c>
      <c r="K29" s="91"/>
      <c r="L29" s="84">
        <v>13.416649999999999</v>
      </c>
      <c r="M29" s="88" t="s">
        <v>529</v>
      </c>
      <c r="N29" s="119">
        <v>9.090909091</v>
      </c>
      <c r="O29" s="118" t="s">
        <v>531</v>
      </c>
      <c r="P29" s="70"/>
      <c r="Q29" s="91" t="str">
        <f t="shared" si="0"/>
        <v>NO</v>
      </c>
      <c r="R29" s="120" t="s">
        <v>530</v>
      </c>
      <c r="S29" s="95">
        <v>598.715</v>
      </c>
      <c r="T29" s="75">
        <v>0</v>
      </c>
      <c r="U29" s="75">
        <v>29.56</v>
      </c>
      <c r="V29" s="97">
        <v>55.675</v>
      </c>
      <c r="W29" s="113">
        <f t="shared" si="1"/>
        <v>1</v>
      </c>
      <c r="X29" s="114">
        <f t="shared" si="2"/>
        <v>1</v>
      </c>
      <c r="Y29" s="114">
        <f t="shared" si="3"/>
        <v>0</v>
      </c>
      <c r="Z29" s="116">
        <f t="shared" si="4"/>
        <v>0</v>
      </c>
      <c r="AA29" s="121" t="str">
        <f t="shared" si="5"/>
        <v>SRSA</v>
      </c>
      <c r="AB29" s="113">
        <f t="shared" si="6"/>
        <v>1</v>
      </c>
      <c r="AC29" s="114">
        <f t="shared" si="7"/>
        <v>0</v>
      </c>
      <c r="AD29" s="116">
        <f t="shared" si="8"/>
        <v>0</v>
      </c>
      <c r="AE29" s="121" t="str">
        <f t="shared" si="9"/>
        <v>-</v>
      </c>
      <c r="AF29" s="113">
        <f t="shared" si="10"/>
        <v>0</v>
      </c>
      <c r="AG29" s="10" t="s">
        <v>865</v>
      </c>
    </row>
    <row r="30" spans="1:33" s="10" customFormat="1" ht="12.75">
      <c r="A30" s="111">
        <v>3103300</v>
      </c>
      <c r="B30" s="112">
        <v>450021000</v>
      </c>
      <c r="C30" s="113" t="s">
        <v>1202</v>
      </c>
      <c r="D30" s="114" t="s">
        <v>1203</v>
      </c>
      <c r="E30" s="114" t="s">
        <v>1204</v>
      </c>
      <c r="F30" s="114">
        <v>68713</v>
      </c>
      <c r="G30" s="115">
        <v>370</v>
      </c>
      <c r="H30" s="116">
        <v>4029255483</v>
      </c>
      <c r="I30" s="117">
        <v>7</v>
      </c>
      <c r="J30" s="118" t="s">
        <v>530</v>
      </c>
      <c r="K30" s="91"/>
      <c r="L30" s="84">
        <v>147.59</v>
      </c>
      <c r="M30" s="88" t="s">
        <v>529</v>
      </c>
      <c r="N30" s="119">
        <v>18.78172589</v>
      </c>
      <c r="O30" s="118" t="s">
        <v>531</v>
      </c>
      <c r="P30" s="70"/>
      <c r="Q30" s="91" t="str">
        <f t="shared" si="0"/>
        <v>NO</v>
      </c>
      <c r="R30" s="120" t="s">
        <v>530</v>
      </c>
      <c r="S30" s="95">
        <v>15088</v>
      </c>
      <c r="T30" s="75">
        <v>1238</v>
      </c>
      <c r="U30" s="75">
        <v>1287</v>
      </c>
      <c r="V30" s="97">
        <v>569</v>
      </c>
      <c r="W30" s="113">
        <f t="shared" si="1"/>
        <v>1</v>
      </c>
      <c r="X30" s="114">
        <f t="shared" si="2"/>
        <v>1</v>
      </c>
      <c r="Y30" s="114">
        <f t="shared" si="3"/>
        <v>0</v>
      </c>
      <c r="Z30" s="116">
        <f t="shared" si="4"/>
        <v>0</v>
      </c>
      <c r="AA30" s="121" t="str">
        <f t="shared" si="5"/>
        <v>SRSA</v>
      </c>
      <c r="AB30" s="113">
        <f t="shared" si="6"/>
        <v>1</v>
      </c>
      <c r="AC30" s="114">
        <f t="shared" si="7"/>
        <v>0</v>
      </c>
      <c r="AD30" s="116">
        <f t="shared" si="8"/>
        <v>0</v>
      </c>
      <c r="AE30" s="121" t="str">
        <f t="shared" si="9"/>
        <v>-</v>
      </c>
      <c r="AF30" s="113">
        <f t="shared" si="10"/>
        <v>0</v>
      </c>
      <c r="AG30" s="10" t="s">
        <v>864</v>
      </c>
    </row>
    <row r="31" spans="1:33" s="10" customFormat="1" ht="12.75">
      <c r="A31" s="111">
        <v>3103420</v>
      </c>
      <c r="B31" s="112">
        <v>500501000</v>
      </c>
      <c r="C31" s="113" t="s">
        <v>1211</v>
      </c>
      <c r="D31" s="114" t="s">
        <v>1212</v>
      </c>
      <c r="E31" s="114" t="s">
        <v>1213</v>
      </c>
      <c r="F31" s="114">
        <v>68924</v>
      </c>
      <c r="G31" s="115">
        <v>97</v>
      </c>
      <c r="H31" s="116">
        <v>3087432414</v>
      </c>
      <c r="I31" s="117">
        <v>7</v>
      </c>
      <c r="J31" s="118" t="s">
        <v>530</v>
      </c>
      <c r="K31" s="91"/>
      <c r="L31" s="84">
        <v>308.54</v>
      </c>
      <c r="M31" s="88" t="s">
        <v>528</v>
      </c>
      <c r="N31" s="119">
        <v>8.463949843</v>
      </c>
      <c r="O31" s="118" t="s">
        <v>531</v>
      </c>
      <c r="P31" s="70"/>
      <c r="Q31" s="91" t="str">
        <f t="shared" si="0"/>
        <v>NO</v>
      </c>
      <c r="R31" s="120" t="s">
        <v>530</v>
      </c>
      <c r="S31" s="95">
        <v>8893</v>
      </c>
      <c r="T31" s="75">
        <v>989</v>
      </c>
      <c r="U31" s="75">
        <v>1187</v>
      </c>
      <c r="V31" s="97">
        <v>1170</v>
      </c>
      <c r="W31" s="113">
        <f t="shared" si="1"/>
        <v>1</v>
      </c>
      <c r="X31" s="114">
        <f t="shared" si="2"/>
        <v>1</v>
      </c>
      <c r="Y31" s="114">
        <f t="shared" si="3"/>
        <v>0</v>
      </c>
      <c r="Z31" s="116">
        <f t="shared" si="4"/>
        <v>0</v>
      </c>
      <c r="AA31" s="121" t="str">
        <f t="shared" si="5"/>
        <v>SRSA</v>
      </c>
      <c r="AB31" s="113">
        <f t="shared" si="6"/>
        <v>1</v>
      </c>
      <c r="AC31" s="114">
        <f t="shared" si="7"/>
        <v>0</v>
      </c>
      <c r="AD31" s="116">
        <f t="shared" si="8"/>
        <v>0</v>
      </c>
      <c r="AE31" s="121" t="str">
        <f t="shared" si="9"/>
        <v>-</v>
      </c>
      <c r="AF31" s="113">
        <f t="shared" si="10"/>
        <v>0</v>
      </c>
      <c r="AG31" s="10" t="s">
        <v>863</v>
      </c>
    </row>
    <row r="32" spans="1:33" s="10" customFormat="1" ht="12.75">
      <c r="A32" s="111">
        <v>3145810</v>
      </c>
      <c r="B32" s="112">
        <v>10053000</v>
      </c>
      <c r="C32" s="113" t="s">
        <v>1565</v>
      </c>
      <c r="D32" s="114" t="s">
        <v>1566</v>
      </c>
      <c r="E32" s="114" t="s">
        <v>1567</v>
      </c>
      <c r="F32" s="114">
        <v>68925</v>
      </c>
      <c r="G32" s="115">
        <v>91</v>
      </c>
      <c r="H32" s="116">
        <v>4024638844</v>
      </c>
      <c r="I32" s="117">
        <v>7</v>
      </c>
      <c r="J32" s="118" t="s">
        <v>530</v>
      </c>
      <c r="K32" s="91"/>
      <c r="L32" s="84">
        <v>26.74</v>
      </c>
      <c r="M32" s="88" t="s">
        <v>528</v>
      </c>
      <c r="N32" s="119">
        <v>20.37037037</v>
      </c>
      <c r="O32" s="118" t="s">
        <v>530</v>
      </c>
      <c r="P32" s="70"/>
      <c r="Q32" s="91" t="str">
        <f t="shared" si="0"/>
        <v>NO</v>
      </c>
      <c r="R32" s="120" t="s">
        <v>530</v>
      </c>
      <c r="S32" s="95">
        <v>3073</v>
      </c>
      <c r="T32" s="75">
        <v>0</v>
      </c>
      <c r="U32" s="75">
        <v>55</v>
      </c>
      <c r="V32" s="97">
        <v>105</v>
      </c>
      <c r="W32" s="113">
        <f t="shared" si="1"/>
        <v>1</v>
      </c>
      <c r="X32" s="114">
        <f t="shared" si="2"/>
        <v>1</v>
      </c>
      <c r="Y32" s="114">
        <f t="shared" si="3"/>
        <v>0</v>
      </c>
      <c r="Z32" s="116">
        <f t="shared" si="4"/>
        <v>0</v>
      </c>
      <c r="AA32" s="121" t="str">
        <f t="shared" si="5"/>
        <v>SRSA</v>
      </c>
      <c r="AB32" s="113">
        <f t="shared" si="6"/>
        <v>1</v>
      </c>
      <c r="AC32" s="114">
        <f t="shared" si="7"/>
        <v>1</v>
      </c>
      <c r="AD32" s="116" t="str">
        <f t="shared" si="8"/>
        <v>Initial</v>
      </c>
      <c r="AE32" s="121" t="str">
        <f t="shared" si="9"/>
        <v>-</v>
      </c>
      <c r="AF32" s="113" t="str">
        <f t="shared" si="10"/>
        <v>SRSA</v>
      </c>
      <c r="AG32" s="10" t="s">
        <v>862</v>
      </c>
    </row>
    <row r="33" spans="1:33" s="10" customFormat="1" ht="12.75">
      <c r="A33" s="111">
        <v>3168070</v>
      </c>
      <c r="B33" s="112">
        <v>160178000</v>
      </c>
      <c r="C33" s="113" t="s">
        <v>98</v>
      </c>
      <c r="D33" s="114" t="s">
        <v>1357</v>
      </c>
      <c r="E33" s="114" t="s">
        <v>1358</v>
      </c>
      <c r="F33" s="114">
        <v>69201</v>
      </c>
      <c r="G33" s="115">
        <v>1842</v>
      </c>
      <c r="H33" s="116">
        <v>4023761680</v>
      </c>
      <c r="I33" s="117">
        <v>7</v>
      </c>
      <c r="J33" s="118" t="s">
        <v>530</v>
      </c>
      <c r="K33" s="91"/>
      <c r="L33" s="84">
        <v>8.9</v>
      </c>
      <c r="M33" s="88" t="s">
        <v>529</v>
      </c>
      <c r="N33" s="119">
        <v>33.33333333</v>
      </c>
      <c r="O33" s="118" t="s">
        <v>530</v>
      </c>
      <c r="P33" s="70"/>
      <c r="Q33" s="91" t="str">
        <f t="shared" si="0"/>
        <v>NO</v>
      </c>
      <c r="R33" s="120" t="s">
        <v>530</v>
      </c>
      <c r="S33" s="95">
        <v>1021</v>
      </c>
      <c r="T33" s="75">
        <v>0</v>
      </c>
      <c r="U33" s="75">
        <v>18</v>
      </c>
      <c r="V33" s="97">
        <v>34</v>
      </c>
      <c r="W33" s="113">
        <f t="shared" si="1"/>
        <v>1</v>
      </c>
      <c r="X33" s="114">
        <f t="shared" si="2"/>
        <v>1</v>
      </c>
      <c r="Y33" s="114">
        <f t="shared" si="3"/>
        <v>0</v>
      </c>
      <c r="Z33" s="116">
        <f t="shared" si="4"/>
        <v>0</v>
      </c>
      <c r="AA33" s="121" t="str">
        <f t="shared" si="5"/>
        <v>SRSA</v>
      </c>
      <c r="AB33" s="113">
        <f t="shared" si="6"/>
        <v>1</v>
      </c>
      <c r="AC33" s="114">
        <f t="shared" si="7"/>
        <v>1</v>
      </c>
      <c r="AD33" s="116" t="str">
        <f t="shared" si="8"/>
        <v>Initial</v>
      </c>
      <c r="AE33" s="121" t="str">
        <f t="shared" si="9"/>
        <v>-</v>
      </c>
      <c r="AF33" s="113" t="str">
        <f t="shared" si="10"/>
        <v>SRSA</v>
      </c>
      <c r="AG33" s="10" t="s">
        <v>861</v>
      </c>
    </row>
    <row r="34" spans="1:33" s="10" customFormat="1" ht="12.75">
      <c r="A34" s="111">
        <v>3103440</v>
      </c>
      <c r="B34" s="112">
        <v>200020000</v>
      </c>
      <c r="C34" s="113" t="s">
        <v>1214</v>
      </c>
      <c r="D34" s="114" t="s">
        <v>1215</v>
      </c>
      <c r="E34" s="114" t="s">
        <v>1216</v>
      </c>
      <c r="F34" s="114">
        <v>68004</v>
      </c>
      <c r="G34" s="115">
        <v>129</v>
      </c>
      <c r="H34" s="116">
        <v>4026483337</v>
      </c>
      <c r="I34" s="117">
        <v>7</v>
      </c>
      <c r="J34" s="118" t="s">
        <v>530</v>
      </c>
      <c r="K34" s="91"/>
      <c r="L34" s="84">
        <v>283.76</v>
      </c>
      <c r="M34" s="88" t="s">
        <v>528</v>
      </c>
      <c r="N34" s="119">
        <v>17.89883268</v>
      </c>
      <c r="O34" s="118" t="s">
        <v>531</v>
      </c>
      <c r="P34" s="70"/>
      <c r="Q34" s="91" t="str">
        <f t="shared" si="0"/>
        <v>NO</v>
      </c>
      <c r="R34" s="120" t="s">
        <v>530</v>
      </c>
      <c r="S34" s="95">
        <v>13994</v>
      </c>
      <c r="T34" s="75">
        <v>1730</v>
      </c>
      <c r="U34" s="75">
        <v>1677</v>
      </c>
      <c r="V34" s="97">
        <v>1132</v>
      </c>
      <c r="W34" s="113">
        <f t="shared" si="1"/>
        <v>1</v>
      </c>
      <c r="X34" s="114">
        <f t="shared" si="2"/>
        <v>1</v>
      </c>
      <c r="Y34" s="114">
        <f t="shared" si="3"/>
        <v>0</v>
      </c>
      <c r="Z34" s="116">
        <f t="shared" si="4"/>
        <v>0</v>
      </c>
      <c r="AA34" s="121" t="str">
        <f t="shared" si="5"/>
        <v>SRSA</v>
      </c>
      <c r="AB34" s="113">
        <f t="shared" si="6"/>
        <v>1</v>
      </c>
      <c r="AC34" s="114">
        <f t="shared" si="7"/>
        <v>0</v>
      </c>
      <c r="AD34" s="116">
        <f t="shared" si="8"/>
        <v>0</v>
      </c>
      <c r="AE34" s="121" t="str">
        <f t="shared" si="9"/>
        <v>-</v>
      </c>
      <c r="AF34" s="113">
        <f t="shared" si="10"/>
        <v>0</v>
      </c>
      <c r="AG34" s="10" t="s">
        <v>860</v>
      </c>
    </row>
    <row r="35" spans="1:33" s="1" customFormat="1" ht="12.75">
      <c r="A35" s="122">
        <v>3100067</v>
      </c>
      <c r="B35" s="122">
        <v>40001000</v>
      </c>
      <c r="C35" s="113" t="s">
        <v>1010</v>
      </c>
      <c r="D35" s="114" t="s">
        <v>1011</v>
      </c>
      <c r="E35" s="114" t="s">
        <v>1012</v>
      </c>
      <c r="F35" s="114">
        <v>69345</v>
      </c>
      <c r="G35" s="114">
        <v>5</v>
      </c>
      <c r="H35" s="116">
        <v>3084365263</v>
      </c>
      <c r="I35" s="117">
        <v>7</v>
      </c>
      <c r="J35" s="118" t="s">
        <v>530</v>
      </c>
      <c r="K35" s="91"/>
      <c r="L35" s="84">
        <v>158.18</v>
      </c>
      <c r="M35" s="88" t="s">
        <v>529</v>
      </c>
      <c r="N35" s="119">
        <v>11.60220994</v>
      </c>
      <c r="O35" s="118" t="s">
        <v>531</v>
      </c>
      <c r="P35" s="70"/>
      <c r="Q35" s="91" t="str">
        <f t="shared" si="0"/>
        <v>NO</v>
      </c>
      <c r="R35" s="120" t="s">
        <v>530</v>
      </c>
      <c r="S35" s="95">
        <v>13039</v>
      </c>
      <c r="T35" s="75">
        <v>1258</v>
      </c>
      <c r="U35" s="75">
        <v>1176</v>
      </c>
      <c r="V35" s="97">
        <v>649</v>
      </c>
      <c r="W35" s="113">
        <f t="shared" si="1"/>
        <v>1</v>
      </c>
      <c r="X35" s="114">
        <f t="shared" si="2"/>
        <v>1</v>
      </c>
      <c r="Y35" s="114">
        <f t="shared" si="3"/>
        <v>0</v>
      </c>
      <c r="Z35" s="116">
        <f t="shared" si="4"/>
        <v>0</v>
      </c>
      <c r="AA35" s="121" t="str">
        <f t="shared" si="5"/>
        <v>SRSA</v>
      </c>
      <c r="AB35" s="113">
        <f t="shared" si="6"/>
        <v>1</v>
      </c>
      <c r="AC35" s="114">
        <f t="shared" si="7"/>
        <v>0</v>
      </c>
      <c r="AD35" s="116">
        <f t="shared" si="8"/>
        <v>0</v>
      </c>
      <c r="AE35" s="121" t="str">
        <f t="shared" si="9"/>
        <v>-</v>
      </c>
      <c r="AF35" s="113">
        <f t="shared" si="10"/>
        <v>0</v>
      </c>
      <c r="AG35" s="10" t="s">
        <v>859</v>
      </c>
    </row>
    <row r="36" spans="1:33" s="10" customFormat="1" ht="12.75">
      <c r="A36" s="111">
        <v>3134680</v>
      </c>
      <c r="B36" s="112">
        <v>810035000</v>
      </c>
      <c r="C36" s="113" t="s">
        <v>1517</v>
      </c>
      <c r="D36" s="114" t="s">
        <v>1518</v>
      </c>
      <c r="E36" s="114" t="s">
        <v>1491</v>
      </c>
      <c r="F36" s="114">
        <v>69347</v>
      </c>
      <c r="G36" s="115">
        <v>9708</v>
      </c>
      <c r="H36" s="116">
        <v>3086387375</v>
      </c>
      <c r="I36" s="117">
        <v>7</v>
      </c>
      <c r="J36" s="118" t="s">
        <v>530</v>
      </c>
      <c r="K36" s="91"/>
      <c r="L36" s="84">
        <v>6.48</v>
      </c>
      <c r="M36" s="88" t="s">
        <v>529</v>
      </c>
      <c r="N36" s="119">
        <v>25</v>
      </c>
      <c r="O36" s="118" t="s">
        <v>530</v>
      </c>
      <c r="P36" s="70"/>
      <c r="Q36" s="91" t="str">
        <f t="shared" si="0"/>
        <v>NO</v>
      </c>
      <c r="R36" s="120" t="s">
        <v>530</v>
      </c>
      <c r="S36" s="95">
        <v>917</v>
      </c>
      <c r="T36" s="75">
        <v>0</v>
      </c>
      <c r="U36" s="75">
        <v>12</v>
      </c>
      <c r="V36" s="97">
        <v>22</v>
      </c>
      <c r="W36" s="113">
        <f t="shared" si="1"/>
        <v>1</v>
      </c>
      <c r="X36" s="114">
        <f t="shared" si="2"/>
        <v>1</v>
      </c>
      <c r="Y36" s="114">
        <f t="shared" si="3"/>
        <v>0</v>
      </c>
      <c r="Z36" s="116">
        <f t="shared" si="4"/>
        <v>0</v>
      </c>
      <c r="AA36" s="121" t="str">
        <f t="shared" si="5"/>
        <v>SRSA</v>
      </c>
      <c r="AB36" s="113">
        <f t="shared" si="6"/>
        <v>1</v>
      </c>
      <c r="AC36" s="114">
        <f t="shared" si="7"/>
        <v>1</v>
      </c>
      <c r="AD36" s="116" t="str">
        <f t="shared" si="8"/>
        <v>Initial</v>
      </c>
      <c r="AE36" s="121" t="str">
        <f t="shared" si="9"/>
        <v>-</v>
      </c>
      <c r="AF36" s="113" t="str">
        <f t="shared" si="10"/>
        <v>SRSA</v>
      </c>
      <c r="AG36" s="10" t="s">
        <v>632</v>
      </c>
    </row>
    <row r="37" spans="1:33" s="10" customFormat="1" ht="12.75">
      <c r="A37" s="111">
        <v>3106180</v>
      </c>
      <c r="B37" s="112">
        <v>750074000</v>
      </c>
      <c r="C37" s="113" t="s">
        <v>1307</v>
      </c>
      <c r="D37" s="114" t="s">
        <v>1308</v>
      </c>
      <c r="E37" s="114" t="s">
        <v>1309</v>
      </c>
      <c r="F37" s="114">
        <v>68714</v>
      </c>
      <c r="G37" s="115">
        <v>407</v>
      </c>
      <c r="H37" s="116">
        <v>4026843855</v>
      </c>
      <c r="I37" s="117">
        <v>7</v>
      </c>
      <c r="J37" s="118" t="s">
        <v>530</v>
      </c>
      <c r="K37" s="91"/>
      <c r="L37" s="84">
        <v>90.78</v>
      </c>
      <c r="M37" s="88" t="s">
        <v>529</v>
      </c>
      <c r="N37" s="119">
        <v>22.42990654</v>
      </c>
      <c r="O37" s="118" t="s">
        <v>530</v>
      </c>
      <c r="P37" s="70"/>
      <c r="Q37" s="91" t="str">
        <f t="shared" si="0"/>
        <v>NO</v>
      </c>
      <c r="R37" s="120" t="s">
        <v>530</v>
      </c>
      <c r="S37" s="95">
        <v>10567</v>
      </c>
      <c r="T37" s="75">
        <v>1308</v>
      </c>
      <c r="U37" s="75">
        <v>1076</v>
      </c>
      <c r="V37" s="97">
        <v>356</v>
      </c>
      <c r="W37" s="113">
        <f t="shared" si="1"/>
        <v>1</v>
      </c>
      <c r="X37" s="114">
        <f t="shared" si="2"/>
        <v>1</v>
      </c>
      <c r="Y37" s="114">
        <f t="shared" si="3"/>
        <v>0</v>
      </c>
      <c r="Z37" s="116">
        <f t="shared" si="4"/>
        <v>0</v>
      </c>
      <c r="AA37" s="121" t="str">
        <f t="shared" si="5"/>
        <v>SRSA</v>
      </c>
      <c r="AB37" s="113">
        <f t="shared" si="6"/>
        <v>1</v>
      </c>
      <c r="AC37" s="114">
        <f t="shared" si="7"/>
        <v>1</v>
      </c>
      <c r="AD37" s="116" t="str">
        <f t="shared" si="8"/>
        <v>Initial</v>
      </c>
      <c r="AE37" s="121" t="str">
        <f t="shared" si="9"/>
        <v>-</v>
      </c>
      <c r="AF37" s="113" t="str">
        <f t="shared" si="10"/>
        <v>SRSA</v>
      </c>
      <c r="AG37" s="10" t="s">
        <v>858</v>
      </c>
    </row>
    <row r="38" spans="1:33" s="10" customFormat="1" ht="12.75">
      <c r="A38" s="111">
        <v>3103540</v>
      </c>
      <c r="B38" s="112">
        <v>590005000</v>
      </c>
      <c r="C38" s="113" t="s">
        <v>1217</v>
      </c>
      <c r="D38" s="114" t="s">
        <v>1218</v>
      </c>
      <c r="E38" s="114" t="s">
        <v>1219</v>
      </c>
      <c r="F38" s="114">
        <v>68715</v>
      </c>
      <c r="G38" s="115">
        <v>190</v>
      </c>
      <c r="H38" s="116">
        <v>4026756905</v>
      </c>
      <c r="I38" s="117">
        <v>7</v>
      </c>
      <c r="J38" s="118" t="s">
        <v>530</v>
      </c>
      <c r="K38" s="91"/>
      <c r="L38" s="84">
        <v>429.47628</v>
      </c>
      <c r="M38" s="88" t="s">
        <v>529</v>
      </c>
      <c r="N38" s="119">
        <v>9.38697318</v>
      </c>
      <c r="O38" s="118" t="s">
        <v>531</v>
      </c>
      <c r="P38" s="70"/>
      <c r="Q38" s="91" t="str">
        <f t="shared" si="0"/>
        <v>NO</v>
      </c>
      <c r="R38" s="120" t="s">
        <v>530</v>
      </c>
      <c r="S38" s="95">
        <v>25494.652</v>
      </c>
      <c r="T38" s="75">
        <v>1416.936</v>
      </c>
      <c r="U38" s="75">
        <v>2127.664</v>
      </c>
      <c r="V38" s="97">
        <v>1669.692</v>
      </c>
      <c r="W38" s="113">
        <f t="shared" si="1"/>
        <v>1</v>
      </c>
      <c r="X38" s="114">
        <f t="shared" si="2"/>
        <v>1</v>
      </c>
      <c r="Y38" s="114">
        <f t="shared" si="3"/>
        <v>0</v>
      </c>
      <c r="Z38" s="116">
        <f t="shared" si="4"/>
        <v>0</v>
      </c>
      <c r="AA38" s="121" t="str">
        <f t="shared" si="5"/>
        <v>SRSA</v>
      </c>
      <c r="AB38" s="113">
        <f t="shared" si="6"/>
        <v>1</v>
      </c>
      <c r="AC38" s="114">
        <f t="shared" si="7"/>
        <v>0</v>
      </c>
      <c r="AD38" s="116">
        <f t="shared" si="8"/>
        <v>0</v>
      </c>
      <c r="AE38" s="121" t="str">
        <f t="shared" si="9"/>
        <v>-</v>
      </c>
      <c r="AF38" s="113">
        <f t="shared" si="10"/>
        <v>0</v>
      </c>
      <c r="AG38" s="10" t="s">
        <v>857</v>
      </c>
    </row>
    <row r="39" spans="1:33" s="10" customFormat="1" ht="12.75">
      <c r="A39" s="111">
        <v>3100090</v>
      </c>
      <c r="B39" s="112">
        <v>620021000</v>
      </c>
      <c r="C39" s="113" t="s">
        <v>1059</v>
      </c>
      <c r="D39" s="114" t="s">
        <v>1060</v>
      </c>
      <c r="E39" s="114" t="s">
        <v>1061</v>
      </c>
      <c r="F39" s="114">
        <v>69334</v>
      </c>
      <c r="G39" s="115">
        <v>607</v>
      </c>
      <c r="H39" s="116">
        <v>3085861700</v>
      </c>
      <c r="I39" s="117">
        <v>7</v>
      </c>
      <c r="J39" s="118" t="s">
        <v>530</v>
      </c>
      <c r="K39" s="91"/>
      <c r="L39" s="84">
        <v>418.57</v>
      </c>
      <c r="M39" s="88" t="s">
        <v>529</v>
      </c>
      <c r="N39" s="119">
        <v>18.22323462</v>
      </c>
      <c r="O39" s="118" t="s">
        <v>531</v>
      </c>
      <c r="P39" s="70"/>
      <c r="Q39" s="91" t="str">
        <f t="shared" si="0"/>
        <v>NO</v>
      </c>
      <c r="R39" s="120" t="s">
        <v>530</v>
      </c>
      <c r="S39" s="95">
        <v>36945</v>
      </c>
      <c r="T39" s="75">
        <v>4839</v>
      </c>
      <c r="U39" s="75">
        <v>3811</v>
      </c>
      <c r="V39" s="97">
        <v>2874</v>
      </c>
      <c r="W39" s="113">
        <f t="shared" si="1"/>
        <v>1</v>
      </c>
      <c r="X39" s="114">
        <f t="shared" si="2"/>
        <v>1</v>
      </c>
      <c r="Y39" s="114">
        <f t="shared" si="3"/>
        <v>0</v>
      </c>
      <c r="Z39" s="116">
        <f t="shared" si="4"/>
        <v>0</v>
      </c>
      <c r="AA39" s="121" t="str">
        <f t="shared" si="5"/>
        <v>SRSA</v>
      </c>
      <c r="AB39" s="113">
        <f t="shared" si="6"/>
        <v>1</v>
      </c>
      <c r="AC39" s="114">
        <f t="shared" si="7"/>
        <v>0</v>
      </c>
      <c r="AD39" s="116">
        <f t="shared" si="8"/>
        <v>0</v>
      </c>
      <c r="AE39" s="121" t="str">
        <f t="shared" si="9"/>
        <v>-</v>
      </c>
      <c r="AF39" s="113">
        <f t="shared" si="10"/>
        <v>0</v>
      </c>
      <c r="AG39" s="10" t="s">
        <v>856</v>
      </c>
    </row>
    <row r="40" spans="1:33" s="10" customFormat="1" ht="12.75">
      <c r="A40" s="111">
        <v>3103740</v>
      </c>
      <c r="B40" s="112">
        <v>200055000</v>
      </c>
      <c r="C40" s="113" t="s">
        <v>1223</v>
      </c>
      <c r="D40" s="114" t="s">
        <v>1224</v>
      </c>
      <c r="E40" s="114" t="s">
        <v>1225</v>
      </c>
      <c r="F40" s="114">
        <v>68716</v>
      </c>
      <c r="G40" s="115">
        <v>10</v>
      </c>
      <c r="H40" s="116">
        <v>4025283380</v>
      </c>
      <c r="I40" s="117">
        <v>7</v>
      </c>
      <c r="J40" s="118" t="s">
        <v>530</v>
      </c>
      <c r="K40" s="91"/>
      <c r="L40" s="84">
        <v>63.07</v>
      </c>
      <c r="M40" s="88" t="s">
        <v>528</v>
      </c>
      <c r="N40" s="119">
        <v>6.285714286</v>
      </c>
      <c r="O40" s="118" t="s">
        <v>531</v>
      </c>
      <c r="P40" s="70"/>
      <c r="Q40" s="91" t="str">
        <f t="shared" si="0"/>
        <v>NO</v>
      </c>
      <c r="R40" s="120" t="s">
        <v>530</v>
      </c>
      <c r="S40" s="95">
        <v>7758</v>
      </c>
      <c r="T40" s="75">
        <v>592</v>
      </c>
      <c r="U40" s="75">
        <v>526</v>
      </c>
      <c r="V40" s="97">
        <v>412</v>
      </c>
      <c r="W40" s="113">
        <f t="shared" si="1"/>
        <v>1</v>
      </c>
      <c r="X40" s="114">
        <f t="shared" si="2"/>
        <v>1</v>
      </c>
      <c r="Y40" s="114">
        <f t="shared" si="3"/>
        <v>0</v>
      </c>
      <c r="Z40" s="116">
        <f t="shared" si="4"/>
        <v>0</v>
      </c>
      <c r="AA40" s="121" t="str">
        <f t="shared" si="5"/>
        <v>SRSA</v>
      </c>
      <c r="AB40" s="113">
        <f t="shared" si="6"/>
        <v>1</v>
      </c>
      <c r="AC40" s="114">
        <f t="shared" si="7"/>
        <v>0</v>
      </c>
      <c r="AD40" s="116">
        <f t="shared" si="8"/>
        <v>0</v>
      </c>
      <c r="AE40" s="121" t="str">
        <f t="shared" si="9"/>
        <v>-</v>
      </c>
      <c r="AF40" s="113">
        <f t="shared" si="10"/>
        <v>0</v>
      </c>
      <c r="AG40" s="10" t="s">
        <v>855</v>
      </c>
    </row>
    <row r="41" spans="1:33" s="10" customFormat="1" ht="12.75">
      <c r="A41" s="111">
        <v>3100092</v>
      </c>
      <c r="B41" s="112">
        <v>630008000</v>
      </c>
      <c r="C41" s="113" t="s">
        <v>1065</v>
      </c>
      <c r="D41" s="114" t="s">
        <v>1066</v>
      </c>
      <c r="E41" s="114" t="s">
        <v>1067</v>
      </c>
      <c r="F41" s="114">
        <v>68623</v>
      </c>
      <c r="G41" s="115">
        <v>98</v>
      </c>
      <c r="H41" s="116">
        <v>3083571150</v>
      </c>
      <c r="I41" s="117">
        <v>7</v>
      </c>
      <c r="J41" s="118" t="s">
        <v>530</v>
      </c>
      <c r="K41" s="91"/>
      <c r="L41" s="84">
        <v>17.43</v>
      </c>
      <c r="M41" s="88" t="s">
        <v>529</v>
      </c>
      <c r="N41" s="119">
        <v>0</v>
      </c>
      <c r="O41" s="118" t="s">
        <v>531</v>
      </c>
      <c r="P41" s="70"/>
      <c r="Q41" s="91" t="str">
        <f t="shared" si="0"/>
        <v>NO</v>
      </c>
      <c r="R41" s="120" t="s">
        <v>530</v>
      </c>
      <c r="S41" s="95">
        <v>1560</v>
      </c>
      <c r="T41" s="75">
        <v>9</v>
      </c>
      <c r="U41" s="75">
        <v>35</v>
      </c>
      <c r="V41" s="97">
        <v>102</v>
      </c>
      <c r="W41" s="113">
        <f t="shared" si="1"/>
        <v>1</v>
      </c>
      <c r="X41" s="114">
        <f t="shared" si="2"/>
        <v>1</v>
      </c>
      <c r="Y41" s="114">
        <f t="shared" si="3"/>
        <v>0</v>
      </c>
      <c r="Z41" s="116">
        <f t="shared" si="4"/>
        <v>0</v>
      </c>
      <c r="AA41" s="121" t="str">
        <f t="shared" si="5"/>
        <v>SRSA</v>
      </c>
      <c r="AB41" s="113">
        <f t="shared" si="6"/>
        <v>1</v>
      </c>
      <c r="AC41" s="114">
        <f t="shared" si="7"/>
        <v>0</v>
      </c>
      <c r="AD41" s="116">
        <f t="shared" si="8"/>
        <v>0</v>
      </c>
      <c r="AE41" s="121" t="str">
        <f t="shared" si="9"/>
        <v>-</v>
      </c>
      <c r="AF41" s="113">
        <f t="shared" si="10"/>
        <v>0</v>
      </c>
      <c r="AG41" s="10" t="s">
        <v>854</v>
      </c>
    </row>
    <row r="42" spans="1:33" s="10" customFormat="1" ht="12.75">
      <c r="A42" s="111">
        <v>3137290</v>
      </c>
      <c r="B42" s="112">
        <v>230039000</v>
      </c>
      <c r="C42" s="113" t="s">
        <v>1531</v>
      </c>
      <c r="D42" s="114" t="s">
        <v>1032</v>
      </c>
      <c r="E42" s="114" t="s">
        <v>999</v>
      </c>
      <c r="F42" s="114">
        <v>69337</v>
      </c>
      <c r="G42" s="115">
        <v>2650</v>
      </c>
      <c r="H42" s="116">
        <v>3084320107</v>
      </c>
      <c r="I42" s="117">
        <v>7</v>
      </c>
      <c r="J42" s="118" t="s">
        <v>530</v>
      </c>
      <c r="K42" s="91"/>
      <c r="L42" s="84">
        <v>4.01</v>
      </c>
      <c r="M42" s="88" t="s">
        <v>529</v>
      </c>
      <c r="N42" s="119">
        <v>5.263157895</v>
      </c>
      <c r="O42" s="118" t="s">
        <v>531</v>
      </c>
      <c r="P42" s="70"/>
      <c r="Q42" s="91" t="str">
        <f t="shared" si="0"/>
        <v>NO</v>
      </c>
      <c r="R42" s="120" t="s">
        <v>530</v>
      </c>
      <c r="S42" s="95">
        <v>1629</v>
      </c>
      <c r="T42" s="75">
        <v>0</v>
      </c>
      <c r="U42" s="75">
        <v>8</v>
      </c>
      <c r="V42" s="97">
        <v>15</v>
      </c>
      <c r="W42" s="113">
        <f t="shared" si="1"/>
        <v>1</v>
      </c>
      <c r="X42" s="114">
        <f t="shared" si="2"/>
        <v>1</v>
      </c>
      <c r="Y42" s="114">
        <f t="shared" si="3"/>
        <v>0</v>
      </c>
      <c r="Z42" s="116">
        <f t="shared" si="4"/>
        <v>0</v>
      </c>
      <c r="AA42" s="121" t="str">
        <f t="shared" si="5"/>
        <v>SRSA</v>
      </c>
      <c r="AB42" s="113">
        <f t="shared" si="6"/>
        <v>1</v>
      </c>
      <c r="AC42" s="114">
        <f t="shared" si="7"/>
        <v>0</v>
      </c>
      <c r="AD42" s="116">
        <f t="shared" si="8"/>
        <v>0</v>
      </c>
      <c r="AE42" s="121" t="str">
        <f t="shared" si="9"/>
        <v>-</v>
      </c>
      <c r="AF42" s="113">
        <f t="shared" si="10"/>
        <v>0</v>
      </c>
      <c r="AG42" s="10" t="s">
        <v>853</v>
      </c>
    </row>
    <row r="43" spans="1:33" s="10" customFormat="1" ht="12.75">
      <c r="A43" s="111">
        <v>3103990</v>
      </c>
      <c r="B43" s="112">
        <v>280059000</v>
      </c>
      <c r="C43" s="113" t="s">
        <v>1229</v>
      </c>
      <c r="D43" s="114" t="s">
        <v>1230</v>
      </c>
      <c r="E43" s="114" t="s">
        <v>1231</v>
      </c>
      <c r="F43" s="114">
        <v>68007</v>
      </c>
      <c r="G43" s="115">
        <v>265</v>
      </c>
      <c r="H43" s="116">
        <v>4022383044</v>
      </c>
      <c r="I43" s="117">
        <v>8</v>
      </c>
      <c r="J43" s="118" t="s">
        <v>530</v>
      </c>
      <c r="K43" s="91"/>
      <c r="L43" s="84">
        <v>575.9</v>
      </c>
      <c r="M43" s="88" t="s">
        <v>528</v>
      </c>
      <c r="N43" s="119">
        <v>1.208981002</v>
      </c>
      <c r="O43" s="118" t="s">
        <v>531</v>
      </c>
      <c r="P43" s="70"/>
      <c r="Q43" s="91" t="str">
        <f t="shared" si="0"/>
        <v>NO</v>
      </c>
      <c r="R43" s="120" t="s">
        <v>530</v>
      </c>
      <c r="S43" s="95">
        <v>7650</v>
      </c>
      <c r="T43" s="75">
        <v>0</v>
      </c>
      <c r="U43" s="75">
        <v>1439</v>
      </c>
      <c r="V43" s="97">
        <v>2223</v>
      </c>
      <c r="W43" s="113">
        <f t="shared" si="1"/>
        <v>1</v>
      </c>
      <c r="X43" s="114">
        <f aca="true" t="shared" si="11" ref="X43:X75">IF(OR(AND(ISNUMBER(L43),AND(L43&gt;0,L43&lt;600)),AND(ISNUMBER(L43),AND(L43&gt;0,M43="YES"))),1,0)</f>
        <v>1</v>
      </c>
      <c r="Y43" s="114">
        <f t="shared" si="3"/>
        <v>0</v>
      </c>
      <c r="Z43" s="116">
        <f t="shared" si="4"/>
        <v>0</v>
      </c>
      <c r="AA43" s="121" t="str">
        <f aca="true" t="shared" si="12" ref="AA43:AA75">IF(AND(W43=1,X43=1),"SRSA","-")</f>
        <v>SRSA</v>
      </c>
      <c r="AB43" s="113">
        <f aca="true" t="shared" si="13" ref="AB43:AB75">IF(R43="YES",1,0)</f>
        <v>1</v>
      </c>
      <c r="AC43" s="114">
        <f aca="true" t="shared" si="14" ref="AC43:AC75">IF(OR(AND(ISNUMBER(P43),P43&gt;=20),(AND(ISNUMBER(P43)=FALSE,AND(ISNUMBER(N43),N43&gt;=20)))),1,0)</f>
        <v>0</v>
      </c>
      <c r="AD43" s="116">
        <f aca="true" t="shared" si="15" ref="AD43:AD74">IF(AND(AB43=1,AC43=1),"Initial",0)</f>
        <v>0</v>
      </c>
      <c r="AE43" s="121" t="str">
        <f t="shared" si="9"/>
        <v>-</v>
      </c>
      <c r="AF43" s="113">
        <f t="shared" si="10"/>
        <v>0</v>
      </c>
      <c r="AG43" s="10" t="s">
        <v>852</v>
      </c>
    </row>
    <row r="44" spans="1:33" s="10" customFormat="1" ht="12.75">
      <c r="A44" s="111">
        <v>3104020</v>
      </c>
      <c r="B44" s="112">
        <v>690054000</v>
      </c>
      <c r="C44" s="113" t="s">
        <v>1232</v>
      </c>
      <c r="D44" s="114" t="s">
        <v>1233</v>
      </c>
      <c r="E44" s="114" t="s">
        <v>1234</v>
      </c>
      <c r="F44" s="114">
        <v>68927</v>
      </c>
      <c r="G44" s="115">
        <v>278</v>
      </c>
      <c r="H44" s="116">
        <v>3084723427</v>
      </c>
      <c r="I44" s="117">
        <v>7</v>
      </c>
      <c r="J44" s="118" t="s">
        <v>530</v>
      </c>
      <c r="K44" s="91"/>
      <c r="L44" s="84">
        <v>254.59</v>
      </c>
      <c r="M44" s="88" t="s">
        <v>528</v>
      </c>
      <c r="N44" s="119">
        <v>4.745762712</v>
      </c>
      <c r="O44" s="118" t="s">
        <v>531</v>
      </c>
      <c r="P44" s="70"/>
      <c r="Q44" s="91" t="str">
        <f t="shared" si="0"/>
        <v>NO</v>
      </c>
      <c r="R44" s="120" t="s">
        <v>530</v>
      </c>
      <c r="S44" s="95">
        <v>8266</v>
      </c>
      <c r="T44" s="75">
        <v>775</v>
      </c>
      <c r="U44" s="75">
        <v>1012</v>
      </c>
      <c r="V44" s="97">
        <v>1005</v>
      </c>
      <c r="W44" s="113">
        <f t="shared" si="1"/>
        <v>1</v>
      </c>
      <c r="X44" s="114">
        <f t="shared" si="11"/>
        <v>1</v>
      </c>
      <c r="Y44" s="114">
        <f t="shared" si="3"/>
        <v>0</v>
      </c>
      <c r="Z44" s="116">
        <f t="shared" si="4"/>
        <v>0</v>
      </c>
      <c r="AA44" s="121" t="str">
        <f t="shared" si="12"/>
        <v>SRSA</v>
      </c>
      <c r="AB44" s="113">
        <f t="shared" si="13"/>
        <v>1</v>
      </c>
      <c r="AC44" s="114">
        <f t="shared" si="14"/>
        <v>0</v>
      </c>
      <c r="AD44" s="116">
        <f t="shared" si="15"/>
        <v>0</v>
      </c>
      <c r="AE44" s="121" t="str">
        <f t="shared" si="9"/>
        <v>-</v>
      </c>
      <c r="AF44" s="113">
        <f t="shared" si="10"/>
        <v>0</v>
      </c>
      <c r="AG44" s="10" t="s">
        <v>851</v>
      </c>
    </row>
    <row r="45" spans="1:33" s="10" customFormat="1" ht="12.75">
      <c r="A45" s="111">
        <v>3168910</v>
      </c>
      <c r="B45" s="112">
        <v>210234000</v>
      </c>
      <c r="C45" s="113" t="s">
        <v>106</v>
      </c>
      <c r="D45" s="114" t="s">
        <v>107</v>
      </c>
      <c r="E45" s="114" t="s">
        <v>108</v>
      </c>
      <c r="F45" s="114">
        <v>68814</v>
      </c>
      <c r="G45" s="115">
        <v>2001</v>
      </c>
      <c r="H45" s="116">
        <v>3089351555</v>
      </c>
      <c r="I45" s="117">
        <v>7</v>
      </c>
      <c r="J45" s="118" t="s">
        <v>530</v>
      </c>
      <c r="K45" s="91"/>
      <c r="L45" s="84">
        <v>7.86</v>
      </c>
      <c r="M45" s="88" t="s">
        <v>529</v>
      </c>
      <c r="N45" s="119">
        <v>20.51282051</v>
      </c>
      <c r="O45" s="118" t="s">
        <v>530</v>
      </c>
      <c r="P45" s="70"/>
      <c r="Q45" s="91" t="str">
        <f t="shared" si="0"/>
        <v>NO</v>
      </c>
      <c r="R45" s="120" t="s">
        <v>530</v>
      </c>
      <c r="S45" s="95">
        <v>2209</v>
      </c>
      <c r="T45" s="75">
        <v>0</v>
      </c>
      <c r="U45" s="75">
        <v>14</v>
      </c>
      <c r="V45" s="97">
        <v>55</v>
      </c>
      <c r="W45" s="113">
        <f t="shared" si="1"/>
        <v>1</v>
      </c>
      <c r="X45" s="114">
        <f t="shared" si="11"/>
        <v>1</v>
      </c>
      <c r="Y45" s="114">
        <f t="shared" si="3"/>
        <v>0</v>
      </c>
      <c r="Z45" s="116">
        <f t="shared" si="4"/>
        <v>0</v>
      </c>
      <c r="AA45" s="121" t="str">
        <f t="shared" si="12"/>
        <v>SRSA</v>
      </c>
      <c r="AB45" s="113">
        <f t="shared" si="13"/>
        <v>1</v>
      </c>
      <c r="AC45" s="114">
        <f t="shared" si="14"/>
        <v>1</v>
      </c>
      <c r="AD45" s="116" t="str">
        <f t="shared" si="15"/>
        <v>Initial</v>
      </c>
      <c r="AE45" s="121" t="str">
        <f t="shared" si="9"/>
        <v>-</v>
      </c>
      <c r="AF45" s="113" t="str">
        <f t="shared" si="10"/>
        <v>SRSA</v>
      </c>
      <c r="AG45" s="10" t="s">
        <v>850</v>
      </c>
    </row>
    <row r="46" spans="1:33" s="10" customFormat="1" ht="12.75">
      <c r="A46" s="111">
        <v>3104140</v>
      </c>
      <c r="B46" s="112">
        <v>540586000</v>
      </c>
      <c r="C46" s="113" t="s">
        <v>1238</v>
      </c>
      <c r="D46" s="114" t="s">
        <v>1239</v>
      </c>
      <c r="E46" s="114" t="s">
        <v>1240</v>
      </c>
      <c r="F46" s="114">
        <v>68718</v>
      </c>
      <c r="G46" s="115">
        <v>308</v>
      </c>
      <c r="H46" s="116">
        <v>4023734800</v>
      </c>
      <c r="I46" s="117">
        <v>7</v>
      </c>
      <c r="J46" s="118" t="s">
        <v>530</v>
      </c>
      <c r="K46" s="91"/>
      <c r="L46" s="84">
        <v>220.85</v>
      </c>
      <c r="M46" s="88" t="s">
        <v>529</v>
      </c>
      <c r="N46" s="119">
        <v>7.741935484</v>
      </c>
      <c r="O46" s="118" t="s">
        <v>531</v>
      </c>
      <c r="P46" s="70"/>
      <c r="Q46" s="91" t="str">
        <f t="shared" si="0"/>
        <v>NO</v>
      </c>
      <c r="R46" s="120" t="s">
        <v>530</v>
      </c>
      <c r="S46" s="95">
        <v>23262</v>
      </c>
      <c r="T46" s="75">
        <v>2140</v>
      </c>
      <c r="U46" s="75">
        <v>1970</v>
      </c>
      <c r="V46" s="97">
        <v>858</v>
      </c>
      <c r="W46" s="113">
        <f t="shared" si="1"/>
        <v>1</v>
      </c>
      <c r="X46" s="114">
        <f t="shared" si="11"/>
        <v>1</v>
      </c>
      <c r="Y46" s="114">
        <f t="shared" si="3"/>
        <v>0</v>
      </c>
      <c r="Z46" s="116">
        <f t="shared" si="4"/>
        <v>0</v>
      </c>
      <c r="AA46" s="121" t="str">
        <f t="shared" si="12"/>
        <v>SRSA</v>
      </c>
      <c r="AB46" s="113">
        <f t="shared" si="13"/>
        <v>1</v>
      </c>
      <c r="AC46" s="114">
        <f t="shared" si="14"/>
        <v>0</v>
      </c>
      <c r="AD46" s="116">
        <f t="shared" si="15"/>
        <v>0</v>
      </c>
      <c r="AE46" s="121" t="str">
        <f t="shared" si="9"/>
        <v>-</v>
      </c>
      <c r="AF46" s="113">
        <f t="shared" si="10"/>
        <v>0</v>
      </c>
      <c r="AG46" s="10" t="s">
        <v>849</v>
      </c>
    </row>
    <row r="47" spans="1:33" s="10" customFormat="1" ht="12.75">
      <c r="A47" s="111">
        <v>3104200</v>
      </c>
      <c r="B47" s="112">
        <v>910074000</v>
      </c>
      <c r="C47" s="113" t="s">
        <v>1241</v>
      </c>
      <c r="D47" s="114" t="s">
        <v>1242</v>
      </c>
      <c r="E47" s="114" t="s">
        <v>1243</v>
      </c>
      <c r="F47" s="114">
        <v>68930</v>
      </c>
      <c r="G47" s="115">
        <v>217</v>
      </c>
      <c r="H47" s="116">
        <v>4027562085</v>
      </c>
      <c r="I47" s="117">
        <v>7</v>
      </c>
      <c r="J47" s="118" t="s">
        <v>530</v>
      </c>
      <c r="K47" s="91"/>
      <c r="L47" s="84">
        <v>370.75</v>
      </c>
      <c r="M47" s="88" t="s">
        <v>529</v>
      </c>
      <c r="N47" s="119">
        <v>13.38028169</v>
      </c>
      <c r="O47" s="118" t="s">
        <v>531</v>
      </c>
      <c r="P47" s="70"/>
      <c r="Q47" s="91" t="str">
        <f t="shared" si="0"/>
        <v>NO</v>
      </c>
      <c r="R47" s="120" t="s">
        <v>530</v>
      </c>
      <c r="S47" s="95">
        <v>15819</v>
      </c>
      <c r="T47" s="75">
        <v>1830</v>
      </c>
      <c r="U47" s="75">
        <v>1809</v>
      </c>
      <c r="V47" s="97">
        <v>1406</v>
      </c>
      <c r="W47" s="113">
        <f t="shared" si="1"/>
        <v>1</v>
      </c>
      <c r="X47" s="114">
        <f t="shared" si="11"/>
        <v>1</v>
      </c>
      <c r="Y47" s="114">
        <f t="shared" si="3"/>
        <v>0</v>
      </c>
      <c r="Z47" s="116">
        <f t="shared" si="4"/>
        <v>0</v>
      </c>
      <c r="AA47" s="121" t="str">
        <f t="shared" si="12"/>
        <v>SRSA</v>
      </c>
      <c r="AB47" s="113">
        <f t="shared" si="13"/>
        <v>1</v>
      </c>
      <c r="AC47" s="114">
        <f t="shared" si="14"/>
        <v>0</v>
      </c>
      <c r="AD47" s="116">
        <f t="shared" si="15"/>
        <v>0</v>
      </c>
      <c r="AE47" s="121" t="str">
        <f t="shared" si="9"/>
        <v>-</v>
      </c>
      <c r="AF47" s="113">
        <f t="shared" si="10"/>
        <v>0</v>
      </c>
      <c r="AG47" s="10" t="s">
        <v>848</v>
      </c>
    </row>
    <row r="48" spans="1:33" s="10" customFormat="1" ht="12.75">
      <c r="A48" s="111">
        <v>3167650</v>
      </c>
      <c r="B48" s="112">
        <v>160167000</v>
      </c>
      <c r="C48" s="113" t="s">
        <v>96</v>
      </c>
      <c r="D48" s="114" t="s">
        <v>1357</v>
      </c>
      <c r="E48" s="114" t="s">
        <v>1358</v>
      </c>
      <c r="F48" s="114">
        <v>69201</v>
      </c>
      <c r="G48" s="115">
        <v>1842</v>
      </c>
      <c r="H48" s="116">
        <v>4023761680</v>
      </c>
      <c r="I48" s="117">
        <v>7</v>
      </c>
      <c r="J48" s="118" t="s">
        <v>530</v>
      </c>
      <c r="K48" s="91"/>
      <c r="L48" s="84">
        <v>2.46</v>
      </c>
      <c r="M48" s="88" t="s">
        <v>529</v>
      </c>
      <c r="N48" s="119">
        <v>0</v>
      </c>
      <c r="O48" s="118" t="s">
        <v>531</v>
      </c>
      <c r="P48" s="70"/>
      <c r="Q48" s="91" t="str">
        <f t="shared" si="0"/>
        <v>NO</v>
      </c>
      <c r="R48" s="120" t="s">
        <v>530</v>
      </c>
      <c r="S48" s="95">
        <v>450</v>
      </c>
      <c r="T48" s="75">
        <v>0</v>
      </c>
      <c r="U48" s="75">
        <v>2</v>
      </c>
      <c r="V48" s="97">
        <v>4</v>
      </c>
      <c r="W48" s="113">
        <f t="shared" si="1"/>
        <v>1</v>
      </c>
      <c r="X48" s="114">
        <f t="shared" si="11"/>
        <v>1</v>
      </c>
      <c r="Y48" s="114">
        <f t="shared" si="3"/>
        <v>0</v>
      </c>
      <c r="Z48" s="116">
        <f t="shared" si="4"/>
        <v>0</v>
      </c>
      <c r="AA48" s="121" t="str">
        <f t="shared" si="12"/>
        <v>SRSA</v>
      </c>
      <c r="AB48" s="113">
        <f t="shared" si="13"/>
        <v>1</v>
      </c>
      <c r="AC48" s="114">
        <f t="shared" si="14"/>
        <v>0</v>
      </c>
      <c r="AD48" s="116">
        <f t="shared" si="15"/>
        <v>0</v>
      </c>
      <c r="AE48" s="121" t="str">
        <f t="shared" si="9"/>
        <v>-</v>
      </c>
      <c r="AF48" s="113">
        <f t="shared" si="10"/>
        <v>0</v>
      </c>
      <c r="AG48" s="10" t="s">
        <v>847</v>
      </c>
    </row>
    <row r="49" spans="1:33" s="10" customFormat="1" ht="12.75">
      <c r="A49" s="124">
        <v>3111550</v>
      </c>
      <c r="B49" s="125">
        <v>830006000</v>
      </c>
      <c r="C49" s="126" t="s">
        <v>1369</v>
      </c>
      <c r="D49" s="127" t="s">
        <v>1370</v>
      </c>
      <c r="E49" s="127" t="s">
        <v>1089</v>
      </c>
      <c r="F49" s="127">
        <v>69346</v>
      </c>
      <c r="G49" s="128">
        <v>2115</v>
      </c>
      <c r="H49" s="129">
        <v>3086682249</v>
      </c>
      <c r="I49" s="130">
        <v>7</v>
      </c>
      <c r="J49" s="131" t="s">
        <v>530</v>
      </c>
      <c r="K49" s="132"/>
      <c r="L49" s="133">
        <v>5.08</v>
      </c>
      <c r="M49" s="134" t="s">
        <v>529</v>
      </c>
      <c r="N49" s="135">
        <v>20</v>
      </c>
      <c r="O49" s="131" t="s">
        <v>530</v>
      </c>
      <c r="P49" s="136"/>
      <c r="Q49" s="132" t="str">
        <f t="shared" si="0"/>
        <v>NO</v>
      </c>
      <c r="R49" s="137" t="s">
        <v>530</v>
      </c>
      <c r="S49" s="138">
        <v>714</v>
      </c>
      <c r="T49" s="139">
        <v>0</v>
      </c>
      <c r="U49" s="139">
        <v>10</v>
      </c>
      <c r="V49" s="140">
        <v>19</v>
      </c>
      <c r="W49" s="126">
        <f t="shared" si="1"/>
        <v>1</v>
      </c>
      <c r="X49" s="127">
        <f t="shared" si="11"/>
        <v>1</v>
      </c>
      <c r="Y49" s="127">
        <f t="shared" si="3"/>
        <v>0</v>
      </c>
      <c r="Z49" s="129">
        <f t="shared" si="4"/>
        <v>0</v>
      </c>
      <c r="AA49" s="141" t="str">
        <f t="shared" si="12"/>
        <v>SRSA</v>
      </c>
      <c r="AB49" s="126">
        <f t="shared" si="13"/>
        <v>1</v>
      </c>
      <c r="AC49" s="127">
        <f t="shared" si="14"/>
        <v>1</v>
      </c>
      <c r="AD49" s="129" t="str">
        <f t="shared" si="15"/>
        <v>Initial</v>
      </c>
      <c r="AE49" s="141" t="str">
        <f t="shared" si="9"/>
        <v>-</v>
      </c>
      <c r="AF49" s="126" t="str">
        <f t="shared" si="10"/>
        <v>SRSA</v>
      </c>
      <c r="AG49" s="10" t="e">
        <v>#N/A</v>
      </c>
    </row>
    <row r="50" spans="1:33" s="10" customFormat="1" ht="12.75">
      <c r="A50" s="124">
        <v>3166210</v>
      </c>
      <c r="B50" s="125">
        <v>810132000</v>
      </c>
      <c r="C50" s="126" t="s">
        <v>80</v>
      </c>
      <c r="D50" s="127" t="s">
        <v>81</v>
      </c>
      <c r="E50" s="127" t="s">
        <v>1146</v>
      </c>
      <c r="F50" s="127">
        <v>69360</v>
      </c>
      <c r="G50" s="128" t="s">
        <v>1098</v>
      </c>
      <c r="H50" s="129">
        <v>3083272721</v>
      </c>
      <c r="I50" s="130">
        <v>7</v>
      </c>
      <c r="J50" s="131" t="s">
        <v>530</v>
      </c>
      <c r="K50" s="132"/>
      <c r="L50" s="133">
        <v>1</v>
      </c>
      <c r="M50" s="134" t="s">
        <v>529</v>
      </c>
      <c r="N50" s="135">
        <v>14.28571429</v>
      </c>
      <c r="O50" s="131" t="s">
        <v>531</v>
      </c>
      <c r="P50" s="136"/>
      <c r="Q50" s="132" t="str">
        <f t="shared" si="0"/>
        <v>NO</v>
      </c>
      <c r="R50" s="137" t="s">
        <v>530</v>
      </c>
      <c r="S50" s="138">
        <v>555</v>
      </c>
      <c r="T50" s="139">
        <v>0</v>
      </c>
      <c r="U50" s="139">
        <v>2</v>
      </c>
      <c r="V50" s="140">
        <v>4</v>
      </c>
      <c r="W50" s="126">
        <f t="shared" si="1"/>
        <v>1</v>
      </c>
      <c r="X50" s="127">
        <f t="shared" si="11"/>
        <v>1</v>
      </c>
      <c r="Y50" s="127">
        <f t="shared" si="3"/>
        <v>0</v>
      </c>
      <c r="Z50" s="129">
        <f t="shared" si="4"/>
        <v>0</v>
      </c>
      <c r="AA50" s="141" t="str">
        <f t="shared" si="12"/>
        <v>SRSA</v>
      </c>
      <c r="AB50" s="126">
        <f t="shared" si="13"/>
        <v>1</v>
      </c>
      <c r="AC50" s="127">
        <f t="shared" si="14"/>
        <v>0</v>
      </c>
      <c r="AD50" s="129">
        <f t="shared" si="15"/>
        <v>0</v>
      </c>
      <c r="AE50" s="141" t="str">
        <f t="shared" si="9"/>
        <v>-</v>
      </c>
      <c r="AF50" s="126">
        <f t="shared" si="10"/>
        <v>0</v>
      </c>
      <c r="AG50" s="10" t="e">
        <v>#N/A</v>
      </c>
    </row>
    <row r="51" spans="1:33" s="10" customFormat="1" ht="12.75">
      <c r="A51" s="111">
        <v>3102820</v>
      </c>
      <c r="B51" s="112">
        <v>60001000</v>
      </c>
      <c r="C51" s="113" t="s">
        <v>1179</v>
      </c>
      <c r="D51" s="114" t="s">
        <v>1180</v>
      </c>
      <c r="E51" s="114" t="s">
        <v>923</v>
      </c>
      <c r="F51" s="114">
        <v>68620</v>
      </c>
      <c r="G51" s="115">
        <v>391</v>
      </c>
      <c r="H51" s="116">
        <v>4023952134</v>
      </c>
      <c r="I51" s="117">
        <v>7</v>
      </c>
      <c r="J51" s="118" t="s">
        <v>530</v>
      </c>
      <c r="K51" s="91"/>
      <c r="L51" s="84">
        <v>654.07</v>
      </c>
      <c r="M51" s="88" t="s">
        <v>529</v>
      </c>
      <c r="N51" s="119">
        <v>8.908406524</v>
      </c>
      <c r="O51" s="118" t="s">
        <v>531</v>
      </c>
      <c r="P51" s="70"/>
      <c r="Q51" s="91" t="str">
        <f t="shared" si="0"/>
        <v>NO</v>
      </c>
      <c r="R51" s="120" t="s">
        <v>530</v>
      </c>
      <c r="S51" s="95">
        <v>36008</v>
      </c>
      <c r="T51" s="75">
        <v>3439</v>
      </c>
      <c r="U51" s="75">
        <v>3828</v>
      </c>
      <c r="V51" s="97">
        <v>2523</v>
      </c>
      <c r="W51" s="113">
        <f t="shared" si="1"/>
        <v>1</v>
      </c>
      <c r="X51" s="114">
        <f t="shared" si="11"/>
        <v>1</v>
      </c>
      <c r="Y51" s="114">
        <f t="shared" si="3"/>
        <v>0</v>
      </c>
      <c r="Z51" s="116">
        <f t="shared" si="4"/>
        <v>0</v>
      </c>
      <c r="AA51" s="121" t="str">
        <f t="shared" si="12"/>
        <v>SRSA</v>
      </c>
      <c r="AB51" s="113">
        <f t="shared" si="13"/>
        <v>1</v>
      </c>
      <c r="AC51" s="114">
        <f t="shared" si="14"/>
        <v>0</v>
      </c>
      <c r="AD51" s="116">
        <f t="shared" si="15"/>
        <v>0</v>
      </c>
      <c r="AE51" s="121" t="str">
        <f t="shared" si="9"/>
        <v>-</v>
      </c>
      <c r="AF51" s="113">
        <f t="shared" si="10"/>
        <v>0</v>
      </c>
      <c r="AG51" s="10" t="s">
        <v>846</v>
      </c>
    </row>
    <row r="52" spans="1:33" s="10" customFormat="1" ht="12.75">
      <c r="A52" s="111">
        <v>3104290</v>
      </c>
      <c r="B52" s="112">
        <v>560006000</v>
      </c>
      <c r="C52" s="113" t="s">
        <v>1244</v>
      </c>
      <c r="D52" s="114" t="s">
        <v>1245</v>
      </c>
      <c r="E52" s="114" t="s">
        <v>1246</v>
      </c>
      <c r="F52" s="114">
        <v>69123</v>
      </c>
      <c r="G52" s="115">
        <v>68</v>
      </c>
      <c r="H52" s="116">
        <v>3085843317</v>
      </c>
      <c r="I52" s="117">
        <v>7</v>
      </c>
      <c r="J52" s="118" t="s">
        <v>530</v>
      </c>
      <c r="K52" s="91"/>
      <c r="L52" s="84">
        <v>152.08</v>
      </c>
      <c r="M52" s="88" t="s">
        <v>528</v>
      </c>
      <c r="N52" s="119">
        <v>22.65625</v>
      </c>
      <c r="O52" s="118" t="s">
        <v>530</v>
      </c>
      <c r="P52" s="70"/>
      <c r="Q52" s="91" t="str">
        <f t="shared" si="0"/>
        <v>NO</v>
      </c>
      <c r="R52" s="120" t="s">
        <v>530</v>
      </c>
      <c r="S52" s="95">
        <v>7708</v>
      </c>
      <c r="T52" s="75">
        <v>1014</v>
      </c>
      <c r="U52" s="75">
        <v>939</v>
      </c>
      <c r="V52" s="97">
        <v>577</v>
      </c>
      <c r="W52" s="113">
        <f t="shared" si="1"/>
        <v>1</v>
      </c>
      <c r="X52" s="114">
        <f t="shared" si="11"/>
        <v>1</v>
      </c>
      <c r="Y52" s="114">
        <f t="shared" si="3"/>
        <v>0</v>
      </c>
      <c r="Z52" s="116">
        <f t="shared" si="4"/>
        <v>0</v>
      </c>
      <c r="AA52" s="121" t="str">
        <f t="shared" si="12"/>
        <v>SRSA</v>
      </c>
      <c r="AB52" s="113">
        <f t="shared" si="13"/>
        <v>1</v>
      </c>
      <c r="AC52" s="114">
        <f t="shared" si="14"/>
        <v>1</v>
      </c>
      <c r="AD52" s="116" t="str">
        <f t="shared" si="15"/>
        <v>Initial</v>
      </c>
      <c r="AE52" s="121" t="str">
        <f t="shared" si="9"/>
        <v>-</v>
      </c>
      <c r="AF52" s="113" t="str">
        <f t="shared" si="10"/>
        <v>SRSA</v>
      </c>
      <c r="AG52" s="10" t="s">
        <v>843</v>
      </c>
    </row>
    <row r="53" spans="1:33" s="10" customFormat="1" ht="12.75">
      <c r="A53" s="111">
        <v>3100105</v>
      </c>
      <c r="B53" s="112">
        <v>620063000</v>
      </c>
      <c r="C53" s="113" t="s">
        <v>1090</v>
      </c>
      <c r="D53" s="114" t="s">
        <v>1091</v>
      </c>
      <c r="E53" s="114" t="s">
        <v>1092</v>
      </c>
      <c r="F53" s="114">
        <v>69336</v>
      </c>
      <c r="G53" s="115">
        <v>430</v>
      </c>
      <c r="H53" s="116">
        <v>3082621470</v>
      </c>
      <c r="I53" s="117">
        <v>7</v>
      </c>
      <c r="J53" s="118" t="s">
        <v>530</v>
      </c>
      <c r="K53" s="91"/>
      <c r="L53" s="84">
        <v>478.93</v>
      </c>
      <c r="M53" s="88" t="s">
        <v>529</v>
      </c>
      <c r="N53" s="119">
        <v>13.83647799</v>
      </c>
      <c r="O53" s="118" t="s">
        <v>531</v>
      </c>
      <c r="P53" s="70"/>
      <c r="Q53" s="91" t="str">
        <f t="shared" si="0"/>
        <v>NO</v>
      </c>
      <c r="R53" s="120" t="s">
        <v>530</v>
      </c>
      <c r="S53" s="95">
        <v>30054</v>
      </c>
      <c r="T53" s="75">
        <v>4426</v>
      </c>
      <c r="U53" s="75">
        <v>3809</v>
      </c>
      <c r="V53" s="97">
        <v>3113</v>
      </c>
      <c r="W53" s="113">
        <f t="shared" si="1"/>
        <v>1</v>
      </c>
      <c r="X53" s="114">
        <f t="shared" si="11"/>
        <v>1</v>
      </c>
      <c r="Y53" s="114">
        <f t="shared" si="3"/>
        <v>0</v>
      </c>
      <c r="Z53" s="116">
        <f t="shared" si="4"/>
        <v>0</v>
      </c>
      <c r="AA53" s="121" t="str">
        <f t="shared" si="12"/>
        <v>SRSA</v>
      </c>
      <c r="AB53" s="113">
        <f t="shared" si="13"/>
        <v>1</v>
      </c>
      <c r="AC53" s="114">
        <f t="shared" si="14"/>
        <v>0</v>
      </c>
      <c r="AD53" s="116">
        <f t="shared" si="15"/>
        <v>0</v>
      </c>
      <c r="AE53" s="121" t="str">
        <f t="shared" si="9"/>
        <v>-</v>
      </c>
      <c r="AF53" s="113">
        <f t="shared" si="10"/>
        <v>0</v>
      </c>
      <c r="AG53" s="10" t="s">
        <v>842</v>
      </c>
    </row>
    <row r="54" spans="1:33" s="10" customFormat="1" ht="12.75">
      <c r="A54" s="111">
        <v>3165770</v>
      </c>
      <c r="B54" s="112">
        <v>620128000</v>
      </c>
      <c r="C54" s="113" t="s">
        <v>73</v>
      </c>
      <c r="D54" s="114" t="s">
        <v>74</v>
      </c>
      <c r="E54" s="114" t="s">
        <v>75</v>
      </c>
      <c r="F54" s="114">
        <v>69125</v>
      </c>
      <c r="G54" s="115">
        <v>128</v>
      </c>
      <c r="H54" s="116">
        <v>3084895515</v>
      </c>
      <c r="I54" s="117">
        <v>7</v>
      </c>
      <c r="J54" s="118" t="s">
        <v>530</v>
      </c>
      <c r="K54" s="91"/>
      <c r="L54" s="84">
        <v>23.29</v>
      </c>
      <c r="M54" s="88" t="s">
        <v>529</v>
      </c>
      <c r="N54" s="119">
        <v>27.02702703</v>
      </c>
      <c r="O54" s="118" t="s">
        <v>530</v>
      </c>
      <c r="P54" s="70"/>
      <c r="Q54" s="91" t="str">
        <f t="shared" si="0"/>
        <v>NO</v>
      </c>
      <c r="R54" s="120" t="s">
        <v>530</v>
      </c>
      <c r="S54" s="95">
        <v>2511</v>
      </c>
      <c r="T54" s="75">
        <v>434</v>
      </c>
      <c r="U54" s="75">
        <v>45</v>
      </c>
      <c r="V54" s="97">
        <v>161</v>
      </c>
      <c r="W54" s="113">
        <f t="shared" si="1"/>
        <v>1</v>
      </c>
      <c r="X54" s="114">
        <f t="shared" si="11"/>
        <v>1</v>
      </c>
      <c r="Y54" s="114">
        <f t="shared" si="3"/>
        <v>0</v>
      </c>
      <c r="Z54" s="116">
        <f t="shared" si="4"/>
        <v>0</v>
      </c>
      <c r="AA54" s="121" t="str">
        <f t="shared" si="12"/>
        <v>SRSA</v>
      </c>
      <c r="AB54" s="113">
        <f t="shared" si="13"/>
        <v>1</v>
      </c>
      <c r="AC54" s="114">
        <f t="shared" si="14"/>
        <v>1</v>
      </c>
      <c r="AD54" s="116" t="str">
        <f t="shared" si="15"/>
        <v>Initial</v>
      </c>
      <c r="AE54" s="121" t="str">
        <f t="shared" si="9"/>
        <v>-</v>
      </c>
      <c r="AF54" s="113" t="str">
        <f t="shared" si="10"/>
        <v>SRSA</v>
      </c>
      <c r="AG54" s="10" t="s">
        <v>841</v>
      </c>
    </row>
    <row r="55" spans="1:33" s="10" customFormat="1" ht="12.75">
      <c r="A55" s="111">
        <v>3145270</v>
      </c>
      <c r="B55" s="112">
        <v>160052000</v>
      </c>
      <c r="C55" s="113" t="s">
        <v>1564</v>
      </c>
      <c r="D55" s="114" t="s">
        <v>1357</v>
      </c>
      <c r="E55" s="114" t="s">
        <v>1358</v>
      </c>
      <c r="F55" s="114">
        <v>69201</v>
      </c>
      <c r="G55" s="115">
        <v>1842</v>
      </c>
      <c r="H55" s="116">
        <v>4023761680</v>
      </c>
      <c r="I55" s="117">
        <v>7</v>
      </c>
      <c r="J55" s="118" t="s">
        <v>530</v>
      </c>
      <c r="K55" s="91"/>
      <c r="L55" s="84">
        <v>13.13</v>
      </c>
      <c r="M55" s="88" t="s">
        <v>529</v>
      </c>
      <c r="N55" s="119">
        <v>42.85714286</v>
      </c>
      <c r="O55" s="118" t="s">
        <v>530</v>
      </c>
      <c r="P55" s="70"/>
      <c r="Q55" s="91" t="str">
        <f t="shared" si="0"/>
        <v>NO</v>
      </c>
      <c r="R55" s="120" t="s">
        <v>530</v>
      </c>
      <c r="S55" s="95">
        <v>2791</v>
      </c>
      <c r="T55" s="75">
        <v>0</v>
      </c>
      <c r="U55" s="75">
        <v>26</v>
      </c>
      <c r="V55" s="97">
        <v>49</v>
      </c>
      <c r="W55" s="113">
        <f t="shared" si="1"/>
        <v>1</v>
      </c>
      <c r="X55" s="114">
        <f t="shared" si="11"/>
        <v>1</v>
      </c>
      <c r="Y55" s="114">
        <f t="shared" si="3"/>
        <v>0</v>
      </c>
      <c r="Z55" s="116">
        <f t="shared" si="4"/>
        <v>0</v>
      </c>
      <c r="AA55" s="121" t="str">
        <f t="shared" si="12"/>
        <v>SRSA</v>
      </c>
      <c r="AB55" s="113">
        <f t="shared" si="13"/>
        <v>1</v>
      </c>
      <c r="AC55" s="114">
        <f t="shared" si="14"/>
        <v>1</v>
      </c>
      <c r="AD55" s="116" t="str">
        <f t="shared" si="15"/>
        <v>Initial</v>
      </c>
      <c r="AE55" s="121" t="str">
        <f t="shared" si="9"/>
        <v>-</v>
      </c>
      <c r="AF55" s="113" t="str">
        <f t="shared" si="10"/>
        <v>SRSA</v>
      </c>
      <c r="AG55" s="10" t="s">
        <v>840</v>
      </c>
    </row>
    <row r="56" spans="1:33" s="10" customFormat="1" ht="12.75">
      <c r="A56" s="124">
        <v>3134260</v>
      </c>
      <c r="B56" s="125">
        <v>640034000</v>
      </c>
      <c r="C56" s="126" t="s">
        <v>1515</v>
      </c>
      <c r="D56" s="127" t="s">
        <v>1516</v>
      </c>
      <c r="E56" s="127" t="s">
        <v>1500</v>
      </c>
      <c r="F56" s="127">
        <v>68321</v>
      </c>
      <c r="G56" s="128">
        <v>128</v>
      </c>
      <c r="H56" s="129">
        <v>4028254381</v>
      </c>
      <c r="I56" s="130">
        <v>7</v>
      </c>
      <c r="J56" s="131" t="s">
        <v>530</v>
      </c>
      <c r="K56" s="132"/>
      <c r="L56" s="133">
        <v>4.82</v>
      </c>
      <c r="M56" s="134" t="s">
        <v>528</v>
      </c>
      <c r="N56" s="135">
        <v>12</v>
      </c>
      <c r="O56" s="131" t="s">
        <v>531</v>
      </c>
      <c r="P56" s="136"/>
      <c r="Q56" s="132" t="str">
        <f t="shared" si="0"/>
        <v>NO</v>
      </c>
      <c r="R56" s="137" t="s">
        <v>530</v>
      </c>
      <c r="S56" s="138">
        <v>0</v>
      </c>
      <c r="T56" s="139">
        <v>0</v>
      </c>
      <c r="U56" s="139">
        <v>0</v>
      </c>
      <c r="V56" s="140">
        <v>0</v>
      </c>
      <c r="W56" s="126">
        <f t="shared" si="1"/>
        <v>1</v>
      </c>
      <c r="X56" s="127">
        <f t="shared" si="11"/>
        <v>1</v>
      </c>
      <c r="Y56" s="127">
        <f t="shared" si="3"/>
        <v>0</v>
      </c>
      <c r="Z56" s="129">
        <f t="shared" si="4"/>
        <v>0</v>
      </c>
      <c r="AA56" s="141" t="str">
        <f t="shared" si="12"/>
        <v>SRSA</v>
      </c>
      <c r="AB56" s="126">
        <f t="shared" si="13"/>
        <v>1</v>
      </c>
      <c r="AC56" s="127">
        <f t="shared" si="14"/>
        <v>0</v>
      </c>
      <c r="AD56" s="129">
        <f t="shared" si="15"/>
        <v>0</v>
      </c>
      <c r="AE56" s="141" t="str">
        <f t="shared" si="9"/>
        <v>-</v>
      </c>
      <c r="AF56" s="126">
        <f t="shared" si="10"/>
        <v>0</v>
      </c>
      <c r="AG56" s="10" t="e">
        <v>#N/A</v>
      </c>
    </row>
    <row r="57" spans="1:33" s="10" customFormat="1" ht="12.75">
      <c r="A57" s="111">
        <v>3100124</v>
      </c>
      <c r="B57" s="112">
        <v>852001000</v>
      </c>
      <c r="C57" s="113" t="s">
        <v>1137</v>
      </c>
      <c r="D57" s="114" t="s">
        <v>1138</v>
      </c>
      <c r="E57" s="114" t="s">
        <v>1139</v>
      </c>
      <c r="F57" s="114">
        <v>68335</v>
      </c>
      <c r="G57" s="115">
        <v>190</v>
      </c>
      <c r="H57" s="116">
        <v>4023642225</v>
      </c>
      <c r="I57" s="117">
        <v>7</v>
      </c>
      <c r="J57" s="118" t="s">
        <v>530</v>
      </c>
      <c r="K57" s="91"/>
      <c r="L57" s="84">
        <v>184.11956</v>
      </c>
      <c r="M57" s="88" t="s">
        <v>528</v>
      </c>
      <c r="N57" s="119">
        <v>11.66666667</v>
      </c>
      <c r="O57" s="118" t="s">
        <v>531</v>
      </c>
      <c r="P57" s="70"/>
      <c r="Q57" s="91" t="str">
        <f t="shared" si="0"/>
        <v>NO</v>
      </c>
      <c r="R57" s="120" t="s">
        <v>530</v>
      </c>
      <c r="S57" s="95">
        <v>14388.4655</v>
      </c>
      <c r="T57" s="75">
        <v>817</v>
      </c>
      <c r="U57" s="75">
        <v>1027.796</v>
      </c>
      <c r="V57" s="97">
        <v>763.5295</v>
      </c>
      <c r="W57" s="113">
        <f t="shared" si="1"/>
        <v>1</v>
      </c>
      <c r="X57" s="114">
        <f t="shared" si="11"/>
        <v>1</v>
      </c>
      <c r="Y57" s="114">
        <f t="shared" si="3"/>
        <v>0</v>
      </c>
      <c r="Z57" s="116">
        <f t="shared" si="4"/>
        <v>0</v>
      </c>
      <c r="AA57" s="121" t="str">
        <f t="shared" si="12"/>
        <v>SRSA</v>
      </c>
      <c r="AB57" s="113">
        <f t="shared" si="13"/>
        <v>1</v>
      </c>
      <c r="AC57" s="114">
        <f t="shared" si="14"/>
        <v>0</v>
      </c>
      <c r="AD57" s="116">
        <f t="shared" si="15"/>
        <v>0</v>
      </c>
      <c r="AE57" s="121" t="str">
        <f t="shared" si="9"/>
        <v>-</v>
      </c>
      <c r="AF57" s="113">
        <f t="shared" si="10"/>
        <v>0</v>
      </c>
      <c r="AG57" s="10" t="s">
        <v>839</v>
      </c>
    </row>
    <row r="58" spans="1:33" s="10" customFormat="1" ht="12.75">
      <c r="A58" s="111">
        <v>3120640</v>
      </c>
      <c r="B58" s="112">
        <v>90017000</v>
      </c>
      <c r="C58" s="113" t="s">
        <v>1431</v>
      </c>
      <c r="D58" s="114" t="s">
        <v>1432</v>
      </c>
      <c r="E58" s="114" t="s">
        <v>1018</v>
      </c>
      <c r="F58" s="114">
        <v>69210</v>
      </c>
      <c r="G58" s="115">
        <v>9614</v>
      </c>
      <c r="H58" s="116">
        <v>4023871668</v>
      </c>
      <c r="I58" s="117">
        <v>7</v>
      </c>
      <c r="J58" s="118" t="s">
        <v>530</v>
      </c>
      <c r="K58" s="91"/>
      <c r="L58" s="84">
        <v>12.39</v>
      </c>
      <c r="M58" s="88" t="s">
        <v>529</v>
      </c>
      <c r="N58" s="119">
        <v>8.333333333</v>
      </c>
      <c r="O58" s="118" t="s">
        <v>531</v>
      </c>
      <c r="P58" s="70"/>
      <c r="Q58" s="91" t="str">
        <f t="shared" si="0"/>
        <v>NO</v>
      </c>
      <c r="R58" s="120" t="s">
        <v>530</v>
      </c>
      <c r="S58" s="95">
        <v>1505</v>
      </c>
      <c r="T58" s="75">
        <v>0</v>
      </c>
      <c r="U58" s="75">
        <v>22</v>
      </c>
      <c r="V58" s="97">
        <v>41</v>
      </c>
      <c r="W58" s="113">
        <f t="shared" si="1"/>
        <v>1</v>
      </c>
      <c r="X58" s="114">
        <f t="shared" si="11"/>
        <v>1</v>
      </c>
      <c r="Y58" s="114">
        <f t="shared" si="3"/>
        <v>0</v>
      </c>
      <c r="Z58" s="116">
        <f t="shared" si="4"/>
        <v>0</v>
      </c>
      <c r="AA58" s="121" t="str">
        <f t="shared" si="12"/>
        <v>SRSA</v>
      </c>
      <c r="AB58" s="113">
        <f t="shared" si="13"/>
        <v>1</v>
      </c>
      <c r="AC58" s="114">
        <f t="shared" si="14"/>
        <v>0</v>
      </c>
      <c r="AD58" s="116">
        <f t="shared" si="15"/>
        <v>0</v>
      </c>
      <c r="AE58" s="121" t="str">
        <f t="shared" si="9"/>
        <v>-</v>
      </c>
      <c r="AF58" s="113">
        <f t="shared" si="10"/>
        <v>0</v>
      </c>
      <c r="AG58" s="10" t="s">
        <v>838</v>
      </c>
    </row>
    <row r="59" spans="1:33" s="10" customFormat="1" ht="12.75">
      <c r="A59" s="111">
        <v>3104630</v>
      </c>
      <c r="B59" s="112">
        <v>360015000</v>
      </c>
      <c r="C59" s="113" t="s">
        <v>1247</v>
      </c>
      <c r="D59" s="114" t="s">
        <v>1248</v>
      </c>
      <c r="E59" s="114" t="s">
        <v>1249</v>
      </c>
      <c r="F59" s="114">
        <v>68823</v>
      </c>
      <c r="G59" s="115">
        <v>790</v>
      </c>
      <c r="H59" s="116">
        <v>3083464431</v>
      </c>
      <c r="I59" s="117">
        <v>7</v>
      </c>
      <c r="J59" s="118" t="s">
        <v>530</v>
      </c>
      <c r="K59" s="91"/>
      <c r="L59" s="84">
        <v>142.94</v>
      </c>
      <c r="M59" s="88" t="s">
        <v>529</v>
      </c>
      <c r="N59" s="119">
        <v>18.38235294</v>
      </c>
      <c r="O59" s="118" t="s">
        <v>531</v>
      </c>
      <c r="P59" s="70"/>
      <c r="Q59" s="91" t="str">
        <f t="shared" si="0"/>
        <v>NO</v>
      </c>
      <c r="R59" s="120" t="s">
        <v>530</v>
      </c>
      <c r="S59" s="95">
        <v>8121</v>
      </c>
      <c r="T59" s="75">
        <v>1105</v>
      </c>
      <c r="U59" s="75">
        <v>1028</v>
      </c>
      <c r="V59" s="97">
        <v>562</v>
      </c>
      <c r="W59" s="113">
        <f t="shared" si="1"/>
        <v>1</v>
      </c>
      <c r="X59" s="114">
        <f t="shared" si="11"/>
        <v>1</v>
      </c>
      <c r="Y59" s="114">
        <f t="shared" si="3"/>
        <v>0</v>
      </c>
      <c r="Z59" s="116">
        <f t="shared" si="4"/>
        <v>0</v>
      </c>
      <c r="AA59" s="121" t="str">
        <f t="shared" si="12"/>
        <v>SRSA</v>
      </c>
      <c r="AB59" s="113">
        <f t="shared" si="13"/>
        <v>1</v>
      </c>
      <c r="AC59" s="114">
        <f t="shared" si="14"/>
        <v>0</v>
      </c>
      <c r="AD59" s="116">
        <f t="shared" si="15"/>
        <v>0</v>
      </c>
      <c r="AE59" s="121" t="str">
        <f t="shared" si="9"/>
        <v>-</v>
      </c>
      <c r="AF59" s="113">
        <f t="shared" si="10"/>
        <v>0</v>
      </c>
      <c r="AG59" s="10" t="s">
        <v>837</v>
      </c>
    </row>
    <row r="60" spans="1:33" s="10" customFormat="1" ht="12.75">
      <c r="A60" s="111">
        <v>3104640</v>
      </c>
      <c r="B60" s="112">
        <v>360100000</v>
      </c>
      <c r="C60" s="113" t="s">
        <v>1250</v>
      </c>
      <c r="D60" s="114" t="s">
        <v>1251</v>
      </c>
      <c r="E60" s="114" t="s">
        <v>1249</v>
      </c>
      <c r="F60" s="114">
        <v>68823</v>
      </c>
      <c r="G60" s="115">
        <v>670</v>
      </c>
      <c r="H60" s="116">
        <v>3083464150</v>
      </c>
      <c r="I60" s="117">
        <v>7</v>
      </c>
      <c r="J60" s="118" t="s">
        <v>530</v>
      </c>
      <c r="K60" s="91"/>
      <c r="L60" s="84">
        <v>172.32</v>
      </c>
      <c r="M60" s="88" t="s">
        <v>529</v>
      </c>
      <c r="N60" s="119">
        <v>11.18881119</v>
      </c>
      <c r="O60" s="118" t="s">
        <v>531</v>
      </c>
      <c r="P60" s="70"/>
      <c r="Q60" s="91" t="str">
        <f t="shared" si="0"/>
        <v>NO</v>
      </c>
      <c r="R60" s="120" t="s">
        <v>530</v>
      </c>
      <c r="S60" s="95">
        <v>10923</v>
      </c>
      <c r="T60" s="75">
        <v>1293</v>
      </c>
      <c r="U60" s="75">
        <v>1180</v>
      </c>
      <c r="V60" s="97">
        <v>960</v>
      </c>
      <c r="W60" s="113">
        <f t="shared" si="1"/>
        <v>1</v>
      </c>
      <c r="X60" s="114">
        <f t="shared" si="11"/>
        <v>1</v>
      </c>
      <c r="Y60" s="114">
        <f t="shared" si="3"/>
        <v>0</v>
      </c>
      <c r="Z60" s="116">
        <f t="shared" si="4"/>
        <v>0</v>
      </c>
      <c r="AA60" s="121" t="str">
        <f t="shared" si="12"/>
        <v>SRSA</v>
      </c>
      <c r="AB60" s="113">
        <f t="shared" si="13"/>
        <v>1</v>
      </c>
      <c r="AC60" s="114">
        <f t="shared" si="14"/>
        <v>0</v>
      </c>
      <c r="AD60" s="116">
        <f t="shared" si="15"/>
        <v>0</v>
      </c>
      <c r="AE60" s="121" t="str">
        <f t="shared" si="9"/>
        <v>-</v>
      </c>
      <c r="AF60" s="113">
        <f t="shared" si="10"/>
        <v>0</v>
      </c>
      <c r="AG60" s="10" t="s">
        <v>836</v>
      </c>
    </row>
    <row r="61" spans="1:33" s="1" customFormat="1" ht="12.75">
      <c r="A61" s="122">
        <v>3100012</v>
      </c>
      <c r="B61" s="122">
        <v>210180000</v>
      </c>
      <c r="C61" s="113" t="s">
        <v>948</v>
      </c>
      <c r="D61" s="114" t="s">
        <v>949</v>
      </c>
      <c r="E61" s="114" t="s">
        <v>950</v>
      </c>
      <c r="F61" s="114">
        <v>68825</v>
      </c>
      <c r="G61" s="115">
        <v>188</v>
      </c>
      <c r="H61" s="116">
        <v>3088362272</v>
      </c>
      <c r="I61" s="117">
        <v>7</v>
      </c>
      <c r="J61" s="118" t="s">
        <v>530</v>
      </c>
      <c r="K61" s="91"/>
      <c r="L61" s="84">
        <v>219.55</v>
      </c>
      <c r="M61" s="88" t="s">
        <v>529</v>
      </c>
      <c r="N61" s="119">
        <v>16.52892562</v>
      </c>
      <c r="O61" s="118" t="s">
        <v>531</v>
      </c>
      <c r="P61" s="70"/>
      <c r="Q61" s="91" t="str">
        <f t="shared" si="0"/>
        <v>NO</v>
      </c>
      <c r="R61" s="120" t="s">
        <v>530</v>
      </c>
      <c r="S61" s="95">
        <v>9039</v>
      </c>
      <c r="T61" s="75">
        <v>1346</v>
      </c>
      <c r="U61" s="75">
        <v>1077</v>
      </c>
      <c r="V61" s="97">
        <v>877</v>
      </c>
      <c r="W61" s="113">
        <f t="shared" si="1"/>
        <v>1</v>
      </c>
      <c r="X61" s="114">
        <f t="shared" si="11"/>
        <v>1</v>
      </c>
      <c r="Y61" s="114">
        <f t="shared" si="3"/>
        <v>0</v>
      </c>
      <c r="Z61" s="116">
        <f t="shared" si="4"/>
        <v>0</v>
      </c>
      <c r="AA61" s="121" t="str">
        <f t="shared" si="12"/>
        <v>SRSA</v>
      </c>
      <c r="AB61" s="113">
        <f t="shared" si="13"/>
        <v>1</v>
      </c>
      <c r="AC61" s="114">
        <f t="shared" si="14"/>
        <v>0</v>
      </c>
      <c r="AD61" s="116">
        <f t="shared" si="15"/>
        <v>0</v>
      </c>
      <c r="AE61" s="121" t="str">
        <f t="shared" si="9"/>
        <v>-</v>
      </c>
      <c r="AF61" s="113">
        <f t="shared" si="10"/>
        <v>0</v>
      </c>
      <c r="AG61" s="10" t="s">
        <v>835</v>
      </c>
    </row>
    <row r="62" spans="1:33" s="1" customFormat="1" ht="12.75">
      <c r="A62" s="122">
        <v>3100015</v>
      </c>
      <c r="B62" s="122">
        <v>330021000</v>
      </c>
      <c r="C62" s="113" t="s">
        <v>954</v>
      </c>
      <c r="D62" s="114" t="s">
        <v>955</v>
      </c>
      <c r="E62" s="114" t="s">
        <v>956</v>
      </c>
      <c r="F62" s="114">
        <v>69022</v>
      </c>
      <c r="G62" s="115">
        <v>100</v>
      </c>
      <c r="H62" s="116">
        <v>3086973322</v>
      </c>
      <c r="I62" s="117">
        <v>7</v>
      </c>
      <c r="J62" s="118" t="s">
        <v>530</v>
      </c>
      <c r="K62" s="91"/>
      <c r="L62" s="84">
        <v>310.38</v>
      </c>
      <c r="M62" s="88" t="s">
        <v>529</v>
      </c>
      <c r="N62" s="119">
        <v>10.71428571</v>
      </c>
      <c r="O62" s="118" t="s">
        <v>531</v>
      </c>
      <c r="P62" s="70"/>
      <c r="Q62" s="91" t="str">
        <f t="shared" si="0"/>
        <v>NO</v>
      </c>
      <c r="R62" s="120" t="s">
        <v>530</v>
      </c>
      <c r="S62" s="95">
        <v>12022</v>
      </c>
      <c r="T62" s="75">
        <v>1735</v>
      </c>
      <c r="U62" s="75">
        <v>1726</v>
      </c>
      <c r="V62" s="97">
        <v>1215</v>
      </c>
      <c r="W62" s="113">
        <f t="shared" si="1"/>
        <v>1</v>
      </c>
      <c r="X62" s="114">
        <f t="shared" si="11"/>
        <v>1</v>
      </c>
      <c r="Y62" s="114">
        <f t="shared" si="3"/>
        <v>0</v>
      </c>
      <c r="Z62" s="116">
        <f t="shared" si="4"/>
        <v>0</v>
      </c>
      <c r="AA62" s="121" t="str">
        <f t="shared" si="12"/>
        <v>SRSA</v>
      </c>
      <c r="AB62" s="113">
        <f t="shared" si="13"/>
        <v>1</v>
      </c>
      <c r="AC62" s="114">
        <f t="shared" si="14"/>
        <v>0</v>
      </c>
      <c r="AD62" s="116">
        <f t="shared" si="15"/>
        <v>0</v>
      </c>
      <c r="AE62" s="121" t="str">
        <f t="shared" si="9"/>
        <v>-</v>
      </c>
      <c r="AF62" s="113">
        <f t="shared" si="10"/>
        <v>0</v>
      </c>
      <c r="AG62" s="10" t="s">
        <v>834</v>
      </c>
    </row>
    <row r="63" spans="1:33" s="10" customFormat="1" ht="12.75">
      <c r="A63" s="111">
        <v>3167890</v>
      </c>
      <c r="B63" s="112">
        <v>160170000</v>
      </c>
      <c r="C63" s="113" t="s">
        <v>97</v>
      </c>
      <c r="D63" s="114" t="s">
        <v>1357</v>
      </c>
      <c r="E63" s="114" t="s">
        <v>1358</v>
      </c>
      <c r="F63" s="114">
        <v>69201</v>
      </c>
      <c r="G63" s="115">
        <v>1842</v>
      </c>
      <c r="H63" s="116">
        <v>4023761680</v>
      </c>
      <c r="I63" s="117">
        <v>7</v>
      </c>
      <c r="J63" s="118" t="s">
        <v>530</v>
      </c>
      <c r="K63" s="91"/>
      <c r="L63" s="84">
        <v>5.36</v>
      </c>
      <c r="M63" s="88" t="s">
        <v>529</v>
      </c>
      <c r="N63" s="119">
        <v>0</v>
      </c>
      <c r="O63" s="118" t="s">
        <v>531</v>
      </c>
      <c r="P63" s="70"/>
      <c r="Q63" s="91" t="str">
        <f t="shared" si="0"/>
        <v>NO</v>
      </c>
      <c r="R63" s="120" t="s">
        <v>530</v>
      </c>
      <c r="S63" s="95">
        <v>220</v>
      </c>
      <c r="T63" s="75">
        <v>0</v>
      </c>
      <c r="U63" s="75">
        <v>12</v>
      </c>
      <c r="V63" s="97">
        <v>34</v>
      </c>
      <c r="W63" s="113">
        <f t="shared" si="1"/>
        <v>1</v>
      </c>
      <c r="X63" s="114">
        <f t="shared" si="11"/>
        <v>1</v>
      </c>
      <c r="Y63" s="114">
        <f t="shared" si="3"/>
        <v>0</v>
      </c>
      <c r="Z63" s="116">
        <f t="shared" si="4"/>
        <v>0</v>
      </c>
      <c r="AA63" s="121" t="str">
        <f t="shared" si="12"/>
        <v>SRSA</v>
      </c>
      <c r="AB63" s="113">
        <f t="shared" si="13"/>
        <v>1</v>
      </c>
      <c r="AC63" s="114">
        <f t="shared" si="14"/>
        <v>0</v>
      </c>
      <c r="AD63" s="116">
        <f t="shared" si="15"/>
        <v>0</v>
      </c>
      <c r="AE63" s="121" t="str">
        <f t="shared" si="9"/>
        <v>-</v>
      </c>
      <c r="AF63" s="113">
        <f t="shared" si="10"/>
        <v>0</v>
      </c>
      <c r="AG63" s="10" t="s">
        <v>833</v>
      </c>
    </row>
    <row r="64" spans="1:33" s="10" customFormat="1" ht="12.75">
      <c r="A64" s="111">
        <v>3104870</v>
      </c>
      <c r="B64" s="112">
        <v>780107000</v>
      </c>
      <c r="C64" s="113" t="s">
        <v>1252</v>
      </c>
      <c r="D64" s="114" t="s">
        <v>1253</v>
      </c>
      <c r="E64" s="114" t="s">
        <v>1254</v>
      </c>
      <c r="F64" s="114">
        <v>68015</v>
      </c>
      <c r="G64" s="115">
        <v>66</v>
      </c>
      <c r="H64" s="116">
        <v>4026282060</v>
      </c>
      <c r="I64" s="117">
        <v>8</v>
      </c>
      <c r="J64" s="118" t="s">
        <v>530</v>
      </c>
      <c r="K64" s="91"/>
      <c r="L64" s="84">
        <v>272.67</v>
      </c>
      <c r="M64" s="88" t="s">
        <v>528</v>
      </c>
      <c r="N64" s="119">
        <v>9.491525424</v>
      </c>
      <c r="O64" s="118" t="s">
        <v>531</v>
      </c>
      <c r="P64" s="70"/>
      <c r="Q64" s="91" t="str">
        <f t="shared" si="0"/>
        <v>NO</v>
      </c>
      <c r="R64" s="120" t="s">
        <v>530</v>
      </c>
      <c r="S64" s="95">
        <v>8213</v>
      </c>
      <c r="T64" s="75">
        <v>1229</v>
      </c>
      <c r="U64" s="75">
        <v>1350</v>
      </c>
      <c r="V64" s="97">
        <v>1080</v>
      </c>
      <c r="W64" s="113">
        <f t="shared" si="1"/>
        <v>1</v>
      </c>
      <c r="X64" s="114">
        <f t="shared" si="11"/>
        <v>1</v>
      </c>
      <c r="Y64" s="114">
        <f t="shared" si="3"/>
        <v>0</v>
      </c>
      <c r="Z64" s="116">
        <f t="shared" si="4"/>
        <v>0</v>
      </c>
      <c r="AA64" s="121" t="str">
        <f t="shared" si="12"/>
        <v>SRSA</v>
      </c>
      <c r="AB64" s="113">
        <f t="shared" si="13"/>
        <v>1</v>
      </c>
      <c r="AC64" s="114">
        <f t="shared" si="14"/>
        <v>0</v>
      </c>
      <c r="AD64" s="116">
        <f t="shared" si="15"/>
        <v>0</v>
      </c>
      <c r="AE64" s="121" t="str">
        <f t="shared" si="9"/>
        <v>-</v>
      </c>
      <c r="AF64" s="113">
        <f t="shared" si="10"/>
        <v>0</v>
      </c>
      <c r="AG64" s="10" t="s">
        <v>832</v>
      </c>
    </row>
    <row r="65" spans="1:33" s="10" customFormat="1" ht="12.75">
      <c r="A65" s="111">
        <v>3149470</v>
      </c>
      <c r="B65" s="112">
        <v>790060000</v>
      </c>
      <c r="C65" s="113" t="s">
        <v>1574</v>
      </c>
      <c r="D65" s="114" t="s">
        <v>1575</v>
      </c>
      <c r="E65" s="114" t="s">
        <v>1080</v>
      </c>
      <c r="F65" s="114">
        <v>69341</v>
      </c>
      <c r="G65" s="115" t="s">
        <v>1098</v>
      </c>
      <c r="H65" s="116">
        <v>3084362004</v>
      </c>
      <c r="I65" s="117">
        <v>7</v>
      </c>
      <c r="J65" s="118" t="s">
        <v>530</v>
      </c>
      <c r="K65" s="91"/>
      <c r="L65" s="84">
        <v>81.03</v>
      </c>
      <c r="M65" s="88" t="s">
        <v>528</v>
      </c>
      <c r="N65" s="119">
        <v>10.6557377</v>
      </c>
      <c r="O65" s="118" t="s">
        <v>531</v>
      </c>
      <c r="P65" s="70"/>
      <c r="Q65" s="91" t="str">
        <f t="shared" si="0"/>
        <v>NO</v>
      </c>
      <c r="R65" s="120" t="s">
        <v>530</v>
      </c>
      <c r="S65" s="95">
        <v>7411</v>
      </c>
      <c r="T65" s="75">
        <v>455</v>
      </c>
      <c r="U65" s="75">
        <v>455</v>
      </c>
      <c r="V65" s="97">
        <v>322</v>
      </c>
      <c r="W65" s="113">
        <f t="shared" si="1"/>
        <v>1</v>
      </c>
      <c r="X65" s="114">
        <f t="shared" si="11"/>
        <v>1</v>
      </c>
      <c r="Y65" s="114">
        <f t="shared" si="3"/>
        <v>0</v>
      </c>
      <c r="Z65" s="116">
        <f t="shared" si="4"/>
        <v>0</v>
      </c>
      <c r="AA65" s="121" t="str">
        <f t="shared" si="12"/>
        <v>SRSA</v>
      </c>
      <c r="AB65" s="113">
        <f t="shared" si="13"/>
        <v>1</v>
      </c>
      <c r="AC65" s="114">
        <f t="shared" si="14"/>
        <v>0</v>
      </c>
      <c r="AD65" s="116">
        <f t="shared" si="15"/>
        <v>0</v>
      </c>
      <c r="AE65" s="121" t="str">
        <f t="shared" si="9"/>
        <v>-</v>
      </c>
      <c r="AF65" s="113">
        <f t="shared" si="10"/>
        <v>0</v>
      </c>
      <c r="AG65" s="10" t="s">
        <v>831</v>
      </c>
    </row>
    <row r="66" spans="1:33" s="1" customFormat="1" ht="12.75">
      <c r="A66" s="122">
        <v>3100017</v>
      </c>
      <c r="B66" s="122">
        <v>400003000</v>
      </c>
      <c r="C66" s="113" t="s">
        <v>960</v>
      </c>
      <c r="D66" s="114" t="s">
        <v>961</v>
      </c>
      <c r="E66" s="114" t="s">
        <v>959</v>
      </c>
      <c r="F66" s="114">
        <v>68803</v>
      </c>
      <c r="G66" s="115">
        <v>9201</v>
      </c>
      <c r="H66" s="116">
        <v>3083856306</v>
      </c>
      <c r="I66" s="117">
        <v>7</v>
      </c>
      <c r="J66" s="118" t="s">
        <v>530</v>
      </c>
      <c r="K66" s="91"/>
      <c r="L66" s="84">
        <v>352.23</v>
      </c>
      <c r="M66" s="88" t="s">
        <v>528</v>
      </c>
      <c r="N66" s="119">
        <v>13.80952381</v>
      </c>
      <c r="O66" s="118" t="s">
        <v>531</v>
      </c>
      <c r="P66" s="70"/>
      <c r="Q66" s="91" t="str">
        <f t="shared" si="0"/>
        <v>NO</v>
      </c>
      <c r="R66" s="120" t="s">
        <v>530</v>
      </c>
      <c r="S66" s="95">
        <v>17029</v>
      </c>
      <c r="T66" s="75">
        <v>1286</v>
      </c>
      <c r="U66" s="75">
        <v>1521</v>
      </c>
      <c r="V66" s="97">
        <v>1361</v>
      </c>
      <c r="W66" s="113">
        <f t="shared" si="1"/>
        <v>1</v>
      </c>
      <c r="X66" s="114">
        <f t="shared" si="11"/>
        <v>1</v>
      </c>
      <c r="Y66" s="114">
        <f t="shared" si="3"/>
        <v>0</v>
      </c>
      <c r="Z66" s="116">
        <f t="shared" si="4"/>
        <v>0</v>
      </c>
      <c r="AA66" s="121" t="str">
        <f t="shared" si="12"/>
        <v>SRSA</v>
      </c>
      <c r="AB66" s="113">
        <f t="shared" si="13"/>
        <v>1</v>
      </c>
      <c r="AC66" s="114">
        <f t="shared" si="14"/>
        <v>0</v>
      </c>
      <c r="AD66" s="116">
        <f t="shared" si="15"/>
        <v>0</v>
      </c>
      <c r="AE66" s="121" t="str">
        <f t="shared" si="9"/>
        <v>-</v>
      </c>
      <c r="AF66" s="113">
        <f t="shared" si="10"/>
        <v>0</v>
      </c>
      <c r="AG66" s="10" t="s">
        <v>829</v>
      </c>
    </row>
    <row r="67" spans="1:33" s="1" customFormat="1" ht="12.75">
      <c r="A67" s="122">
        <v>3100068</v>
      </c>
      <c r="B67" s="122">
        <v>60006000</v>
      </c>
      <c r="C67" s="113" t="s">
        <v>1013</v>
      </c>
      <c r="D67" s="114" t="s">
        <v>1014</v>
      </c>
      <c r="E67" s="114" t="s">
        <v>1015</v>
      </c>
      <c r="F67" s="114">
        <v>68627</v>
      </c>
      <c r="G67" s="114">
        <v>218</v>
      </c>
      <c r="H67" s="116">
        <v>3083580640</v>
      </c>
      <c r="I67" s="117">
        <v>7</v>
      </c>
      <c r="J67" s="118" t="s">
        <v>530</v>
      </c>
      <c r="K67" s="91"/>
      <c r="L67" s="84">
        <v>171.23</v>
      </c>
      <c r="M67" s="88" t="s">
        <v>529</v>
      </c>
      <c r="N67" s="119">
        <v>16.48351648</v>
      </c>
      <c r="O67" s="118" t="s">
        <v>531</v>
      </c>
      <c r="P67" s="70"/>
      <c r="Q67" s="91" t="str">
        <f t="shared" si="0"/>
        <v>NO</v>
      </c>
      <c r="R67" s="120" t="s">
        <v>530</v>
      </c>
      <c r="S67" s="95">
        <v>11282</v>
      </c>
      <c r="T67" s="75">
        <v>1074</v>
      </c>
      <c r="U67" s="75">
        <v>993</v>
      </c>
      <c r="V67" s="97">
        <v>667</v>
      </c>
      <c r="W67" s="113">
        <f t="shared" si="1"/>
        <v>1</v>
      </c>
      <c r="X67" s="114">
        <f t="shared" si="11"/>
        <v>1</v>
      </c>
      <c r="Y67" s="114">
        <f t="shared" si="3"/>
        <v>0</v>
      </c>
      <c r="Z67" s="116">
        <f t="shared" si="4"/>
        <v>0</v>
      </c>
      <c r="AA67" s="121" t="str">
        <f t="shared" si="12"/>
        <v>SRSA</v>
      </c>
      <c r="AB67" s="113">
        <f t="shared" si="13"/>
        <v>1</v>
      </c>
      <c r="AC67" s="114">
        <f t="shared" si="14"/>
        <v>0</v>
      </c>
      <c r="AD67" s="116">
        <f t="shared" si="15"/>
        <v>0</v>
      </c>
      <c r="AE67" s="121" t="str">
        <f t="shared" si="9"/>
        <v>-</v>
      </c>
      <c r="AF67" s="113">
        <f t="shared" si="10"/>
        <v>0</v>
      </c>
      <c r="AG67" s="10" t="s">
        <v>1013</v>
      </c>
    </row>
    <row r="68" spans="1:33" s="10" customFormat="1" ht="12.75">
      <c r="A68" s="111">
        <v>3100099</v>
      </c>
      <c r="B68" s="112">
        <v>800567000</v>
      </c>
      <c r="C68" s="113" t="s">
        <v>1081</v>
      </c>
      <c r="D68" s="114" t="s">
        <v>1082</v>
      </c>
      <c r="E68" s="114" t="s">
        <v>1083</v>
      </c>
      <c r="F68" s="114">
        <v>68456</v>
      </c>
      <c r="G68" s="115">
        <v>187</v>
      </c>
      <c r="H68" s="116">
        <v>4025342291</v>
      </c>
      <c r="I68" s="117">
        <v>8</v>
      </c>
      <c r="J68" s="118" t="s">
        <v>530</v>
      </c>
      <c r="K68" s="91"/>
      <c r="L68" s="84">
        <v>545.93</v>
      </c>
      <c r="M68" s="88" t="s">
        <v>528</v>
      </c>
      <c r="N68" s="119">
        <v>10.80368906</v>
      </c>
      <c r="O68" s="118" t="s">
        <v>531</v>
      </c>
      <c r="P68" s="70"/>
      <c r="Q68" s="91" t="str">
        <f t="shared" si="0"/>
        <v>NO</v>
      </c>
      <c r="R68" s="120" t="s">
        <v>530</v>
      </c>
      <c r="S68" s="95">
        <v>32270</v>
      </c>
      <c r="T68" s="75">
        <v>3013</v>
      </c>
      <c r="U68" s="75">
        <v>3428</v>
      </c>
      <c r="V68" s="97">
        <v>2178</v>
      </c>
      <c r="W68" s="113">
        <f t="shared" si="1"/>
        <v>1</v>
      </c>
      <c r="X68" s="114">
        <f t="shared" si="11"/>
        <v>1</v>
      </c>
      <c r="Y68" s="114">
        <f t="shared" si="3"/>
        <v>0</v>
      </c>
      <c r="Z68" s="116">
        <f t="shared" si="4"/>
        <v>0</v>
      </c>
      <c r="AA68" s="121" t="str">
        <f t="shared" si="12"/>
        <v>SRSA</v>
      </c>
      <c r="AB68" s="113">
        <f t="shared" si="13"/>
        <v>1</v>
      </c>
      <c r="AC68" s="114">
        <f t="shared" si="14"/>
        <v>0</v>
      </c>
      <c r="AD68" s="116">
        <f t="shared" si="15"/>
        <v>0</v>
      </c>
      <c r="AE68" s="121" t="str">
        <f t="shared" si="9"/>
        <v>-</v>
      </c>
      <c r="AF68" s="113">
        <f t="shared" si="10"/>
        <v>0</v>
      </c>
      <c r="AG68" s="10" t="s">
        <v>828</v>
      </c>
    </row>
    <row r="69" spans="1:33" s="10" customFormat="1" ht="12.75">
      <c r="A69" s="124">
        <v>3129790</v>
      </c>
      <c r="B69" s="125">
        <v>100028000</v>
      </c>
      <c r="C69" s="126" t="s">
        <v>1477</v>
      </c>
      <c r="D69" s="127" t="s">
        <v>1478</v>
      </c>
      <c r="E69" s="127" t="s">
        <v>998</v>
      </c>
      <c r="F69" s="127">
        <v>68847</v>
      </c>
      <c r="G69" s="128">
        <v>9753</v>
      </c>
      <c r="H69" s="129">
        <v>3082375664</v>
      </c>
      <c r="I69" s="130">
        <v>7</v>
      </c>
      <c r="J69" s="131" t="s">
        <v>530</v>
      </c>
      <c r="K69" s="132"/>
      <c r="L69" s="133">
        <v>14.51</v>
      </c>
      <c r="M69" s="134" t="s">
        <v>528</v>
      </c>
      <c r="N69" s="135">
        <v>4.166666667</v>
      </c>
      <c r="O69" s="131" t="s">
        <v>531</v>
      </c>
      <c r="P69" s="136"/>
      <c r="Q69" s="132" t="str">
        <f t="shared" si="0"/>
        <v>NO</v>
      </c>
      <c r="R69" s="137" t="s">
        <v>530</v>
      </c>
      <c r="S69" s="138">
        <v>832</v>
      </c>
      <c r="T69" s="139">
        <v>0</v>
      </c>
      <c r="U69" s="139">
        <v>30</v>
      </c>
      <c r="V69" s="140">
        <v>56</v>
      </c>
      <c r="W69" s="126">
        <f t="shared" si="1"/>
        <v>1</v>
      </c>
      <c r="X69" s="127">
        <f t="shared" si="11"/>
        <v>1</v>
      </c>
      <c r="Y69" s="127">
        <f t="shared" si="3"/>
        <v>0</v>
      </c>
      <c r="Z69" s="129">
        <f t="shared" si="4"/>
        <v>0</v>
      </c>
      <c r="AA69" s="141" t="str">
        <f t="shared" si="12"/>
        <v>SRSA</v>
      </c>
      <c r="AB69" s="126">
        <f t="shared" si="13"/>
        <v>1</v>
      </c>
      <c r="AC69" s="127">
        <f t="shared" si="14"/>
        <v>0</v>
      </c>
      <c r="AD69" s="129">
        <f t="shared" si="15"/>
        <v>0</v>
      </c>
      <c r="AE69" s="141" t="str">
        <f t="shared" si="9"/>
        <v>-</v>
      </c>
      <c r="AF69" s="126">
        <f t="shared" si="10"/>
        <v>0</v>
      </c>
      <c r="AG69" s="10" t="e">
        <v>#N/A</v>
      </c>
    </row>
    <row r="70" spans="1:33" s="10" customFormat="1" ht="12.75">
      <c r="A70" s="111">
        <v>3162950</v>
      </c>
      <c r="B70" s="112">
        <v>470100000</v>
      </c>
      <c r="C70" s="113" t="s">
        <v>56</v>
      </c>
      <c r="D70" s="114" t="s">
        <v>57</v>
      </c>
      <c r="E70" s="114" t="s">
        <v>58</v>
      </c>
      <c r="F70" s="114">
        <v>68824</v>
      </c>
      <c r="G70" s="115">
        <v>430</v>
      </c>
      <c r="H70" s="116">
        <v>3084854258</v>
      </c>
      <c r="I70" s="117">
        <v>7</v>
      </c>
      <c r="J70" s="118" t="s">
        <v>530</v>
      </c>
      <c r="K70" s="91"/>
      <c r="L70" s="84">
        <v>531.61</v>
      </c>
      <c r="M70" s="88" t="s">
        <v>528</v>
      </c>
      <c r="N70" s="119">
        <v>9.28030303</v>
      </c>
      <c r="O70" s="118" t="s">
        <v>531</v>
      </c>
      <c r="P70" s="70"/>
      <c r="Q70" s="91" t="str">
        <f t="shared" si="0"/>
        <v>NO</v>
      </c>
      <c r="R70" s="120" t="s">
        <v>530</v>
      </c>
      <c r="S70" s="95">
        <v>26449</v>
      </c>
      <c r="T70" s="75">
        <v>2659</v>
      </c>
      <c r="U70" s="75">
        <v>2933</v>
      </c>
      <c r="V70" s="97">
        <v>2231</v>
      </c>
      <c r="W70" s="113">
        <f t="shared" si="1"/>
        <v>1</v>
      </c>
      <c r="X70" s="114">
        <f t="shared" si="11"/>
        <v>1</v>
      </c>
      <c r="Y70" s="114">
        <f t="shared" si="3"/>
        <v>0</v>
      </c>
      <c r="Z70" s="116">
        <f t="shared" si="4"/>
        <v>0</v>
      </c>
      <c r="AA70" s="121" t="str">
        <f t="shared" si="12"/>
        <v>SRSA</v>
      </c>
      <c r="AB70" s="113">
        <f t="shared" si="13"/>
        <v>1</v>
      </c>
      <c r="AC70" s="114">
        <f t="shared" si="14"/>
        <v>0</v>
      </c>
      <c r="AD70" s="116">
        <f t="shared" si="15"/>
        <v>0</v>
      </c>
      <c r="AE70" s="121" t="str">
        <f t="shared" si="9"/>
        <v>-</v>
      </c>
      <c r="AF70" s="113">
        <f t="shared" si="10"/>
        <v>0</v>
      </c>
      <c r="AG70" s="10" t="s">
        <v>827</v>
      </c>
    </row>
    <row r="71" spans="1:33" s="10" customFormat="1" ht="12.75">
      <c r="A71" s="124">
        <v>3155230</v>
      </c>
      <c r="B71" s="125">
        <v>830073000</v>
      </c>
      <c r="C71" s="126" t="s">
        <v>17</v>
      </c>
      <c r="D71" s="127" t="s">
        <v>18</v>
      </c>
      <c r="E71" s="127" t="s">
        <v>1077</v>
      </c>
      <c r="F71" s="127">
        <v>69358</v>
      </c>
      <c r="G71" s="128">
        <v>4034</v>
      </c>
      <c r="H71" s="129">
        <v>3082472811</v>
      </c>
      <c r="I71" s="130">
        <v>7</v>
      </c>
      <c r="J71" s="131" t="s">
        <v>530</v>
      </c>
      <c r="K71" s="132"/>
      <c r="L71" s="133">
        <v>14.57</v>
      </c>
      <c r="M71" s="134" t="s">
        <v>529</v>
      </c>
      <c r="N71" s="135">
        <v>18.75</v>
      </c>
      <c r="O71" s="131" t="s">
        <v>531</v>
      </c>
      <c r="P71" s="136"/>
      <c r="Q71" s="132" t="str">
        <f t="shared" si="0"/>
        <v>NO</v>
      </c>
      <c r="R71" s="137" t="s">
        <v>530</v>
      </c>
      <c r="S71" s="138">
        <v>1701</v>
      </c>
      <c r="T71" s="139">
        <v>0</v>
      </c>
      <c r="U71" s="139">
        <v>30</v>
      </c>
      <c r="V71" s="140">
        <v>108</v>
      </c>
      <c r="W71" s="126">
        <f t="shared" si="1"/>
        <v>1</v>
      </c>
      <c r="X71" s="127">
        <f t="shared" si="11"/>
        <v>1</v>
      </c>
      <c r="Y71" s="127">
        <f t="shared" si="3"/>
        <v>0</v>
      </c>
      <c r="Z71" s="129">
        <f t="shared" si="4"/>
        <v>0</v>
      </c>
      <c r="AA71" s="141" t="str">
        <f t="shared" si="12"/>
        <v>SRSA</v>
      </c>
      <c r="AB71" s="126">
        <f t="shared" si="13"/>
        <v>1</v>
      </c>
      <c r="AC71" s="127">
        <f t="shared" si="14"/>
        <v>0</v>
      </c>
      <c r="AD71" s="129">
        <f t="shared" si="15"/>
        <v>0</v>
      </c>
      <c r="AE71" s="141" t="str">
        <f t="shared" si="9"/>
        <v>-</v>
      </c>
      <c r="AF71" s="126">
        <f t="shared" si="10"/>
        <v>0</v>
      </c>
      <c r="AG71" s="10" t="e">
        <v>#N/A</v>
      </c>
    </row>
    <row r="72" spans="1:33" s="10" customFormat="1" ht="12.75">
      <c r="A72" s="111">
        <v>3105010</v>
      </c>
      <c r="B72" s="112">
        <v>450137000</v>
      </c>
      <c r="C72" s="113" t="s">
        <v>1263</v>
      </c>
      <c r="D72" s="114" t="s">
        <v>1264</v>
      </c>
      <c r="E72" s="114" t="s">
        <v>1265</v>
      </c>
      <c r="F72" s="114">
        <v>68725</v>
      </c>
      <c r="G72" s="115">
        <v>218</v>
      </c>
      <c r="H72" s="116">
        <v>4024825233</v>
      </c>
      <c r="I72" s="117">
        <v>7</v>
      </c>
      <c r="J72" s="118" t="s">
        <v>530</v>
      </c>
      <c r="K72" s="91"/>
      <c r="L72" s="84">
        <v>187.53</v>
      </c>
      <c r="M72" s="88" t="s">
        <v>529</v>
      </c>
      <c r="N72" s="119">
        <v>24.35897436</v>
      </c>
      <c r="O72" s="118" t="s">
        <v>530</v>
      </c>
      <c r="P72" s="70"/>
      <c r="Q72" s="91" t="str">
        <f t="shared" si="0"/>
        <v>NO</v>
      </c>
      <c r="R72" s="120" t="s">
        <v>530</v>
      </c>
      <c r="S72" s="95">
        <v>14838</v>
      </c>
      <c r="T72" s="75">
        <v>1280</v>
      </c>
      <c r="U72" s="75">
        <v>1200</v>
      </c>
      <c r="V72" s="97">
        <v>720</v>
      </c>
      <c r="W72" s="113">
        <f t="shared" si="1"/>
        <v>1</v>
      </c>
      <c r="X72" s="114">
        <f t="shared" si="11"/>
        <v>1</v>
      </c>
      <c r="Y72" s="114">
        <f t="shared" si="3"/>
        <v>0</v>
      </c>
      <c r="Z72" s="116">
        <f t="shared" si="4"/>
        <v>0</v>
      </c>
      <c r="AA72" s="121" t="str">
        <f t="shared" si="12"/>
        <v>SRSA</v>
      </c>
      <c r="AB72" s="113">
        <f t="shared" si="13"/>
        <v>1</v>
      </c>
      <c r="AC72" s="114">
        <f t="shared" si="14"/>
        <v>1</v>
      </c>
      <c r="AD72" s="116" t="str">
        <f t="shared" si="15"/>
        <v>Initial</v>
      </c>
      <c r="AE72" s="121" t="str">
        <f t="shared" si="9"/>
        <v>-</v>
      </c>
      <c r="AF72" s="113" t="str">
        <f t="shared" si="10"/>
        <v>SRSA</v>
      </c>
      <c r="AG72" s="10" t="s">
        <v>826</v>
      </c>
    </row>
    <row r="73" spans="1:33" s="10" customFormat="1" ht="12.75">
      <c r="A73" s="111">
        <v>3115810</v>
      </c>
      <c r="B73" s="112">
        <v>150012000</v>
      </c>
      <c r="C73" s="113" t="s">
        <v>1394</v>
      </c>
      <c r="D73" s="114" t="s">
        <v>1395</v>
      </c>
      <c r="E73" s="114" t="s">
        <v>1396</v>
      </c>
      <c r="F73" s="114">
        <v>69023</v>
      </c>
      <c r="G73" s="115">
        <v>9702</v>
      </c>
      <c r="H73" s="116">
        <v>3088825789</v>
      </c>
      <c r="I73" s="117">
        <v>7</v>
      </c>
      <c r="J73" s="118" t="s">
        <v>530</v>
      </c>
      <c r="K73" s="91"/>
      <c r="L73" s="84">
        <v>13.73</v>
      </c>
      <c r="M73" s="88" t="s">
        <v>529</v>
      </c>
      <c r="N73" s="119">
        <v>12.5</v>
      </c>
      <c r="O73" s="118" t="s">
        <v>531</v>
      </c>
      <c r="P73" s="70"/>
      <c r="Q73" s="91" t="str">
        <f t="shared" si="0"/>
        <v>NO</v>
      </c>
      <c r="R73" s="120" t="s">
        <v>530</v>
      </c>
      <c r="S73" s="95">
        <v>0</v>
      </c>
      <c r="T73" s="75">
        <v>0</v>
      </c>
      <c r="U73" s="75">
        <v>0</v>
      </c>
      <c r="V73" s="97">
        <v>0</v>
      </c>
      <c r="W73" s="113">
        <f t="shared" si="1"/>
        <v>1</v>
      </c>
      <c r="X73" s="114">
        <f t="shared" si="11"/>
        <v>1</v>
      </c>
      <c r="Y73" s="114">
        <f t="shared" si="3"/>
        <v>0</v>
      </c>
      <c r="Z73" s="116">
        <f t="shared" si="4"/>
        <v>0</v>
      </c>
      <c r="AA73" s="121" t="str">
        <f t="shared" si="12"/>
        <v>SRSA</v>
      </c>
      <c r="AB73" s="113">
        <f t="shared" si="13"/>
        <v>1</v>
      </c>
      <c r="AC73" s="114">
        <f t="shared" si="14"/>
        <v>0</v>
      </c>
      <c r="AD73" s="116">
        <f t="shared" si="15"/>
        <v>0</v>
      </c>
      <c r="AE73" s="121" t="str">
        <f t="shared" si="9"/>
        <v>-</v>
      </c>
      <c r="AF73" s="113">
        <f t="shared" si="10"/>
        <v>0</v>
      </c>
      <c r="AG73" s="10" t="s">
        <v>825</v>
      </c>
    </row>
    <row r="74" spans="1:33" s="10" customFormat="1" ht="12.75">
      <c r="A74" s="111">
        <v>3105040</v>
      </c>
      <c r="B74" s="112">
        <v>610009000</v>
      </c>
      <c r="C74" s="113" t="s">
        <v>1266</v>
      </c>
      <c r="D74" s="114" t="s">
        <v>1267</v>
      </c>
      <c r="E74" s="114" t="s">
        <v>1268</v>
      </c>
      <c r="F74" s="114">
        <v>68827</v>
      </c>
      <c r="G74" s="115">
        <v>206</v>
      </c>
      <c r="H74" s="116">
        <v>3089862215</v>
      </c>
      <c r="I74" s="117">
        <v>7</v>
      </c>
      <c r="J74" s="118" t="s">
        <v>530</v>
      </c>
      <c r="K74" s="91"/>
      <c r="L74" s="84">
        <v>106.49</v>
      </c>
      <c r="M74" s="88" t="s">
        <v>528</v>
      </c>
      <c r="N74" s="119">
        <v>12.35955056</v>
      </c>
      <c r="O74" s="118" t="s">
        <v>531</v>
      </c>
      <c r="P74" s="70"/>
      <c r="Q74" s="91" t="str">
        <f t="shared" si="0"/>
        <v>NO</v>
      </c>
      <c r="R74" s="120" t="s">
        <v>530</v>
      </c>
      <c r="S74" s="95">
        <v>5490</v>
      </c>
      <c r="T74" s="75">
        <v>774</v>
      </c>
      <c r="U74" s="75">
        <v>680</v>
      </c>
      <c r="V74" s="97">
        <v>655</v>
      </c>
      <c r="W74" s="113">
        <f t="shared" si="1"/>
        <v>1</v>
      </c>
      <c r="X74" s="114">
        <f t="shared" si="11"/>
        <v>1</v>
      </c>
      <c r="Y74" s="114">
        <f t="shared" si="3"/>
        <v>0</v>
      </c>
      <c r="Z74" s="116">
        <f t="shared" si="4"/>
        <v>0</v>
      </c>
      <c r="AA74" s="121" t="str">
        <f t="shared" si="12"/>
        <v>SRSA</v>
      </c>
      <c r="AB74" s="113">
        <f t="shared" si="13"/>
        <v>1</v>
      </c>
      <c r="AC74" s="114">
        <f t="shared" si="14"/>
        <v>0</v>
      </c>
      <c r="AD74" s="116">
        <f t="shared" si="15"/>
        <v>0</v>
      </c>
      <c r="AE74" s="121" t="str">
        <f t="shared" si="9"/>
        <v>-</v>
      </c>
      <c r="AF74" s="113">
        <f t="shared" si="10"/>
        <v>0</v>
      </c>
      <c r="AG74" s="10" t="s">
        <v>824</v>
      </c>
    </row>
    <row r="75" spans="1:33" s="10" customFormat="1" ht="12.75">
      <c r="A75" s="124">
        <v>9993102</v>
      </c>
      <c r="B75" s="125">
        <v>150010000</v>
      </c>
      <c r="C75" s="126" t="s">
        <v>556</v>
      </c>
      <c r="D75" s="127" t="s">
        <v>553</v>
      </c>
      <c r="E75" s="127" t="s">
        <v>553</v>
      </c>
      <c r="F75" s="127" t="s">
        <v>553</v>
      </c>
      <c r="G75" s="127" t="s">
        <v>553</v>
      </c>
      <c r="H75" s="129" t="s">
        <v>553</v>
      </c>
      <c r="I75" s="130">
        <v>7</v>
      </c>
      <c r="J75" s="131" t="s">
        <v>530</v>
      </c>
      <c r="K75" s="132"/>
      <c r="L75" s="143">
        <v>550.6</v>
      </c>
      <c r="M75" s="144"/>
      <c r="N75" s="146"/>
      <c r="O75" s="131"/>
      <c r="P75" s="147"/>
      <c r="Q75" s="132" t="str">
        <f aca="true" t="shared" si="16" ref="Q75:Q137">IF(AND(ISNUMBER(P75),P75&gt;=20),"YES","NO")</f>
        <v>NO</v>
      </c>
      <c r="R75" s="137" t="s">
        <v>530</v>
      </c>
      <c r="S75" s="138">
        <v>27310</v>
      </c>
      <c r="T75" s="139">
        <v>2255</v>
      </c>
      <c r="U75" s="139">
        <v>2503</v>
      </c>
      <c r="V75" s="140">
        <v>2503</v>
      </c>
      <c r="W75" s="126">
        <f aca="true" t="shared" si="17" ref="W75:W137">IF(OR(J75="YES",K75="YES"),1,0)</f>
        <v>1</v>
      </c>
      <c r="X75" s="127">
        <f t="shared" si="11"/>
        <v>1</v>
      </c>
      <c r="Y75" s="127">
        <f aca="true" t="shared" si="18" ref="Y75:Y137">IF(AND(OR(J75="YES",K75="YES"),(W75=0)),"Trouble",0)</f>
        <v>0</v>
      </c>
      <c r="Z75" s="129">
        <f aca="true" t="shared" si="19" ref="Z75:Z137">IF(AND(OR(AND(ISNUMBER(L75),AND(L75&gt;0,L75&lt;600)),AND(ISNUMBER(L75),AND(L75&gt;0,M75="YES"))),(X75=0)),"Trouble",0)</f>
        <v>0</v>
      </c>
      <c r="AA75" s="141" t="str">
        <f t="shared" si="12"/>
        <v>SRSA</v>
      </c>
      <c r="AB75" s="126">
        <f t="shared" si="13"/>
        <v>1</v>
      </c>
      <c r="AC75" s="127">
        <f t="shared" si="14"/>
        <v>0</v>
      </c>
      <c r="AD75" s="129">
        <f>IF(AND(AB75=1,AC75=1),"Initial",0)</f>
        <v>0</v>
      </c>
      <c r="AE75" s="141" t="str">
        <f aca="true" t="shared" si="20" ref="AE75:AE137">IF(AND(AND(AD75="Initial",AF75=0),AND(ISNUMBER(L75),L75&gt;0)),"RLIS","-")</f>
        <v>-</v>
      </c>
      <c r="AF75" s="126">
        <f aca="true" t="shared" si="21" ref="AF75:AF137">IF(AND(AA75="SRSA",AD75="Initial"),"SRSA",0)</f>
        <v>0</v>
      </c>
      <c r="AG75" s="10" t="e">
        <v>#N/A</v>
      </c>
    </row>
    <row r="76" spans="1:33" s="10" customFormat="1" ht="12.75">
      <c r="A76" s="111">
        <v>3167200</v>
      </c>
      <c r="B76" s="112">
        <v>550153000</v>
      </c>
      <c r="C76" s="113" t="s">
        <v>89</v>
      </c>
      <c r="D76" s="114" t="s">
        <v>90</v>
      </c>
      <c r="E76" s="114" t="s">
        <v>1003</v>
      </c>
      <c r="F76" s="114">
        <v>68526</v>
      </c>
      <c r="G76" s="115">
        <v>9348</v>
      </c>
      <c r="H76" s="116">
        <v>4024234538</v>
      </c>
      <c r="I76" s="117">
        <v>8</v>
      </c>
      <c r="J76" s="118" t="s">
        <v>530</v>
      </c>
      <c r="K76" s="91"/>
      <c r="L76" s="84">
        <v>40.75</v>
      </c>
      <c r="M76" s="88" t="s">
        <v>528</v>
      </c>
      <c r="N76" s="119">
        <v>3</v>
      </c>
      <c r="O76" s="118" t="s">
        <v>531</v>
      </c>
      <c r="P76" s="70"/>
      <c r="Q76" s="91" t="str">
        <f t="shared" si="16"/>
        <v>NO</v>
      </c>
      <c r="R76" s="120" t="s">
        <v>530</v>
      </c>
      <c r="S76" s="95">
        <v>7639</v>
      </c>
      <c r="T76" s="75">
        <v>0</v>
      </c>
      <c r="U76" s="75">
        <v>83</v>
      </c>
      <c r="V76" s="97">
        <v>157</v>
      </c>
      <c r="W76" s="113">
        <f t="shared" si="17"/>
        <v>1</v>
      </c>
      <c r="X76" s="114">
        <f aca="true" t="shared" si="22" ref="X76:X138">IF(OR(AND(ISNUMBER(L76),AND(L76&gt;0,L76&lt;600)),AND(ISNUMBER(L76),AND(L76&gt;0,M76="YES"))),1,0)</f>
        <v>1</v>
      </c>
      <c r="Y76" s="114">
        <f t="shared" si="18"/>
        <v>0</v>
      </c>
      <c r="Z76" s="116">
        <f t="shared" si="19"/>
        <v>0</v>
      </c>
      <c r="AA76" s="121" t="str">
        <f aca="true" t="shared" si="23" ref="AA76:AA138">IF(AND(W76=1,X76=1),"SRSA","-")</f>
        <v>SRSA</v>
      </c>
      <c r="AB76" s="113">
        <f aca="true" t="shared" si="24" ref="AB76:AB138">IF(R76="YES",1,0)</f>
        <v>1</v>
      </c>
      <c r="AC76" s="114">
        <f aca="true" t="shared" si="25" ref="AC76:AC138">IF(OR(AND(ISNUMBER(P76),P76&gt;=20),(AND(ISNUMBER(P76)=FALSE,AND(ISNUMBER(N76),N76&gt;=20)))),1,0)</f>
        <v>0</v>
      </c>
      <c r="AD76" s="116">
        <f aca="true" t="shared" si="26" ref="AD76:AD138">IF(AND(AB76=1,AC76=1),"Initial",0)</f>
        <v>0</v>
      </c>
      <c r="AE76" s="121" t="str">
        <f t="shared" si="20"/>
        <v>-</v>
      </c>
      <c r="AF76" s="113">
        <f t="shared" si="21"/>
        <v>0</v>
      </c>
      <c r="AG76" s="10" t="s">
        <v>823</v>
      </c>
    </row>
    <row r="77" spans="1:33" s="10" customFormat="1" ht="12.75">
      <c r="A77" s="111">
        <v>3105160</v>
      </c>
      <c r="B77" s="112">
        <v>190058000</v>
      </c>
      <c r="C77" s="113" t="s">
        <v>1269</v>
      </c>
      <c r="D77" s="114" t="s">
        <v>1270</v>
      </c>
      <c r="E77" s="114" t="s">
        <v>1271</v>
      </c>
      <c r="F77" s="114">
        <v>68629</v>
      </c>
      <c r="G77" s="115">
        <v>140</v>
      </c>
      <c r="H77" s="116">
        <v>4028923454</v>
      </c>
      <c r="I77" s="117">
        <v>7</v>
      </c>
      <c r="J77" s="118" t="s">
        <v>530</v>
      </c>
      <c r="K77" s="91"/>
      <c r="L77" s="84">
        <v>245.68</v>
      </c>
      <c r="M77" s="88" t="s">
        <v>528</v>
      </c>
      <c r="N77" s="119">
        <v>6.106870229</v>
      </c>
      <c r="O77" s="118" t="s">
        <v>531</v>
      </c>
      <c r="P77" s="70"/>
      <c r="Q77" s="91" t="str">
        <f t="shared" si="16"/>
        <v>NO</v>
      </c>
      <c r="R77" s="120" t="s">
        <v>530</v>
      </c>
      <c r="S77" s="95">
        <v>9602</v>
      </c>
      <c r="T77" s="75">
        <v>1048</v>
      </c>
      <c r="U77" s="75">
        <v>1273</v>
      </c>
      <c r="V77" s="97">
        <v>952</v>
      </c>
      <c r="W77" s="113">
        <f t="shared" si="17"/>
        <v>1</v>
      </c>
      <c r="X77" s="114">
        <f t="shared" si="22"/>
        <v>1</v>
      </c>
      <c r="Y77" s="114">
        <f t="shared" si="18"/>
        <v>0</v>
      </c>
      <c r="Z77" s="116">
        <f t="shared" si="19"/>
        <v>0</v>
      </c>
      <c r="AA77" s="121" t="str">
        <f t="shared" si="23"/>
        <v>SRSA</v>
      </c>
      <c r="AB77" s="113">
        <f t="shared" si="24"/>
        <v>1</v>
      </c>
      <c r="AC77" s="114">
        <f t="shared" si="25"/>
        <v>0</v>
      </c>
      <c r="AD77" s="116">
        <f t="shared" si="26"/>
        <v>0</v>
      </c>
      <c r="AE77" s="121" t="str">
        <f t="shared" si="20"/>
        <v>-</v>
      </c>
      <c r="AF77" s="113">
        <f t="shared" si="21"/>
        <v>0</v>
      </c>
      <c r="AG77" s="10" t="s">
        <v>822</v>
      </c>
    </row>
    <row r="78" spans="1:33" s="10" customFormat="1" ht="12.75">
      <c r="A78" s="111">
        <v>3105220</v>
      </c>
      <c r="B78" s="112">
        <v>180070000</v>
      </c>
      <c r="C78" s="113" t="s">
        <v>1272</v>
      </c>
      <c r="D78" s="114" t="s">
        <v>1273</v>
      </c>
      <c r="E78" s="114" t="s">
        <v>1274</v>
      </c>
      <c r="F78" s="114">
        <v>68933</v>
      </c>
      <c r="G78" s="115">
        <v>125</v>
      </c>
      <c r="H78" s="116">
        <v>4027623561</v>
      </c>
      <c r="I78" s="117">
        <v>7</v>
      </c>
      <c r="J78" s="118" t="s">
        <v>530</v>
      </c>
      <c r="K78" s="91"/>
      <c r="L78" s="84">
        <v>191.09</v>
      </c>
      <c r="M78" s="88" t="s">
        <v>528</v>
      </c>
      <c r="N78" s="119">
        <v>8.755760369</v>
      </c>
      <c r="O78" s="118" t="s">
        <v>531</v>
      </c>
      <c r="P78" s="70"/>
      <c r="Q78" s="91" t="str">
        <f t="shared" si="16"/>
        <v>NO</v>
      </c>
      <c r="R78" s="120" t="s">
        <v>530</v>
      </c>
      <c r="S78" s="95">
        <v>7484</v>
      </c>
      <c r="T78" s="75">
        <v>755</v>
      </c>
      <c r="U78" s="75">
        <v>857</v>
      </c>
      <c r="V78" s="97">
        <v>754</v>
      </c>
      <c r="W78" s="113">
        <f t="shared" si="17"/>
        <v>1</v>
      </c>
      <c r="X78" s="114">
        <f t="shared" si="22"/>
        <v>1</v>
      </c>
      <c r="Y78" s="114">
        <f t="shared" si="18"/>
        <v>0</v>
      </c>
      <c r="Z78" s="116">
        <f t="shared" si="19"/>
        <v>0</v>
      </c>
      <c r="AA78" s="121" t="str">
        <f t="shared" si="23"/>
        <v>SRSA</v>
      </c>
      <c r="AB78" s="113">
        <f t="shared" si="24"/>
        <v>1</v>
      </c>
      <c r="AC78" s="114">
        <f t="shared" si="25"/>
        <v>0</v>
      </c>
      <c r="AD78" s="116">
        <f t="shared" si="26"/>
        <v>0</v>
      </c>
      <c r="AE78" s="121" t="str">
        <f t="shared" si="20"/>
        <v>-</v>
      </c>
      <c r="AF78" s="113">
        <f t="shared" si="21"/>
        <v>0</v>
      </c>
      <c r="AG78" s="10" t="s">
        <v>821</v>
      </c>
    </row>
    <row r="79" spans="1:33" s="10" customFormat="1" ht="12.75">
      <c r="A79" s="124">
        <v>3108160</v>
      </c>
      <c r="B79" s="125">
        <v>780003000</v>
      </c>
      <c r="C79" s="126" t="s">
        <v>1337</v>
      </c>
      <c r="D79" s="127" t="s">
        <v>1338</v>
      </c>
      <c r="E79" s="127" t="s">
        <v>988</v>
      </c>
      <c r="F79" s="127">
        <v>68003</v>
      </c>
      <c r="G79" s="128">
        <v>1166</v>
      </c>
      <c r="H79" s="129">
        <v>4029442475</v>
      </c>
      <c r="I79" s="130">
        <v>8</v>
      </c>
      <c r="J79" s="131" t="s">
        <v>530</v>
      </c>
      <c r="K79" s="132"/>
      <c r="L79" s="133">
        <v>15.41</v>
      </c>
      <c r="M79" s="134" t="s">
        <v>528</v>
      </c>
      <c r="N79" s="135">
        <v>26.66666667</v>
      </c>
      <c r="O79" s="131" t="s">
        <v>530</v>
      </c>
      <c r="P79" s="136"/>
      <c r="Q79" s="132" t="str">
        <f t="shared" si="16"/>
        <v>NO</v>
      </c>
      <c r="R79" s="137" t="s">
        <v>530</v>
      </c>
      <c r="S79" s="138">
        <v>657</v>
      </c>
      <c r="T79" s="139">
        <v>0</v>
      </c>
      <c r="U79" s="139">
        <v>32</v>
      </c>
      <c r="V79" s="140">
        <v>60</v>
      </c>
      <c r="W79" s="126">
        <f t="shared" si="17"/>
        <v>1</v>
      </c>
      <c r="X79" s="127">
        <f t="shared" si="22"/>
        <v>1</v>
      </c>
      <c r="Y79" s="127">
        <f t="shared" si="18"/>
        <v>0</v>
      </c>
      <c r="Z79" s="129">
        <f t="shared" si="19"/>
        <v>0</v>
      </c>
      <c r="AA79" s="141" t="str">
        <f t="shared" si="23"/>
        <v>SRSA</v>
      </c>
      <c r="AB79" s="126">
        <f t="shared" si="24"/>
        <v>1</v>
      </c>
      <c r="AC79" s="127">
        <f t="shared" si="25"/>
        <v>1</v>
      </c>
      <c r="AD79" s="129" t="str">
        <f t="shared" si="26"/>
        <v>Initial</v>
      </c>
      <c r="AE79" s="141" t="str">
        <f t="shared" si="20"/>
        <v>-</v>
      </c>
      <c r="AF79" s="126" t="str">
        <f t="shared" si="21"/>
        <v>SRSA</v>
      </c>
      <c r="AG79" s="10" t="e">
        <v>#N/A</v>
      </c>
    </row>
    <row r="80" spans="1:33" s="10" customFormat="1" ht="12.75">
      <c r="A80" s="111">
        <v>3100101</v>
      </c>
      <c r="B80" s="112">
        <v>810026000</v>
      </c>
      <c r="C80" s="113" t="s">
        <v>1084</v>
      </c>
      <c r="D80" s="114" t="s">
        <v>1085</v>
      </c>
      <c r="E80" s="114" t="s">
        <v>1086</v>
      </c>
      <c r="F80" s="114">
        <v>69343</v>
      </c>
      <c r="G80" s="115">
        <v>9733</v>
      </c>
      <c r="H80" s="116">
        <v>3082820113</v>
      </c>
      <c r="I80" s="117">
        <v>7</v>
      </c>
      <c r="J80" s="118" t="s">
        <v>530</v>
      </c>
      <c r="K80" s="91"/>
      <c r="L80" s="84">
        <v>14.29</v>
      </c>
      <c r="M80" s="88" t="s">
        <v>529</v>
      </c>
      <c r="N80" s="119">
        <v>19.35483871</v>
      </c>
      <c r="O80" s="118" t="s">
        <v>531</v>
      </c>
      <c r="P80" s="70"/>
      <c r="Q80" s="91" t="str">
        <f t="shared" si="16"/>
        <v>NO</v>
      </c>
      <c r="R80" s="120" t="s">
        <v>530</v>
      </c>
      <c r="S80" s="95">
        <v>2380</v>
      </c>
      <c r="T80" s="75">
        <v>0</v>
      </c>
      <c r="U80" s="75">
        <v>32</v>
      </c>
      <c r="V80" s="97">
        <v>106</v>
      </c>
      <c r="W80" s="113">
        <f t="shared" si="17"/>
        <v>1</v>
      </c>
      <c r="X80" s="114">
        <f t="shared" si="22"/>
        <v>1</v>
      </c>
      <c r="Y80" s="114">
        <f t="shared" si="18"/>
        <v>0</v>
      </c>
      <c r="Z80" s="116">
        <f t="shared" si="19"/>
        <v>0</v>
      </c>
      <c r="AA80" s="121" t="str">
        <f t="shared" si="23"/>
        <v>SRSA</v>
      </c>
      <c r="AB80" s="113">
        <f t="shared" si="24"/>
        <v>1</v>
      </c>
      <c r="AC80" s="114">
        <f t="shared" si="25"/>
        <v>0</v>
      </c>
      <c r="AD80" s="116">
        <f t="shared" si="26"/>
        <v>0</v>
      </c>
      <c r="AE80" s="121" t="str">
        <f t="shared" si="20"/>
        <v>-</v>
      </c>
      <c r="AF80" s="113">
        <f t="shared" si="21"/>
        <v>0</v>
      </c>
      <c r="AG80" s="10" t="s">
        <v>820</v>
      </c>
    </row>
    <row r="81" spans="1:33" s="10" customFormat="1" ht="12.75">
      <c r="A81" s="111">
        <v>3168490</v>
      </c>
      <c r="B81" s="112">
        <v>450210000</v>
      </c>
      <c r="C81" s="113" t="s">
        <v>104</v>
      </c>
      <c r="D81" s="114" t="s">
        <v>105</v>
      </c>
      <c r="E81" s="114" t="s">
        <v>1204</v>
      </c>
      <c r="F81" s="114">
        <v>68713</v>
      </c>
      <c r="G81" s="115">
        <v>9505</v>
      </c>
      <c r="H81" s="116">
        <v>4029252421</v>
      </c>
      <c r="I81" s="117">
        <v>7</v>
      </c>
      <c r="J81" s="118" t="s">
        <v>530</v>
      </c>
      <c r="K81" s="91"/>
      <c r="L81" s="84">
        <v>11.2</v>
      </c>
      <c r="M81" s="88" t="s">
        <v>529</v>
      </c>
      <c r="N81" s="119">
        <v>25.45454545</v>
      </c>
      <c r="O81" s="118" t="s">
        <v>530</v>
      </c>
      <c r="P81" s="70"/>
      <c r="Q81" s="91" t="str">
        <f t="shared" si="16"/>
        <v>NO</v>
      </c>
      <c r="R81" s="120" t="s">
        <v>530</v>
      </c>
      <c r="S81" s="95">
        <v>5538</v>
      </c>
      <c r="T81" s="75">
        <v>375</v>
      </c>
      <c r="U81" s="75">
        <v>24</v>
      </c>
      <c r="V81" s="97">
        <v>74</v>
      </c>
      <c r="W81" s="113">
        <f t="shared" si="17"/>
        <v>1</v>
      </c>
      <c r="X81" s="114">
        <f t="shared" si="22"/>
        <v>1</v>
      </c>
      <c r="Y81" s="114">
        <f t="shared" si="18"/>
        <v>0</v>
      </c>
      <c r="Z81" s="116">
        <f t="shared" si="19"/>
        <v>0</v>
      </c>
      <c r="AA81" s="121" t="str">
        <f t="shared" si="23"/>
        <v>SRSA</v>
      </c>
      <c r="AB81" s="113">
        <f t="shared" si="24"/>
        <v>1</v>
      </c>
      <c r="AC81" s="114">
        <f t="shared" si="25"/>
        <v>1</v>
      </c>
      <c r="AD81" s="116" t="str">
        <f t="shared" si="26"/>
        <v>Initial</v>
      </c>
      <c r="AE81" s="121" t="str">
        <f t="shared" si="20"/>
        <v>-</v>
      </c>
      <c r="AF81" s="113" t="str">
        <f t="shared" si="21"/>
        <v>SRSA</v>
      </c>
      <c r="AG81" s="10" t="s">
        <v>819</v>
      </c>
    </row>
    <row r="82" spans="1:33" s="1" customFormat="1" ht="12.75">
      <c r="A82" s="122">
        <v>3100026</v>
      </c>
      <c r="B82" s="122">
        <v>590095000</v>
      </c>
      <c r="C82" s="113" t="s">
        <v>983</v>
      </c>
      <c r="D82" s="114" t="s">
        <v>922</v>
      </c>
      <c r="E82" s="114" t="s">
        <v>923</v>
      </c>
      <c r="F82" s="114">
        <v>68620</v>
      </c>
      <c r="G82" s="114">
        <v>1225</v>
      </c>
      <c r="H82" s="116">
        <v>4023956555</v>
      </c>
      <c r="I82" s="117">
        <v>7</v>
      </c>
      <c r="J82" s="118" t="s">
        <v>530</v>
      </c>
      <c r="K82" s="91"/>
      <c r="L82" s="84">
        <v>10.64</v>
      </c>
      <c r="M82" s="88" t="s">
        <v>529</v>
      </c>
      <c r="N82" s="119">
        <v>5</v>
      </c>
      <c r="O82" s="118" t="s">
        <v>531</v>
      </c>
      <c r="P82" s="70"/>
      <c r="Q82" s="91" t="str">
        <f t="shared" si="16"/>
        <v>NO</v>
      </c>
      <c r="R82" s="120" t="s">
        <v>530</v>
      </c>
      <c r="S82" s="95">
        <v>2087</v>
      </c>
      <c r="T82" s="75">
        <v>0</v>
      </c>
      <c r="U82" s="75">
        <v>22</v>
      </c>
      <c r="V82" s="97">
        <v>41</v>
      </c>
      <c r="W82" s="113">
        <f t="shared" si="17"/>
        <v>1</v>
      </c>
      <c r="X82" s="114">
        <f t="shared" si="22"/>
        <v>1</v>
      </c>
      <c r="Y82" s="114">
        <f t="shared" si="18"/>
        <v>0</v>
      </c>
      <c r="Z82" s="116">
        <f t="shared" si="19"/>
        <v>0</v>
      </c>
      <c r="AA82" s="121" t="str">
        <f t="shared" si="23"/>
        <v>SRSA</v>
      </c>
      <c r="AB82" s="113">
        <f t="shared" si="24"/>
        <v>1</v>
      </c>
      <c r="AC82" s="114">
        <f t="shared" si="25"/>
        <v>0</v>
      </c>
      <c r="AD82" s="116">
        <f t="shared" si="26"/>
        <v>0</v>
      </c>
      <c r="AE82" s="121" t="str">
        <f t="shared" si="20"/>
        <v>-</v>
      </c>
      <c r="AF82" s="113">
        <f t="shared" si="21"/>
        <v>0</v>
      </c>
      <c r="AG82" s="10" t="s">
        <v>818</v>
      </c>
    </row>
    <row r="83" spans="1:33" s="10" customFormat="1" ht="12.75">
      <c r="A83" s="111">
        <v>3105310</v>
      </c>
      <c r="B83" s="112">
        <v>140541000</v>
      </c>
      <c r="C83" s="113" t="s">
        <v>1278</v>
      </c>
      <c r="D83" s="114" t="s">
        <v>1279</v>
      </c>
      <c r="E83" s="114" t="s">
        <v>1280</v>
      </c>
      <c r="F83" s="114">
        <v>68727</v>
      </c>
      <c r="G83" s="115">
        <v>37</v>
      </c>
      <c r="H83" s="116">
        <v>4022834844</v>
      </c>
      <c r="I83" s="117">
        <v>7</v>
      </c>
      <c r="J83" s="118" t="s">
        <v>530</v>
      </c>
      <c r="K83" s="91"/>
      <c r="L83" s="84">
        <v>174.69</v>
      </c>
      <c r="M83" s="88" t="s">
        <v>528</v>
      </c>
      <c r="N83" s="119">
        <v>10.41666667</v>
      </c>
      <c r="O83" s="118" t="s">
        <v>531</v>
      </c>
      <c r="P83" s="70"/>
      <c r="Q83" s="91" t="str">
        <f t="shared" si="16"/>
        <v>NO</v>
      </c>
      <c r="R83" s="120" t="s">
        <v>530</v>
      </c>
      <c r="S83" s="95">
        <v>7454</v>
      </c>
      <c r="T83" s="75">
        <v>767</v>
      </c>
      <c r="U83" s="75">
        <v>846</v>
      </c>
      <c r="V83" s="97">
        <v>671</v>
      </c>
      <c r="W83" s="113">
        <f t="shared" si="17"/>
        <v>1</v>
      </c>
      <c r="X83" s="114">
        <f t="shared" si="22"/>
        <v>1</v>
      </c>
      <c r="Y83" s="114">
        <f t="shared" si="18"/>
        <v>0</v>
      </c>
      <c r="Z83" s="116">
        <f t="shared" si="19"/>
        <v>0</v>
      </c>
      <c r="AA83" s="121" t="str">
        <f t="shared" si="23"/>
        <v>SRSA</v>
      </c>
      <c r="AB83" s="113">
        <f t="shared" si="24"/>
        <v>1</v>
      </c>
      <c r="AC83" s="114">
        <f t="shared" si="25"/>
        <v>0</v>
      </c>
      <c r="AD83" s="116">
        <f t="shared" si="26"/>
        <v>0</v>
      </c>
      <c r="AE83" s="121" t="str">
        <f t="shared" si="20"/>
        <v>-</v>
      </c>
      <c r="AF83" s="113">
        <f t="shared" si="21"/>
        <v>0</v>
      </c>
      <c r="AG83" s="10" t="s">
        <v>817</v>
      </c>
    </row>
    <row r="84" spans="1:33" s="10" customFormat="1" ht="12.75">
      <c r="A84" s="111">
        <v>3153520</v>
      </c>
      <c r="B84" s="112">
        <v>230070000</v>
      </c>
      <c r="C84" s="113" t="s">
        <v>13</v>
      </c>
      <c r="D84" s="114" t="s">
        <v>1032</v>
      </c>
      <c r="E84" s="114" t="s">
        <v>999</v>
      </c>
      <c r="F84" s="114">
        <v>69337</v>
      </c>
      <c r="G84" s="115">
        <v>2650</v>
      </c>
      <c r="H84" s="116">
        <v>3084320107</v>
      </c>
      <c r="I84" s="117">
        <v>7</v>
      </c>
      <c r="J84" s="118" t="s">
        <v>530</v>
      </c>
      <c r="K84" s="91"/>
      <c r="L84" s="84">
        <v>5.94</v>
      </c>
      <c r="M84" s="88" t="s">
        <v>529</v>
      </c>
      <c r="N84" s="119">
        <v>40</v>
      </c>
      <c r="O84" s="118" t="s">
        <v>530</v>
      </c>
      <c r="P84" s="70"/>
      <c r="Q84" s="91" t="str">
        <f t="shared" si="16"/>
        <v>NO</v>
      </c>
      <c r="R84" s="120" t="s">
        <v>530</v>
      </c>
      <c r="S84" s="95">
        <v>1208</v>
      </c>
      <c r="T84" s="75">
        <v>0</v>
      </c>
      <c r="U84" s="75">
        <v>12</v>
      </c>
      <c r="V84" s="97">
        <v>22</v>
      </c>
      <c r="W84" s="113">
        <f t="shared" si="17"/>
        <v>1</v>
      </c>
      <c r="X84" s="114">
        <f t="shared" si="22"/>
        <v>1</v>
      </c>
      <c r="Y84" s="114">
        <f t="shared" si="18"/>
        <v>0</v>
      </c>
      <c r="Z84" s="116">
        <f t="shared" si="19"/>
        <v>0</v>
      </c>
      <c r="AA84" s="121" t="str">
        <f t="shared" si="23"/>
        <v>SRSA</v>
      </c>
      <c r="AB84" s="113">
        <f t="shared" si="24"/>
        <v>1</v>
      </c>
      <c r="AC84" s="114">
        <f t="shared" si="25"/>
        <v>1</v>
      </c>
      <c r="AD84" s="116" t="str">
        <f t="shared" si="26"/>
        <v>Initial</v>
      </c>
      <c r="AE84" s="121" t="str">
        <f t="shared" si="20"/>
        <v>-</v>
      </c>
      <c r="AF84" s="113" t="str">
        <f t="shared" si="21"/>
        <v>SRSA</v>
      </c>
      <c r="AG84" s="10" t="s">
        <v>13</v>
      </c>
    </row>
    <row r="85" spans="1:33" s="10" customFormat="1" ht="12.75">
      <c r="A85" s="111">
        <v>3140500</v>
      </c>
      <c r="B85" s="112">
        <v>560044000</v>
      </c>
      <c r="C85" s="113" t="s">
        <v>1545</v>
      </c>
      <c r="D85" s="114" t="s">
        <v>1546</v>
      </c>
      <c r="E85" s="114" t="s">
        <v>973</v>
      </c>
      <c r="F85" s="114">
        <v>69101</v>
      </c>
      <c r="G85" s="115">
        <v>8947</v>
      </c>
      <c r="H85" s="116">
        <v>3085329392</v>
      </c>
      <c r="I85" s="117">
        <v>7</v>
      </c>
      <c r="J85" s="118" t="s">
        <v>530</v>
      </c>
      <c r="K85" s="91"/>
      <c r="L85" s="84">
        <v>72.91</v>
      </c>
      <c r="M85" s="88" t="s">
        <v>528</v>
      </c>
      <c r="N85" s="119">
        <v>4.032258065</v>
      </c>
      <c r="O85" s="118" t="s">
        <v>531</v>
      </c>
      <c r="P85" s="70"/>
      <c r="Q85" s="91" t="str">
        <f t="shared" si="16"/>
        <v>NO</v>
      </c>
      <c r="R85" s="120" t="s">
        <v>530</v>
      </c>
      <c r="S85" s="95">
        <v>1799</v>
      </c>
      <c r="T85" s="75">
        <v>0</v>
      </c>
      <c r="U85" s="75">
        <v>159</v>
      </c>
      <c r="V85" s="97">
        <v>304</v>
      </c>
      <c r="W85" s="113">
        <f t="shared" si="17"/>
        <v>1</v>
      </c>
      <c r="X85" s="114">
        <f t="shared" si="22"/>
        <v>1</v>
      </c>
      <c r="Y85" s="114">
        <f t="shared" si="18"/>
        <v>0</v>
      </c>
      <c r="Z85" s="116">
        <f t="shared" si="19"/>
        <v>0</v>
      </c>
      <c r="AA85" s="121" t="str">
        <f t="shared" si="23"/>
        <v>SRSA</v>
      </c>
      <c r="AB85" s="113">
        <f t="shared" si="24"/>
        <v>1</v>
      </c>
      <c r="AC85" s="114">
        <f t="shared" si="25"/>
        <v>0</v>
      </c>
      <c r="AD85" s="116">
        <f t="shared" si="26"/>
        <v>0</v>
      </c>
      <c r="AE85" s="121" t="str">
        <f t="shared" si="20"/>
        <v>-</v>
      </c>
      <c r="AF85" s="113">
        <f t="shared" si="21"/>
        <v>0</v>
      </c>
      <c r="AG85" s="10" t="s">
        <v>815</v>
      </c>
    </row>
    <row r="86" spans="1:33" s="10" customFormat="1" ht="12.75">
      <c r="A86" s="111">
        <v>3105520</v>
      </c>
      <c r="B86" s="112">
        <v>230071000</v>
      </c>
      <c r="C86" s="113" t="s">
        <v>1286</v>
      </c>
      <c r="D86" s="114" t="s">
        <v>1287</v>
      </c>
      <c r="E86" s="114" t="s">
        <v>1288</v>
      </c>
      <c r="F86" s="114">
        <v>69339</v>
      </c>
      <c r="G86" s="115">
        <v>1204</v>
      </c>
      <c r="H86" s="116">
        <v>3086651537</v>
      </c>
      <c r="I86" s="117">
        <v>7</v>
      </c>
      <c r="J86" s="118" t="s">
        <v>530</v>
      </c>
      <c r="K86" s="91"/>
      <c r="L86" s="84">
        <v>240.01</v>
      </c>
      <c r="M86" s="88" t="s">
        <v>529</v>
      </c>
      <c r="N86" s="119">
        <v>32.421875</v>
      </c>
      <c r="O86" s="118" t="s">
        <v>530</v>
      </c>
      <c r="P86" s="70"/>
      <c r="Q86" s="91" t="str">
        <f t="shared" si="16"/>
        <v>NO</v>
      </c>
      <c r="R86" s="120" t="s">
        <v>530</v>
      </c>
      <c r="S86" s="95">
        <v>19943</v>
      </c>
      <c r="T86" s="75">
        <v>3655</v>
      </c>
      <c r="U86" s="75">
        <v>2873</v>
      </c>
      <c r="V86" s="97">
        <v>1745</v>
      </c>
      <c r="W86" s="113">
        <f t="shared" si="17"/>
        <v>1</v>
      </c>
      <c r="X86" s="114">
        <f t="shared" si="22"/>
        <v>1</v>
      </c>
      <c r="Y86" s="114">
        <f t="shared" si="18"/>
        <v>0</v>
      </c>
      <c r="Z86" s="116">
        <f t="shared" si="19"/>
        <v>0</v>
      </c>
      <c r="AA86" s="121" t="str">
        <f t="shared" si="23"/>
        <v>SRSA</v>
      </c>
      <c r="AB86" s="113">
        <f t="shared" si="24"/>
        <v>1</v>
      </c>
      <c r="AC86" s="114">
        <f t="shared" si="25"/>
        <v>1</v>
      </c>
      <c r="AD86" s="116" t="str">
        <f t="shared" si="26"/>
        <v>Initial</v>
      </c>
      <c r="AE86" s="121" t="str">
        <f t="shared" si="20"/>
        <v>-</v>
      </c>
      <c r="AF86" s="113" t="str">
        <f t="shared" si="21"/>
        <v>SRSA</v>
      </c>
      <c r="AG86" s="10" t="s">
        <v>813</v>
      </c>
    </row>
    <row r="87" spans="1:33" s="10" customFormat="1" ht="12.75">
      <c r="A87" s="142">
        <v>9993103</v>
      </c>
      <c r="B87" s="125">
        <v>250025000</v>
      </c>
      <c r="C87" s="126" t="s">
        <v>549</v>
      </c>
      <c r="D87" s="127" t="s">
        <v>1310</v>
      </c>
      <c r="E87" s="127" t="s">
        <v>1311</v>
      </c>
      <c r="F87" s="127">
        <v>69129</v>
      </c>
      <c r="G87" s="128">
        <v>608</v>
      </c>
      <c r="H87" s="129">
        <v>3088742911</v>
      </c>
      <c r="I87" s="130">
        <v>7</v>
      </c>
      <c r="J87" s="131" t="s">
        <v>530</v>
      </c>
      <c r="K87" s="132" t="s">
        <v>550</v>
      </c>
      <c r="L87" s="143">
        <v>325.14</v>
      </c>
      <c r="M87" s="144"/>
      <c r="N87" s="135"/>
      <c r="O87" s="131"/>
      <c r="P87" s="136"/>
      <c r="Q87" s="132" t="str">
        <f t="shared" si="16"/>
        <v>NO</v>
      </c>
      <c r="R87" s="137" t="s">
        <v>530</v>
      </c>
      <c r="S87" s="138">
        <v>14451</v>
      </c>
      <c r="T87" s="139">
        <v>2081</v>
      </c>
      <c r="U87" s="139">
        <v>1951</v>
      </c>
      <c r="V87" s="140">
        <v>1803</v>
      </c>
      <c r="W87" s="126">
        <f t="shared" si="17"/>
        <v>1</v>
      </c>
      <c r="X87" s="127">
        <f t="shared" si="22"/>
        <v>1</v>
      </c>
      <c r="Y87" s="127">
        <f t="shared" si="18"/>
        <v>0</v>
      </c>
      <c r="Z87" s="129">
        <f t="shared" si="19"/>
        <v>0</v>
      </c>
      <c r="AA87" s="141" t="str">
        <f t="shared" si="23"/>
        <v>SRSA</v>
      </c>
      <c r="AB87" s="126">
        <f t="shared" si="24"/>
        <v>1</v>
      </c>
      <c r="AC87" s="127">
        <f t="shared" si="25"/>
        <v>0</v>
      </c>
      <c r="AD87" s="129">
        <f t="shared" si="26"/>
        <v>0</v>
      </c>
      <c r="AE87" s="141" t="str">
        <f t="shared" si="20"/>
        <v>-</v>
      </c>
      <c r="AF87" s="126">
        <f t="shared" si="21"/>
        <v>0</v>
      </c>
      <c r="AG87" s="10" t="e">
        <v>#N/A</v>
      </c>
    </row>
    <row r="88" spans="1:33" s="10" customFormat="1" ht="12.75">
      <c r="A88" s="111">
        <v>3105550</v>
      </c>
      <c r="B88" s="112">
        <v>540013000</v>
      </c>
      <c r="C88" s="113" t="s">
        <v>1289</v>
      </c>
      <c r="D88" s="114" t="s">
        <v>1290</v>
      </c>
      <c r="E88" s="114" t="s">
        <v>1291</v>
      </c>
      <c r="F88" s="114">
        <v>68729</v>
      </c>
      <c r="G88" s="115">
        <v>10</v>
      </c>
      <c r="H88" s="116">
        <v>4023583663</v>
      </c>
      <c r="I88" s="117">
        <v>7</v>
      </c>
      <c r="J88" s="118" t="s">
        <v>530</v>
      </c>
      <c r="K88" s="91"/>
      <c r="L88" s="84">
        <v>427.53</v>
      </c>
      <c r="M88" s="88" t="s">
        <v>529</v>
      </c>
      <c r="N88" s="119">
        <v>18.53448276</v>
      </c>
      <c r="O88" s="118" t="s">
        <v>531</v>
      </c>
      <c r="P88" s="70"/>
      <c r="Q88" s="91" t="str">
        <f t="shared" si="16"/>
        <v>NO</v>
      </c>
      <c r="R88" s="120" t="s">
        <v>530</v>
      </c>
      <c r="S88" s="95">
        <v>34632</v>
      </c>
      <c r="T88" s="75">
        <v>3782</v>
      </c>
      <c r="U88" s="75">
        <v>3601</v>
      </c>
      <c r="V88" s="97">
        <v>1654</v>
      </c>
      <c r="W88" s="113">
        <f t="shared" si="17"/>
        <v>1</v>
      </c>
      <c r="X88" s="114">
        <f t="shared" si="22"/>
        <v>1</v>
      </c>
      <c r="Y88" s="114">
        <f t="shared" si="18"/>
        <v>0</v>
      </c>
      <c r="Z88" s="116">
        <f t="shared" si="19"/>
        <v>0</v>
      </c>
      <c r="AA88" s="121" t="str">
        <f t="shared" si="23"/>
        <v>SRSA</v>
      </c>
      <c r="AB88" s="113">
        <f t="shared" si="24"/>
        <v>1</v>
      </c>
      <c r="AC88" s="114">
        <f t="shared" si="25"/>
        <v>0</v>
      </c>
      <c r="AD88" s="116">
        <f t="shared" si="26"/>
        <v>0</v>
      </c>
      <c r="AE88" s="121" t="str">
        <f t="shared" si="20"/>
        <v>-</v>
      </c>
      <c r="AF88" s="113">
        <f t="shared" si="21"/>
        <v>0</v>
      </c>
      <c r="AG88" s="10" t="s">
        <v>812</v>
      </c>
    </row>
    <row r="89" spans="1:33" s="10" customFormat="1" ht="12.75">
      <c r="A89" s="111">
        <v>3105630</v>
      </c>
      <c r="B89" s="112">
        <v>540096000</v>
      </c>
      <c r="C89" s="113" t="s">
        <v>1292</v>
      </c>
      <c r="D89" s="114" t="s">
        <v>1293</v>
      </c>
      <c r="E89" s="114" t="s">
        <v>1294</v>
      </c>
      <c r="F89" s="114">
        <v>68730</v>
      </c>
      <c r="G89" s="115">
        <v>429</v>
      </c>
      <c r="H89" s="116">
        <v>4023882440</v>
      </c>
      <c r="I89" s="117">
        <v>7</v>
      </c>
      <c r="J89" s="118" t="s">
        <v>530</v>
      </c>
      <c r="K89" s="91"/>
      <c r="L89" s="84">
        <v>384.14</v>
      </c>
      <c r="M89" s="88" t="s">
        <v>529</v>
      </c>
      <c r="N89" s="119">
        <v>10.99796334</v>
      </c>
      <c r="O89" s="118" t="s">
        <v>531</v>
      </c>
      <c r="P89" s="70"/>
      <c r="Q89" s="91" t="str">
        <f t="shared" si="16"/>
        <v>NO</v>
      </c>
      <c r="R89" s="120" t="s">
        <v>530</v>
      </c>
      <c r="S89" s="95">
        <v>19021</v>
      </c>
      <c r="T89" s="75">
        <v>2644</v>
      </c>
      <c r="U89" s="75">
        <v>2685</v>
      </c>
      <c r="V89" s="97">
        <v>1537</v>
      </c>
      <c r="W89" s="113">
        <f t="shared" si="17"/>
        <v>1</v>
      </c>
      <c r="X89" s="114">
        <f t="shared" si="22"/>
        <v>1</v>
      </c>
      <c r="Y89" s="114">
        <f t="shared" si="18"/>
        <v>0</v>
      </c>
      <c r="Z89" s="116">
        <f t="shared" si="19"/>
        <v>0</v>
      </c>
      <c r="AA89" s="121" t="str">
        <f t="shared" si="23"/>
        <v>SRSA</v>
      </c>
      <c r="AB89" s="113">
        <f t="shared" si="24"/>
        <v>1</v>
      </c>
      <c r="AC89" s="114">
        <f t="shared" si="25"/>
        <v>0</v>
      </c>
      <c r="AD89" s="116">
        <f t="shared" si="26"/>
        <v>0</v>
      </c>
      <c r="AE89" s="121" t="str">
        <f t="shared" si="20"/>
        <v>-</v>
      </c>
      <c r="AF89" s="113">
        <f t="shared" si="21"/>
        <v>0</v>
      </c>
      <c r="AG89" s="10" t="s">
        <v>811</v>
      </c>
    </row>
    <row r="90" spans="1:33" s="10" customFormat="1" ht="12.75">
      <c r="A90" s="111">
        <v>3119200</v>
      </c>
      <c r="B90" s="112">
        <v>160016000</v>
      </c>
      <c r="C90" s="113" t="s">
        <v>1419</v>
      </c>
      <c r="D90" s="114" t="s">
        <v>1357</v>
      </c>
      <c r="E90" s="114" t="s">
        <v>1358</v>
      </c>
      <c r="F90" s="114">
        <v>69201</v>
      </c>
      <c r="G90" s="115">
        <v>1842</v>
      </c>
      <c r="H90" s="116">
        <v>4023761680</v>
      </c>
      <c r="I90" s="117">
        <v>7</v>
      </c>
      <c r="J90" s="118" t="s">
        <v>530</v>
      </c>
      <c r="K90" s="91"/>
      <c r="L90" s="84">
        <v>5.89</v>
      </c>
      <c r="M90" s="88" t="s">
        <v>529</v>
      </c>
      <c r="N90" s="119">
        <v>20</v>
      </c>
      <c r="O90" s="118" t="s">
        <v>530</v>
      </c>
      <c r="P90" s="70"/>
      <c r="Q90" s="91" t="str">
        <f t="shared" si="16"/>
        <v>NO</v>
      </c>
      <c r="R90" s="120" t="s">
        <v>530</v>
      </c>
      <c r="S90" s="95">
        <v>933</v>
      </c>
      <c r="T90" s="75">
        <v>0</v>
      </c>
      <c r="U90" s="75">
        <v>12</v>
      </c>
      <c r="V90" s="97">
        <v>22</v>
      </c>
      <c r="W90" s="113">
        <f t="shared" si="17"/>
        <v>1</v>
      </c>
      <c r="X90" s="114">
        <f t="shared" si="22"/>
        <v>1</v>
      </c>
      <c r="Y90" s="114">
        <f t="shared" si="18"/>
        <v>0</v>
      </c>
      <c r="Z90" s="116">
        <f t="shared" si="19"/>
        <v>0</v>
      </c>
      <c r="AA90" s="121" t="str">
        <f t="shared" si="23"/>
        <v>SRSA</v>
      </c>
      <c r="AB90" s="113">
        <f t="shared" si="24"/>
        <v>1</v>
      </c>
      <c r="AC90" s="114">
        <f t="shared" si="25"/>
        <v>1</v>
      </c>
      <c r="AD90" s="116" t="str">
        <f t="shared" si="26"/>
        <v>Initial</v>
      </c>
      <c r="AE90" s="121" t="str">
        <f t="shared" si="20"/>
        <v>-</v>
      </c>
      <c r="AF90" s="113" t="str">
        <f t="shared" si="21"/>
        <v>SRSA</v>
      </c>
      <c r="AG90" s="10" t="s">
        <v>810</v>
      </c>
    </row>
    <row r="91" spans="1:33" s="10" customFormat="1" ht="12.75">
      <c r="A91" s="111">
        <v>3100130</v>
      </c>
      <c r="B91" s="112">
        <v>720015000</v>
      </c>
      <c r="C91" s="113" t="s">
        <v>1150</v>
      </c>
      <c r="D91" s="114" t="s">
        <v>1151</v>
      </c>
      <c r="E91" s="114" t="s">
        <v>1152</v>
      </c>
      <c r="F91" s="114">
        <v>68666</v>
      </c>
      <c r="G91" s="115">
        <v>525</v>
      </c>
      <c r="H91" s="116">
        <v>4027642156</v>
      </c>
      <c r="I91" s="117" t="s">
        <v>532</v>
      </c>
      <c r="J91" s="118" t="s">
        <v>530</v>
      </c>
      <c r="K91" s="91"/>
      <c r="L91" s="84">
        <v>357.61</v>
      </c>
      <c r="M91" s="88" t="s">
        <v>528</v>
      </c>
      <c r="N91" s="119">
        <v>3.803131991</v>
      </c>
      <c r="O91" s="118" t="s">
        <v>531</v>
      </c>
      <c r="P91" s="70"/>
      <c r="Q91" s="91" t="str">
        <f t="shared" si="16"/>
        <v>NO</v>
      </c>
      <c r="R91" s="120" t="s">
        <v>530</v>
      </c>
      <c r="S91" s="95">
        <v>19391</v>
      </c>
      <c r="T91" s="75">
        <v>983</v>
      </c>
      <c r="U91" s="75">
        <v>1473</v>
      </c>
      <c r="V91" s="97">
        <v>1541</v>
      </c>
      <c r="W91" s="113">
        <f t="shared" si="17"/>
        <v>1</v>
      </c>
      <c r="X91" s="114">
        <f t="shared" si="22"/>
        <v>1</v>
      </c>
      <c r="Y91" s="114">
        <f t="shared" si="18"/>
        <v>0</v>
      </c>
      <c r="Z91" s="116">
        <f t="shared" si="19"/>
        <v>0</v>
      </c>
      <c r="AA91" s="121" t="str">
        <f t="shared" si="23"/>
        <v>SRSA</v>
      </c>
      <c r="AB91" s="113">
        <f t="shared" si="24"/>
        <v>1</v>
      </c>
      <c r="AC91" s="114">
        <f t="shared" si="25"/>
        <v>0</v>
      </c>
      <c r="AD91" s="116">
        <f t="shared" si="26"/>
        <v>0</v>
      </c>
      <c r="AE91" s="121" t="str">
        <f t="shared" si="20"/>
        <v>-</v>
      </c>
      <c r="AF91" s="113">
        <f t="shared" si="21"/>
        <v>0</v>
      </c>
      <c r="AG91" s="10" t="s">
        <v>809</v>
      </c>
    </row>
    <row r="92" spans="1:33" s="10" customFormat="1" ht="12.75">
      <c r="A92" s="124">
        <v>3116350</v>
      </c>
      <c r="B92" s="125">
        <v>830012000</v>
      </c>
      <c r="C92" s="126" t="s">
        <v>1400</v>
      </c>
      <c r="D92" s="127" t="s">
        <v>1401</v>
      </c>
      <c r="E92" s="127" t="s">
        <v>1402</v>
      </c>
      <c r="F92" s="127">
        <v>69348</v>
      </c>
      <c r="G92" s="128">
        <v>6015</v>
      </c>
      <c r="H92" s="129">
        <v>3084873472</v>
      </c>
      <c r="I92" s="130">
        <v>7</v>
      </c>
      <c r="J92" s="131" t="s">
        <v>530</v>
      </c>
      <c r="K92" s="132"/>
      <c r="L92" s="133">
        <v>1</v>
      </c>
      <c r="M92" s="134" t="s">
        <v>529</v>
      </c>
      <c r="N92" s="135">
        <v>18.18181818</v>
      </c>
      <c r="O92" s="131" t="s">
        <v>531</v>
      </c>
      <c r="P92" s="136"/>
      <c r="Q92" s="132" t="str">
        <f t="shared" si="16"/>
        <v>NO</v>
      </c>
      <c r="R92" s="137" t="s">
        <v>530</v>
      </c>
      <c r="S92" s="138">
        <v>1159</v>
      </c>
      <c r="T92" s="139">
        <v>0</v>
      </c>
      <c r="U92" s="139">
        <v>2</v>
      </c>
      <c r="V92" s="140">
        <v>10</v>
      </c>
      <c r="W92" s="126">
        <f t="shared" si="17"/>
        <v>1</v>
      </c>
      <c r="X92" s="127">
        <f t="shared" si="22"/>
        <v>1</v>
      </c>
      <c r="Y92" s="127">
        <f t="shared" si="18"/>
        <v>0</v>
      </c>
      <c r="Z92" s="129">
        <f t="shared" si="19"/>
        <v>0</v>
      </c>
      <c r="AA92" s="141" t="str">
        <f t="shared" si="23"/>
        <v>SRSA</v>
      </c>
      <c r="AB92" s="126">
        <f t="shared" si="24"/>
        <v>1</v>
      </c>
      <c r="AC92" s="127">
        <f t="shared" si="25"/>
        <v>0</v>
      </c>
      <c r="AD92" s="129">
        <f t="shared" si="26"/>
        <v>0</v>
      </c>
      <c r="AE92" s="141" t="str">
        <f t="shared" si="20"/>
        <v>-</v>
      </c>
      <c r="AF92" s="126">
        <f t="shared" si="21"/>
        <v>0</v>
      </c>
      <c r="AG92" s="10" t="e">
        <v>#N/A</v>
      </c>
    </row>
    <row r="93" spans="1:33" s="10" customFormat="1" ht="12.75">
      <c r="A93" s="111">
        <v>3168100</v>
      </c>
      <c r="B93" s="112">
        <v>160180000</v>
      </c>
      <c r="C93" s="113" t="s">
        <v>99</v>
      </c>
      <c r="D93" s="114" t="s">
        <v>1357</v>
      </c>
      <c r="E93" s="114" t="s">
        <v>1358</v>
      </c>
      <c r="F93" s="114">
        <v>69201</v>
      </c>
      <c r="G93" s="115">
        <v>1842</v>
      </c>
      <c r="H93" s="116">
        <v>4023761680</v>
      </c>
      <c r="I93" s="117">
        <v>7</v>
      </c>
      <c r="J93" s="118" t="s">
        <v>530</v>
      </c>
      <c r="K93" s="91"/>
      <c r="L93" s="84">
        <v>11.81</v>
      </c>
      <c r="M93" s="88" t="s">
        <v>529</v>
      </c>
      <c r="N93" s="119">
        <v>20</v>
      </c>
      <c r="O93" s="118" t="s">
        <v>530</v>
      </c>
      <c r="P93" s="70"/>
      <c r="Q93" s="91" t="str">
        <f t="shared" si="16"/>
        <v>NO</v>
      </c>
      <c r="R93" s="120" t="s">
        <v>530</v>
      </c>
      <c r="S93" s="95">
        <v>2199</v>
      </c>
      <c r="T93" s="75">
        <v>0</v>
      </c>
      <c r="U93" s="75">
        <v>24</v>
      </c>
      <c r="V93" s="97">
        <v>45</v>
      </c>
      <c r="W93" s="113">
        <f t="shared" si="17"/>
        <v>1</v>
      </c>
      <c r="X93" s="114">
        <f t="shared" si="22"/>
        <v>1</v>
      </c>
      <c r="Y93" s="114">
        <f t="shared" si="18"/>
        <v>0</v>
      </c>
      <c r="Z93" s="116">
        <f t="shared" si="19"/>
        <v>0</v>
      </c>
      <c r="AA93" s="121" t="str">
        <f t="shared" si="23"/>
        <v>SRSA</v>
      </c>
      <c r="AB93" s="113">
        <f t="shared" si="24"/>
        <v>1</v>
      </c>
      <c r="AC93" s="114">
        <f t="shared" si="25"/>
        <v>1</v>
      </c>
      <c r="AD93" s="116" t="str">
        <f t="shared" si="26"/>
        <v>Initial</v>
      </c>
      <c r="AE93" s="121" t="str">
        <f t="shared" si="20"/>
        <v>-</v>
      </c>
      <c r="AF93" s="113" t="str">
        <f t="shared" si="21"/>
        <v>SRSA</v>
      </c>
      <c r="AG93" s="10" t="s">
        <v>808</v>
      </c>
    </row>
    <row r="94" spans="1:33" s="10" customFormat="1" ht="12.75">
      <c r="A94" s="111">
        <v>3127870</v>
      </c>
      <c r="B94" s="112">
        <v>600026000</v>
      </c>
      <c r="C94" s="113" t="s">
        <v>1467</v>
      </c>
      <c r="D94" s="114" t="s">
        <v>1468</v>
      </c>
      <c r="E94" s="114" t="s">
        <v>1352</v>
      </c>
      <c r="F94" s="114">
        <v>69167</v>
      </c>
      <c r="G94" s="115">
        <v>9211</v>
      </c>
      <c r="H94" s="116">
        <v>3085872479</v>
      </c>
      <c r="I94" s="117">
        <v>7</v>
      </c>
      <c r="J94" s="118" t="s">
        <v>530</v>
      </c>
      <c r="K94" s="91"/>
      <c r="L94" s="84">
        <v>4.7</v>
      </c>
      <c r="M94" s="88" t="s">
        <v>528</v>
      </c>
      <c r="N94" s="119">
        <v>40</v>
      </c>
      <c r="O94" s="118" t="s">
        <v>530</v>
      </c>
      <c r="P94" s="70"/>
      <c r="Q94" s="91" t="str">
        <f t="shared" si="16"/>
        <v>NO</v>
      </c>
      <c r="R94" s="120" t="s">
        <v>530</v>
      </c>
      <c r="S94" s="95">
        <v>1174</v>
      </c>
      <c r="T94" s="75">
        <v>0</v>
      </c>
      <c r="U94" s="75">
        <v>10</v>
      </c>
      <c r="V94" s="97">
        <v>19</v>
      </c>
      <c r="W94" s="113">
        <f t="shared" si="17"/>
        <v>1</v>
      </c>
      <c r="X94" s="114">
        <f t="shared" si="22"/>
        <v>1</v>
      </c>
      <c r="Y94" s="114">
        <f t="shared" si="18"/>
        <v>0</v>
      </c>
      <c r="Z94" s="116">
        <f t="shared" si="19"/>
        <v>0</v>
      </c>
      <c r="AA94" s="121" t="str">
        <f t="shared" si="23"/>
        <v>SRSA</v>
      </c>
      <c r="AB94" s="113">
        <f t="shared" si="24"/>
        <v>1</v>
      </c>
      <c r="AC94" s="114">
        <f t="shared" si="25"/>
        <v>1</v>
      </c>
      <c r="AD94" s="116" t="str">
        <f t="shared" si="26"/>
        <v>Initial</v>
      </c>
      <c r="AE94" s="121" t="str">
        <f t="shared" si="20"/>
        <v>-</v>
      </c>
      <c r="AF94" s="113" t="str">
        <f t="shared" si="21"/>
        <v>SRSA</v>
      </c>
      <c r="AG94" s="10" t="s">
        <v>807</v>
      </c>
    </row>
    <row r="95" spans="1:33" s="10" customFormat="1" ht="12.75">
      <c r="A95" s="124">
        <v>3126280</v>
      </c>
      <c r="B95" s="125">
        <v>590024000</v>
      </c>
      <c r="C95" s="126" t="s">
        <v>1456</v>
      </c>
      <c r="D95" s="127" t="s">
        <v>984</v>
      </c>
      <c r="E95" s="127" t="s">
        <v>985</v>
      </c>
      <c r="F95" s="127">
        <v>68748</v>
      </c>
      <c r="G95" s="128">
        <v>210</v>
      </c>
      <c r="H95" s="129">
        <v>4023717757</v>
      </c>
      <c r="I95" s="130">
        <v>7</v>
      </c>
      <c r="J95" s="131" t="s">
        <v>530</v>
      </c>
      <c r="K95" s="132"/>
      <c r="L95" s="133">
        <v>14.61</v>
      </c>
      <c r="M95" s="134" t="s">
        <v>529</v>
      </c>
      <c r="N95" s="135">
        <v>0</v>
      </c>
      <c r="O95" s="131" t="s">
        <v>531</v>
      </c>
      <c r="P95" s="136"/>
      <c r="Q95" s="132" t="str">
        <f t="shared" si="16"/>
        <v>NO</v>
      </c>
      <c r="R95" s="137" t="s">
        <v>530</v>
      </c>
      <c r="S95" s="138">
        <v>199</v>
      </c>
      <c r="T95" s="139">
        <v>0</v>
      </c>
      <c r="U95" s="139">
        <v>28</v>
      </c>
      <c r="V95" s="140">
        <v>52</v>
      </c>
      <c r="W95" s="126">
        <f t="shared" si="17"/>
        <v>1</v>
      </c>
      <c r="X95" s="127">
        <f t="shared" si="22"/>
        <v>1</v>
      </c>
      <c r="Y95" s="127">
        <f t="shared" si="18"/>
        <v>0</v>
      </c>
      <c r="Z95" s="129">
        <f t="shared" si="19"/>
        <v>0</v>
      </c>
      <c r="AA95" s="141" t="str">
        <f t="shared" si="23"/>
        <v>SRSA</v>
      </c>
      <c r="AB95" s="126">
        <f t="shared" si="24"/>
        <v>1</v>
      </c>
      <c r="AC95" s="127">
        <f t="shared" si="25"/>
        <v>0</v>
      </c>
      <c r="AD95" s="129">
        <f t="shared" si="26"/>
        <v>0</v>
      </c>
      <c r="AE95" s="141" t="str">
        <f t="shared" si="20"/>
        <v>-</v>
      </c>
      <c r="AF95" s="126">
        <f t="shared" si="21"/>
        <v>0</v>
      </c>
      <c r="AG95" s="10" t="e">
        <v>#N/A</v>
      </c>
    </row>
    <row r="96" spans="1:33" s="10" customFormat="1" ht="12.75">
      <c r="A96" s="111">
        <v>3105910</v>
      </c>
      <c r="B96" s="112">
        <v>850060000</v>
      </c>
      <c r="C96" s="113" t="s">
        <v>1295</v>
      </c>
      <c r="D96" s="114" t="s">
        <v>1296</v>
      </c>
      <c r="E96" s="114" t="s">
        <v>1297</v>
      </c>
      <c r="F96" s="114">
        <v>68340</v>
      </c>
      <c r="G96" s="115">
        <v>547</v>
      </c>
      <c r="H96" s="116">
        <v>4023657272</v>
      </c>
      <c r="I96" s="117">
        <v>7</v>
      </c>
      <c r="J96" s="118" t="s">
        <v>530</v>
      </c>
      <c r="K96" s="91"/>
      <c r="L96" s="84">
        <v>254.35</v>
      </c>
      <c r="M96" s="88" t="s">
        <v>528</v>
      </c>
      <c r="N96" s="119">
        <v>15.41218638</v>
      </c>
      <c r="O96" s="118" t="s">
        <v>531</v>
      </c>
      <c r="P96" s="70"/>
      <c r="Q96" s="91" t="str">
        <f t="shared" si="16"/>
        <v>NO</v>
      </c>
      <c r="R96" s="120" t="s">
        <v>530</v>
      </c>
      <c r="S96" s="95">
        <v>17379</v>
      </c>
      <c r="T96" s="75">
        <v>1888</v>
      </c>
      <c r="U96" s="75">
        <v>1832</v>
      </c>
      <c r="V96" s="97">
        <v>968</v>
      </c>
      <c r="W96" s="113">
        <f t="shared" si="17"/>
        <v>1</v>
      </c>
      <c r="X96" s="114">
        <f t="shared" si="22"/>
        <v>1</v>
      </c>
      <c r="Y96" s="114">
        <f t="shared" si="18"/>
        <v>0</v>
      </c>
      <c r="Z96" s="116">
        <f t="shared" si="19"/>
        <v>0</v>
      </c>
      <c r="AA96" s="121" t="str">
        <f t="shared" si="23"/>
        <v>SRSA</v>
      </c>
      <c r="AB96" s="113">
        <f t="shared" si="24"/>
        <v>1</v>
      </c>
      <c r="AC96" s="114">
        <f t="shared" si="25"/>
        <v>0</v>
      </c>
      <c r="AD96" s="116">
        <f t="shared" si="26"/>
        <v>0</v>
      </c>
      <c r="AE96" s="121" t="str">
        <f t="shared" si="20"/>
        <v>-</v>
      </c>
      <c r="AF96" s="113">
        <f t="shared" si="21"/>
        <v>0</v>
      </c>
      <c r="AG96" s="10" t="s">
        <v>805</v>
      </c>
    </row>
    <row r="97" spans="1:33" s="10" customFormat="1" ht="12.75">
      <c r="A97" s="111">
        <v>3131920</v>
      </c>
      <c r="B97" s="112">
        <v>760031000</v>
      </c>
      <c r="C97" s="113" t="s">
        <v>1492</v>
      </c>
      <c r="D97" s="114" t="s">
        <v>1493</v>
      </c>
      <c r="E97" s="114" t="s">
        <v>1071</v>
      </c>
      <c r="F97" s="114">
        <v>68333</v>
      </c>
      <c r="G97" s="115">
        <v>281</v>
      </c>
      <c r="H97" s="116">
        <v>4028265368</v>
      </c>
      <c r="I97" s="117">
        <v>7</v>
      </c>
      <c r="J97" s="118" t="s">
        <v>530</v>
      </c>
      <c r="K97" s="91"/>
      <c r="L97" s="84">
        <v>8.19</v>
      </c>
      <c r="M97" s="88" t="s">
        <v>528</v>
      </c>
      <c r="N97" s="119">
        <v>4.761904762</v>
      </c>
      <c r="O97" s="118" t="s">
        <v>531</v>
      </c>
      <c r="P97" s="70"/>
      <c r="Q97" s="91" t="str">
        <f t="shared" si="16"/>
        <v>NO</v>
      </c>
      <c r="R97" s="120" t="s">
        <v>530</v>
      </c>
      <c r="S97" s="95">
        <v>367</v>
      </c>
      <c r="T97" s="75">
        <v>0</v>
      </c>
      <c r="U97" s="75">
        <v>17</v>
      </c>
      <c r="V97" s="97">
        <v>34</v>
      </c>
      <c r="W97" s="113">
        <f t="shared" si="17"/>
        <v>1</v>
      </c>
      <c r="X97" s="114">
        <f t="shared" si="22"/>
        <v>1</v>
      </c>
      <c r="Y97" s="114">
        <f t="shared" si="18"/>
        <v>0</v>
      </c>
      <c r="Z97" s="116">
        <f t="shared" si="19"/>
        <v>0</v>
      </c>
      <c r="AA97" s="121" t="str">
        <f t="shared" si="23"/>
        <v>SRSA</v>
      </c>
      <c r="AB97" s="113">
        <f t="shared" si="24"/>
        <v>1</v>
      </c>
      <c r="AC97" s="114">
        <f t="shared" si="25"/>
        <v>0</v>
      </c>
      <c r="AD97" s="116">
        <f t="shared" si="26"/>
        <v>0</v>
      </c>
      <c r="AE97" s="121" t="str">
        <f t="shared" si="20"/>
        <v>-</v>
      </c>
      <c r="AF97" s="113">
        <f t="shared" si="21"/>
        <v>0</v>
      </c>
      <c r="AG97" s="10" t="s">
        <v>804</v>
      </c>
    </row>
    <row r="98" spans="1:33" s="10" customFormat="1" ht="12.75">
      <c r="A98" s="111">
        <v>3100125</v>
      </c>
      <c r="B98" s="112">
        <v>340100000</v>
      </c>
      <c r="C98" s="113" t="s">
        <v>1140</v>
      </c>
      <c r="D98" s="114" t="s">
        <v>1141</v>
      </c>
      <c r="E98" s="114" t="s">
        <v>1142</v>
      </c>
      <c r="F98" s="114">
        <v>68415</v>
      </c>
      <c r="G98" s="115">
        <v>188</v>
      </c>
      <c r="H98" s="116">
        <v>4027664171</v>
      </c>
      <c r="I98" s="117">
        <v>7</v>
      </c>
      <c r="J98" s="118" t="s">
        <v>530</v>
      </c>
      <c r="K98" s="91"/>
      <c r="L98" s="84">
        <v>277.4</v>
      </c>
      <c r="M98" s="88" t="s">
        <v>528</v>
      </c>
      <c r="N98" s="119">
        <v>8.517350158</v>
      </c>
      <c r="O98" s="118" t="s">
        <v>531</v>
      </c>
      <c r="P98" s="70"/>
      <c r="Q98" s="91" t="str">
        <f t="shared" si="16"/>
        <v>NO</v>
      </c>
      <c r="R98" s="120" t="s">
        <v>530</v>
      </c>
      <c r="S98" s="95">
        <v>15570</v>
      </c>
      <c r="T98" s="75">
        <v>941</v>
      </c>
      <c r="U98" s="75">
        <v>1210</v>
      </c>
      <c r="V98" s="97">
        <v>1076</v>
      </c>
      <c r="W98" s="113">
        <f t="shared" si="17"/>
        <v>1</v>
      </c>
      <c r="X98" s="114">
        <f t="shared" si="22"/>
        <v>1</v>
      </c>
      <c r="Y98" s="114">
        <f t="shared" si="18"/>
        <v>0</v>
      </c>
      <c r="Z98" s="116">
        <f t="shared" si="19"/>
        <v>0</v>
      </c>
      <c r="AA98" s="121" t="str">
        <f t="shared" si="23"/>
        <v>SRSA</v>
      </c>
      <c r="AB98" s="113">
        <f t="shared" si="24"/>
        <v>1</v>
      </c>
      <c r="AC98" s="114">
        <f t="shared" si="25"/>
        <v>0</v>
      </c>
      <c r="AD98" s="116">
        <f t="shared" si="26"/>
        <v>0</v>
      </c>
      <c r="AE98" s="121" t="str">
        <f t="shared" si="20"/>
        <v>-</v>
      </c>
      <c r="AF98" s="113">
        <f t="shared" si="21"/>
        <v>0</v>
      </c>
      <c r="AG98" s="10" t="s">
        <v>803</v>
      </c>
    </row>
    <row r="99" spans="1:33" s="10" customFormat="1" ht="12.75">
      <c r="A99" s="111">
        <v>3110800</v>
      </c>
      <c r="B99" s="112">
        <v>380005000</v>
      </c>
      <c r="C99" s="113" t="s">
        <v>1367</v>
      </c>
      <c r="D99" s="114" t="s">
        <v>1368</v>
      </c>
      <c r="E99" s="114" t="s">
        <v>1333</v>
      </c>
      <c r="F99" s="114">
        <v>69366</v>
      </c>
      <c r="G99" s="115">
        <v>103</v>
      </c>
      <c r="H99" s="116">
        <v>3085446458</v>
      </c>
      <c r="I99" s="117">
        <v>7</v>
      </c>
      <c r="J99" s="118" t="s">
        <v>530</v>
      </c>
      <c r="K99" s="91"/>
      <c r="L99" s="84">
        <v>21.15</v>
      </c>
      <c r="M99" s="88" t="s">
        <v>529</v>
      </c>
      <c r="N99" s="119">
        <v>12.5</v>
      </c>
      <c r="O99" s="118" t="s">
        <v>531</v>
      </c>
      <c r="P99" s="70"/>
      <c r="Q99" s="91" t="str">
        <f t="shared" si="16"/>
        <v>NO</v>
      </c>
      <c r="R99" s="120" t="s">
        <v>530</v>
      </c>
      <c r="S99" s="95">
        <v>1247</v>
      </c>
      <c r="T99" s="75">
        <v>0</v>
      </c>
      <c r="U99" s="75">
        <v>43</v>
      </c>
      <c r="V99" s="97">
        <v>82</v>
      </c>
      <c r="W99" s="113">
        <f t="shared" si="17"/>
        <v>1</v>
      </c>
      <c r="X99" s="114">
        <f t="shared" si="22"/>
        <v>1</v>
      </c>
      <c r="Y99" s="114">
        <f t="shared" si="18"/>
        <v>0</v>
      </c>
      <c r="Z99" s="116">
        <f t="shared" si="19"/>
        <v>0</v>
      </c>
      <c r="AA99" s="121" t="str">
        <f t="shared" si="23"/>
        <v>SRSA</v>
      </c>
      <c r="AB99" s="113">
        <f t="shared" si="24"/>
        <v>1</v>
      </c>
      <c r="AC99" s="114">
        <f t="shared" si="25"/>
        <v>0</v>
      </c>
      <c r="AD99" s="116">
        <f t="shared" si="26"/>
        <v>0</v>
      </c>
      <c r="AE99" s="121" t="str">
        <f t="shared" si="20"/>
        <v>-</v>
      </c>
      <c r="AF99" s="113">
        <f t="shared" si="21"/>
        <v>0</v>
      </c>
      <c r="AG99" s="10" t="s">
        <v>580</v>
      </c>
    </row>
    <row r="100" spans="1:33" s="10" customFormat="1" ht="12.75">
      <c r="A100" s="124">
        <v>3116800</v>
      </c>
      <c r="B100" s="125">
        <v>240013000</v>
      </c>
      <c r="C100" s="126" t="s">
        <v>1411</v>
      </c>
      <c r="D100" s="127" t="s">
        <v>952</v>
      </c>
      <c r="E100" s="127" t="s">
        <v>953</v>
      </c>
      <c r="F100" s="127">
        <v>68850</v>
      </c>
      <c r="G100" s="128">
        <v>1940</v>
      </c>
      <c r="H100" s="129">
        <v>3083243833</v>
      </c>
      <c r="I100" s="130">
        <v>7</v>
      </c>
      <c r="J100" s="131" t="s">
        <v>530</v>
      </c>
      <c r="K100" s="132"/>
      <c r="L100" s="133">
        <v>15.06</v>
      </c>
      <c r="M100" s="134" t="s">
        <v>528</v>
      </c>
      <c r="N100" s="135">
        <v>16.66666667</v>
      </c>
      <c r="O100" s="131" t="s">
        <v>531</v>
      </c>
      <c r="P100" s="136"/>
      <c r="Q100" s="132" t="str">
        <f t="shared" si="16"/>
        <v>NO</v>
      </c>
      <c r="R100" s="137" t="s">
        <v>530</v>
      </c>
      <c r="S100" s="138">
        <v>3023</v>
      </c>
      <c r="T100" s="139">
        <v>0</v>
      </c>
      <c r="U100" s="139">
        <v>30</v>
      </c>
      <c r="V100" s="140">
        <v>56</v>
      </c>
      <c r="W100" s="126">
        <f t="shared" si="17"/>
        <v>1</v>
      </c>
      <c r="X100" s="127">
        <f t="shared" si="22"/>
        <v>1</v>
      </c>
      <c r="Y100" s="127">
        <f t="shared" si="18"/>
        <v>0</v>
      </c>
      <c r="Z100" s="129">
        <f t="shared" si="19"/>
        <v>0</v>
      </c>
      <c r="AA100" s="141" t="str">
        <f t="shared" si="23"/>
        <v>SRSA</v>
      </c>
      <c r="AB100" s="126">
        <f t="shared" si="24"/>
        <v>1</v>
      </c>
      <c r="AC100" s="127">
        <f t="shared" si="25"/>
        <v>0</v>
      </c>
      <c r="AD100" s="129">
        <f t="shared" si="26"/>
        <v>0</v>
      </c>
      <c r="AE100" s="141" t="str">
        <f t="shared" si="20"/>
        <v>-</v>
      </c>
      <c r="AF100" s="126">
        <f t="shared" si="21"/>
        <v>0</v>
      </c>
      <c r="AG100" s="10" t="e">
        <v>#N/A</v>
      </c>
    </row>
    <row r="101" spans="1:33" s="10" customFormat="1" ht="12.75">
      <c r="A101" s="111">
        <v>3118450</v>
      </c>
      <c r="B101" s="112">
        <v>10015000</v>
      </c>
      <c r="C101" s="113" t="s">
        <v>1412</v>
      </c>
      <c r="D101" s="114" t="s">
        <v>1413</v>
      </c>
      <c r="E101" s="114" t="s">
        <v>1173</v>
      </c>
      <c r="F101" s="114">
        <v>68901</v>
      </c>
      <c r="G101" s="115">
        <v>8425</v>
      </c>
      <c r="H101" s="116">
        <v>4024636107</v>
      </c>
      <c r="I101" s="117">
        <v>7</v>
      </c>
      <c r="J101" s="118" t="s">
        <v>530</v>
      </c>
      <c r="K101" s="91"/>
      <c r="L101" s="84">
        <v>71.01</v>
      </c>
      <c r="M101" s="88" t="s">
        <v>528</v>
      </c>
      <c r="N101" s="119">
        <v>12.96296296</v>
      </c>
      <c r="O101" s="118" t="s">
        <v>531</v>
      </c>
      <c r="P101" s="70"/>
      <c r="Q101" s="91" t="str">
        <f t="shared" si="16"/>
        <v>NO</v>
      </c>
      <c r="R101" s="120" t="s">
        <v>530</v>
      </c>
      <c r="S101" s="95">
        <v>2051</v>
      </c>
      <c r="T101" s="75">
        <v>0</v>
      </c>
      <c r="U101" s="75">
        <v>142</v>
      </c>
      <c r="V101" s="97">
        <v>270</v>
      </c>
      <c r="W101" s="113">
        <f t="shared" si="17"/>
        <v>1</v>
      </c>
      <c r="X101" s="114">
        <f t="shared" si="22"/>
        <v>1</v>
      </c>
      <c r="Y101" s="114">
        <f t="shared" si="18"/>
        <v>0</v>
      </c>
      <c r="Z101" s="116">
        <f t="shared" si="19"/>
        <v>0</v>
      </c>
      <c r="AA101" s="121" t="str">
        <f t="shared" si="23"/>
        <v>SRSA</v>
      </c>
      <c r="AB101" s="113">
        <f t="shared" si="24"/>
        <v>1</v>
      </c>
      <c r="AC101" s="114">
        <f t="shared" si="25"/>
        <v>0</v>
      </c>
      <c r="AD101" s="116">
        <f t="shared" si="26"/>
        <v>0</v>
      </c>
      <c r="AE101" s="121" t="str">
        <f t="shared" si="20"/>
        <v>-</v>
      </c>
      <c r="AF101" s="113">
        <f t="shared" si="21"/>
        <v>0</v>
      </c>
      <c r="AG101" s="10" t="s">
        <v>798</v>
      </c>
    </row>
    <row r="102" spans="1:33" s="10" customFormat="1" ht="12.75">
      <c r="A102" s="124">
        <v>3118680</v>
      </c>
      <c r="B102" s="125">
        <v>240015000</v>
      </c>
      <c r="C102" s="126" t="s">
        <v>1414</v>
      </c>
      <c r="D102" s="127" t="s">
        <v>952</v>
      </c>
      <c r="E102" s="127" t="s">
        <v>953</v>
      </c>
      <c r="F102" s="127">
        <v>68850</v>
      </c>
      <c r="G102" s="128">
        <v>1940</v>
      </c>
      <c r="H102" s="129">
        <v>3083243833</v>
      </c>
      <c r="I102" s="130">
        <v>7</v>
      </c>
      <c r="J102" s="131" t="s">
        <v>530</v>
      </c>
      <c r="K102" s="132"/>
      <c r="L102" s="133">
        <v>23.18</v>
      </c>
      <c r="M102" s="134" t="s">
        <v>528</v>
      </c>
      <c r="N102" s="135">
        <v>16.94915254</v>
      </c>
      <c r="O102" s="131" t="s">
        <v>531</v>
      </c>
      <c r="P102" s="136"/>
      <c r="Q102" s="132" t="str">
        <f t="shared" si="16"/>
        <v>NO</v>
      </c>
      <c r="R102" s="137" t="s">
        <v>530</v>
      </c>
      <c r="S102" s="138">
        <v>2464</v>
      </c>
      <c r="T102" s="139">
        <v>0</v>
      </c>
      <c r="U102" s="139">
        <v>55</v>
      </c>
      <c r="V102" s="140">
        <v>105</v>
      </c>
      <c r="W102" s="126">
        <f t="shared" si="17"/>
        <v>1</v>
      </c>
      <c r="X102" s="127">
        <f t="shared" si="22"/>
        <v>1</v>
      </c>
      <c r="Y102" s="127">
        <f t="shared" si="18"/>
        <v>0</v>
      </c>
      <c r="Z102" s="129">
        <f t="shared" si="19"/>
        <v>0</v>
      </c>
      <c r="AA102" s="141" t="str">
        <f t="shared" si="23"/>
        <v>SRSA</v>
      </c>
      <c r="AB102" s="126">
        <f t="shared" si="24"/>
        <v>1</v>
      </c>
      <c r="AC102" s="127">
        <f t="shared" si="25"/>
        <v>0</v>
      </c>
      <c r="AD102" s="129">
        <f t="shared" si="26"/>
        <v>0</v>
      </c>
      <c r="AE102" s="141" t="str">
        <f t="shared" si="20"/>
        <v>-</v>
      </c>
      <c r="AF102" s="126">
        <f t="shared" si="21"/>
        <v>0</v>
      </c>
      <c r="AG102" s="10" t="e">
        <v>#N/A</v>
      </c>
    </row>
    <row r="103" spans="1:33" s="10" customFormat="1" ht="12.75">
      <c r="A103" s="124">
        <v>3119450</v>
      </c>
      <c r="B103" s="125">
        <v>240016000</v>
      </c>
      <c r="C103" s="126" t="s">
        <v>1420</v>
      </c>
      <c r="D103" s="127" t="s">
        <v>952</v>
      </c>
      <c r="E103" s="127" t="s">
        <v>953</v>
      </c>
      <c r="F103" s="127">
        <v>68850</v>
      </c>
      <c r="G103" s="128">
        <v>1940</v>
      </c>
      <c r="H103" s="129">
        <v>3083243833</v>
      </c>
      <c r="I103" s="130">
        <v>7</v>
      </c>
      <c r="J103" s="131" t="s">
        <v>530</v>
      </c>
      <c r="K103" s="132"/>
      <c r="L103" s="133">
        <v>16.52</v>
      </c>
      <c r="M103" s="134" t="s">
        <v>528</v>
      </c>
      <c r="N103" s="135">
        <v>3.846153846</v>
      </c>
      <c r="O103" s="131" t="s">
        <v>531</v>
      </c>
      <c r="P103" s="136"/>
      <c r="Q103" s="132" t="str">
        <f t="shared" si="16"/>
        <v>NO</v>
      </c>
      <c r="R103" s="137" t="s">
        <v>530</v>
      </c>
      <c r="S103" s="138">
        <v>733</v>
      </c>
      <c r="T103" s="139">
        <v>0</v>
      </c>
      <c r="U103" s="139">
        <v>37</v>
      </c>
      <c r="V103" s="140">
        <v>71</v>
      </c>
      <c r="W103" s="126">
        <f t="shared" si="17"/>
        <v>1</v>
      </c>
      <c r="X103" s="127">
        <f t="shared" si="22"/>
        <v>1</v>
      </c>
      <c r="Y103" s="127">
        <f t="shared" si="18"/>
        <v>0</v>
      </c>
      <c r="Z103" s="129">
        <f t="shared" si="19"/>
        <v>0</v>
      </c>
      <c r="AA103" s="141" t="str">
        <f t="shared" si="23"/>
        <v>SRSA</v>
      </c>
      <c r="AB103" s="126">
        <f t="shared" si="24"/>
        <v>1</v>
      </c>
      <c r="AC103" s="127">
        <f t="shared" si="25"/>
        <v>0</v>
      </c>
      <c r="AD103" s="129">
        <f t="shared" si="26"/>
        <v>0</v>
      </c>
      <c r="AE103" s="141" t="str">
        <f t="shared" si="20"/>
        <v>-</v>
      </c>
      <c r="AF103" s="126">
        <f t="shared" si="21"/>
        <v>0</v>
      </c>
      <c r="AG103" s="10" t="e">
        <v>#N/A</v>
      </c>
    </row>
    <row r="104" spans="1:33" s="1" customFormat="1" ht="12.75">
      <c r="A104" s="142">
        <v>3100013</v>
      </c>
      <c r="B104" s="142">
        <v>240017000</v>
      </c>
      <c r="C104" s="126" t="s">
        <v>951</v>
      </c>
      <c r="D104" s="127" t="s">
        <v>952</v>
      </c>
      <c r="E104" s="127" t="s">
        <v>953</v>
      </c>
      <c r="F104" s="127">
        <v>68850</v>
      </c>
      <c r="G104" s="128">
        <v>1940</v>
      </c>
      <c r="H104" s="129">
        <v>3083243833</v>
      </c>
      <c r="I104" s="130">
        <v>7</v>
      </c>
      <c r="J104" s="131" t="s">
        <v>530</v>
      </c>
      <c r="K104" s="132"/>
      <c r="L104" s="133">
        <v>41.97</v>
      </c>
      <c r="M104" s="134" t="s">
        <v>528</v>
      </c>
      <c r="N104" s="135">
        <v>10.52631579</v>
      </c>
      <c r="O104" s="131" t="s">
        <v>531</v>
      </c>
      <c r="P104" s="136"/>
      <c r="Q104" s="132" t="str">
        <f t="shared" si="16"/>
        <v>NO</v>
      </c>
      <c r="R104" s="137" t="s">
        <v>530</v>
      </c>
      <c r="S104" s="138">
        <v>2087</v>
      </c>
      <c r="T104" s="139">
        <v>0</v>
      </c>
      <c r="U104" s="139">
        <v>91</v>
      </c>
      <c r="V104" s="140">
        <v>172</v>
      </c>
      <c r="W104" s="126">
        <f t="shared" si="17"/>
        <v>1</v>
      </c>
      <c r="X104" s="127">
        <f t="shared" si="22"/>
        <v>1</v>
      </c>
      <c r="Y104" s="127">
        <f t="shared" si="18"/>
        <v>0</v>
      </c>
      <c r="Z104" s="129">
        <f t="shared" si="19"/>
        <v>0</v>
      </c>
      <c r="AA104" s="141" t="str">
        <f t="shared" si="23"/>
        <v>SRSA</v>
      </c>
      <c r="AB104" s="126">
        <f t="shared" si="24"/>
        <v>1</v>
      </c>
      <c r="AC104" s="127">
        <f t="shared" si="25"/>
        <v>0</v>
      </c>
      <c r="AD104" s="129">
        <f t="shared" si="26"/>
        <v>0</v>
      </c>
      <c r="AE104" s="141" t="str">
        <f t="shared" si="20"/>
        <v>-</v>
      </c>
      <c r="AF104" s="126">
        <f t="shared" si="21"/>
        <v>0</v>
      </c>
      <c r="AG104" s="10" t="e">
        <v>#N/A</v>
      </c>
    </row>
    <row r="105" spans="1:33" s="10" customFormat="1" ht="12.75">
      <c r="A105" s="124">
        <v>3124850</v>
      </c>
      <c r="B105" s="125">
        <v>240022000</v>
      </c>
      <c r="C105" s="126" t="s">
        <v>1450</v>
      </c>
      <c r="D105" s="127" t="s">
        <v>952</v>
      </c>
      <c r="E105" s="127" t="s">
        <v>953</v>
      </c>
      <c r="F105" s="127">
        <v>68850</v>
      </c>
      <c r="G105" s="128">
        <v>1940</v>
      </c>
      <c r="H105" s="129">
        <v>3083243833</v>
      </c>
      <c r="I105" s="130">
        <v>7</v>
      </c>
      <c r="J105" s="131" t="s">
        <v>530</v>
      </c>
      <c r="K105" s="132"/>
      <c r="L105" s="133">
        <v>22.14</v>
      </c>
      <c r="M105" s="134" t="s">
        <v>528</v>
      </c>
      <c r="N105" s="135">
        <v>9.433962264</v>
      </c>
      <c r="O105" s="131" t="s">
        <v>531</v>
      </c>
      <c r="P105" s="136"/>
      <c r="Q105" s="132" t="str">
        <f t="shared" si="16"/>
        <v>NO</v>
      </c>
      <c r="R105" s="137" t="s">
        <v>530</v>
      </c>
      <c r="S105" s="138">
        <v>1701</v>
      </c>
      <c r="T105" s="139">
        <v>0</v>
      </c>
      <c r="U105" s="139">
        <v>41</v>
      </c>
      <c r="V105" s="140">
        <v>79</v>
      </c>
      <c r="W105" s="126">
        <f t="shared" si="17"/>
        <v>1</v>
      </c>
      <c r="X105" s="127">
        <f t="shared" si="22"/>
        <v>1</v>
      </c>
      <c r="Y105" s="127">
        <f t="shared" si="18"/>
        <v>0</v>
      </c>
      <c r="Z105" s="129">
        <f t="shared" si="19"/>
        <v>0</v>
      </c>
      <c r="AA105" s="141" t="str">
        <f t="shared" si="23"/>
        <v>SRSA</v>
      </c>
      <c r="AB105" s="126">
        <f t="shared" si="24"/>
        <v>1</v>
      </c>
      <c r="AC105" s="127">
        <f t="shared" si="25"/>
        <v>0</v>
      </c>
      <c r="AD105" s="129">
        <f t="shared" si="26"/>
        <v>0</v>
      </c>
      <c r="AE105" s="141" t="str">
        <f t="shared" si="20"/>
        <v>-</v>
      </c>
      <c r="AF105" s="126">
        <f t="shared" si="21"/>
        <v>0</v>
      </c>
      <c r="AG105" s="10" t="e">
        <v>#N/A</v>
      </c>
    </row>
    <row r="106" spans="1:33" s="10" customFormat="1" ht="12.75">
      <c r="A106" s="124">
        <v>3127360</v>
      </c>
      <c r="B106" s="125">
        <v>240025000</v>
      </c>
      <c r="C106" s="126" t="s">
        <v>1461</v>
      </c>
      <c r="D106" s="127" t="s">
        <v>952</v>
      </c>
      <c r="E106" s="127" t="s">
        <v>953</v>
      </c>
      <c r="F106" s="127">
        <v>68850</v>
      </c>
      <c r="G106" s="128">
        <v>1940</v>
      </c>
      <c r="H106" s="129">
        <v>3083243833</v>
      </c>
      <c r="I106" s="130">
        <v>7</v>
      </c>
      <c r="J106" s="131" t="s">
        <v>530</v>
      </c>
      <c r="K106" s="132"/>
      <c r="L106" s="133">
        <v>31.66</v>
      </c>
      <c r="M106" s="134" t="s">
        <v>528</v>
      </c>
      <c r="N106" s="135">
        <v>6.666666667</v>
      </c>
      <c r="O106" s="131" t="s">
        <v>531</v>
      </c>
      <c r="P106" s="136"/>
      <c r="Q106" s="132" t="str">
        <f t="shared" si="16"/>
        <v>NO</v>
      </c>
      <c r="R106" s="137" t="s">
        <v>530</v>
      </c>
      <c r="S106" s="138">
        <v>542</v>
      </c>
      <c r="T106" s="139">
        <v>0</v>
      </c>
      <c r="U106" s="139">
        <v>67</v>
      </c>
      <c r="V106" s="140">
        <v>127</v>
      </c>
      <c r="W106" s="126">
        <f t="shared" si="17"/>
        <v>1</v>
      </c>
      <c r="X106" s="127">
        <f t="shared" si="22"/>
        <v>1</v>
      </c>
      <c r="Y106" s="127">
        <f t="shared" si="18"/>
        <v>0</v>
      </c>
      <c r="Z106" s="129">
        <f t="shared" si="19"/>
        <v>0</v>
      </c>
      <c r="AA106" s="141" t="str">
        <f t="shared" si="23"/>
        <v>SRSA</v>
      </c>
      <c r="AB106" s="126">
        <f t="shared" si="24"/>
        <v>1</v>
      </c>
      <c r="AC106" s="127">
        <f t="shared" si="25"/>
        <v>0</v>
      </c>
      <c r="AD106" s="129">
        <f t="shared" si="26"/>
        <v>0</v>
      </c>
      <c r="AE106" s="141" t="str">
        <f t="shared" si="20"/>
        <v>-</v>
      </c>
      <c r="AF106" s="126">
        <f t="shared" si="21"/>
        <v>0</v>
      </c>
      <c r="AG106" s="10" t="e">
        <v>#N/A</v>
      </c>
    </row>
    <row r="107" spans="1:33" s="10" customFormat="1" ht="12.75">
      <c r="A107" s="124">
        <v>3130660</v>
      </c>
      <c r="B107" s="125">
        <v>240029000</v>
      </c>
      <c r="C107" s="126" t="s">
        <v>1483</v>
      </c>
      <c r="D107" s="127" t="s">
        <v>952</v>
      </c>
      <c r="E107" s="127" t="s">
        <v>953</v>
      </c>
      <c r="F107" s="127">
        <v>68850</v>
      </c>
      <c r="G107" s="128">
        <v>1940</v>
      </c>
      <c r="H107" s="129">
        <v>3083243833</v>
      </c>
      <c r="I107" s="130">
        <v>7</v>
      </c>
      <c r="J107" s="131" t="s">
        <v>530</v>
      </c>
      <c r="K107" s="132"/>
      <c r="L107" s="133">
        <v>24.1</v>
      </c>
      <c r="M107" s="134" t="s">
        <v>528</v>
      </c>
      <c r="N107" s="135">
        <v>4.761904762</v>
      </c>
      <c r="O107" s="131" t="s">
        <v>531</v>
      </c>
      <c r="P107" s="136"/>
      <c r="Q107" s="132" t="str">
        <f t="shared" si="16"/>
        <v>NO</v>
      </c>
      <c r="R107" s="137" t="s">
        <v>530</v>
      </c>
      <c r="S107" s="138">
        <v>1113</v>
      </c>
      <c r="T107" s="139">
        <v>0</v>
      </c>
      <c r="U107" s="139">
        <v>49</v>
      </c>
      <c r="V107" s="140">
        <v>94</v>
      </c>
      <c r="W107" s="126">
        <f t="shared" si="17"/>
        <v>1</v>
      </c>
      <c r="X107" s="127">
        <f t="shared" si="22"/>
        <v>1</v>
      </c>
      <c r="Y107" s="127">
        <f t="shared" si="18"/>
        <v>0</v>
      </c>
      <c r="Z107" s="129">
        <f t="shared" si="19"/>
        <v>0</v>
      </c>
      <c r="AA107" s="141" t="str">
        <f t="shared" si="23"/>
        <v>SRSA</v>
      </c>
      <c r="AB107" s="126">
        <f t="shared" si="24"/>
        <v>1</v>
      </c>
      <c r="AC107" s="127">
        <f t="shared" si="25"/>
        <v>0</v>
      </c>
      <c r="AD107" s="129">
        <f t="shared" si="26"/>
        <v>0</v>
      </c>
      <c r="AE107" s="141" t="str">
        <f t="shared" si="20"/>
        <v>-</v>
      </c>
      <c r="AF107" s="126">
        <f t="shared" si="21"/>
        <v>0</v>
      </c>
      <c r="AG107" s="10" t="e">
        <v>#N/A</v>
      </c>
    </row>
    <row r="108" spans="1:33" s="10" customFormat="1" ht="12.75">
      <c r="A108" s="111">
        <v>3133800</v>
      </c>
      <c r="B108" s="112">
        <v>710033000</v>
      </c>
      <c r="C108" s="113" t="s">
        <v>1509</v>
      </c>
      <c r="D108" s="114" t="s">
        <v>1510</v>
      </c>
      <c r="E108" s="114" t="s">
        <v>1511</v>
      </c>
      <c r="F108" s="114">
        <v>68631</v>
      </c>
      <c r="G108" s="115">
        <v>98</v>
      </c>
      <c r="H108" s="116">
        <v>4022850143</v>
      </c>
      <c r="I108" s="117">
        <v>7</v>
      </c>
      <c r="J108" s="118" t="s">
        <v>530</v>
      </c>
      <c r="K108" s="91"/>
      <c r="L108" s="84">
        <v>27.23</v>
      </c>
      <c r="M108" s="88" t="s">
        <v>528</v>
      </c>
      <c r="N108" s="119">
        <v>17.39130435</v>
      </c>
      <c r="O108" s="118" t="s">
        <v>531</v>
      </c>
      <c r="P108" s="70"/>
      <c r="Q108" s="91" t="str">
        <f t="shared" si="16"/>
        <v>NO</v>
      </c>
      <c r="R108" s="120" t="s">
        <v>530</v>
      </c>
      <c r="S108" s="95">
        <v>3594</v>
      </c>
      <c r="T108" s="75">
        <v>44</v>
      </c>
      <c r="U108" s="75">
        <v>55</v>
      </c>
      <c r="V108" s="97">
        <v>105</v>
      </c>
      <c r="W108" s="113">
        <f t="shared" si="17"/>
        <v>1</v>
      </c>
      <c r="X108" s="114">
        <f t="shared" si="22"/>
        <v>1</v>
      </c>
      <c r="Y108" s="114">
        <f t="shared" si="18"/>
        <v>0</v>
      </c>
      <c r="Z108" s="116">
        <f t="shared" si="19"/>
        <v>0</v>
      </c>
      <c r="AA108" s="121" t="str">
        <f t="shared" si="23"/>
        <v>SRSA</v>
      </c>
      <c r="AB108" s="113">
        <f t="shared" si="24"/>
        <v>1</v>
      </c>
      <c r="AC108" s="114">
        <f t="shared" si="25"/>
        <v>0</v>
      </c>
      <c r="AD108" s="116">
        <f t="shared" si="26"/>
        <v>0</v>
      </c>
      <c r="AE108" s="121" t="str">
        <f t="shared" si="20"/>
        <v>-</v>
      </c>
      <c r="AF108" s="113">
        <f t="shared" si="21"/>
        <v>0</v>
      </c>
      <c r="AG108" s="10" t="s">
        <v>796</v>
      </c>
    </row>
    <row r="109" spans="1:33" s="10" customFormat="1" ht="12.75">
      <c r="A109" s="111">
        <v>3137800</v>
      </c>
      <c r="B109" s="112">
        <v>70039000</v>
      </c>
      <c r="C109" s="113" t="s">
        <v>1532</v>
      </c>
      <c r="D109" s="114" t="s">
        <v>1533</v>
      </c>
      <c r="E109" s="114" t="s">
        <v>1186</v>
      </c>
      <c r="F109" s="114">
        <v>69301</v>
      </c>
      <c r="G109" s="115">
        <v>9745</v>
      </c>
      <c r="H109" s="116">
        <v>3087623402</v>
      </c>
      <c r="I109" s="117">
        <v>7</v>
      </c>
      <c r="J109" s="118" t="s">
        <v>530</v>
      </c>
      <c r="K109" s="91"/>
      <c r="L109" s="84">
        <v>13.98</v>
      </c>
      <c r="M109" s="88" t="s">
        <v>528</v>
      </c>
      <c r="N109" s="119">
        <v>7.894736842</v>
      </c>
      <c r="O109" s="118" t="s">
        <v>531</v>
      </c>
      <c r="P109" s="70"/>
      <c r="Q109" s="91" t="str">
        <f t="shared" si="16"/>
        <v>NO</v>
      </c>
      <c r="R109" s="120" t="s">
        <v>530</v>
      </c>
      <c r="S109" s="95">
        <v>2111</v>
      </c>
      <c r="T109" s="75">
        <v>0</v>
      </c>
      <c r="U109" s="75">
        <v>32</v>
      </c>
      <c r="V109" s="97">
        <v>112</v>
      </c>
      <c r="W109" s="113">
        <f t="shared" si="17"/>
        <v>1</v>
      </c>
      <c r="X109" s="114">
        <f t="shared" si="22"/>
        <v>1</v>
      </c>
      <c r="Y109" s="114">
        <f t="shared" si="18"/>
        <v>0</v>
      </c>
      <c r="Z109" s="116">
        <f t="shared" si="19"/>
        <v>0</v>
      </c>
      <c r="AA109" s="121" t="str">
        <f t="shared" si="23"/>
        <v>SRSA</v>
      </c>
      <c r="AB109" s="113">
        <f t="shared" si="24"/>
        <v>1</v>
      </c>
      <c r="AC109" s="114">
        <f t="shared" si="25"/>
        <v>0</v>
      </c>
      <c r="AD109" s="116">
        <f t="shared" si="26"/>
        <v>0</v>
      </c>
      <c r="AE109" s="121" t="str">
        <f t="shared" si="20"/>
        <v>-</v>
      </c>
      <c r="AF109" s="113">
        <f t="shared" si="21"/>
        <v>0</v>
      </c>
      <c r="AG109" s="10" t="s">
        <v>845</v>
      </c>
    </row>
    <row r="110" spans="1:33" s="10" customFormat="1" ht="12.75">
      <c r="A110" s="124">
        <v>3139120</v>
      </c>
      <c r="B110" s="125">
        <v>730041000</v>
      </c>
      <c r="C110" s="126" t="s">
        <v>1538</v>
      </c>
      <c r="D110" s="127" t="s">
        <v>1539</v>
      </c>
      <c r="E110" s="127" t="s">
        <v>1384</v>
      </c>
      <c r="F110" s="127">
        <v>69001</v>
      </c>
      <c r="G110" s="128">
        <v>9558</v>
      </c>
      <c r="H110" s="129">
        <v>3083455679</v>
      </c>
      <c r="I110" s="130">
        <v>7</v>
      </c>
      <c r="J110" s="131" t="s">
        <v>530</v>
      </c>
      <c r="K110" s="132"/>
      <c r="L110" s="133">
        <v>16.92</v>
      </c>
      <c r="M110" s="134" t="s">
        <v>528</v>
      </c>
      <c r="N110" s="135">
        <v>42.85714286</v>
      </c>
      <c r="O110" s="131" t="s">
        <v>530</v>
      </c>
      <c r="P110" s="136"/>
      <c r="Q110" s="132" t="str">
        <f t="shared" si="16"/>
        <v>NO</v>
      </c>
      <c r="R110" s="137" t="s">
        <v>530</v>
      </c>
      <c r="S110" s="138">
        <v>3420</v>
      </c>
      <c r="T110" s="139">
        <v>513</v>
      </c>
      <c r="U110" s="139">
        <v>35</v>
      </c>
      <c r="V110" s="140">
        <v>148</v>
      </c>
      <c r="W110" s="126">
        <f t="shared" si="17"/>
        <v>1</v>
      </c>
      <c r="X110" s="127">
        <f t="shared" si="22"/>
        <v>1</v>
      </c>
      <c r="Y110" s="127">
        <f t="shared" si="18"/>
        <v>0</v>
      </c>
      <c r="Z110" s="129">
        <f t="shared" si="19"/>
        <v>0</v>
      </c>
      <c r="AA110" s="141" t="str">
        <f t="shared" si="23"/>
        <v>SRSA</v>
      </c>
      <c r="AB110" s="126">
        <f t="shared" si="24"/>
        <v>1</v>
      </c>
      <c r="AC110" s="127">
        <f t="shared" si="25"/>
        <v>1</v>
      </c>
      <c r="AD110" s="129" t="str">
        <f t="shared" si="26"/>
        <v>Initial</v>
      </c>
      <c r="AE110" s="141" t="str">
        <f t="shared" si="20"/>
        <v>-</v>
      </c>
      <c r="AF110" s="126" t="str">
        <f t="shared" si="21"/>
        <v>SRSA</v>
      </c>
      <c r="AG110" s="10" t="e">
        <v>#N/A</v>
      </c>
    </row>
    <row r="111" spans="1:33" s="10" customFormat="1" ht="12.75">
      <c r="A111" s="111">
        <v>3139750</v>
      </c>
      <c r="B111" s="112">
        <v>70042000</v>
      </c>
      <c r="C111" s="113" t="s">
        <v>1540</v>
      </c>
      <c r="D111" s="114" t="s">
        <v>1541</v>
      </c>
      <c r="E111" s="114" t="s">
        <v>1186</v>
      </c>
      <c r="F111" s="114">
        <v>69301</v>
      </c>
      <c r="G111" s="115">
        <v>9405</v>
      </c>
      <c r="H111" s="116">
        <v>3087625227</v>
      </c>
      <c r="I111" s="117">
        <v>7</v>
      </c>
      <c r="J111" s="118" t="s">
        <v>530</v>
      </c>
      <c r="K111" s="91"/>
      <c r="L111" s="84">
        <v>32.72</v>
      </c>
      <c r="M111" s="88" t="s">
        <v>528</v>
      </c>
      <c r="N111" s="119">
        <v>3.125</v>
      </c>
      <c r="O111" s="118" t="s">
        <v>531</v>
      </c>
      <c r="P111" s="70"/>
      <c r="Q111" s="91" t="str">
        <f t="shared" si="16"/>
        <v>NO</v>
      </c>
      <c r="R111" s="120" t="s">
        <v>530</v>
      </c>
      <c r="S111" s="95">
        <v>1655</v>
      </c>
      <c r="T111" s="75">
        <v>0</v>
      </c>
      <c r="U111" s="75">
        <v>67</v>
      </c>
      <c r="V111" s="97">
        <v>127</v>
      </c>
      <c r="W111" s="113">
        <f t="shared" si="17"/>
        <v>1</v>
      </c>
      <c r="X111" s="114">
        <f t="shared" si="22"/>
        <v>1</v>
      </c>
      <c r="Y111" s="114">
        <f t="shared" si="18"/>
        <v>0</v>
      </c>
      <c r="Z111" s="116">
        <f t="shared" si="19"/>
        <v>0</v>
      </c>
      <c r="AA111" s="121" t="str">
        <f t="shared" si="23"/>
        <v>SRSA</v>
      </c>
      <c r="AB111" s="113">
        <f t="shared" si="24"/>
        <v>1</v>
      </c>
      <c r="AC111" s="114">
        <f t="shared" si="25"/>
        <v>0</v>
      </c>
      <c r="AD111" s="116">
        <f t="shared" si="26"/>
        <v>0</v>
      </c>
      <c r="AE111" s="121" t="str">
        <f t="shared" si="20"/>
        <v>-</v>
      </c>
      <c r="AF111" s="113">
        <f t="shared" si="21"/>
        <v>0</v>
      </c>
      <c r="AG111" s="10" t="s">
        <v>797</v>
      </c>
    </row>
    <row r="112" spans="1:33" s="10" customFormat="1" ht="12.75">
      <c r="A112" s="111">
        <v>3141040</v>
      </c>
      <c r="B112" s="112">
        <v>70044000</v>
      </c>
      <c r="C112" s="113" t="s">
        <v>1550</v>
      </c>
      <c r="D112" s="114" t="s">
        <v>1551</v>
      </c>
      <c r="E112" s="114" t="s">
        <v>1186</v>
      </c>
      <c r="F112" s="114">
        <v>69301</v>
      </c>
      <c r="G112" s="115">
        <v>744</v>
      </c>
      <c r="H112" s="116">
        <v>3087623776</v>
      </c>
      <c r="I112" s="117">
        <v>7</v>
      </c>
      <c r="J112" s="118" t="s">
        <v>530</v>
      </c>
      <c r="K112" s="91"/>
      <c r="L112" s="84">
        <v>28.79</v>
      </c>
      <c r="M112" s="88" t="s">
        <v>528</v>
      </c>
      <c r="N112" s="119">
        <v>21.05263158</v>
      </c>
      <c r="O112" s="118" t="s">
        <v>530</v>
      </c>
      <c r="P112" s="70"/>
      <c r="Q112" s="91" t="str">
        <f t="shared" si="16"/>
        <v>NO</v>
      </c>
      <c r="R112" s="120" t="s">
        <v>530</v>
      </c>
      <c r="S112" s="95">
        <v>1870</v>
      </c>
      <c r="T112" s="75">
        <v>0</v>
      </c>
      <c r="U112" s="75">
        <v>61</v>
      </c>
      <c r="V112" s="97">
        <v>116</v>
      </c>
      <c r="W112" s="113">
        <f t="shared" si="17"/>
        <v>1</v>
      </c>
      <c r="X112" s="114">
        <f t="shared" si="22"/>
        <v>1</v>
      </c>
      <c r="Y112" s="114">
        <f t="shared" si="18"/>
        <v>0</v>
      </c>
      <c r="Z112" s="116">
        <f t="shared" si="19"/>
        <v>0</v>
      </c>
      <c r="AA112" s="121" t="str">
        <f t="shared" si="23"/>
        <v>SRSA</v>
      </c>
      <c r="AB112" s="113">
        <f t="shared" si="24"/>
        <v>1</v>
      </c>
      <c r="AC112" s="114">
        <f t="shared" si="25"/>
        <v>1</v>
      </c>
      <c r="AD112" s="116" t="str">
        <f t="shared" si="26"/>
        <v>Initial</v>
      </c>
      <c r="AE112" s="121" t="str">
        <f t="shared" si="20"/>
        <v>-</v>
      </c>
      <c r="AF112" s="113" t="str">
        <f t="shared" si="21"/>
        <v>SRSA</v>
      </c>
      <c r="AG112" s="10" t="s">
        <v>844</v>
      </c>
    </row>
    <row r="113" spans="1:33" s="10" customFormat="1" ht="12.75">
      <c r="A113" s="124">
        <v>3169300</v>
      </c>
      <c r="B113" s="125">
        <v>240044000</v>
      </c>
      <c r="C113" s="126" t="s">
        <v>109</v>
      </c>
      <c r="D113" s="127" t="s">
        <v>952</v>
      </c>
      <c r="E113" s="127" t="s">
        <v>953</v>
      </c>
      <c r="F113" s="127">
        <v>68850</v>
      </c>
      <c r="G113" s="128">
        <v>1940</v>
      </c>
      <c r="H113" s="129">
        <v>3083243833</v>
      </c>
      <c r="I113" s="130">
        <v>7</v>
      </c>
      <c r="J113" s="131" t="s">
        <v>530</v>
      </c>
      <c r="K113" s="132"/>
      <c r="L113" s="133">
        <v>5.78</v>
      </c>
      <c r="M113" s="134" t="s">
        <v>528</v>
      </c>
      <c r="N113" s="135">
        <v>20</v>
      </c>
      <c r="O113" s="131" t="s">
        <v>530</v>
      </c>
      <c r="P113" s="136"/>
      <c r="Q113" s="132" t="str">
        <f t="shared" si="16"/>
        <v>NO</v>
      </c>
      <c r="R113" s="137" t="s">
        <v>530</v>
      </c>
      <c r="S113" s="138">
        <v>1745</v>
      </c>
      <c r="T113" s="139">
        <v>0</v>
      </c>
      <c r="U113" s="139">
        <v>12</v>
      </c>
      <c r="V113" s="140">
        <v>22</v>
      </c>
      <c r="W113" s="126">
        <f t="shared" si="17"/>
        <v>1</v>
      </c>
      <c r="X113" s="127">
        <f t="shared" si="22"/>
        <v>1</v>
      </c>
      <c r="Y113" s="127">
        <f t="shared" si="18"/>
        <v>0</v>
      </c>
      <c r="Z113" s="129">
        <f t="shared" si="19"/>
        <v>0</v>
      </c>
      <c r="AA113" s="141" t="str">
        <f t="shared" si="23"/>
        <v>SRSA</v>
      </c>
      <c r="AB113" s="126">
        <f t="shared" si="24"/>
        <v>1</v>
      </c>
      <c r="AC113" s="127">
        <f t="shared" si="25"/>
        <v>1</v>
      </c>
      <c r="AD113" s="129" t="str">
        <f t="shared" si="26"/>
        <v>Initial</v>
      </c>
      <c r="AE113" s="141" t="str">
        <f t="shared" si="20"/>
        <v>-</v>
      </c>
      <c r="AF113" s="126" t="str">
        <f t="shared" si="21"/>
        <v>SRSA</v>
      </c>
      <c r="AG113" s="10" t="e">
        <v>#N/A</v>
      </c>
    </row>
    <row r="114" spans="1:33" s="10" customFormat="1" ht="12.75">
      <c r="A114" s="111">
        <v>3141190</v>
      </c>
      <c r="B114" s="112">
        <v>160045000</v>
      </c>
      <c r="C114" s="113" t="s">
        <v>1552</v>
      </c>
      <c r="D114" s="114" t="s">
        <v>1357</v>
      </c>
      <c r="E114" s="114" t="s">
        <v>1358</v>
      </c>
      <c r="F114" s="114">
        <v>69201</v>
      </c>
      <c r="G114" s="115">
        <v>1842</v>
      </c>
      <c r="H114" s="116">
        <v>4023761680</v>
      </c>
      <c r="I114" s="117">
        <v>7</v>
      </c>
      <c r="J114" s="118" t="s">
        <v>530</v>
      </c>
      <c r="K114" s="91"/>
      <c r="L114" s="84">
        <v>1.92</v>
      </c>
      <c r="M114" s="88" t="s">
        <v>529</v>
      </c>
      <c r="N114" s="119">
        <v>16.66666667</v>
      </c>
      <c r="O114" s="118" t="s">
        <v>531</v>
      </c>
      <c r="P114" s="70"/>
      <c r="Q114" s="91" t="str">
        <f t="shared" si="16"/>
        <v>NO</v>
      </c>
      <c r="R114" s="120" t="s">
        <v>530</v>
      </c>
      <c r="S114" s="95">
        <v>722</v>
      </c>
      <c r="T114" s="75">
        <v>0</v>
      </c>
      <c r="U114" s="75">
        <v>10</v>
      </c>
      <c r="V114" s="97">
        <v>19</v>
      </c>
      <c r="W114" s="113">
        <f t="shared" si="17"/>
        <v>1</v>
      </c>
      <c r="X114" s="114">
        <f t="shared" si="22"/>
        <v>1</v>
      </c>
      <c r="Y114" s="114">
        <f t="shared" si="18"/>
        <v>0</v>
      </c>
      <c r="Z114" s="116">
        <f t="shared" si="19"/>
        <v>0</v>
      </c>
      <c r="AA114" s="121" t="str">
        <f t="shared" si="23"/>
        <v>SRSA</v>
      </c>
      <c r="AB114" s="113">
        <f t="shared" si="24"/>
        <v>1</v>
      </c>
      <c r="AC114" s="114">
        <f t="shared" si="25"/>
        <v>0</v>
      </c>
      <c r="AD114" s="116">
        <f t="shared" si="26"/>
        <v>0</v>
      </c>
      <c r="AE114" s="121" t="str">
        <f t="shared" si="20"/>
        <v>-</v>
      </c>
      <c r="AF114" s="113">
        <f t="shared" si="21"/>
        <v>0</v>
      </c>
      <c r="AG114" s="10" t="s">
        <v>801</v>
      </c>
    </row>
    <row r="115" spans="1:33" s="10" customFormat="1" ht="12.75">
      <c r="A115" s="124">
        <v>3151960</v>
      </c>
      <c r="B115" s="125">
        <v>100065000</v>
      </c>
      <c r="C115" s="126" t="s">
        <v>5</v>
      </c>
      <c r="D115" s="127" t="s">
        <v>6</v>
      </c>
      <c r="E115" s="127" t="s">
        <v>7</v>
      </c>
      <c r="F115" s="127">
        <v>68869</v>
      </c>
      <c r="G115" s="128">
        <v>3123</v>
      </c>
      <c r="H115" s="129">
        <v>3084672339</v>
      </c>
      <c r="I115" s="130">
        <v>7</v>
      </c>
      <c r="J115" s="131" t="s">
        <v>530</v>
      </c>
      <c r="K115" s="132"/>
      <c r="L115" s="133">
        <v>2.94</v>
      </c>
      <c r="M115" s="134" t="s">
        <v>528</v>
      </c>
      <c r="N115" s="135">
        <v>15.38461538</v>
      </c>
      <c r="O115" s="131" t="s">
        <v>531</v>
      </c>
      <c r="P115" s="136"/>
      <c r="Q115" s="132" t="str">
        <f t="shared" si="16"/>
        <v>NO</v>
      </c>
      <c r="R115" s="137" t="s">
        <v>530</v>
      </c>
      <c r="S115" s="138">
        <v>817</v>
      </c>
      <c r="T115" s="139">
        <v>0</v>
      </c>
      <c r="U115" s="139">
        <v>6</v>
      </c>
      <c r="V115" s="140">
        <v>11</v>
      </c>
      <c r="W115" s="126">
        <f t="shared" si="17"/>
        <v>1</v>
      </c>
      <c r="X115" s="127">
        <f t="shared" si="22"/>
        <v>1</v>
      </c>
      <c r="Y115" s="127">
        <f t="shared" si="18"/>
        <v>0</v>
      </c>
      <c r="Z115" s="129">
        <f t="shared" si="19"/>
        <v>0</v>
      </c>
      <c r="AA115" s="141" t="str">
        <f t="shared" si="23"/>
        <v>SRSA</v>
      </c>
      <c r="AB115" s="126">
        <f t="shared" si="24"/>
        <v>1</v>
      </c>
      <c r="AC115" s="127">
        <f t="shared" si="25"/>
        <v>0</v>
      </c>
      <c r="AD115" s="129">
        <f t="shared" si="26"/>
        <v>0</v>
      </c>
      <c r="AE115" s="141" t="str">
        <f t="shared" si="20"/>
        <v>-</v>
      </c>
      <c r="AF115" s="126">
        <f t="shared" si="21"/>
        <v>0</v>
      </c>
      <c r="AG115" s="10" t="e">
        <v>#N/A</v>
      </c>
    </row>
    <row r="116" spans="1:33" s="10" customFormat="1" ht="12.75">
      <c r="A116" s="111">
        <v>3153800</v>
      </c>
      <c r="B116" s="112">
        <v>360070000</v>
      </c>
      <c r="C116" s="113" t="s">
        <v>14</v>
      </c>
      <c r="D116" s="114" t="s">
        <v>1366</v>
      </c>
      <c r="E116" s="114" t="s">
        <v>1249</v>
      </c>
      <c r="F116" s="114">
        <v>68823</v>
      </c>
      <c r="G116" s="115">
        <v>729</v>
      </c>
      <c r="H116" s="116">
        <v>3083464367</v>
      </c>
      <c r="I116" s="117">
        <v>7</v>
      </c>
      <c r="J116" s="118" t="s">
        <v>530</v>
      </c>
      <c r="K116" s="91"/>
      <c r="L116" s="84">
        <v>12.76</v>
      </c>
      <c r="M116" s="88" t="s">
        <v>529</v>
      </c>
      <c r="N116" s="119">
        <v>21.42857143</v>
      </c>
      <c r="O116" s="118" t="s">
        <v>530</v>
      </c>
      <c r="P116" s="70"/>
      <c r="Q116" s="91" t="str">
        <f t="shared" si="16"/>
        <v>NO</v>
      </c>
      <c r="R116" s="120" t="s">
        <v>530</v>
      </c>
      <c r="S116" s="95">
        <v>1924</v>
      </c>
      <c r="T116" s="75">
        <v>0</v>
      </c>
      <c r="U116" s="75">
        <v>26</v>
      </c>
      <c r="V116" s="97">
        <v>49</v>
      </c>
      <c r="W116" s="113">
        <f t="shared" si="17"/>
        <v>1</v>
      </c>
      <c r="X116" s="114">
        <f t="shared" si="22"/>
        <v>1</v>
      </c>
      <c r="Y116" s="114">
        <f t="shared" si="18"/>
        <v>0</v>
      </c>
      <c r="Z116" s="116">
        <f t="shared" si="19"/>
        <v>0</v>
      </c>
      <c r="AA116" s="121" t="str">
        <f t="shared" si="23"/>
        <v>SRSA</v>
      </c>
      <c r="AB116" s="113">
        <f t="shared" si="24"/>
        <v>1</v>
      </c>
      <c r="AC116" s="114">
        <f t="shared" si="25"/>
        <v>1</v>
      </c>
      <c r="AD116" s="116" t="str">
        <f t="shared" si="26"/>
        <v>Initial</v>
      </c>
      <c r="AE116" s="121" t="str">
        <f t="shared" si="20"/>
        <v>-</v>
      </c>
      <c r="AF116" s="113" t="str">
        <f t="shared" si="21"/>
        <v>SRSA</v>
      </c>
      <c r="AG116" s="10" t="s">
        <v>795</v>
      </c>
    </row>
    <row r="117" spans="1:33" s="10" customFormat="1" ht="12.75">
      <c r="A117" s="111">
        <v>3156670</v>
      </c>
      <c r="B117" s="112">
        <v>170077000</v>
      </c>
      <c r="C117" s="113" t="s">
        <v>26</v>
      </c>
      <c r="D117" s="114" t="s">
        <v>27</v>
      </c>
      <c r="E117" s="114" t="s">
        <v>1508</v>
      </c>
      <c r="F117" s="114">
        <v>69162</v>
      </c>
      <c r="G117" s="115">
        <v>77</v>
      </c>
      <c r="H117" s="116">
        <v>3082544677</v>
      </c>
      <c r="I117" s="117">
        <v>7</v>
      </c>
      <c r="J117" s="118" t="s">
        <v>530</v>
      </c>
      <c r="K117" s="91"/>
      <c r="L117" s="84">
        <v>17.05</v>
      </c>
      <c r="M117" s="88" t="s">
        <v>529</v>
      </c>
      <c r="N117" s="119">
        <v>8.333333333</v>
      </c>
      <c r="O117" s="118" t="s">
        <v>531</v>
      </c>
      <c r="P117" s="70"/>
      <c r="Q117" s="91" t="str">
        <f t="shared" si="16"/>
        <v>NO</v>
      </c>
      <c r="R117" s="120" t="s">
        <v>530</v>
      </c>
      <c r="S117" s="95">
        <v>1155</v>
      </c>
      <c r="T117" s="75">
        <v>0</v>
      </c>
      <c r="U117" s="75">
        <v>37</v>
      </c>
      <c r="V117" s="97">
        <v>71</v>
      </c>
      <c r="W117" s="113">
        <f t="shared" si="17"/>
        <v>1</v>
      </c>
      <c r="X117" s="114">
        <f t="shared" si="22"/>
        <v>1</v>
      </c>
      <c r="Y117" s="114">
        <f t="shared" si="18"/>
        <v>0</v>
      </c>
      <c r="Z117" s="116">
        <f t="shared" si="19"/>
        <v>0</v>
      </c>
      <c r="AA117" s="121" t="str">
        <f t="shared" si="23"/>
        <v>SRSA</v>
      </c>
      <c r="AB117" s="113">
        <f t="shared" si="24"/>
        <v>1</v>
      </c>
      <c r="AC117" s="114">
        <f t="shared" si="25"/>
        <v>0</v>
      </c>
      <c r="AD117" s="116">
        <f t="shared" si="26"/>
        <v>0</v>
      </c>
      <c r="AE117" s="121" t="str">
        <f t="shared" si="20"/>
        <v>-</v>
      </c>
      <c r="AF117" s="113">
        <f t="shared" si="21"/>
        <v>0</v>
      </c>
      <c r="AG117" s="10" t="s">
        <v>794</v>
      </c>
    </row>
    <row r="118" spans="1:33" s="10" customFormat="1" ht="12.75">
      <c r="A118" s="124">
        <v>3169450</v>
      </c>
      <c r="B118" s="125">
        <v>240081000</v>
      </c>
      <c r="C118" s="126" t="s">
        <v>110</v>
      </c>
      <c r="D118" s="127" t="s">
        <v>952</v>
      </c>
      <c r="E118" s="127" t="s">
        <v>953</v>
      </c>
      <c r="F118" s="127">
        <v>68850</v>
      </c>
      <c r="G118" s="128">
        <v>1940</v>
      </c>
      <c r="H118" s="129">
        <v>3083243833</v>
      </c>
      <c r="I118" s="130">
        <v>7</v>
      </c>
      <c r="J118" s="131" t="s">
        <v>530</v>
      </c>
      <c r="K118" s="132"/>
      <c r="L118" s="133">
        <v>9.89</v>
      </c>
      <c r="M118" s="134" t="s">
        <v>528</v>
      </c>
      <c r="N118" s="135">
        <v>5.555555556</v>
      </c>
      <c r="O118" s="131" t="s">
        <v>531</v>
      </c>
      <c r="P118" s="136"/>
      <c r="Q118" s="132" t="str">
        <f t="shared" si="16"/>
        <v>NO</v>
      </c>
      <c r="R118" s="137" t="s">
        <v>530</v>
      </c>
      <c r="S118" s="138">
        <v>542</v>
      </c>
      <c r="T118" s="139">
        <v>0</v>
      </c>
      <c r="U118" s="139">
        <v>20</v>
      </c>
      <c r="V118" s="140">
        <v>37</v>
      </c>
      <c r="W118" s="126">
        <f t="shared" si="17"/>
        <v>1</v>
      </c>
      <c r="X118" s="127">
        <f t="shared" si="22"/>
        <v>1</v>
      </c>
      <c r="Y118" s="127">
        <f t="shared" si="18"/>
        <v>0</v>
      </c>
      <c r="Z118" s="129">
        <f t="shared" si="19"/>
        <v>0</v>
      </c>
      <c r="AA118" s="141" t="str">
        <f t="shared" si="23"/>
        <v>SRSA</v>
      </c>
      <c r="AB118" s="126">
        <f t="shared" si="24"/>
        <v>1</v>
      </c>
      <c r="AC118" s="127">
        <f t="shared" si="25"/>
        <v>0</v>
      </c>
      <c r="AD118" s="129">
        <f t="shared" si="26"/>
        <v>0</v>
      </c>
      <c r="AE118" s="141" t="str">
        <f t="shared" si="20"/>
        <v>-</v>
      </c>
      <c r="AF118" s="126">
        <f t="shared" si="21"/>
        <v>0</v>
      </c>
      <c r="AG118" s="10" t="e">
        <v>#N/A</v>
      </c>
    </row>
    <row r="119" spans="1:33" s="10" customFormat="1" ht="12.75">
      <c r="A119" s="124">
        <v>3158340</v>
      </c>
      <c r="B119" s="125">
        <v>200082000</v>
      </c>
      <c r="C119" s="126" t="s">
        <v>35</v>
      </c>
      <c r="D119" s="127" t="s">
        <v>36</v>
      </c>
      <c r="E119" s="127" t="s">
        <v>938</v>
      </c>
      <c r="F119" s="127">
        <v>68788</v>
      </c>
      <c r="G119" s="128">
        <v>1848</v>
      </c>
      <c r="H119" s="129">
        <v>4023726010</v>
      </c>
      <c r="I119" s="130">
        <v>7</v>
      </c>
      <c r="J119" s="131" t="s">
        <v>530</v>
      </c>
      <c r="K119" s="132"/>
      <c r="L119" s="133">
        <v>8.84</v>
      </c>
      <c r="M119" s="134" t="s">
        <v>528</v>
      </c>
      <c r="N119" s="135">
        <v>10</v>
      </c>
      <c r="O119" s="131" t="s">
        <v>531</v>
      </c>
      <c r="P119" s="136"/>
      <c r="Q119" s="132" t="str">
        <f t="shared" si="16"/>
        <v>NO</v>
      </c>
      <c r="R119" s="137" t="s">
        <v>530</v>
      </c>
      <c r="S119" s="138">
        <v>1962</v>
      </c>
      <c r="T119" s="139">
        <v>0</v>
      </c>
      <c r="U119" s="139">
        <v>26</v>
      </c>
      <c r="V119" s="140">
        <v>49</v>
      </c>
      <c r="W119" s="126">
        <f t="shared" si="17"/>
        <v>1</v>
      </c>
      <c r="X119" s="127">
        <f t="shared" si="22"/>
        <v>1</v>
      </c>
      <c r="Y119" s="127">
        <f t="shared" si="18"/>
        <v>0</v>
      </c>
      <c r="Z119" s="129">
        <f t="shared" si="19"/>
        <v>0</v>
      </c>
      <c r="AA119" s="141" t="str">
        <f t="shared" si="23"/>
        <v>SRSA</v>
      </c>
      <c r="AB119" s="126">
        <f t="shared" si="24"/>
        <v>1</v>
      </c>
      <c r="AC119" s="127">
        <f t="shared" si="25"/>
        <v>0</v>
      </c>
      <c r="AD119" s="129">
        <f t="shared" si="26"/>
        <v>0</v>
      </c>
      <c r="AE119" s="141" t="str">
        <f t="shared" si="20"/>
        <v>-</v>
      </c>
      <c r="AF119" s="126">
        <f t="shared" si="21"/>
        <v>0</v>
      </c>
      <c r="AG119" s="10" t="e">
        <v>#N/A</v>
      </c>
    </row>
    <row r="120" spans="1:33" s="10" customFormat="1" ht="12.75">
      <c r="A120" s="111">
        <v>3158680</v>
      </c>
      <c r="B120" s="112">
        <v>160083000</v>
      </c>
      <c r="C120" s="113" t="s">
        <v>37</v>
      </c>
      <c r="D120" s="114" t="s">
        <v>1357</v>
      </c>
      <c r="E120" s="114" t="s">
        <v>1358</v>
      </c>
      <c r="F120" s="114">
        <v>69201</v>
      </c>
      <c r="G120" s="115">
        <v>1842</v>
      </c>
      <c r="H120" s="116">
        <v>4023761680</v>
      </c>
      <c r="I120" s="117">
        <v>7</v>
      </c>
      <c r="J120" s="118" t="s">
        <v>530</v>
      </c>
      <c r="K120" s="91"/>
      <c r="L120" s="84">
        <v>2</v>
      </c>
      <c r="M120" s="88" t="s">
        <v>529</v>
      </c>
      <c r="N120" s="119">
        <v>40</v>
      </c>
      <c r="O120" s="118" t="s">
        <v>530</v>
      </c>
      <c r="P120" s="70"/>
      <c r="Q120" s="91" t="str">
        <f t="shared" si="16"/>
        <v>NO</v>
      </c>
      <c r="R120" s="120" t="s">
        <v>530</v>
      </c>
      <c r="S120" s="95">
        <v>792</v>
      </c>
      <c r="T120" s="75">
        <v>0</v>
      </c>
      <c r="U120" s="75">
        <v>4</v>
      </c>
      <c r="V120" s="97">
        <v>7</v>
      </c>
      <c r="W120" s="113">
        <f t="shared" si="17"/>
        <v>1</v>
      </c>
      <c r="X120" s="114">
        <f t="shared" si="22"/>
        <v>1</v>
      </c>
      <c r="Y120" s="114">
        <f t="shared" si="18"/>
        <v>0</v>
      </c>
      <c r="Z120" s="116">
        <f t="shared" si="19"/>
        <v>0</v>
      </c>
      <c r="AA120" s="121" t="str">
        <f t="shared" si="23"/>
        <v>SRSA</v>
      </c>
      <c r="AB120" s="113">
        <f t="shared" si="24"/>
        <v>1</v>
      </c>
      <c r="AC120" s="114">
        <f t="shared" si="25"/>
        <v>1</v>
      </c>
      <c r="AD120" s="116" t="str">
        <f t="shared" si="26"/>
        <v>Initial</v>
      </c>
      <c r="AE120" s="121" t="str">
        <f t="shared" si="20"/>
        <v>-</v>
      </c>
      <c r="AF120" s="113" t="str">
        <f t="shared" si="21"/>
        <v>SRSA</v>
      </c>
      <c r="AG120" s="10" t="s">
        <v>800</v>
      </c>
    </row>
    <row r="121" spans="1:33" s="10" customFormat="1" ht="12.75">
      <c r="A121" s="111">
        <v>3160600</v>
      </c>
      <c r="B121" s="112">
        <v>450090000</v>
      </c>
      <c r="C121" s="113" t="s">
        <v>41</v>
      </c>
      <c r="D121" s="114" t="s">
        <v>42</v>
      </c>
      <c r="E121" s="114" t="s">
        <v>1472</v>
      </c>
      <c r="F121" s="114">
        <v>68763</v>
      </c>
      <c r="G121" s="115" t="s">
        <v>1098</v>
      </c>
      <c r="H121" s="116">
        <v>4023362757</v>
      </c>
      <c r="I121" s="117">
        <v>7</v>
      </c>
      <c r="J121" s="118" t="s">
        <v>530</v>
      </c>
      <c r="K121" s="91"/>
      <c r="L121" s="84">
        <v>4.95</v>
      </c>
      <c r="M121" s="88" t="s">
        <v>529</v>
      </c>
      <c r="N121" s="119">
        <v>7.692307692</v>
      </c>
      <c r="O121" s="118" t="s">
        <v>531</v>
      </c>
      <c r="P121" s="70"/>
      <c r="Q121" s="91" t="str">
        <f t="shared" si="16"/>
        <v>NO</v>
      </c>
      <c r="R121" s="120" t="s">
        <v>530</v>
      </c>
      <c r="S121" s="95">
        <v>713</v>
      </c>
      <c r="T121" s="75">
        <v>0</v>
      </c>
      <c r="U121" s="75">
        <v>10</v>
      </c>
      <c r="V121" s="97">
        <v>19</v>
      </c>
      <c r="W121" s="113">
        <f t="shared" si="17"/>
        <v>1</v>
      </c>
      <c r="X121" s="114">
        <f t="shared" si="22"/>
        <v>1</v>
      </c>
      <c r="Y121" s="114">
        <f t="shared" si="18"/>
        <v>0</v>
      </c>
      <c r="Z121" s="116">
        <f t="shared" si="19"/>
        <v>0</v>
      </c>
      <c r="AA121" s="121" t="str">
        <f t="shared" si="23"/>
        <v>SRSA</v>
      </c>
      <c r="AB121" s="113">
        <f t="shared" si="24"/>
        <v>1</v>
      </c>
      <c r="AC121" s="114">
        <f t="shared" si="25"/>
        <v>0</v>
      </c>
      <c r="AD121" s="116">
        <f t="shared" si="26"/>
        <v>0</v>
      </c>
      <c r="AE121" s="121" t="str">
        <f t="shared" si="20"/>
        <v>-</v>
      </c>
      <c r="AF121" s="113">
        <f t="shared" si="21"/>
        <v>0</v>
      </c>
      <c r="AG121" s="10" t="s">
        <v>799</v>
      </c>
    </row>
    <row r="122" spans="1:33" s="10" customFormat="1" ht="12.75">
      <c r="A122" s="111">
        <v>3162970</v>
      </c>
      <c r="B122" s="112">
        <v>240100000</v>
      </c>
      <c r="C122" s="113" t="s">
        <v>59</v>
      </c>
      <c r="D122" s="114" t="s">
        <v>952</v>
      </c>
      <c r="E122" s="114" t="s">
        <v>953</v>
      </c>
      <c r="F122" s="114">
        <v>68850</v>
      </c>
      <c r="G122" s="115">
        <v>1940</v>
      </c>
      <c r="H122" s="116">
        <v>3083243833</v>
      </c>
      <c r="I122" s="117">
        <v>7</v>
      </c>
      <c r="J122" s="118" t="s">
        <v>530</v>
      </c>
      <c r="K122" s="91"/>
      <c r="L122" s="84">
        <v>25.09</v>
      </c>
      <c r="M122" s="88" t="s">
        <v>528</v>
      </c>
      <c r="N122" s="119">
        <v>12.90322581</v>
      </c>
      <c r="O122" s="118" t="s">
        <v>531</v>
      </c>
      <c r="P122" s="70"/>
      <c r="Q122" s="91" t="str">
        <f t="shared" si="16"/>
        <v>NO</v>
      </c>
      <c r="R122" s="120" t="s">
        <v>530</v>
      </c>
      <c r="S122" s="95">
        <v>1011</v>
      </c>
      <c r="T122" s="75">
        <v>0</v>
      </c>
      <c r="U122" s="75">
        <v>51</v>
      </c>
      <c r="V122" s="97">
        <v>97</v>
      </c>
      <c r="W122" s="113">
        <f t="shared" si="17"/>
        <v>1</v>
      </c>
      <c r="X122" s="114">
        <f t="shared" si="22"/>
        <v>1</v>
      </c>
      <c r="Y122" s="114">
        <f t="shared" si="18"/>
        <v>0</v>
      </c>
      <c r="Z122" s="116">
        <f t="shared" si="19"/>
        <v>0</v>
      </c>
      <c r="AA122" s="121" t="str">
        <f t="shared" si="23"/>
        <v>SRSA</v>
      </c>
      <c r="AB122" s="113">
        <f t="shared" si="24"/>
        <v>1</v>
      </c>
      <c r="AC122" s="114">
        <f t="shared" si="25"/>
        <v>0</v>
      </c>
      <c r="AD122" s="116">
        <f t="shared" si="26"/>
        <v>0</v>
      </c>
      <c r="AE122" s="121" t="str">
        <f t="shared" si="20"/>
        <v>-</v>
      </c>
      <c r="AF122" s="113">
        <f t="shared" si="21"/>
        <v>0</v>
      </c>
      <c r="AG122" s="10" t="s">
        <v>793</v>
      </c>
    </row>
    <row r="123" spans="1:33" s="10" customFormat="1" ht="12.75">
      <c r="A123" s="124">
        <v>3167530</v>
      </c>
      <c r="B123" s="125">
        <v>450165000</v>
      </c>
      <c r="C123" s="126" t="s">
        <v>94</v>
      </c>
      <c r="D123" s="127" t="s">
        <v>95</v>
      </c>
      <c r="E123" s="127" t="s">
        <v>1472</v>
      </c>
      <c r="F123" s="127">
        <v>68763</v>
      </c>
      <c r="G123" s="128">
        <v>9324</v>
      </c>
      <c r="H123" s="129">
        <v>4023362877</v>
      </c>
      <c r="I123" s="130">
        <v>7</v>
      </c>
      <c r="J123" s="131" t="s">
        <v>530</v>
      </c>
      <c r="K123" s="132"/>
      <c r="L123" s="133">
        <v>1.94</v>
      </c>
      <c r="M123" s="134" t="s">
        <v>529</v>
      </c>
      <c r="N123" s="135">
        <v>0</v>
      </c>
      <c r="O123" s="131" t="s">
        <v>531</v>
      </c>
      <c r="P123" s="136"/>
      <c r="Q123" s="132" t="str">
        <f t="shared" si="16"/>
        <v>NO</v>
      </c>
      <c r="R123" s="137" t="s">
        <v>530</v>
      </c>
      <c r="S123" s="138">
        <v>0</v>
      </c>
      <c r="T123" s="139">
        <v>0</v>
      </c>
      <c r="U123" s="139">
        <v>0</v>
      </c>
      <c r="V123" s="140">
        <v>0</v>
      </c>
      <c r="W123" s="126">
        <f t="shared" si="17"/>
        <v>1</v>
      </c>
      <c r="X123" s="127">
        <f t="shared" si="22"/>
        <v>1</v>
      </c>
      <c r="Y123" s="127">
        <f t="shared" si="18"/>
        <v>0</v>
      </c>
      <c r="Z123" s="129">
        <f t="shared" si="19"/>
        <v>0</v>
      </c>
      <c r="AA123" s="141" t="str">
        <f t="shared" si="23"/>
        <v>SRSA</v>
      </c>
      <c r="AB123" s="126">
        <f t="shared" si="24"/>
        <v>1</v>
      </c>
      <c r="AC123" s="127">
        <f t="shared" si="25"/>
        <v>0</v>
      </c>
      <c r="AD123" s="129">
        <f t="shared" si="26"/>
        <v>0</v>
      </c>
      <c r="AE123" s="141" t="str">
        <f t="shared" si="20"/>
        <v>-</v>
      </c>
      <c r="AF123" s="126">
        <f t="shared" si="21"/>
        <v>0</v>
      </c>
      <c r="AG123" s="10" t="e">
        <v>#N/A</v>
      </c>
    </row>
    <row r="124" spans="1:33" s="10" customFormat="1" ht="12.75">
      <c r="A124" s="111">
        <v>3100079</v>
      </c>
      <c r="B124" s="112">
        <v>400501000</v>
      </c>
      <c r="C124" s="113" t="s">
        <v>1039</v>
      </c>
      <c r="D124" s="114" t="s">
        <v>1040</v>
      </c>
      <c r="E124" s="114" t="s">
        <v>959</v>
      </c>
      <c r="F124" s="114">
        <v>68803</v>
      </c>
      <c r="G124" s="115">
        <v>9331</v>
      </c>
      <c r="H124" s="116">
        <v>3083856352</v>
      </c>
      <c r="I124" s="117">
        <v>7</v>
      </c>
      <c r="J124" s="118" t="s">
        <v>530</v>
      </c>
      <c r="K124" s="91"/>
      <c r="L124" s="84">
        <v>161.25</v>
      </c>
      <c r="M124" s="88" t="s">
        <v>528</v>
      </c>
      <c r="N124" s="119">
        <v>11.76470588</v>
      </c>
      <c r="O124" s="118" t="s">
        <v>531</v>
      </c>
      <c r="P124" s="70"/>
      <c r="Q124" s="91" t="str">
        <f t="shared" si="16"/>
        <v>NO</v>
      </c>
      <c r="R124" s="120" t="s">
        <v>530</v>
      </c>
      <c r="S124" s="95">
        <v>5163</v>
      </c>
      <c r="T124" s="75">
        <v>608</v>
      </c>
      <c r="U124" s="75">
        <v>761</v>
      </c>
      <c r="V124" s="97">
        <v>630</v>
      </c>
      <c r="W124" s="113">
        <f t="shared" si="17"/>
        <v>1</v>
      </c>
      <c r="X124" s="114">
        <f t="shared" si="22"/>
        <v>1</v>
      </c>
      <c r="Y124" s="114">
        <f t="shared" si="18"/>
        <v>0</v>
      </c>
      <c r="Z124" s="116">
        <f t="shared" si="19"/>
        <v>0</v>
      </c>
      <c r="AA124" s="121" t="str">
        <f t="shared" si="23"/>
        <v>SRSA</v>
      </c>
      <c r="AB124" s="113">
        <f t="shared" si="24"/>
        <v>1</v>
      </c>
      <c r="AC124" s="114">
        <f t="shared" si="25"/>
        <v>0</v>
      </c>
      <c r="AD124" s="116">
        <f t="shared" si="26"/>
        <v>0</v>
      </c>
      <c r="AE124" s="121" t="str">
        <f t="shared" si="20"/>
        <v>-</v>
      </c>
      <c r="AF124" s="113">
        <f t="shared" si="21"/>
        <v>0</v>
      </c>
      <c r="AG124" s="10" t="s">
        <v>792</v>
      </c>
    </row>
    <row r="125" spans="1:33" s="10" customFormat="1" ht="12.75">
      <c r="A125" s="111">
        <v>3168352</v>
      </c>
      <c r="B125" s="112">
        <v>190504000</v>
      </c>
      <c r="C125" s="113" t="s">
        <v>102</v>
      </c>
      <c r="D125" s="114" t="s">
        <v>103</v>
      </c>
      <c r="E125" s="114" t="s">
        <v>1459</v>
      </c>
      <c r="F125" s="114">
        <v>68661</v>
      </c>
      <c r="G125" s="115">
        <v>9713</v>
      </c>
      <c r="H125" s="116">
        <v>4023522755</v>
      </c>
      <c r="I125" s="117">
        <v>7</v>
      </c>
      <c r="J125" s="118" t="s">
        <v>530</v>
      </c>
      <c r="K125" s="91"/>
      <c r="L125" s="84">
        <v>45.06</v>
      </c>
      <c r="M125" s="88" t="s">
        <v>528</v>
      </c>
      <c r="N125" s="119">
        <v>6.976744186</v>
      </c>
      <c r="O125" s="118" t="s">
        <v>531</v>
      </c>
      <c r="P125" s="70"/>
      <c r="Q125" s="91" t="str">
        <f t="shared" si="16"/>
        <v>NO</v>
      </c>
      <c r="R125" s="120" t="s">
        <v>530</v>
      </c>
      <c r="S125" s="95">
        <v>788</v>
      </c>
      <c r="T125" s="75">
        <v>0</v>
      </c>
      <c r="U125" s="75">
        <v>93</v>
      </c>
      <c r="V125" s="97">
        <v>176</v>
      </c>
      <c r="W125" s="113">
        <f t="shared" si="17"/>
        <v>1</v>
      </c>
      <c r="X125" s="114">
        <f t="shared" si="22"/>
        <v>1</v>
      </c>
      <c r="Y125" s="114">
        <f t="shared" si="18"/>
        <v>0</v>
      </c>
      <c r="Z125" s="116">
        <f t="shared" si="19"/>
        <v>0</v>
      </c>
      <c r="AA125" s="121" t="str">
        <f t="shared" si="23"/>
        <v>SRSA</v>
      </c>
      <c r="AB125" s="113">
        <f t="shared" si="24"/>
        <v>1</v>
      </c>
      <c r="AC125" s="114">
        <f t="shared" si="25"/>
        <v>0</v>
      </c>
      <c r="AD125" s="116">
        <f t="shared" si="26"/>
        <v>0</v>
      </c>
      <c r="AE125" s="121" t="str">
        <f t="shared" si="20"/>
        <v>-</v>
      </c>
      <c r="AF125" s="113">
        <f t="shared" si="21"/>
        <v>0</v>
      </c>
      <c r="AG125" s="10" t="s">
        <v>791</v>
      </c>
    </row>
    <row r="126" spans="1:33" s="10" customFormat="1" ht="12.75">
      <c r="A126" s="111">
        <v>3165170</v>
      </c>
      <c r="B126" s="112">
        <v>190505000</v>
      </c>
      <c r="C126" s="113" t="s">
        <v>69</v>
      </c>
      <c r="D126" s="114" t="s">
        <v>70</v>
      </c>
      <c r="E126" s="114" t="s">
        <v>1271</v>
      </c>
      <c r="F126" s="114">
        <v>68629</v>
      </c>
      <c r="G126" s="115">
        <v>3918</v>
      </c>
      <c r="H126" s="116">
        <v>4024872460</v>
      </c>
      <c r="I126" s="117">
        <v>7</v>
      </c>
      <c r="J126" s="118" t="s">
        <v>530</v>
      </c>
      <c r="K126" s="91"/>
      <c r="L126" s="84">
        <v>24.03</v>
      </c>
      <c r="M126" s="88" t="s">
        <v>528</v>
      </c>
      <c r="N126" s="119">
        <v>12.85714286</v>
      </c>
      <c r="O126" s="118" t="s">
        <v>531</v>
      </c>
      <c r="P126" s="70"/>
      <c r="Q126" s="91" t="str">
        <f t="shared" si="16"/>
        <v>NO</v>
      </c>
      <c r="R126" s="120" t="s">
        <v>530</v>
      </c>
      <c r="S126" s="95">
        <v>4106</v>
      </c>
      <c r="T126" s="75">
        <v>0</v>
      </c>
      <c r="U126" s="75">
        <v>45</v>
      </c>
      <c r="V126" s="97">
        <v>86</v>
      </c>
      <c r="W126" s="113">
        <f t="shared" si="17"/>
        <v>1</v>
      </c>
      <c r="X126" s="114">
        <f t="shared" si="22"/>
        <v>1</v>
      </c>
      <c r="Y126" s="114">
        <f t="shared" si="18"/>
        <v>0</v>
      </c>
      <c r="Z126" s="116">
        <f t="shared" si="19"/>
        <v>0</v>
      </c>
      <c r="AA126" s="121" t="str">
        <f t="shared" si="23"/>
        <v>SRSA</v>
      </c>
      <c r="AB126" s="113">
        <f t="shared" si="24"/>
        <v>1</v>
      </c>
      <c r="AC126" s="114">
        <f t="shared" si="25"/>
        <v>0</v>
      </c>
      <c r="AD126" s="116">
        <f t="shared" si="26"/>
        <v>0</v>
      </c>
      <c r="AE126" s="121" t="str">
        <f t="shared" si="20"/>
        <v>-</v>
      </c>
      <c r="AF126" s="113">
        <f t="shared" si="21"/>
        <v>0</v>
      </c>
      <c r="AG126" s="10" t="s">
        <v>816</v>
      </c>
    </row>
    <row r="127" spans="1:33" s="10" customFormat="1" ht="12.75">
      <c r="A127" s="111">
        <v>3169780</v>
      </c>
      <c r="B127" s="112">
        <v>270046000</v>
      </c>
      <c r="C127" s="113" t="s">
        <v>111</v>
      </c>
      <c r="D127" s="114" t="s">
        <v>112</v>
      </c>
      <c r="E127" s="114" t="s">
        <v>113</v>
      </c>
      <c r="F127" s="114">
        <v>68633</v>
      </c>
      <c r="G127" s="115">
        <v>3564</v>
      </c>
      <c r="H127" s="116">
        <v>4026932207</v>
      </c>
      <c r="I127" s="117">
        <v>7</v>
      </c>
      <c r="J127" s="118" t="s">
        <v>530</v>
      </c>
      <c r="K127" s="91"/>
      <c r="L127" s="84">
        <v>170.99</v>
      </c>
      <c r="M127" s="88" t="s">
        <v>528</v>
      </c>
      <c r="N127" s="119">
        <v>14.59227468</v>
      </c>
      <c r="O127" s="118" t="s">
        <v>531</v>
      </c>
      <c r="P127" s="70"/>
      <c r="Q127" s="91" t="str">
        <f t="shared" si="16"/>
        <v>NO</v>
      </c>
      <c r="R127" s="120" t="s">
        <v>530</v>
      </c>
      <c r="S127" s="95">
        <v>9269</v>
      </c>
      <c r="T127" s="75">
        <v>1443</v>
      </c>
      <c r="U127" s="75">
        <v>1416</v>
      </c>
      <c r="V127" s="97">
        <v>637</v>
      </c>
      <c r="W127" s="113">
        <f t="shared" si="17"/>
        <v>1</v>
      </c>
      <c r="X127" s="114">
        <f t="shared" si="22"/>
        <v>1</v>
      </c>
      <c r="Y127" s="114">
        <f t="shared" si="18"/>
        <v>0</v>
      </c>
      <c r="Z127" s="116">
        <f t="shared" si="19"/>
        <v>0</v>
      </c>
      <c r="AA127" s="121" t="str">
        <f t="shared" si="23"/>
        <v>SRSA</v>
      </c>
      <c r="AB127" s="113">
        <f t="shared" si="24"/>
        <v>1</v>
      </c>
      <c r="AC127" s="114">
        <f t="shared" si="25"/>
        <v>0</v>
      </c>
      <c r="AD127" s="116">
        <f t="shared" si="26"/>
        <v>0</v>
      </c>
      <c r="AE127" s="121" t="str">
        <f t="shared" si="20"/>
        <v>-</v>
      </c>
      <c r="AF127" s="113">
        <f t="shared" si="21"/>
        <v>0</v>
      </c>
      <c r="AG127" s="10" t="s">
        <v>790</v>
      </c>
    </row>
    <row r="128" spans="1:33" s="10" customFormat="1" ht="12.75">
      <c r="A128" s="111">
        <v>3100121</v>
      </c>
      <c r="B128" s="112">
        <v>400126000</v>
      </c>
      <c r="C128" s="113" t="s">
        <v>1128</v>
      </c>
      <c r="D128" s="114" t="s">
        <v>1129</v>
      </c>
      <c r="E128" s="114" t="s">
        <v>1130</v>
      </c>
      <c r="F128" s="114">
        <v>68832</v>
      </c>
      <c r="G128" s="115">
        <v>300</v>
      </c>
      <c r="H128" s="116">
        <v>4028452282</v>
      </c>
      <c r="I128" s="117">
        <v>7</v>
      </c>
      <c r="J128" s="118" t="s">
        <v>530</v>
      </c>
      <c r="K128" s="91"/>
      <c r="L128" s="84">
        <v>500.42</v>
      </c>
      <c r="M128" s="88" t="s">
        <v>528</v>
      </c>
      <c r="N128" s="119">
        <v>7.468123862</v>
      </c>
      <c r="O128" s="118" t="s">
        <v>531</v>
      </c>
      <c r="P128" s="70"/>
      <c r="Q128" s="91" t="str">
        <f t="shared" si="16"/>
        <v>NO</v>
      </c>
      <c r="R128" s="120" t="s">
        <v>530</v>
      </c>
      <c r="S128" s="95">
        <v>20472</v>
      </c>
      <c r="T128" s="75">
        <v>1379</v>
      </c>
      <c r="U128" s="75">
        <v>1878</v>
      </c>
      <c r="V128" s="97">
        <v>1946</v>
      </c>
      <c r="W128" s="113">
        <f t="shared" si="17"/>
        <v>1</v>
      </c>
      <c r="X128" s="114">
        <f t="shared" si="22"/>
        <v>1</v>
      </c>
      <c r="Y128" s="114">
        <f t="shared" si="18"/>
        <v>0</v>
      </c>
      <c r="Z128" s="116">
        <f t="shared" si="19"/>
        <v>0</v>
      </c>
      <c r="AA128" s="121" t="str">
        <f t="shared" si="23"/>
        <v>SRSA</v>
      </c>
      <c r="AB128" s="113">
        <f t="shared" si="24"/>
        <v>1</v>
      </c>
      <c r="AC128" s="114">
        <f t="shared" si="25"/>
        <v>0</v>
      </c>
      <c r="AD128" s="116">
        <f t="shared" si="26"/>
        <v>0</v>
      </c>
      <c r="AE128" s="121" t="str">
        <f t="shared" si="20"/>
        <v>-</v>
      </c>
      <c r="AF128" s="113">
        <f t="shared" si="21"/>
        <v>0</v>
      </c>
      <c r="AG128" s="10" t="s">
        <v>789</v>
      </c>
    </row>
    <row r="129" spans="1:33" s="10" customFormat="1" ht="12.75">
      <c r="A129" s="111">
        <v>3169840</v>
      </c>
      <c r="B129" s="112">
        <v>760044000</v>
      </c>
      <c r="C129" s="113" t="s">
        <v>114</v>
      </c>
      <c r="D129" s="114" t="s">
        <v>115</v>
      </c>
      <c r="E129" s="114" t="s">
        <v>116</v>
      </c>
      <c r="F129" s="114">
        <v>68343</v>
      </c>
      <c r="G129" s="115">
        <v>7</v>
      </c>
      <c r="H129" s="116">
        <v>4029462781</v>
      </c>
      <c r="I129" s="117">
        <v>7</v>
      </c>
      <c r="J129" s="118" t="s">
        <v>530</v>
      </c>
      <c r="K129" s="91"/>
      <c r="L129" s="84">
        <v>207.2</v>
      </c>
      <c r="M129" s="88" t="s">
        <v>528</v>
      </c>
      <c r="N129" s="119">
        <v>8.296943231</v>
      </c>
      <c r="O129" s="118" t="s">
        <v>531</v>
      </c>
      <c r="P129" s="70"/>
      <c r="Q129" s="91" t="str">
        <f t="shared" si="16"/>
        <v>NO</v>
      </c>
      <c r="R129" s="120" t="s">
        <v>530</v>
      </c>
      <c r="S129" s="95">
        <v>6429</v>
      </c>
      <c r="T129" s="75">
        <v>885</v>
      </c>
      <c r="U129" s="75">
        <v>937</v>
      </c>
      <c r="V129" s="97">
        <v>798</v>
      </c>
      <c r="W129" s="113">
        <f t="shared" si="17"/>
        <v>1</v>
      </c>
      <c r="X129" s="114">
        <f t="shared" si="22"/>
        <v>1</v>
      </c>
      <c r="Y129" s="114">
        <f t="shared" si="18"/>
        <v>0</v>
      </c>
      <c r="Z129" s="116">
        <f t="shared" si="19"/>
        <v>0</v>
      </c>
      <c r="AA129" s="121" t="str">
        <f t="shared" si="23"/>
        <v>SRSA</v>
      </c>
      <c r="AB129" s="113">
        <f t="shared" si="24"/>
        <v>1</v>
      </c>
      <c r="AC129" s="114">
        <f t="shared" si="25"/>
        <v>0</v>
      </c>
      <c r="AD129" s="116">
        <f t="shared" si="26"/>
        <v>0</v>
      </c>
      <c r="AE129" s="121" t="str">
        <f t="shared" si="20"/>
        <v>-</v>
      </c>
      <c r="AF129" s="113">
        <f t="shared" si="21"/>
        <v>0</v>
      </c>
      <c r="AG129" s="10" t="s">
        <v>788</v>
      </c>
    </row>
    <row r="130" spans="1:33" s="10" customFormat="1" ht="12.75">
      <c r="A130" s="124">
        <v>3147250</v>
      </c>
      <c r="B130" s="125">
        <v>840055000</v>
      </c>
      <c r="C130" s="126" t="s">
        <v>1569</v>
      </c>
      <c r="D130" s="127" t="s">
        <v>1570</v>
      </c>
      <c r="E130" s="127" t="s">
        <v>997</v>
      </c>
      <c r="F130" s="127">
        <v>68779</v>
      </c>
      <c r="G130" s="128">
        <v>5</v>
      </c>
      <c r="H130" s="129">
        <v>4024392785</v>
      </c>
      <c r="I130" s="130">
        <v>7</v>
      </c>
      <c r="J130" s="131" t="s">
        <v>530</v>
      </c>
      <c r="K130" s="132"/>
      <c r="L130" s="133">
        <v>14.56</v>
      </c>
      <c r="M130" s="134" t="s">
        <v>528</v>
      </c>
      <c r="N130" s="135">
        <v>31.25</v>
      </c>
      <c r="O130" s="131" t="s">
        <v>530</v>
      </c>
      <c r="P130" s="136"/>
      <c r="Q130" s="132" t="str">
        <f t="shared" si="16"/>
        <v>NO</v>
      </c>
      <c r="R130" s="137" t="s">
        <v>530</v>
      </c>
      <c r="S130" s="138">
        <v>1155</v>
      </c>
      <c r="T130" s="139">
        <v>0</v>
      </c>
      <c r="U130" s="139">
        <v>30</v>
      </c>
      <c r="V130" s="140">
        <v>56</v>
      </c>
      <c r="W130" s="126">
        <f t="shared" si="17"/>
        <v>1</v>
      </c>
      <c r="X130" s="127">
        <f t="shared" si="22"/>
        <v>1</v>
      </c>
      <c r="Y130" s="127">
        <f t="shared" si="18"/>
        <v>0</v>
      </c>
      <c r="Z130" s="129">
        <f t="shared" si="19"/>
        <v>0</v>
      </c>
      <c r="AA130" s="141" t="str">
        <f t="shared" si="23"/>
        <v>SRSA</v>
      </c>
      <c r="AB130" s="126">
        <f t="shared" si="24"/>
        <v>1</v>
      </c>
      <c r="AC130" s="127">
        <f t="shared" si="25"/>
        <v>1</v>
      </c>
      <c r="AD130" s="129" t="str">
        <f t="shared" si="26"/>
        <v>Initial</v>
      </c>
      <c r="AE130" s="141" t="str">
        <f t="shared" si="20"/>
        <v>-</v>
      </c>
      <c r="AF130" s="126" t="str">
        <f t="shared" si="21"/>
        <v>SRSA</v>
      </c>
      <c r="AG130" s="10" t="e">
        <v>#N/A</v>
      </c>
    </row>
    <row r="131" spans="1:33" s="10" customFormat="1" ht="12.75">
      <c r="A131" s="111">
        <v>3100077</v>
      </c>
      <c r="B131" s="112">
        <v>290117000</v>
      </c>
      <c r="C131" s="113" t="s">
        <v>1036</v>
      </c>
      <c r="D131" s="114" t="s">
        <v>1037</v>
      </c>
      <c r="E131" s="114" t="s">
        <v>1038</v>
      </c>
      <c r="F131" s="114">
        <v>69021</v>
      </c>
      <c r="G131" s="115">
        <v>586</v>
      </c>
      <c r="H131" s="116">
        <v>3084232738</v>
      </c>
      <c r="I131" s="117">
        <v>7</v>
      </c>
      <c r="J131" s="118" t="s">
        <v>530</v>
      </c>
      <c r="K131" s="91"/>
      <c r="L131" s="84">
        <v>313.8</v>
      </c>
      <c r="M131" s="88" t="s">
        <v>529</v>
      </c>
      <c r="N131" s="119">
        <v>16.61442006</v>
      </c>
      <c r="O131" s="118" t="s">
        <v>531</v>
      </c>
      <c r="P131" s="70"/>
      <c r="Q131" s="91" t="str">
        <f t="shared" si="16"/>
        <v>NO</v>
      </c>
      <c r="R131" s="120" t="s">
        <v>530</v>
      </c>
      <c r="S131" s="95">
        <v>17255</v>
      </c>
      <c r="T131" s="75">
        <v>2373</v>
      </c>
      <c r="U131" s="75">
        <v>2245</v>
      </c>
      <c r="V131" s="97">
        <v>1788</v>
      </c>
      <c r="W131" s="113">
        <f t="shared" si="17"/>
        <v>1</v>
      </c>
      <c r="X131" s="114">
        <f t="shared" si="22"/>
        <v>1</v>
      </c>
      <c r="Y131" s="114">
        <f t="shared" si="18"/>
        <v>0</v>
      </c>
      <c r="Z131" s="116">
        <f t="shared" si="19"/>
        <v>0</v>
      </c>
      <c r="AA131" s="121" t="str">
        <f t="shared" si="23"/>
        <v>SRSA</v>
      </c>
      <c r="AB131" s="113">
        <f t="shared" si="24"/>
        <v>1</v>
      </c>
      <c r="AC131" s="114">
        <f t="shared" si="25"/>
        <v>0</v>
      </c>
      <c r="AD131" s="116">
        <f t="shared" si="26"/>
        <v>0</v>
      </c>
      <c r="AE131" s="121" t="str">
        <f t="shared" si="20"/>
        <v>-</v>
      </c>
      <c r="AF131" s="113">
        <f t="shared" si="21"/>
        <v>0</v>
      </c>
      <c r="AG131" s="10" t="s">
        <v>787</v>
      </c>
    </row>
    <row r="132" spans="1:33" s="1" customFormat="1" ht="12.75">
      <c r="A132" s="122">
        <v>3100003</v>
      </c>
      <c r="B132" s="122">
        <v>120502000</v>
      </c>
      <c r="C132" s="113" t="s">
        <v>927</v>
      </c>
      <c r="D132" s="114" t="s">
        <v>928</v>
      </c>
      <c r="E132" s="114" t="s">
        <v>929</v>
      </c>
      <c r="F132" s="114">
        <v>68626</v>
      </c>
      <c r="G132" s="115">
        <v>36</v>
      </c>
      <c r="H132" s="116">
        <v>4025452081</v>
      </c>
      <c r="I132" s="117">
        <v>7</v>
      </c>
      <c r="J132" s="118" t="s">
        <v>530</v>
      </c>
      <c r="K132" s="91"/>
      <c r="L132" s="84">
        <v>326.87309999999997</v>
      </c>
      <c r="M132" s="88" t="s">
        <v>528</v>
      </c>
      <c r="N132" s="119">
        <v>14.74530831</v>
      </c>
      <c r="O132" s="118" t="s">
        <v>531</v>
      </c>
      <c r="P132" s="70"/>
      <c r="Q132" s="91" t="str">
        <f t="shared" si="16"/>
        <v>NO</v>
      </c>
      <c r="R132" s="120" t="s">
        <v>530</v>
      </c>
      <c r="S132" s="95">
        <v>19614.855</v>
      </c>
      <c r="T132" s="75">
        <v>1247.19</v>
      </c>
      <c r="U132" s="75">
        <v>1493.15</v>
      </c>
      <c r="V132" s="97">
        <v>1256.375</v>
      </c>
      <c r="W132" s="113">
        <f t="shared" si="17"/>
        <v>1</v>
      </c>
      <c r="X132" s="114">
        <f t="shared" si="22"/>
        <v>1</v>
      </c>
      <c r="Y132" s="114">
        <f t="shared" si="18"/>
        <v>0</v>
      </c>
      <c r="Z132" s="116">
        <f t="shared" si="19"/>
        <v>0</v>
      </c>
      <c r="AA132" s="121" t="str">
        <f t="shared" si="23"/>
        <v>SRSA</v>
      </c>
      <c r="AB132" s="113">
        <f t="shared" si="24"/>
        <v>1</v>
      </c>
      <c r="AC132" s="114">
        <f t="shared" si="25"/>
        <v>0</v>
      </c>
      <c r="AD132" s="116">
        <f t="shared" si="26"/>
        <v>0</v>
      </c>
      <c r="AE132" s="121" t="str">
        <f t="shared" si="20"/>
        <v>-</v>
      </c>
      <c r="AF132" s="113">
        <f t="shared" si="21"/>
        <v>0</v>
      </c>
      <c r="AG132" s="10" t="s">
        <v>786</v>
      </c>
    </row>
    <row r="133" spans="1:33" s="10" customFormat="1" ht="12.75">
      <c r="A133" s="111">
        <v>3127630</v>
      </c>
      <c r="B133" s="112">
        <v>70025000</v>
      </c>
      <c r="C133" s="113" t="s">
        <v>1462</v>
      </c>
      <c r="D133" s="114" t="s">
        <v>1463</v>
      </c>
      <c r="E133" s="114" t="s">
        <v>1186</v>
      </c>
      <c r="F133" s="114">
        <v>69301</v>
      </c>
      <c r="G133" s="115">
        <v>9636</v>
      </c>
      <c r="H133" s="116">
        <v>3087622529</v>
      </c>
      <c r="I133" s="117">
        <v>7</v>
      </c>
      <c r="J133" s="118" t="s">
        <v>530</v>
      </c>
      <c r="K133" s="91"/>
      <c r="L133" s="84">
        <v>32.03</v>
      </c>
      <c r="M133" s="88" t="s">
        <v>528</v>
      </c>
      <c r="N133" s="119">
        <v>2.702702703</v>
      </c>
      <c r="O133" s="118" t="s">
        <v>531</v>
      </c>
      <c r="P133" s="70"/>
      <c r="Q133" s="91" t="str">
        <f t="shared" si="16"/>
        <v>NO</v>
      </c>
      <c r="R133" s="120" t="s">
        <v>530</v>
      </c>
      <c r="S133" s="95">
        <v>1511</v>
      </c>
      <c r="T133" s="75">
        <v>0</v>
      </c>
      <c r="U133" s="75">
        <v>69</v>
      </c>
      <c r="V133" s="97">
        <v>131</v>
      </c>
      <c r="W133" s="113">
        <f t="shared" si="17"/>
        <v>1</v>
      </c>
      <c r="X133" s="114">
        <f t="shared" si="22"/>
        <v>1</v>
      </c>
      <c r="Y133" s="114">
        <f t="shared" si="18"/>
        <v>0</v>
      </c>
      <c r="Z133" s="116">
        <f t="shared" si="19"/>
        <v>0</v>
      </c>
      <c r="AA133" s="121" t="str">
        <f t="shared" si="23"/>
        <v>SRSA</v>
      </c>
      <c r="AB133" s="113">
        <f t="shared" si="24"/>
        <v>1</v>
      </c>
      <c r="AC133" s="114">
        <f t="shared" si="25"/>
        <v>0</v>
      </c>
      <c r="AD133" s="116">
        <f t="shared" si="26"/>
        <v>0</v>
      </c>
      <c r="AE133" s="121" t="str">
        <f t="shared" si="20"/>
        <v>-</v>
      </c>
      <c r="AF133" s="113">
        <f t="shared" si="21"/>
        <v>0</v>
      </c>
      <c r="AG133" s="10" t="s">
        <v>785</v>
      </c>
    </row>
    <row r="134" spans="1:33" s="10" customFormat="1" ht="12.75">
      <c r="A134" s="111">
        <v>3170020</v>
      </c>
      <c r="B134" s="112">
        <v>470103000</v>
      </c>
      <c r="C134" s="113" t="s">
        <v>117</v>
      </c>
      <c r="D134" s="114" t="s">
        <v>118</v>
      </c>
      <c r="E134" s="114" t="s">
        <v>119</v>
      </c>
      <c r="F134" s="114">
        <v>68835</v>
      </c>
      <c r="G134" s="115">
        <v>100</v>
      </c>
      <c r="H134" s="116">
        <v>3088632228</v>
      </c>
      <c r="I134" s="117">
        <v>7</v>
      </c>
      <c r="J134" s="118" t="s">
        <v>530</v>
      </c>
      <c r="K134" s="91"/>
      <c r="L134" s="84">
        <v>123.42</v>
      </c>
      <c r="M134" s="88" t="s">
        <v>528</v>
      </c>
      <c r="N134" s="119">
        <v>22.14285714</v>
      </c>
      <c r="O134" s="118" t="s">
        <v>530</v>
      </c>
      <c r="P134" s="70"/>
      <c r="Q134" s="91" t="str">
        <f t="shared" si="16"/>
        <v>NO</v>
      </c>
      <c r="R134" s="120" t="s">
        <v>530</v>
      </c>
      <c r="S134" s="95">
        <v>7235</v>
      </c>
      <c r="T134" s="75">
        <v>1879</v>
      </c>
      <c r="U134" s="75">
        <v>1206</v>
      </c>
      <c r="V134" s="97">
        <v>947</v>
      </c>
      <c r="W134" s="113">
        <f t="shared" si="17"/>
        <v>1</v>
      </c>
      <c r="X134" s="114">
        <f t="shared" si="22"/>
        <v>1</v>
      </c>
      <c r="Y134" s="114">
        <f t="shared" si="18"/>
        <v>0</v>
      </c>
      <c r="Z134" s="116">
        <f t="shared" si="19"/>
        <v>0</v>
      </c>
      <c r="AA134" s="121" t="str">
        <f t="shared" si="23"/>
        <v>SRSA</v>
      </c>
      <c r="AB134" s="113">
        <f t="shared" si="24"/>
        <v>1</v>
      </c>
      <c r="AC134" s="114">
        <f t="shared" si="25"/>
        <v>1</v>
      </c>
      <c r="AD134" s="116" t="str">
        <f t="shared" si="26"/>
        <v>Initial</v>
      </c>
      <c r="AE134" s="121" t="str">
        <f t="shared" si="20"/>
        <v>-</v>
      </c>
      <c r="AF134" s="113" t="str">
        <f t="shared" si="21"/>
        <v>SRSA</v>
      </c>
      <c r="AG134" s="10" t="s">
        <v>784</v>
      </c>
    </row>
    <row r="135" spans="1:33" s="10" customFormat="1" ht="12.75">
      <c r="A135" s="111">
        <v>3170050</v>
      </c>
      <c r="B135" s="112">
        <v>20018000</v>
      </c>
      <c r="C135" s="113" t="s">
        <v>120</v>
      </c>
      <c r="D135" s="114" t="s">
        <v>121</v>
      </c>
      <c r="E135" s="114" t="s">
        <v>122</v>
      </c>
      <c r="F135" s="114">
        <v>68636</v>
      </c>
      <c r="G135" s="115">
        <v>399</v>
      </c>
      <c r="H135" s="116">
        <v>4028432455</v>
      </c>
      <c r="I135" s="117">
        <v>7</v>
      </c>
      <c r="J135" s="118" t="s">
        <v>530</v>
      </c>
      <c r="K135" s="91"/>
      <c r="L135" s="84">
        <v>157.99</v>
      </c>
      <c r="M135" s="88" t="s">
        <v>529</v>
      </c>
      <c r="N135" s="119">
        <v>10.08902077</v>
      </c>
      <c r="O135" s="118" t="s">
        <v>531</v>
      </c>
      <c r="P135" s="70"/>
      <c r="Q135" s="91" t="str">
        <f t="shared" si="16"/>
        <v>NO</v>
      </c>
      <c r="R135" s="120" t="s">
        <v>530</v>
      </c>
      <c r="S135" s="95">
        <v>19791</v>
      </c>
      <c r="T135" s="75">
        <v>2306</v>
      </c>
      <c r="U135" s="75">
        <v>2383</v>
      </c>
      <c r="V135" s="97">
        <v>1030</v>
      </c>
      <c r="W135" s="113">
        <f t="shared" si="17"/>
        <v>1</v>
      </c>
      <c r="X135" s="114">
        <f t="shared" si="22"/>
        <v>1</v>
      </c>
      <c r="Y135" s="114">
        <f t="shared" si="18"/>
        <v>0</v>
      </c>
      <c r="Z135" s="116">
        <f t="shared" si="19"/>
        <v>0</v>
      </c>
      <c r="AA135" s="121" t="str">
        <f t="shared" si="23"/>
        <v>SRSA</v>
      </c>
      <c r="AB135" s="113">
        <f t="shared" si="24"/>
        <v>1</v>
      </c>
      <c r="AC135" s="114">
        <f t="shared" si="25"/>
        <v>0</v>
      </c>
      <c r="AD135" s="116">
        <f t="shared" si="26"/>
        <v>0</v>
      </c>
      <c r="AE135" s="121" t="str">
        <f t="shared" si="20"/>
        <v>-</v>
      </c>
      <c r="AF135" s="113">
        <f t="shared" si="21"/>
        <v>0</v>
      </c>
      <c r="AG135" s="10" t="s">
        <v>783</v>
      </c>
    </row>
    <row r="136" spans="1:33" s="10" customFormat="1" ht="12.75">
      <c r="A136" s="111">
        <v>3170080</v>
      </c>
      <c r="B136" s="112">
        <v>490010000</v>
      </c>
      <c r="C136" s="113" t="s">
        <v>123</v>
      </c>
      <c r="D136" s="114" t="s">
        <v>124</v>
      </c>
      <c r="E136" s="114" t="s">
        <v>125</v>
      </c>
      <c r="F136" s="114">
        <v>68348</v>
      </c>
      <c r="G136" s="115">
        <v>8</v>
      </c>
      <c r="H136" s="116">
        <v>4028772175</v>
      </c>
      <c r="I136" s="117">
        <v>7</v>
      </c>
      <c r="J136" s="118" t="s">
        <v>530</v>
      </c>
      <c r="K136" s="91"/>
      <c r="L136" s="84">
        <v>13.22</v>
      </c>
      <c r="M136" s="88" t="s">
        <v>528</v>
      </c>
      <c r="N136" s="119">
        <v>8.108108108</v>
      </c>
      <c r="O136" s="118" t="s">
        <v>531</v>
      </c>
      <c r="P136" s="70"/>
      <c r="Q136" s="91" t="str">
        <f t="shared" si="16"/>
        <v>NO</v>
      </c>
      <c r="R136" s="120" t="s">
        <v>530</v>
      </c>
      <c r="S136" s="95">
        <v>2605</v>
      </c>
      <c r="T136" s="75">
        <v>0</v>
      </c>
      <c r="U136" s="75">
        <v>26</v>
      </c>
      <c r="V136" s="97">
        <v>49</v>
      </c>
      <c r="W136" s="113">
        <f t="shared" si="17"/>
        <v>1</v>
      </c>
      <c r="X136" s="114">
        <f t="shared" si="22"/>
        <v>1</v>
      </c>
      <c r="Y136" s="114">
        <f t="shared" si="18"/>
        <v>0</v>
      </c>
      <c r="Z136" s="116">
        <f t="shared" si="19"/>
        <v>0</v>
      </c>
      <c r="AA136" s="121" t="str">
        <f t="shared" si="23"/>
        <v>SRSA</v>
      </c>
      <c r="AB136" s="113">
        <f t="shared" si="24"/>
        <v>1</v>
      </c>
      <c r="AC136" s="114">
        <f t="shared" si="25"/>
        <v>0</v>
      </c>
      <c r="AD136" s="116">
        <f t="shared" si="26"/>
        <v>0</v>
      </c>
      <c r="AE136" s="121" t="str">
        <f t="shared" si="20"/>
        <v>-</v>
      </c>
      <c r="AF136" s="113">
        <f t="shared" si="21"/>
        <v>0</v>
      </c>
      <c r="AG136" s="10" t="s">
        <v>782</v>
      </c>
    </row>
    <row r="137" spans="1:33" s="1" customFormat="1" ht="12.75">
      <c r="A137" s="122">
        <v>3100025</v>
      </c>
      <c r="B137" s="122">
        <v>590080000</v>
      </c>
      <c r="C137" s="113" t="s">
        <v>980</v>
      </c>
      <c r="D137" s="114" t="s">
        <v>981</v>
      </c>
      <c r="E137" s="114" t="s">
        <v>982</v>
      </c>
      <c r="F137" s="114">
        <v>68781</v>
      </c>
      <c r="G137" s="114">
        <v>430</v>
      </c>
      <c r="H137" s="116">
        <v>4023685301</v>
      </c>
      <c r="I137" s="117">
        <v>7</v>
      </c>
      <c r="J137" s="118" t="s">
        <v>530</v>
      </c>
      <c r="K137" s="91"/>
      <c r="L137" s="84">
        <v>346.61639</v>
      </c>
      <c r="M137" s="88" t="s">
        <v>529</v>
      </c>
      <c r="N137" s="119">
        <v>20.13729977</v>
      </c>
      <c r="O137" s="118" t="s">
        <v>530</v>
      </c>
      <c r="P137" s="70"/>
      <c r="Q137" s="91" t="str">
        <f t="shared" si="16"/>
        <v>NO</v>
      </c>
      <c r="R137" s="120" t="s">
        <v>530</v>
      </c>
      <c r="S137" s="95">
        <v>33403.751000000004</v>
      </c>
      <c r="T137" s="75">
        <v>2631.868</v>
      </c>
      <c r="U137" s="75">
        <v>2483.682</v>
      </c>
      <c r="V137" s="97">
        <v>1341.771</v>
      </c>
      <c r="W137" s="113">
        <f t="shared" si="17"/>
        <v>1</v>
      </c>
      <c r="X137" s="114">
        <f t="shared" si="22"/>
        <v>1</v>
      </c>
      <c r="Y137" s="114">
        <f t="shared" si="18"/>
        <v>0</v>
      </c>
      <c r="Z137" s="116">
        <f t="shared" si="19"/>
        <v>0</v>
      </c>
      <c r="AA137" s="121" t="str">
        <f t="shared" si="23"/>
        <v>SRSA</v>
      </c>
      <c r="AB137" s="113">
        <f t="shared" si="24"/>
        <v>1</v>
      </c>
      <c r="AC137" s="114">
        <f t="shared" si="25"/>
        <v>1</v>
      </c>
      <c r="AD137" s="116" t="str">
        <f t="shared" si="26"/>
        <v>Initial</v>
      </c>
      <c r="AE137" s="121" t="str">
        <f t="shared" si="20"/>
        <v>-</v>
      </c>
      <c r="AF137" s="113" t="str">
        <f t="shared" si="21"/>
        <v>SRSA</v>
      </c>
      <c r="AG137" s="10" t="s">
        <v>781</v>
      </c>
    </row>
    <row r="138" spans="1:33" s="10" customFormat="1" ht="12.75">
      <c r="A138" s="111">
        <v>3165160</v>
      </c>
      <c r="B138" s="112">
        <v>810119000</v>
      </c>
      <c r="C138" s="113" t="s">
        <v>66</v>
      </c>
      <c r="D138" s="114" t="s">
        <v>67</v>
      </c>
      <c r="E138" s="114" t="s">
        <v>68</v>
      </c>
      <c r="F138" s="114">
        <v>69340</v>
      </c>
      <c r="G138" s="115">
        <v>55</v>
      </c>
      <c r="H138" s="116">
        <v>3087624030</v>
      </c>
      <c r="I138" s="117">
        <v>7</v>
      </c>
      <c r="J138" s="118" t="s">
        <v>530</v>
      </c>
      <c r="K138" s="91"/>
      <c r="L138" s="84">
        <v>14.48</v>
      </c>
      <c r="M138" s="88" t="s">
        <v>529</v>
      </c>
      <c r="N138" s="119">
        <v>30</v>
      </c>
      <c r="O138" s="118" t="s">
        <v>530</v>
      </c>
      <c r="P138" s="70"/>
      <c r="Q138" s="91" t="str">
        <f aca="true" t="shared" si="27" ref="Q138:Q200">IF(AND(ISNUMBER(P138),P138&gt;=20),"YES","NO")</f>
        <v>NO</v>
      </c>
      <c r="R138" s="120" t="s">
        <v>530</v>
      </c>
      <c r="S138" s="95">
        <v>1071</v>
      </c>
      <c r="T138" s="75">
        <v>0</v>
      </c>
      <c r="U138" s="75">
        <v>30</v>
      </c>
      <c r="V138" s="97">
        <v>56</v>
      </c>
      <c r="W138" s="113">
        <f aca="true" t="shared" si="28" ref="W138:W200">IF(OR(J138="YES",K138="YES"),1,0)</f>
        <v>1</v>
      </c>
      <c r="X138" s="114">
        <f t="shared" si="22"/>
        <v>1</v>
      </c>
      <c r="Y138" s="114">
        <f aca="true" t="shared" si="29" ref="Y138:Y200">IF(AND(OR(J138="YES",K138="YES"),(W138=0)),"Trouble",0)</f>
        <v>0</v>
      </c>
      <c r="Z138" s="116">
        <f aca="true" t="shared" si="30" ref="Z138:Z200">IF(AND(OR(AND(ISNUMBER(L138),AND(L138&gt;0,L138&lt;600)),AND(ISNUMBER(L138),AND(L138&gt;0,M138="YES"))),(X138=0)),"Trouble",0)</f>
        <v>0</v>
      </c>
      <c r="AA138" s="121" t="str">
        <f t="shared" si="23"/>
        <v>SRSA</v>
      </c>
      <c r="AB138" s="113">
        <f t="shared" si="24"/>
        <v>1</v>
      </c>
      <c r="AC138" s="114">
        <f t="shared" si="25"/>
        <v>1</v>
      </c>
      <c r="AD138" s="116" t="str">
        <f t="shared" si="26"/>
        <v>Initial</v>
      </c>
      <c r="AE138" s="121" t="str">
        <f aca="true" t="shared" si="31" ref="AE138:AE200">IF(AND(AND(AD138="Initial",AF138=0),AND(ISNUMBER(L138),L138&gt;0)),"RLIS","-")</f>
        <v>-</v>
      </c>
      <c r="AF138" s="113" t="str">
        <f aca="true" t="shared" si="32" ref="AF138:AF200">IF(AND(AA138="SRSA",AD138="Initial"),"SRSA",0)</f>
        <v>SRSA</v>
      </c>
      <c r="AG138" s="10" t="s">
        <v>780</v>
      </c>
    </row>
    <row r="139" spans="1:33" s="10" customFormat="1" ht="12.75">
      <c r="A139" s="124">
        <v>3132280</v>
      </c>
      <c r="B139" s="125">
        <v>110031000</v>
      </c>
      <c r="C139" s="126" t="s">
        <v>1494</v>
      </c>
      <c r="D139" s="127" t="s">
        <v>1495</v>
      </c>
      <c r="E139" s="127" t="s">
        <v>1496</v>
      </c>
      <c r="F139" s="127">
        <v>68020</v>
      </c>
      <c r="G139" s="128">
        <v>2047</v>
      </c>
      <c r="H139" s="129">
        <v>4023495284</v>
      </c>
      <c r="I139" s="130">
        <v>7</v>
      </c>
      <c r="J139" s="131" t="s">
        <v>530</v>
      </c>
      <c r="K139" s="132"/>
      <c r="L139" s="133">
        <v>7.72</v>
      </c>
      <c r="M139" s="134" t="s">
        <v>528</v>
      </c>
      <c r="N139" s="135">
        <v>75</v>
      </c>
      <c r="O139" s="131" t="s">
        <v>530</v>
      </c>
      <c r="P139" s="136"/>
      <c r="Q139" s="132" t="str">
        <f t="shared" si="27"/>
        <v>NO</v>
      </c>
      <c r="R139" s="137" t="s">
        <v>530</v>
      </c>
      <c r="S139" s="138">
        <v>997</v>
      </c>
      <c r="T139" s="139">
        <v>0</v>
      </c>
      <c r="U139" s="139">
        <v>15</v>
      </c>
      <c r="V139" s="140">
        <v>30</v>
      </c>
      <c r="W139" s="126">
        <f t="shared" si="28"/>
        <v>1</v>
      </c>
      <c r="X139" s="127">
        <f aca="true" t="shared" si="33" ref="X139:X169">IF(OR(AND(ISNUMBER(L139),AND(L139&gt;0,L139&lt;600)),AND(ISNUMBER(L139),AND(L139&gt;0,M139="YES"))),1,0)</f>
        <v>1</v>
      </c>
      <c r="Y139" s="127">
        <f t="shared" si="29"/>
        <v>0</v>
      </c>
      <c r="Z139" s="129">
        <f t="shared" si="30"/>
        <v>0</v>
      </c>
      <c r="AA139" s="141" t="str">
        <f aca="true" t="shared" si="34" ref="AA139:AA169">IF(AND(W139=1,X139=1),"SRSA","-")</f>
        <v>SRSA</v>
      </c>
      <c r="AB139" s="126">
        <f aca="true" t="shared" si="35" ref="AB139:AB169">IF(R139="YES",1,0)</f>
        <v>1</v>
      </c>
      <c r="AC139" s="127">
        <f aca="true" t="shared" si="36" ref="AC139:AC169">IF(OR(AND(ISNUMBER(P139),P139&gt;=20),(AND(ISNUMBER(P139)=FALSE,AND(ISNUMBER(N139),N139&gt;=20)))),1,0)</f>
        <v>1</v>
      </c>
      <c r="AD139" s="129" t="str">
        <f aca="true" t="shared" si="37" ref="AD139:AD169">IF(AND(AB139=1,AC139=1),"Initial",0)</f>
        <v>Initial</v>
      </c>
      <c r="AE139" s="141" t="str">
        <f t="shared" si="31"/>
        <v>-</v>
      </c>
      <c r="AF139" s="126" t="str">
        <f t="shared" si="32"/>
        <v>SRSA</v>
      </c>
      <c r="AG139" s="10" t="e">
        <v>#N/A</v>
      </c>
    </row>
    <row r="140" spans="1:33" s="10" customFormat="1" ht="12.75">
      <c r="A140" s="111">
        <v>3170140</v>
      </c>
      <c r="B140" s="112">
        <v>100009000</v>
      </c>
      <c r="C140" s="113" t="s">
        <v>129</v>
      </c>
      <c r="D140" s="114" t="s">
        <v>130</v>
      </c>
      <c r="E140" s="114" t="s">
        <v>52</v>
      </c>
      <c r="F140" s="114">
        <v>68836</v>
      </c>
      <c r="G140" s="115">
        <v>490</v>
      </c>
      <c r="H140" s="116">
        <v>3088564300</v>
      </c>
      <c r="I140" s="117">
        <v>7</v>
      </c>
      <c r="J140" s="118" t="s">
        <v>530</v>
      </c>
      <c r="K140" s="91"/>
      <c r="L140" s="84">
        <v>346.77</v>
      </c>
      <c r="M140" s="88" t="s">
        <v>528</v>
      </c>
      <c r="N140" s="119">
        <v>7.894736842</v>
      </c>
      <c r="O140" s="118" t="s">
        <v>531</v>
      </c>
      <c r="P140" s="70"/>
      <c r="Q140" s="91" t="str">
        <f t="shared" si="27"/>
        <v>NO</v>
      </c>
      <c r="R140" s="120" t="s">
        <v>530</v>
      </c>
      <c r="S140" s="95">
        <v>14930</v>
      </c>
      <c r="T140" s="75">
        <v>1081</v>
      </c>
      <c r="U140" s="75">
        <v>1424</v>
      </c>
      <c r="V140" s="97">
        <v>1353</v>
      </c>
      <c r="W140" s="113">
        <f t="shared" si="28"/>
        <v>1</v>
      </c>
      <c r="X140" s="114">
        <f t="shared" si="33"/>
        <v>1</v>
      </c>
      <c r="Y140" s="114">
        <f t="shared" si="29"/>
        <v>0</v>
      </c>
      <c r="Z140" s="116">
        <f t="shared" si="30"/>
        <v>0</v>
      </c>
      <c r="AA140" s="121" t="str">
        <f t="shared" si="34"/>
        <v>SRSA</v>
      </c>
      <c r="AB140" s="113">
        <f t="shared" si="35"/>
        <v>1</v>
      </c>
      <c r="AC140" s="114">
        <f t="shared" si="36"/>
        <v>0</v>
      </c>
      <c r="AD140" s="116">
        <f t="shared" si="37"/>
        <v>0</v>
      </c>
      <c r="AE140" s="121" t="str">
        <f t="shared" si="31"/>
        <v>-</v>
      </c>
      <c r="AF140" s="113">
        <f t="shared" si="32"/>
        <v>0</v>
      </c>
      <c r="AG140" s="10" t="s">
        <v>779</v>
      </c>
    </row>
    <row r="141" spans="1:33" s="10" customFormat="1" ht="12.75">
      <c r="A141" s="111">
        <v>3101992</v>
      </c>
      <c r="B141" s="112">
        <v>130097000</v>
      </c>
      <c r="C141" s="113" t="s">
        <v>1168</v>
      </c>
      <c r="D141" s="114" t="s">
        <v>1169</v>
      </c>
      <c r="E141" s="114" t="s">
        <v>1170</v>
      </c>
      <c r="F141" s="114">
        <v>68407</v>
      </c>
      <c r="G141" s="115">
        <v>407</v>
      </c>
      <c r="H141" s="116">
        <v>4028672341</v>
      </c>
      <c r="I141" s="117">
        <v>8</v>
      </c>
      <c r="J141" s="118" t="s">
        <v>530</v>
      </c>
      <c r="K141" s="91"/>
      <c r="L141" s="84">
        <v>386</v>
      </c>
      <c r="M141" s="88" t="s">
        <v>528</v>
      </c>
      <c r="N141" s="119">
        <v>3.931203931</v>
      </c>
      <c r="O141" s="118" t="s">
        <v>531</v>
      </c>
      <c r="P141" s="70"/>
      <c r="Q141" s="91" t="str">
        <f t="shared" si="27"/>
        <v>NO</v>
      </c>
      <c r="R141" s="120" t="s">
        <v>530</v>
      </c>
      <c r="S141" s="95">
        <v>14735</v>
      </c>
      <c r="T141" s="75">
        <v>937</v>
      </c>
      <c r="U141" s="75">
        <v>1335</v>
      </c>
      <c r="V141" s="97">
        <v>1492</v>
      </c>
      <c r="W141" s="113">
        <f t="shared" si="28"/>
        <v>1</v>
      </c>
      <c r="X141" s="114">
        <f t="shared" si="33"/>
        <v>1</v>
      </c>
      <c r="Y141" s="114">
        <f t="shared" si="29"/>
        <v>0</v>
      </c>
      <c r="Z141" s="116">
        <f t="shared" si="30"/>
        <v>0</v>
      </c>
      <c r="AA141" s="121" t="str">
        <f t="shared" si="34"/>
        <v>SRSA</v>
      </c>
      <c r="AB141" s="113">
        <f t="shared" si="35"/>
        <v>1</v>
      </c>
      <c r="AC141" s="114">
        <f t="shared" si="36"/>
        <v>0</v>
      </c>
      <c r="AD141" s="116">
        <f t="shared" si="37"/>
        <v>0</v>
      </c>
      <c r="AE141" s="121" t="str">
        <f t="shared" si="31"/>
        <v>-</v>
      </c>
      <c r="AF141" s="113">
        <f t="shared" si="32"/>
        <v>0</v>
      </c>
      <c r="AG141" s="10" t="s">
        <v>778</v>
      </c>
    </row>
    <row r="142" spans="1:33" s="10" customFormat="1" ht="12.75">
      <c r="A142" s="111">
        <v>3163120</v>
      </c>
      <c r="B142" s="112">
        <v>160101000</v>
      </c>
      <c r="C142" s="113" t="s">
        <v>60</v>
      </c>
      <c r="D142" s="114" t="s">
        <v>1357</v>
      </c>
      <c r="E142" s="114" t="s">
        <v>1358</v>
      </c>
      <c r="F142" s="114">
        <v>69201</v>
      </c>
      <c r="G142" s="115">
        <v>1842</v>
      </c>
      <c r="H142" s="116">
        <v>4023761680</v>
      </c>
      <c r="I142" s="117">
        <v>7</v>
      </c>
      <c r="J142" s="118" t="s">
        <v>530</v>
      </c>
      <c r="K142" s="91"/>
      <c r="L142" s="84">
        <v>0.99</v>
      </c>
      <c r="M142" s="88" t="s">
        <v>529</v>
      </c>
      <c r="N142" s="119">
        <v>0</v>
      </c>
      <c r="O142" s="118" t="s">
        <v>531</v>
      </c>
      <c r="P142" s="70"/>
      <c r="Q142" s="91" t="str">
        <f t="shared" si="27"/>
        <v>NO</v>
      </c>
      <c r="R142" s="120" t="s">
        <v>530</v>
      </c>
      <c r="S142" s="95">
        <v>999</v>
      </c>
      <c r="T142" s="75">
        <v>0</v>
      </c>
      <c r="U142" s="75">
        <v>2</v>
      </c>
      <c r="V142" s="97">
        <v>4</v>
      </c>
      <c r="W142" s="113">
        <f t="shared" si="28"/>
        <v>1</v>
      </c>
      <c r="X142" s="114">
        <f t="shared" si="33"/>
        <v>1</v>
      </c>
      <c r="Y142" s="114">
        <f t="shared" si="29"/>
        <v>0</v>
      </c>
      <c r="Z142" s="116">
        <f t="shared" si="30"/>
        <v>0</v>
      </c>
      <c r="AA142" s="121" t="str">
        <f t="shared" si="34"/>
        <v>SRSA</v>
      </c>
      <c r="AB142" s="113">
        <f t="shared" si="35"/>
        <v>1</v>
      </c>
      <c r="AC142" s="114">
        <f t="shared" si="36"/>
        <v>0</v>
      </c>
      <c r="AD142" s="116">
        <f t="shared" si="37"/>
        <v>0</v>
      </c>
      <c r="AE142" s="121" t="str">
        <f t="shared" si="31"/>
        <v>-</v>
      </c>
      <c r="AF142" s="113">
        <f t="shared" si="32"/>
        <v>0</v>
      </c>
      <c r="AG142" s="10" t="s">
        <v>777</v>
      </c>
    </row>
    <row r="143" spans="1:33" s="10" customFormat="1" ht="12.75">
      <c r="A143" s="111">
        <v>3170220</v>
      </c>
      <c r="B143" s="112">
        <v>370030000</v>
      </c>
      <c r="C143" s="113" t="s">
        <v>131</v>
      </c>
      <c r="D143" s="114" t="s">
        <v>132</v>
      </c>
      <c r="E143" s="114" t="s">
        <v>133</v>
      </c>
      <c r="F143" s="114">
        <v>68937</v>
      </c>
      <c r="G143" s="115">
        <v>107</v>
      </c>
      <c r="H143" s="116">
        <v>3087852491</v>
      </c>
      <c r="I143" s="117">
        <v>7</v>
      </c>
      <c r="J143" s="118" t="s">
        <v>530</v>
      </c>
      <c r="K143" s="91"/>
      <c r="L143" s="84">
        <v>274.72</v>
      </c>
      <c r="M143" s="88" t="s">
        <v>529</v>
      </c>
      <c r="N143" s="119">
        <v>12.33480176</v>
      </c>
      <c r="O143" s="118" t="s">
        <v>531</v>
      </c>
      <c r="P143" s="70"/>
      <c r="Q143" s="91" t="str">
        <f t="shared" si="27"/>
        <v>NO</v>
      </c>
      <c r="R143" s="120" t="s">
        <v>530</v>
      </c>
      <c r="S143" s="95">
        <v>8381</v>
      </c>
      <c r="T143" s="75">
        <v>1268</v>
      </c>
      <c r="U143" s="75">
        <v>1167</v>
      </c>
      <c r="V143" s="97">
        <v>1091</v>
      </c>
      <c r="W143" s="113">
        <f t="shared" si="28"/>
        <v>1</v>
      </c>
      <c r="X143" s="114">
        <f t="shared" si="33"/>
        <v>1</v>
      </c>
      <c r="Y143" s="114">
        <f t="shared" si="29"/>
        <v>0</v>
      </c>
      <c r="Z143" s="116">
        <f t="shared" si="30"/>
        <v>0</v>
      </c>
      <c r="AA143" s="121" t="str">
        <f t="shared" si="34"/>
        <v>SRSA</v>
      </c>
      <c r="AB143" s="113">
        <f t="shared" si="35"/>
        <v>1</v>
      </c>
      <c r="AC143" s="114">
        <f t="shared" si="36"/>
        <v>0</v>
      </c>
      <c r="AD143" s="116">
        <f t="shared" si="37"/>
        <v>0</v>
      </c>
      <c r="AE143" s="121" t="str">
        <f t="shared" si="31"/>
        <v>-</v>
      </c>
      <c r="AF143" s="113">
        <f t="shared" si="32"/>
        <v>0</v>
      </c>
      <c r="AG143" s="10" t="s">
        <v>131</v>
      </c>
    </row>
    <row r="144" spans="1:33" s="10" customFormat="1" ht="12.75">
      <c r="A144" s="124">
        <v>3151060</v>
      </c>
      <c r="B144" s="125">
        <v>880063000</v>
      </c>
      <c r="C144" s="126" t="s">
        <v>0</v>
      </c>
      <c r="D144" s="127" t="s">
        <v>1</v>
      </c>
      <c r="E144" s="127" t="s">
        <v>2</v>
      </c>
      <c r="F144" s="127">
        <v>68837</v>
      </c>
      <c r="G144" s="128" t="s">
        <v>1098</v>
      </c>
      <c r="H144" s="129">
        <v>3087283390</v>
      </c>
      <c r="I144" s="130">
        <v>7</v>
      </c>
      <c r="J144" s="131" t="s">
        <v>530</v>
      </c>
      <c r="K144" s="132"/>
      <c r="L144" s="133">
        <v>16.32</v>
      </c>
      <c r="M144" s="134" t="s">
        <v>529</v>
      </c>
      <c r="N144" s="135">
        <v>12.5</v>
      </c>
      <c r="O144" s="131" t="s">
        <v>531</v>
      </c>
      <c r="P144" s="136"/>
      <c r="Q144" s="132" t="str">
        <f t="shared" si="27"/>
        <v>NO</v>
      </c>
      <c r="R144" s="137" t="s">
        <v>530</v>
      </c>
      <c r="S144" s="138">
        <v>2066</v>
      </c>
      <c r="T144" s="139">
        <v>0</v>
      </c>
      <c r="U144" s="139">
        <v>35</v>
      </c>
      <c r="V144" s="140">
        <v>96</v>
      </c>
      <c r="W144" s="126">
        <f t="shared" si="28"/>
        <v>1</v>
      </c>
      <c r="X144" s="127">
        <f t="shared" si="33"/>
        <v>1</v>
      </c>
      <c r="Y144" s="127">
        <f t="shared" si="29"/>
        <v>0</v>
      </c>
      <c r="Z144" s="129">
        <f t="shared" si="30"/>
        <v>0</v>
      </c>
      <c r="AA144" s="141" t="str">
        <f t="shared" si="34"/>
        <v>SRSA</v>
      </c>
      <c r="AB144" s="126">
        <f t="shared" si="35"/>
        <v>1</v>
      </c>
      <c r="AC144" s="127">
        <f t="shared" si="36"/>
        <v>0</v>
      </c>
      <c r="AD144" s="129">
        <f t="shared" si="37"/>
        <v>0</v>
      </c>
      <c r="AE144" s="141" t="str">
        <f t="shared" si="31"/>
        <v>-</v>
      </c>
      <c r="AF144" s="126">
        <f t="shared" si="32"/>
        <v>0</v>
      </c>
      <c r="AG144" s="10" t="e">
        <v>#N/A</v>
      </c>
    </row>
    <row r="145" spans="1:33" s="10" customFormat="1" ht="12.75">
      <c r="A145" s="111">
        <v>3100108</v>
      </c>
      <c r="B145" s="112">
        <v>870561000</v>
      </c>
      <c r="C145" s="113" t="s">
        <v>1093</v>
      </c>
      <c r="D145" s="114" t="s">
        <v>552</v>
      </c>
      <c r="E145" s="114" t="s">
        <v>1094</v>
      </c>
      <c r="F145" s="114">
        <v>68733</v>
      </c>
      <c r="G145" s="115">
        <v>9</v>
      </c>
      <c r="H145" s="116">
        <v>4026952621</v>
      </c>
      <c r="I145" s="117" t="s">
        <v>539</v>
      </c>
      <c r="J145" s="118" t="s">
        <v>530</v>
      </c>
      <c r="K145" s="91"/>
      <c r="L145" s="84">
        <v>331.97</v>
      </c>
      <c r="M145" s="88" t="s">
        <v>528</v>
      </c>
      <c r="N145" s="119">
        <v>11.76470588</v>
      </c>
      <c r="O145" s="118" t="s">
        <v>531</v>
      </c>
      <c r="P145" s="70"/>
      <c r="Q145" s="91" t="str">
        <f t="shared" si="27"/>
        <v>NO</v>
      </c>
      <c r="R145" s="120" t="s">
        <v>530</v>
      </c>
      <c r="S145" s="95">
        <v>17221</v>
      </c>
      <c r="T145" s="75">
        <v>1860</v>
      </c>
      <c r="U145" s="75">
        <v>1643</v>
      </c>
      <c r="V145" s="97">
        <v>1263</v>
      </c>
      <c r="W145" s="113">
        <f t="shared" si="28"/>
        <v>1</v>
      </c>
      <c r="X145" s="114">
        <f t="shared" si="33"/>
        <v>1</v>
      </c>
      <c r="Y145" s="114">
        <f t="shared" si="29"/>
        <v>0</v>
      </c>
      <c r="Z145" s="116">
        <f t="shared" si="30"/>
        <v>0</v>
      </c>
      <c r="AA145" s="121" t="str">
        <f t="shared" si="34"/>
        <v>SRSA</v>
      </c>
      <c r="AB145" s="113">
        <f t="shared" si="35"/>
        <v>1</v>
      </c>
      <c r="AC145" s="114">
        <f t="shared" si="36"/>
        <v>0</v>
      </c>
      <c r="AD145" s="116">
        <f t="shared" si="37"/>
        <v>0</v>
      </c>
      <c r="AE145" s="121" t="str">
        <f t="shared" si="31"/>
        <v>-</v>
      </c>
      <c r="AF145" s="113">
        <f t="shared" si="32"/>
        <v>0</v>
      </c>
      <c r="AG145" s="10" t="s">
        <v>776</v>
      </c>
    </row>
    <row r="146" spans="1:33" s="10" customFormat="1" ht="12.75">
      <c r="A146" s="111">
        <v>3123010</v>
      </c>
      <c r="B146" s="112">
        <v>450020000</v>
      </c>
      <c r="C146" s="113" t="s">
        <v>1437</v>
      </c>
      <c r="D146" s="114" t="s">
        <v>1438</v>
      </c>
      <c r="E146" s="114" t="s">
        <v>1439</v>
      </c>
      <c r="F146" s="114">
        <v>68734</v>
      </c>
      <c r="G146" s="115">
        <v>68</v>
      </c>
      <c r="H146" s="116">
        <v>4023361428</v>
      </c>
      <c r="I146" s="117">
        <v>7</v>
      </c>
      <c r="J146" s="118" t="s">
        <v>530</v>
      </c>
      <c r="K146" s="91"/>
      <c r="L146" s="84">
        <v>18.74</v>
      </c>
      <c r="M146" s="88" t="s">
        <v>529</v>
      </c>
      <c r="N146" s="119">
        <v>23.07692308</v>
      </c>
      <c r="O146" s="118" t="s">
        <v>530</v>
      </c>
      <c r="P146" s="70"/>
      <c r="Q146" s="91" t="str">
        <f t="shared" si="27"/>
        <v>NO</v>
      </c>
      <c r="R146" s="120" t="s">
        <v>530</v>
      </c>
      <c r="S146" s="95">
        <v>1159</v>
      </c>
      <c r="T146" s="75">
        <v>0</v>
      </c>
      <c r="U146" s="75">
        <v>39</v>
      </c>
      <c r="V146" s="97">
        <v>75</v>
      </c>
      <c r="W146" s="113">
        <f t="shared" si="28"/>
        <v>1</v>
      </c>
      <c r="X146" s="114">
        <f t="shared" si="33"/>
        <v>1</v>
      </c>
      <c r="Y146" s="114">
        <f t="shared" si="29"/>
        <v>0</v>
      </c>
      <c r="Z146" s="116">
        <f t="shared" si="30"/>
        <v>0</v>
      </c>
      <c r="AA146" s="121" t="str">
        <f t="shared" si="34"/>
        <v>SRSA</v>
      </c>
      <c r="AB146" s="113">
        <f t="shared" si="35"/>
        <v>1</v>
      </c>
      <c r="AC146" s="114">
        <f t="shared" si="36"/>
        <v>1</v>
      </c>
      <c r="AD146" s="116" t="str">
        <f t="shared" si="37"/>
        <v>Initial</v>
      </c>
      <c r="AE146" s="121" t="str">
        <f t="shared" si="31"/>
        <v>-</v>
      </c>
      <c r="AF146" s="113" t="str">
        <f t="shared" si="32"/>
        <v>SRSA</v>
      </c>
      <c r="AG146" s="10" t="s">
        <v>775</v>
      </c>
    </row>
    <row r="147" spans="1:33" s="10" customFormat="1" ht="12.75">
      <c r="A147" s="111">
        <v>3100111</v>
      </c>
      <c r="B147" s="112">
        <v>320095000</v>
      </c>
      <c r="C147" s="113" t="s">
        <v>1102</v>
      </c>
      <c r="D147" s="114" t="s">
        <v>1103</v>
      </c>
      <c r="E147" s="114" t="s">
        <v>1104</v>
      </c>
      <c r="F147" s="114">
        <v>69028</v>
      </c>
      <c r="G147" s="115">
        <v>9</v>
      </c>
      <c r="H147" s="116">
        <v>3084863991</v>
      </c>
      <c r="I147" s="117">
        <v>7</v>
      </c>
      <c r="J147" s="118" t="s">
        <v>530</v>
      </c>
      <c r="K147" s="91"/>
      <c r="L147" s="84">
        <v>249.18</v>
      </c>
      <c r="M147" s="88" t="s">
        <v>529</v>
      </c>
      <c r="N147" s="119">
        <v>9.375</v>
      </c>
      <c r="O147" s="118" t="s">
        <v>531</v>
      </c>
      <c r="P147" s="70"/>
      <c r="Q147" s="91" t="str">
        <f t="shared" si="27"/>
        <v>NO</v>
      </c>
      <c r="R147" s="120" t="s">
        <v>530</v>
      </c>
      <c r="S147" s="95">
        <v>10905</v>
      </c>
      <c r="T147" s="75">
        <v>1154</v>
      </c>
      <c r="U147" s="75">
        <v>1086</v>
      </c>
      <c r="V147" s="97">
        <v>967</v>
      </c>
      <c r="W147" s="113">
        <f t="shared" si="28"/>
        <v>1</v>
      </c>
      <c r="X147" s="114">
        <f t="shared" si="33"/>
        <v>1</v>
      </c>
      <c r="Y147" s="114">
        <f t="shared" si="29"/>
        <v>0</v>
      </c>
      <c r="Z147" s="116">
        <f t="shared" si="30"/>
        <v>0</v>
      </c>
      <c r="AA147" s="121" t="str">
        <f t="shared" si="34"/>
        <v>SRSA</v>
      </c>
      <c r="AB147" s="113">
        <f t="shared" si="35"/>
        <v>1</v>
      </c>
      <c r="AC147" s="114">
        <f t="shared" si="36"/>
        <v>0</v>
      </c>
      <c r="AD147" s="116">
        <f t="shared" si="37"/>
        <v>0</v>
      </c>
      <c r="AE147" s="121" t="str">
        <f t="shared" si="31"/>
        <v>-</v>
      </c>
      <c r="AF147" s="113">
        <f t="shared" si="32"/>
        <v>0</v>
      </c>
      <c r="AG147" s="10" t="s">
        <v>774</v>
      </c>
    </row>
    <row r="148" spans="1:33" s="10" customFormat="1" ht="12.75">
      <c r="A148" s="111">
        <v>3145870</v>
      </c>
      <c r="B148" s="112">
        <v>160053000</v>
      </c>
      <c r="C148" s="113" t="s">
        <v>1568</v>
      </c>
      <c r="D148" s="114" t="s">
        <v>1357</v>
      </c>
      <c r="E148" s="114" t="s">
        <v>1358</v>
      </c>
      <c r="F148" s="114">
        <v>69201</v>
      </c>
      <c r="G148" s="115">
        <v>1842</v>
      </c>
      <c r="H148" s="116">
        <v>4023761680</v>
      </c>
      <c r="I148" s="117">
        <v>7</v>
      </c>
      <c r="J148" s="118" t="s">
        <v>530</v>
      </c>
      <c r="K148" s="91"/>
      <c r="L148" s="84">
        <v>21.67</v>
      </c>
      <c r="M148" s="88" t="s">
        <v>529</v>
      </c>
      <c r="N148" s="119">
        <v>4</v>
      </c>
      <c r="O148" s="118" t="s">
        <v>531</v>
      </c>
      <c r="P148" s="70"/>
      <c r="Q148" s="91" t="str">
        <f t="shared" si="27"/>
        <v>NO</v>
      </c>
      <c r="R148" s="120" t="s">
        <v>530</v>
      </c>
      <c r="S148" s="95">
        <v>1105</v>
      </c>
      <c r="T148" s="75">
        <v>0</v>
      </c>
      <c r="U148" s="75">
        <v>45</v>
      </c>
      <c r="V148" s="97">
        <v>86</v>
      </c>
      <c r="W148" s="113">
        <f t="shared" si="28"/>
        <v>1</v>
      </c>
      <c r="X148" s="114">
        <f t="shared" si="33"/>
        <v>1</v>
      </c>
      <c r="Y148" s="114">
        <f t="shared" si="29"/>
        <v>0</v>
      </c>
      <c r="Z148" s="116">
        <f t="shared" si="30"/>
        <v>0</v>
      </c>
      <c r="AA148" s="121" t="str">
        <f t="shared" si="34"/>
        <v>SRSA</v>
      </c>
      <c r="AB148" s="113">
        <f t="shared" si="35"/>
        <v>1</v>
      </c>
      <c r="AC148" s="114">
        <f t="shared" si="36"/>
        <v>0</v>
      </c>
      <c r="AD148" s="116">
        <f t="shared" si="37"/>
        <v>0</v>
      </c>
      <c r="AE148" s="121" t="str">
        <f t="shared" si="31"/>
        <v>-</v>
      </c>
      <c r="AF148" s="113">
        <f t="shared" si="32"/>
        <v>0</v>
      </c>
      <c r="AG148" s="10" t="s">
        <v>773</v>
      </c>
    </row>
    <row r="149" spans="1:33" s="1" customFormat="1" ht="12.75">
      <c r="A149" s="122">
        <v>3100020</v>
      </c>
      <c r="B149" s="122">
        <v>450029000</v>
      </c>
      <c r="C149" s="113" t="s">
        <v>965</v>
      </c>
      <c r="D149" s="114" t="s">
        <v>966</v>
      </c>
      <c r="E149" s="114" t="s">
        <v>967</v>
      </c>
      <c r="F149" s="114">
        <v>68735</v>
      </c>
      <c r="G149" s="115">
        <v>98</v>
      </c>
      <c r="H149" s="116">
        <v>4026267235</v>
      </c>
      <c r="I149" s="117">
        <v>7</v>
      </c>
      <c r="J149" s="118" t="s">
        <v>530</v>
      </c>
      <c r="K149" s="91"/>
      <c r="L149" s="84">
        <v>136.7</v>
      </c>
      <c r="M149" s="88" t="s">
        <v>529</v>
      </c>
      <c r="N149" s="119">
        <v>22.03389831</v>
      </c>
      <c r="O149" s="118" t="s">
        <v>530</v>
      </c>
      <c r="P149" s="70"/>
      <c r="Q149" s="91" t="str">
        <f t="shared" si="27"/>
        <v>NO</v>
      </c>
      <c r="R149" s="120" t="s">
        <v>530</v>
      </c>
      <c r="S149" s="95">
        <v>13335</v>
      </c>
      <c r="T149" s="75">
        <v>1347</v>
      </c>
      <c r="U149" s="75">
        <v>1212</v>
      </c>
      <c r="V149" s="97">
        <v>778</v>
      </c>
      <c r="W149" s="113">
        <f t="shared" si="28"/>
        <v>1</v>
      </c>
      <c r="X149" s="114">
        <f t="shared" si="33"/>
        <v>1</v>
      </c>
      <c r="Y149" s="114">
        <f t="shared" si="29"/>
        <v>0</v>
      </c>
      <c r="Z149" s="116">
        <f t="shared" si="30"/>
        <v>0</v>
      </c>
      <c r="AA149" s="121" t="str">
        <f t="shared" si="34"/>
        <v>SRSA</v>
      </c>
      <c r="AB149" s="113">
        <f t="shared" si="35"/>
        <v>1</v>
      </c>
      <c r="AC149" s="114">
        <f t="shared" si="36"/>
        <v>1</v>
      </c>
      <c r="AD149" s="116" t="str">
        <f t="shared" si="37"/>
        <v>Initial</v>
      </c>
      <c r="AE149" s="121" t="str">
        <f t="shared" si="31"/>
        <v>-</v>
      </c>
      <c r="AF149" s="113" t="str">
        <f t="shared" si="32"/>
        <v>SRSA</v>
      </c>
      <c r="AG149" s="10" t="s">
        <v>772</v>
      </c>
    </row>
    <row r="150" spans="1:33" s="10" customFormat="1" ht="12.75">
      <c r="A150" s="111">
        <v>3100133</v>
      </c>
      <c r="B150" s="112">
        <v>300001000</v>
      </c>
      <c r="C150" s="113" t="s">
        <v>1156</v>
      </c>
      <c r="D150" s="114" t="s">
        <v>1157</v>
      </c>
      <c r="E150" s="114" t="s">
        <v>1158</v>
      </c>
      <c r="F150" s="114">
        <v>68351</v>
      </c>
      <c r="G150" s="115">
        <v>139</v>
      </c>
      <c r="H150" s="116">
        <v>4022665911</v>
      </c>
      <c r="I150" s="117">
        <v>7</v>
      </c>
      <c r="J150" s="118" t="s">
        <v>530</v>
      </c>
      <c r="K150" s="91"/>
      <c r="L150" s="84">
        <v>278.84</v>
      </c>
      <c r="M150" s="88" t="s">
        <v>528</v>
      </c>
      <c r="N150" s="119">
        <v>14.52991453</v>
      </c>
      <c r="O150" s="118" t="s">
        <v>531</v>
      </c>
      <c r="P150" s="70"/>
      <c r="Q150" s="91" t="str">
        <f t="shared" si="27"/>
        <v>NO</v>
      </c>
      <c r="R150" s="120" t="s">
        <v>530</v>
      </c>
      <c r="S150" s="95">
        <v>10601</v>
      </c>
      <c r="T150" s="75">
        <v>1030</v>
      </c>
      <c r="U150" s="75">
        <v>1309</v>
      </c>
      <c r="V150" s="97">
        <v>1125</v>
      </c>
      <c r="W150" s="113">
        <f t="shared" si="28"/>
        <v>1</v>
      </c>
      <c r="X150" s="114">
        <f t="shared" si="33"/>
        <v>1</v>
      </c>
      <c r="Y150" s="114">
        <f t="shared" si="29"/>
        <v>0</v>
      </c>
      <c r="Z150" s="116">
        <f t="shared" si="30"/>
        <v>0</v>
      </c>
      <c r="AA150" s="121" t="str">
        <f t="shared" si="34"/>
        <v>SRSA</v>
      </c>
      <c r="AB150" s="113">
        <f t="shared" si="35"/>
        <v>1</v>
      </c>
      <c r="AC150" s="114">
        <f t="shared" si="36"/>
        <v>0</v>
      </c>
      <c r="AD150" s="116">
        <f t="shared" si="37"/>
        <v>0</v>
      </c>
      <c r="AE150" s="121" t="str">
        <f t="shared" si="31"/>
        <v>-</v>
      </c>
      <c r="AF150" s="113">
        <f t="shared" si="32"/>
        <v>0</v>
      </c>
      <c r="AG150" s="10" t="s">
        <v>771</v>
      </c>
    </row>
    <row r="151" spans="1:33" s="10" customFormat="1" ht="12.75">
      <c r="A151" s="111">
        <v>3165910</v>
      </c>
      <c r="B151" s="112">
        <v>810129000</v>
      </c>
      <c r="C151" s="113" t="s">
        <v>76</v>
      </c>
      <c r="D151" s="114" t="s">
        <v>77</v>
      </c>
      <c r="E151" s="114" t="s">
        <v>1146</v>
      </c>
      <c r="F151" s="114">
        <v>69360</v>
      </c>
      <c r="G151" s="115">
        <v>9732</v>
      </c>
      <c r="H151" s="116">
        <v>3088624246</v>
      </c>
      <c r="I151" s="117">
        <v>7</v>
      </c>
      <c r="J151" s="118" t="s">
        <v>530</v>
      </c>
      <c r="K151" s="91"/>
      <c r="L151" s="84">
        <v>18.48</v>
      </c>
      <c r="M151" s="88" t="s">
        <v>529</v>
      </c>
      <c r="N151" s="119">
        <v>33.33333333</v>
      </c>
      <c r="O151" s="118" t="s">
        <v>530</v>
      </c>
      <c r="P151" s="70"/>
      <c r="Q151" s="91" t="str">
        <f t="shared" si="27"/>
        <v>NO</v>
      </c>
      <c r="R151" s="120" t="s">
        <v>530</v>
      </c>
      <c r="S151" s="95">
        <v>3259</v>
      </c>
      <c r="T151" s="75">
        <v>0</v>
      </c>
      <c r="U151" s="75">
        <v>39</v>
      </c>
      <c r="V151" s="97">
        <v>75</v>
      </c>
      <c r="W151" s="113">
        <f t="shared" si="28"/>
        <v>1</v>
      </c>
      <c r="X151" s="114">
        <f t="shared" si="33"/>
        <v>1</v>
      </c>
      <c r="Y151" s="114">
        <f t="shared" si="29"/>
        <v>0</v>
      </c>
      <c r="Z151" s="116">
        <f t="shared" si="30"/>
        <v>0</v>
      </c>
      <c r="AA151" s="121" t="str">
        <f t="shared" si="34"/>
        <v>SRSA</v>
      </c>
      <c r="AB151" s="113">
        <f t="shared" si="35"/>
        <v>1</v>
      </c>
      <c r="AC151" s="114">
        <f t="shared" si="36"/>
        <v>1</v>
      </c>
      <c r="AD151" s="116" t="str">
        <f t="shared" si="37"/>
        <v>Initial</v>
      </c>
      <c r="AE151" s="121" t="str">
        <f t="shared" si="31"/>
        <v>-</v>
      </c>
      <c r="AF151" s="113" t="str">
        <f t="shared" si="32"/>
        <v>SRSA</v>
      </c>
      <c r="AG151" s="10" t="s">
        <v>770</v>
      </c>
    </row>
    <row r="152" spans="1:33" s="10" customFormat="1" ht="12.75">
      <c r="A152" s="111">
        <v>3128290</v>
      </c>
      <c r="B152" s="112">
        <v>880026000</v>
      </c>
      <c r="C152" s="113" t="s">
        <v>1470</v>
      </c>
      <c r="D152" s="114" t="s">
        <v>1471</v>
      </c>
      <c r="E152" s="114" t="s">
        <v>1387</v>
      </c>
      <c r="F152" s="114">
        <v>68862</v>
      </c>
      <c r="G152" s="115">
        <v>9613</v>
      </c>
      <c r="H152" s="116">
        <v>3087283775</v>
      </c>
      <c r="I152" s="117">
        <v>7</v>
      </c>
      <c r="J152" s="118" t="s">
        <v>530</v>
      </c>
      <c r="K152" s="91"/>
      <c r="L152" s="84">
        <v>11.56</v>
      </c>
      <c r="M152" s="88" t="s">
        <v>529</v>
      </c>
      <c r="N152" s="119">
        <v>18.18181818</v>
      </c>
      <c r="O152" s="118" t="s">
        <v>531</v>
      </c>
      <c r="P152" s="70"/>
      <c r="Q152" s="91" t="str">
        <f t="shared" si="27"/>
        <v>NO</v>
      </c>
      <c r="R152" s="120" t="s">
        <v>530</v>
      </c>
      <c r="S152" s="95">
        <v>658</v>
      </c>
      <c r="T152" s="75">
        <v>0</v>
      </c>
      <c r="U152" s="75">
        <v>30</v>
      </c>
      <c r="V152" s="97">
        <v>108</v>
      </c>
      <c r="W152" s="113">
        <f t="shared" si="28"/>
        <v>1</v>
      </c>
      <c r="X152" s="114">
        <f t="shared" si="33"/>
        <v>1</v>
      </c>
      <c r="Y152" s="114">
        <f t="shared" si="29"/>
        <v>0</v>
      </c>
      <c r="Z152" s="116">
        <f t="shared" si="30"/>
        <v>0</v>
      </c>
      <c r="AA152" s="121" t="str">
        <f t="shared" si="34"/>
        <v>SRSA</v>
      </c>
      <c r="AB152" s="113">
        <f t="shared" si="35"/>
        <v>1</v>
      </c>
      <c r="AC152" s="114">
        <f t="shared" si="36"/>
        <v>0</v>
      </c>
      <c r="AD152" s="116">
        <f t="shared" si="37"/>
        <v>0</v>
      </c>
      <c r="AE152" s="121" t="str">
        <f t="shared" si="31"/>
        <v>-</v>
      </c>
      <c r="AF152" s="113">
        <f t="shared" si="32"/>
        <v>0</v>
      </c>
      <c r="AG152" s="10" t="s">
        <v>769</v>
      </c>
    </row>
    <row r="153" spans="1:33" s="10" customFormat="1" ht="12.75">
      <c r="A153" s="111">
        <v>3170590</v>
      </c>
      <c r="B153" s="112">
        <v>470067000</v>
      </c>
      <c r="C153" s="113" t="s">
        <v>139</v>
      </c>
      <c r="D153" s="114" t="s">
        <v>140</v>
      </c>
      <c r="E153" s="114" t="s">
        <v>141</v>
      </c>
      <c r="F153" s="114">
        <v>68838</v>
      </c>
      <c r="G153" s="115">
        <v>49</v>
      </c>
      <c r="H153" s="116">
        <v>3083363286</v>
      </c>
      <c r="I153" s="117">
        <v>7</v>
      </c>
      <c r="J153" s="118" t="s">
        <v>530</v>
      </c>
      <c r="K153" s="91"/>
      <c r="L153" s="84">
        <v>29.97</v>
      </c>
      <c r="M153" s="88" t="s">
        <v>528</v>
      </c>
      <c r="N153" s="119">
        <v>11.76470588</v>
      </c>
      <c r="O153" s="118" t="s">
        <v>531</v>
      </c>
      <c r="P153" s="70"/>
      <c r="Q153" s="91" t="str">
        <f t="shared" si="27"/>
        <v>NO</v>
      </c>
      <c r="R153" s="120" t="s">
        <v>530</v>
      </c>
      <c r="S153" s="95">
        <v>3378</v>
      </c>
      <c r="T153" s="75">
        <v>25</v>
      </c>
      <c r="U153" s="75">
        <v>264</v>
      </c>
      <c r="V153" s="97">
        <v>116</v>
      </c>
      <c r="W153" s="113">
        <f t="shared" si="28"/>
        <v>1</v>
      </c>
      <c r="X153" s="114">
        <f t="shared" si="33"/>
        <v>1</v>
      </c>
      <c r="Y153" s="114">
        <f t="shared" si="29"/>
        <v>0</v>
      </c>
      <c r="Z153" s="116">
        <f t="shared" si="30"/>
        <v>0</v>
      </c>
      <c r="AA153" s="121" t="str">
        <f t="shared" si="34"/>
        <v>SRSA</v>
      </c>
      <c r="AB153" s="113">
        <f t="shared" si="35"/>
        <v>1</v>
      </c>
      <c r="AC153" s="114">
        <f t="shared" si="36"/>
        <v>0</v>
      </c>
      <c r="AD153" s="116">
        <f t="shared" si="37"/>
        <v>0</v>
      </c>
      <c r="AE153" s="121" t="str">
        <f t="shared" si="31"/>
        <v>-</v>
      </c>
      <c r="AF153" s="113">
        <f t="shared" si="32"/>
        <v>0</v>
      </c>
      <c r="AG153" s="10" t="s">
        <v>768</v>
      </c>
    </row>
    <row r="154" spans="1:33" s="10" customFormat="1" ht="12.75">
      <c r="A154" s="124">
        <v>3158860</v>
      </c>
      <c r="B154" s="125">
        <v>810083000</v>
      </c>
      <c r="C154" s="126" t="s">
        <v>38</v>
      </c>
      <c r="D154" s="127" t="s">
        <v>39</v>
      </c>
      <c r="E154" s="127" t="s">
        <v>1086</v>
      </c>
      <c r="F154" s="127">
        <v>69343</v>
      </c>
      <c r="G154" s="128">
        <v>8903</v>
      </c>
      <c r="H154" s="129">
        <v>3082820547</v>
      </c>
      <c r="I154" s="130">
        <v>7</v>
      </c>
      <c r="J154" s="131" t="s">
        <v>530</v>
      </c>
      <c r="K154" s="132"/>
      <c r="L154" s="133">
        <v>9.21</v>
      </c>
      <c r="M154" s="134" t="s">
        <v>529</v>
      </c>
      <c r="N154" s="135">
        <v>7.692307692</v>
      </c>
      <c r="O154" s="131" t="s">
        <v>531</v>
      </c>
      <c r="P154" s="136"/>
      <c r="Q154" s="132" t="str">
        <f t="shared" si="27"/>
        <v>NO</v>
      </c>
      <c r="R154" s="137" t="s">
        <v>530</v>
      </c>
      <c r="S154" s="138">
        <v>1444</v>
      </c>
      <c r="T154" s="139">
        <v>0</v>
      </c>
      <c r="U154" s="139">
        <v>18</v>
      </c>
      <c r="V154" s="140">
        <v>34</v>
      </c>
      <c r="W154" s="126">
        <f t="shared" si="28"/>
        <v>1</v>
      </c>
      <c r="X154" s="127">
        <f t="shared" si="33"/>
        <v>1</v>
      </c>
      <c r="Y154" s="127">
        <f t="shared" si="29"/>
        <v>0</v>
      </c>
      <c r="Z154" s="129">
        <f t="shared" si="30"/>
        <v>0</v>
      </c>
      <c r="AA154" s="141" t="str">
        <f t="shared" si="34"/>
        <v>SRSA</v>
      </c>
      <c r="AB154" s="126">
        <f t="shared" si="35"/>
        <v>1</v>
      </c>
      <c r="AC154" s="127">
        <f t="shared" si="36"/>
        <v>0</v>
      </c>
      <c r="AD154" s="129">
        <f t="shared" si="37"/>
        <v>0</v>
      </c>
      <c r="AE154" s="141" t="str">
        <f t="shared" si="31"/>
        <v>-</v>
      </c>
      <c r="AF154" s="126">
        <f t="shared" si="32"/>
        <v>0</v>
      </c>
      <c r="AG154" s="10" t="e">
        <v>#N/A</v>
      </c>
    </row>
    <row r="155" spans="1:33" s="10" customFormat="1" ht="12.75">
      <c r="A155" s="111">
        <v>3100118</v>
      </c>
      <c r="B155" s="112">
        <v>300025000</v>
      </c>
      <c r="C155" s="113" t="s">
        <v>1120</v>
      </c>
      <c r="D155" s="114" t="s">
        <v>1121</v>
      </c>
      <c r="E155" s="114" t="s">
        <v>1000</v>
      </c>
      <c r="F155" s="114">
        <v>68361</v>
      </c>
      <c r="G155" s="115">
        <v>1599</v>
      </c>
      <c r="H155" s="116">
        <v>4027594955</v>
      </c>
      <c r="I155" s="117" t="s">
        <v>532</v>
      </c>
      <c r="J155" s="118" t="s">
        <v>530</v>
      </c>
      <c r="K155" s="91"/>
      <c r="L155" s="84">
        <v>595.36128</v>
      </c>
      <c r="M155" s="88" t="s">
        <v>528</v>
      </c>
      <c r="N155" s="119">
        <v>8.154506438</v>
      </c>
      <c r="O155" s="118" t="s">
        <v>531</v>
      </c>
      <c r="P155" s="70"/>
      <c r="Q155" s="91" t="str">
        <f t="shared" si="27"/>
        <v>NO</v>
      </c>
      <c r="R155" s="120" t="s">
        <v>530</v>
      </c>
      <c r="S155" s="95">
        <v>24174.9015</v>
      </c>
      <c r="T155" s="75">
        <v>2568</v>
      </c>
      <c r="U155" s="75">
        <v>2832.372</v>
      </c>
      <c r="V155" s="97">
        <v>2292.5725</v>
      </c>
      <c r="W155" s="113">
        <f t="shared" si="28"/>
        <v>1</v>
      </c>
      <c r="X155" s="114">
        <f t="shared" si="33"/>
        <v>1</v>
      </c>
      <c r="Y155" s="114">
        <f t="shared" si="29"/>
        <v>0</v>
      </c>
      <c r="Z155" s="116">
        <f t="shared" si="30"/>
        <v>0</v>
      </c>
      <c r="AA155" s="121" t="str">
        <f t="shared" si="34"/>
        <v>SRSA</v>
      </c>
      <c r="AB155" s="113">
        <f t="shared" si="35"/>
        <v>1</v>
      </c>
      <c r="AC155" s="114">
        <f t="shared" si="36"/>
        <v>0</v>
      </c>
      <c r="AD155" s="116">
        <f t="shared" si="37"/>
        <v>0</v>
      </c>
      <c r="AE155" s="121" t="str">
        <f t="shared" si="31"/>
        <v>-</v>
      </c>
      <c r="AF155" s="113">
        <f t="shared" si="32"/>
        <v>0</v>
      </c>
      <c r="AG155" s="10" t="s">
        <v>767</v>
      </c>
    </row>
    <row r="156" spans="1:33" s="10" customFormat="1" ht="12.75">
      <c r="A156" s="111">
        <v>3126640</v>
      </c>
      <c r="B156" s="112">
        <v>190024000</v>
      </c>
      <c r="C156" s="113" t="s">
        <v>1457</v>
      </c>
      <c r="D156" s="114" t="s">
        <v>1458</v>
      </c>
      <c r="E156" s="114" t="s">
        <v>1459</v>
      </c>
      <c r="F156" s="114">
        <v>68661</v>
      </c>
      <c r="G156" s="115">
        <v>9796</v>
      </c>
      <c r="H156" s="116">
        <v>4023523700</v>
      </c>
      <c r="I156" s="117">
        <v>7</v>
      </c>
      <c r="J156" s="118" t="s">
        <v>530</v>
      </c>
      <c r="K156" s="91"/>
      <c r="L156" s="84">
        <v>41.96</v>
      </c>
      <c r="M156" s="88" t="s">
        <v>528</v>
      </c>
      <c r="N156" s="119">
        <v>12.5</v>
      </c>
      <c r="O156" s="118" t="s">
        <v>531</v>
      </c>
      <c r="P156" s="70"/>
      <c r="Q156" s="91" t="str">
        <f t="shared" si="27"/>
        <v>NO</v>
      </c>
      <c r="R156" s="120" t="s">
        <v>530</v>
      </c>
      <c r="S156" s="95">
        <v>1959</v>
      </c>
      <c r="T156" s="75">
        <v>0</v>
      </c>
      <c r="U156" s="75">
        <v>85</v>
      </c>
      <c r="V156" s="97">
        <v>161</v>
      </c>
      <c r="W156" s="113">
        <f t="shared" si="28"/>
        <v>1</v>
      </c>
      <c r="X156" s="114">
        <f t="shared" si="33"/>
        <v>1</v>
      </c>
      <c r="Y156" s="114">
        <f t="shared" si="29"/>
        <v>0</v>
      </c>
      <c r="Z156" s="116">
        <f t="shared" si="30"/>
        <v>0</v>
      </c>
      <c r="AA156" s="121" t="str">
        <f t="shared" si="34"/>
        <v>SRSA</v>
      </c>
      <c r="AB156" s="113">
        <f t="shared" si="35"/>
        <v>1</v>
      </c>
      <c r="AC156" s="114">
        <f t="shared" si="36"/>
        <v>0</v>
      </c>
      <c r="AD156" s="116">
        <f t="shared" si="37"/>
        <v>0</v>
      </c>
      <c r="AE156" s="121" t="str">
        <f t="shared" si="31"/>
        <v>-</v>
      </c>
      <c r="AF156" s="113">
        <f t="shared" si="32"/>
        <v>0</v>
      </c>
      <c r="AG156" s="10" t="s">
        <v>765</v>
      </c>
    </row>
    <row r="157" spans="1:33" s="10" customFormat="1" ht="12.75">
      <c r="A157" s="124">
        <v>3113230</v>
      </c>
      <c r="B157" s="125">
        <v>730008000</v>
      </c>
      <c r="C157" s="126" t="s">
        <v>1382</v>
      </c>
      <c r="D157" s="127" t="s">
        <v>1383</v>
      </c>
      <c r="E157" s="127" t="s">
        <v>1384</v>
      </c>
      <c r="F157" s="127">
        <v>69001</v>
      </c>
      <c r="G157" s="128">
        <v>80</v>
      </c>
      <c r="H157" s="129">
        <v>3083454419</v>
      </c>
      <c r="I157" s="130">
        <v>7</v>
      </c>
      <c r="J157" s="131" t="s">
        <v>530</v>
      </c>
      <c r="K157" s="132"/>
      <c r="L157" s="133">
        <v>24.67</v>
      </c>
      <c r="M157" s="134" t="s">
        <v>528</v>
      </c>
      <c r="N157" s="135">
        <v>6.12244898</v>
      </c>
      <c r="O157" s="131" t="s">
        <v>531</v>
      </c>
      <c r="P157" s="136"/>
      <c r="Q157" s="132" t="str">
        <f t="shared" si="27"/>
        <v>NO</v>
      </c>
      <c r="R157" s="137" t="s">
        <v>530</v>
      </c>
      <c r="S157" s="138">
        <v>1605</v>
      </c>
      <c r="T157" s="139">
        <v>0</v>
      </c>
      <c r="U157" s="139">
        <v>47</v>
      </c>
      <c r="V157" s="140">
        <v>90</v>
      </c>
      <c r="W157" s="126">
        <f t="shared" si="28"/>
        <v>1</v>
      </c>
      <c r="X157" s="127">
        <f t="shared" si="33"/>
        <v>1</v>
      </c>
      <c r="Y157" s="127">
        <f t="shared" si="29"/>
        <v>0</v>
      </c>
      <c r="Z157" s="129">
        <f t="shared" si="30"/>
        <v>0</v>
      </c>
      <c r="AA157" s="141" t="str">
        <f t="shared" si="34"/>
        <v>SRSA</v>
      </c>
      <c r="AB157" s="126">
        <f t="shared" si="35"/>
        <v>1</v>
      </c>
      <c r="AC157" s="127">
        <f t="shared" si="36"/>
        <v>0</v>
      </c>
      <c r="AD157" s="129">
        <f t="shared" si="37"/>
        <v>0</v>
      </c>
      <c r="AE157" s="141" t="str">
        <f t="shared" si="31"/>
        <v>-</v>
      </c>
      <c r="AF157" s="126">
        <f t="shared" si="32"/>
        <v>0</v>
      </c>
      <c r="AG157" s="10" t="e">
        <v>#N/A</v>
      </c>
    </row>
    <row r="158" spans="1:33" s="10" customFormat="1" ht="12.75">
      <c r="A158" s="111">
        <v>3170650</v>
      </c>
      <c r="B158" s="112">
        <v>890003000</v>
      </c>
      <c r="C158" s="113" t="s">
        <v>145</v>
      </c>
      <c r="D158" s="114" t="s">
        <v>146</v>
      </c>
      <c r="E158" s="114" t="s">
        <v>147</v>
      </c>
      <c r="F158" s="114">
        <v>68023</v>
      </c>
      <c r="G158" s="115">
        <v>430</v>
      </c>
      <c r="H158" s="116">
        <v>4024685592</v>
      </c>
      <c r="I158" s="117">
        <v>8</v>
      </c>
      <c r="J158" s="118" t="s">
        <v>530</v>
      </c>
      <c r="K158" s="91"/>
      <c r="L158" s="84">
        <v>569.57</v>
      </c>
      <c r="M158" s="88" t="s">
        <v>528</v>
      </c>
      <c r="N158" s="119">
        <v>7.730263158</v>
      </c>
      <c r="O158" s="118" t="s">
        <v>531</v>
      </c>
      <c r="P158" s="70"/>
      <c r="Q158" s="91" t="str">
        <f t="shared" si="27"/>
        <v>NO</v>
      </c>
      <c r="R158" s="120" t="s">
        <v>530</v>
      </c>
      <c r="S158" s="95">
        <v>17570</v>
      </c>
      <c r="T158" s="75">
        <v>1315</v>
      </c>
      <c r="U158" s="75">
        <v>2001</v>
      </c>
      <c r="V158" s="97">
        <v>2234</v>
      </c>
      <c r="W158" s="113">
        <f t="shared" si="28"/>
        <v>1</v>
      </c>
      <c r="X158" s="114">
        <f t="shared" si="33"/>
        <v>1</v>
      </c>
      <c r="Y158" s="114">
        <f t="shared" si="29"/>
        <v>0</v>
      </c>
      <c r="Z158" s="116">
        <f t="shared" si="30"/>
        <v>0</v>
      </c>
      <c r="AA158" s="121" t="str">
        <f t="shared" si="34"/>
        <v>SRSA</v>
      </c>
      <c r="AB158" s="113">
        <f t="shared" si="35"/>
        <v>1</v>
      </c>
      <c r="AC158" s="114">
        <f t="shared" si="36"/>
        <v>0</v>
      </c>
      <c r="AD158" s="116">
        <f t="shared" si="37"/>
        <v>0</v>
      </c>
      <c r="AE158" s="121" t="str">
        <f t="shared" si="31"/>
        <v>-</v>
      </c>
      <c r="AF158" s="113">
        <f t="shared" si="32"/>
        <v>0</v>
      </c>
      <c r="AG158" s="10" t="s">
        <v>764</v>
      </c>
    </row>
    <row r="159" spans="1:33" s="1" customFormat="1" ht="12.75">
      <c r="A159" s="122">
        <v>3100065</v>
      </c>
      <c r="B159" s="122">
        <v>310506000</v>
      </c>
      <c r="C159" s="113" t="s">
        <v>1004</v>
      </c>
      <c r="D159" s="114" t="s">
        <v>1005</v>
      </c>
      <c r="E159" s="114" t="s">
        <v>1006</v>
      </c>
      <c r="F159" s="114">
        <v>68939</v>
      </c>
      <c r="G159" s="114">
        <v>1199</v>
      </c>
      <c r="H159" s="116">
        <v>3084256283</v>
      </c>
      <c r="I159" s="117">
        <v>7</v>
      </c>
      <c r="J159" s="118" t="s">
        <v>530</v>
      </c>
      <c r="K159" s="91"/>
      <c r="L159" s="84">
        <v>334.74</v>
      </c>
      <c r="M159" s="88" t="s">
        <v>529</v>
      </c>
      <c r="N159" s="119">
        <v>15.83577713</v>
      </c>
      <c r="O159" s="118" t="s">
        <v>531</v>
      </c>
      <c r="P159" s="70"/>
      <c r="Q159" s="91" t="str">
        <f t="shared" si="27"/>
        <v>NO</v>
      </c>
      <c r="R159" s="120" t="s">
        <v>530</v>
      </c>
      <c r="S159" s="95">
        <v>20061</v>
      </c>
      <c r="T159" s="75">
        <v>2930</v>
      </c>
      <c r="U159" s="75">
        <v>2595</v>
      </c>
      <c r="V159" s="97">
        <v>1936</v>
      </c>
      <c r="W159" s="113">
        <f t="shared" si="28"/>
        <v>1</v>
      </c>
      <c r="X159" s="114">
        <f t="shared" si="33"/>
        <v>1</v>
      </c>
      <c r="Y159" s="114">
        <f t="shared" si="29"/>
        <v>0</v>
      </c>
      <c r="Z159" s="116">
        <f t="shared" si="30"/>
        <v>0</v>
      </c>
      <c r="AA159" s="121" t="str">
        <f t="shared" si="34"/>
        <v>SRSA</v>
      </c>
      <c r="AB159" s="113">
        <f t="shared" si="35"/>
        <v>1</v>
      </c>
      <c r="AC159" s="114">
        <f t="shared" si="36"/>
        <v>0</v>
      </c>
      <c r="AD159" s="116">
        <f t="shared" si="37"/>
        <v>0</v>
      </c>
      <c r="AE159" s="121" t="str">
        <f t="shared" si="31"/>
        <v>-</v>
      </c>
      <c r="AF159" s="113">
        <f t="shared" si="32"/>
        <v>0</v>
      </c>
      <c r="AG159" s="10" t="s">
        <v>763</v>
      </c>
    </row>
    <row r="160" spans="1:33" s="10" customFormat="1" ht="12.75">
      <c r="A160" s="111">
        <v>3100116</v>
      </c>
      <c r="B160" s="112">
        <v>340034000</v>
      </c>
      <c r="C160" s="113" t="s">
        <v>1114</v>
      </c>
      <c r="D160" s="114" t="s">
        <v>1115</v>
      </c>
      <c r="E160" s="114" t="s">
        <v>1116</v>
      </c>
      <c r="F160" s="114">
        <v>68301</v>
      </c>
      <c r="G160" s="115">
        <v>259</v>
      </c>
      <c r="H160" s="116">
        <v>4029882525</v>
      </c>
      <c r="I160" s="117">
        <v>7</v>
      </c>
      <c r="J160" s="118" t="s">
        <v>530</v>
      </c>
      <c r="K160" s="91"/>
      <c r="L160" s="84">
        <v>300.11</v>
      </c>
      <c r="M160" s="88" t="s">
        <v>528</v>
      </c>
      <c r="N160" s="119">
        <v>2.743902439</v>
      </c>
      <c r="O160" s="118" t="s">
        <v>531</v>
      </c>
      <c r="P160" s="70"/>
      <c r="Q160" s="91" t="str">
        <f t="shared" si="27"/>
        <v>NO</v>
      </c>
      <c r="R160" s="120" t="s">
        <v>530</v>
      </c>
      <c r="S160" s="95">
        <v>7474</v>
      </c>
      <c r="T160" s="75">
        <v>325</v>
      </c>
      <c r="U160" s="75">
        <v>826</v>
      </c>
      <c r="V160" s="97">
        <v>1143</v>
      </c>
      <c r="W160" s="113">
        <f t="shared" si="28"/>
        <v>1</v>
      </c>
      <c r="X160" s="114">
        <f t="shared" si="33"/>
        <v>1</v>
      </c>
      <c r="Y160" s="114">
        <f t="shared" si="29"/>
        <v>0</v>
      </c>
      <c r="Z160" s="116">
        <f t="shared" si="30"/>
        <v>0</v>
      </c>
      <c r="AA160" s="121" t="str">
        <f t="shared" si="34"/>
        <v>SRSA</v>
      </c>
      <c r="AB160" s="113">
        <f t="shared" si="35"/>
        <v>1</v>
      </c>
      <c r="AC160" s="114">
        <f t="shared" si="36"/>
        <v>0</v>
      </c>
      <c r="AD160" s="116">
        <f t="shared" si="37"/>
        <v>0</v>
      </c>
      <c r="AE160" s="121" t="str">
        <f t="shared" si="31"/>
        <v>-</v>
      </c>
      <c r="AF160" s="113">
        <f t="shared" si="32"/>
        <v>0</v>
      </c>
      <c r="AG160" s="10" t="s">
        <v>806</v>
      </c>
    </row>
    <row r="161" spans="1:33" s="10" customFormat="1" ht="12.75">
      <c r="A161" s="111">
        <v>3100096</v>
      </c>
      <c r="B161" s="112">
        <v>760068000</v>
      </c>
      <c r="C161" s="113" t="s">
        <v>1072</v>
      </c>
      <c r="D161" s="114" t="s">
        <v>1073</v>
      </c>
      <c r="E161" s="114" t="s">
        <v>1074</v>
      </c>
      <c r="F161" s="114">
        <v>68359</v>
      </c>
      <c r="G161" s="115">
        <v>67</v>
      </c>
      <c r="H161" s="116">
        <v>4029472781</v>
      </c>
      <c r="I161" s="117">
        <v>7</v>
      </c>
      <c r="J161" s="118" t="s">
        <v>530</v>
      </c>
      <c r="K161" s="91"/>
      <c r="L161" s="84">
        <v>315.89</v>
      </c>
      <c r="M161" s="88" t="s">
        <v>528</v>
      </c>
      <c r="N161" s="119">
        <v>9.116809117</v>
      </c>
      <c r="O161" s="118" t="s">
        <v>531</v>
      </c>
      <c r="P161" s="70"/>
      <c r="Q161" s="91" t="str">
        <f t="shared" si="27"/>
        <v>NO</v>
      </c>
      <c r="R161" s="120" t="s">
        <v>530</v>
      </c>
      <c r="S161" s="95">
        <v>9899</v>
      </c>
      <c r="T161" s="75">
        <v>888</v>
      </c>
      <c r="U161" s="75">
        <v>1288</v>
      </c>
      <c r="V161" s="97">
        <v>1271</v>
      </c>
      <c r="W161" s="113">
        <f t="shared" si="28"/>
        <v>1</v>
      </c>
      <c r="X161" s="114">
        <f t="shared" si="33"/>
        <v>1</v>
      </c>
      <c r="Y161" s="114">
        <f t="shared" si="29"/>
        <v>0</v>
      </c>
      <c r="Z161" s="116">
        <f t="shared" si="30"/>
        <v>0</v>
      </c>
      <c r="AA161" s="121" t="str">
        <f t="shared" si="34"/>
        <v>SRSA</v>
      </c>
      <c r="AB161" s="113">
        <f t="shared" si="35"/>
        <v>1</v>
      </c>
      <c r="AC161" s="114">
        <f t="shared" si="36"/>
        <v>0</v>
      </c>
      <c r="AD161" s="116">
        <f t="shared" si="37"/>
        <v>0</v>
      </c>
      <c r="AE161" s="121" t="str">
        <f t="shared" si="31"/>
        <v>-</v>
      </c>
      <c r="AF161" s="113">
        <f t="shared" si="32"/>
        <v>0</v>
      </c>
      <c r="AG161" s="10" t="s">
        <v>762</v>
      </c>
    </row>
    <row r="162" spans="1:33" s="10" customFormat="1" ht="12.75">
      <c r="A162" s="111">
        <v>3100091</v>
      </c>
      <c r="B162" s="112">
        <v>630001000</v>
      </c>
      <c r="C162" s="113" t="s">
        <v>1062</v>
      </c>
      <c r="D162" s="114" t="s">
        <v>1063</v>
      </c>
      <c r="E162" s="114" t="s">
        <v>1064</v>
      </c>
      <c r="F162" s="114">
        <v>68638</v>
      </c>
      <c r="G162" s="115">
        <v>520</v>
      </c>
      <c r="H162" s="116">
        <v>3085362431</v>
      </c>
      <c r="I162" s="117">
        <v>7</v>
      </c>
      <c r="J162" s="118" t="s">
        <v>530</v>
      </c>
      <c r="K162" s="91"/>
      <c r="L162" s="84">
        <v>339.92</v>
      </c>
      <c r="M162" s="88" t="s">
        <v>529</v>
      </c>
      <c r="N162" s="119">
        <v>15.69148936</v>
      </c>
      <c r="O162" s="118" t="s">
        <v>531</v>
      </c>
      <c r="P162" s="70"/>
      <c r="Q162" s="91" t="str">
        <f t="shared" si="27"/>
        <v>NO</v>
      </c>
      <c r="R162" s="120" t="s">
        <v>530</v>
      </c>
      <c r="S162" s="95">
        <v>23349</v>
      </c>
      <c r="T162" s="75">
        <v>2769</v>
      </c>
      <c r="U162" s="75">
        <v>2441</v>
      </c>
      <c r="V162" s="97">
        <v>1910</v>
      </c>
      <c r="W162" s="113">
        <f t="shared" si="28"/>
        <v>1</v>
      </c>
      <c r="X162" s="114">
        <f t="shared" si="33"/>
        <v>1</v>
      </c>
      <c r="Y162" s="114">
        <f t="shared" si="29"/>
        <v>0</v>
      </c>
      <c r="Z162" s="116">
        <f t="shared" si="30"/>
        <v>0</v>
      </c>
      <c r="AA162" s="121" t="str">
        <f t="shared" si="34"/>
        <v>SRSA</v>
      </c>
      <c r="AB162" s="113">
        <f t="shared" si="35"/>
        <v>1</v>
      </c>
      <c r="AC162" s="114">
        <f t="shared" si="36"/>
        <v>0</v>
      </c>
      <c r="AD162" s="116">
        <f t="shared" si="37"/>
        <v>0</v>
      </c>
      <c r="AE162" s="121" t="str">
        <f t="shared" si="31"/>
        <v>-</v>
      </c>
      <c r="AF162" s="113">
        <f t="shared" si="32"/>
        <v>0</v>
      </c>
      <c r="AG162" s="10" t="s">
        <v>761</v>
      </c>
    </row>
    <row r="163" spans="1:33" s="10" customFormat="1" ht="12.75">
      <c r="A163" s="111">
        <v>3155470</v>
      </c>
      <c r="B163" s="112">
        <v>690074000</v>
      </c>
      <c r="C163" s="113" t="s">
        <v>21</v>
      </c>
      <c r="D163" s="114" t="s">
        <v>22</v>
      </c>
      <c r="E163" s="114" t="s">
        <v>23</v>
      </c>
      <c r="F163" s="114">
        <v>68940</v>
      </c>
      <c r="G163" s="115">
        <v>8</v>
      </c>
      <c r="H163" s="116">
        <v>3082632691</v>
      </c>
      <c r="I163" s="117">
        <v>7</v>
      </c>
      <c r="J163" s="118" t="s">
        <v>530</v>
      </c>
      <c r="K163" s="91"/>
      <c r="L163" s="84">
        <v>39.36</v>
      </c>
      <c r="M163" s="88" t="s">
        <v>528</v>
      </c>
      <c r="N163" s="119">
        <v>22.85714286</v>
      </c>
      <c r="O163" s="118" t="s">
        <v>530</v>
      </c>
      <c r="P163" s="70"/>
      <c r="Q163" s="91" t="str">
        <f t="shared" si="27"/>
        <v>NO</v>
      </c>
      <c r="R163" s="120" t="s">
        <v>530</v>
      </c>
      <c r="S163" s="95">
        <v>4041</v>
      </c>
      <c r="T163" s="75">
        <v>420</v>
      </c>
      <c r="U163" s="75">
        <v>81</v>
      </c>
      <c r="V163" s="97">
        <v>154</v>
      </c>
      <c r="W163" s="113">
        <f t="shared" si="28"/>
        <v>1</v>
      </c>
      <c r="X163" s="114">
        <f t="shared" si="33"/>
        <v>1</v>
      </c>
      <c r="Y163" s="114">
        <f t="shared" si="29"/>
        <v>0</v>
      </c>
      <c r="Z163" s="116">
        <f t="shared" si="30"/>
        <v>0</v>
      </c>
      <c r="AA163" s="121" t="str">
        <f t="shared" si="34"/>
        <v>SRSA</v>
      </c>
      <c r="AB163" s="113">
        <f t="shared" si="35"/>
        <v>1</v>
      </c>
      <c r="AC163" s="114">
        <f t="shared" si="36"/>
        <v>1</v>
      </c>
      <c r="AD163" s="116" t="str">
        <f t="shared" si="37"/>
        <v>Initial</v>
      </c>
      <c r="AE163" s="121" t="str">
        <f t="shared" si="31"/>
        <v>-</v>
      </c>
      <c r="AF163" s="113" t="str">
        <f t="shared" si="32"/>
        <v>SRSA</v>
      </c>
      <c r="AG163" s="10" t="s">
        <v>760</v>
      </c>
    </row>
    <row r="164" spans="1:33" s="10" customFormat="1" ht="12.75">
      <c r="A164" s="124">
        <v>9993104</v>
      </c>
      <c r="B164" s="125">
        <v>350010000</v>
      </c>
      <c r="C164" s="126" t="s">
        <v>558</v>
      </c>
      <c r="D164" s="127" t="s">
        <v>553</v>
      </c>
      <c r="E164" s="127" t="s">
        <v>553</v>
      </c>
      <c r="F164" s="127" t="s">
        <v>553</v>
      </c>
      <c r="G164" s="127" t="s">
        <v>553</v>
      </c>
      <c r="H164" s="129" t="s">
        <v>553</v>
      </c>
      <c r="I164" s="130">
        <v>7</v>
      </c>
      <c r="J164" s="131" t="s">
        <v>530</v>
      </c>
      <c r="K164" s="132"/>
      <c r="L164" s="143">
        <v>196.51</v>
      </c>
      <c r="M164" s="144"/>
      <c r="N164" s="146"/>
      <c r="O164" s="131"/>
      <c r="P164" s="147"/>
      <c r="Q164" s="132" t="str">
        <f t="shared" si="27"/>
        <v>NO</v>
      </c>
      <c r="R164" s="137" t="s">
        <v>530</v>
      </c>
      <c r="S164" s="138">
        <v>13908</v>
      </c>
      <c r="T164" s="139">
        <v>2702</v>
      </c>
      <c r="U164" s="139">
        <v>2206</v>
      </c>
      <c r="V164" s="140">
        <v>1049</v>
      </c>
      <c r="W164" s="126">
        <f t="shared" si="28"/>
        <v>1</v>
      </c>
      <c r="X164" s="127">
        <f t="shared" si="33"/>
        <v>1</v>
      </c>
      <c r="Y164" s="127">
        <f t="shared" si="29"/>
        <v>0</v>
      </c>
      <c r="Z164" s="129">
        <f t="shared" si="30"/>
        <v>0</v>
      </c>
      <c r="AA164" s="141" t="str">
        <f t="shared" si="34"/>
        <v>SRSA</v>
      </c>
      <c r="AB164" s="126">
        <f t="shared" si="35"/>
        <v>1</v>
      </c>
      <c r="AC164" s="127">
        <f t="shared" si="36"/>
        <v>0</v>
      </c>
      <c r="AD164" s="129">
        <f t="shared" si="37"/>
        <v>0</v>
      </c>
      <c r="AE164" s="141" t="str">
        <f t="shared" si="31"/>
        <v>-</v>
      </c>
      <c r="AF164" s="126">
        <f t="shared" si="32"/>
        <v>0</v>
      </c>
      <c r="AG164" s="10" t="e">
        <v>#N/A</v>
      </c>
    </row>
    <row r="165" spans="1:33" s="10" customFormat="1" ht="12.75">
      <c r="A165" s="111">
        <v>3170800</v>
      </c>
      <c r="B165" s="112">
        <v>350001000</v>
      </c>
      <c r="C165" s="113" t="s">
        <v>150</v>
      </c>
      <c r="D165" s="114" t="s">
        <v>151</v>
      </c>
      <c r="E165" s="114" t="s">
        <v>1306</v>
      </c>
      <c r="F165" s="114">
        <v>69154</v>
      </c>
      <c r="G165" s="115">
        <v>230</v>
      </c>
      <c r="H165" s="116">
        <v>3087723242</v>
      </c>
      <c r="I165" s="117">
        <v>7</v>
      </c>
      <c r="J165" s="118" t="s">
        <v>530</v>
      </c>
      <c r="K165" s="91"/>
      <c r="L165" s="84">
        <v>123.55</v>
      </c>
      <c r="M165" s="88" t="s">
        <v>529</v>
      </c>
      <c r="N165" s="119">
        <v>6.896551724</v>
      </c>
      <c r="O165" s="118" t="s">
        <v>531</v>
      </c>
      <c r="P165" s="70"/>
      <c r="Q165" s="91" t="str">
        <f t="shared" si="27"/>
        <v>NO</v>
      </c>
      <c r="R165" s="120" t="s">
        <v>530</v>
      </c>
      <c r="S165" s="95">
        <v>5791</v>
      </c>
      <c r="T165" s="75">
        <v>687</v>
      </c>
      <c r="U165" s="75">
        <v>264</v>
      </c>
      <c r="V165" s="97">
        <v>502</v>
      </c>
      <c r="W165" s="113">
        <f t="shared" si="28"/>
        <v>1</v>
      </c>
      <c r="X165" s="114">
        <f t="shared" si="33"/>
        <v>1</v>
      </c>
      <c r="Y165" s="114">
        <f t="shared" si="29"/>
        <v>0</v>
      </c>
      <c r="Z165" s="116">
        <f t="shared" si="30"/>
        <v>0</v>
      </c>
      <c r="AA165" s="121" t="str">
        <f t="shared" si="34"/>
        <v>SRSA</v>
      </c>
      <c r="AB165" s="113">
        <f t="shared" si="35"/>
        <v>1</v>
      </c>
      <c r="AC165" s="114">
        <f t="shared" si="36"/>
        <v>0</v>
      </c>
      <c r="AD165" s="116">
        <f t="shared" si="37"/>
        <v>0</v>
      </c>
      <c r="AE165" s="121" t="str">
        <f t="shared" si="31"/>
        <v>-</v>
      </c>
      <c r="AF165" s="113">
        <f t="shared" si="32"/>
        <v>0</v>
      </c>
      <c r="AG165" s="10" t="s">
        <v>758</v>
      </c>
    </row>
    <row r="166" spans="1:33" s="10" customFormat="1" ht="12.75">
      <c r="A166" s="111">
        <v>3108650</v>
      </c>
      <c r="B166" s="112">
        <v>120003000</v>
      </c>
      <c r="C166" s="113" t="s">
        <v>1345</v>
      </c>
      <c r="D166" s="114" t="s">
        <v>1346</v>
      </c>
      <c r="E166" s="114" t="s">
        <v>1347</v>
      </c>
      <c r="F166" s="114">
        <v>68624</v>
      </c>
      <c r="G166" s="115">
        <v>9732</v>
      </c>
      <c r="H166" s="116">
        <v>4025392195</v>
      </c>
      <c r="I166" s="117">
        <v>7</v>
      </c>
      <c r="J166" s="118" t="s">
        <v>530</v>
      </c>
      <c r="K166" s="91"/>
      <c r="L166" s="84">
        <v>19.89</v>
      </c>
      <c r="M166" s="88" t="s">
        <v>528</v>
      </c>
      <c r="N166" s="119">
        <v>11.11111111</v>
      </c>
      <c r="O166" s="118" t="s">
        <v>531</v>
      </c>
      <c r="P166" s="70"/>
      <c r="Q166" s="91" t="str">
        <f t="shared" si="27"/>
        <v>NO</v>
      </c>
      <c r="R166" s="120" t="s">
        <v>530</v>
      </c>
      <c r="S166" s="95">
        <v>1702</v>
      </c>
      <c r="T166" s="75">
        <v>0</v>
      </c>
      <c r="U166" s="75">
        <v>41</v>
      </c>
      <c r="V166" s="97">
        <v>79</v>
      </c>
      <c r="W166" s="113">
        <f t="shared" si="28"/>
        <v>1</v>
      </c>
      <c r="X166" s="114">
        <f t="shared" si="33"/>
        <v>1</v>
      </c>
      <c r="Y166" s="114">
        <f t="shared" si="29"/>
        <v>0</v>
      </c>
      <c r="Z166" s="116">
        <f t="shared" si="30"/>
        <v>0</v>
      </c>
      <c r="AA166" s="121" t="str">
        <f t="shared" si="34"/>
        <v>SRSA</v>
      </c>
      <c r="AB166" s="113">
        <f t="shared" si="35"/>
        <v>1</v>
      </c>
      <c r="AC166" s="114">
        <f t="shared" si="36"/>
        <v>0</v>
      </c>
      <c r="AD166" s="116">
        <f t="shared" si="37"/>
        <v>0</v>
      </c>
      <c r="AE166" s="121" t="str">
        <f t="shared" si="31"/>
        <v>-</v>
      </c>
      <c r="AF166" s="113">
        <f t="shared" si="32"/>
        <v>0</v>
      </c>
      <c r="AG166" s="10" t="s">
        <v>757</v>
      </c>
    </row>
    <row r="167" spans="1:33" s="10" customFormat="1" ht="12.75">
      <c r="A167" s="124">
        <v>3106010</v>
      </c>
      <c r="B167" s="125">
        <v>210523000</v>
      </c>
      <c r="C167" s="126" t="s">
        <v>1301</v>
      </c>
      <c r="D167" s="127" t="s">
        <v>1302</v>
      </c>
      <c r="E167" s="127" t="s">
        <v>947</v>
      </c>
      <c r="F167" s="127">
        <v>68822</v>
      </c>
      <c r="G167" s="128" t="s">
        <v>1098</v>
      </c>
      <c r="H167" s="129">
        <v>3088726946</v>
      </c>
      <c r="I167" s="130">
        <v>7</v>
      </c>
      <c r="J167" s="131" t="s">
        <v>530</v>
      </c>
      <c r="K167" s="132"/>
      <c r="L167" s="133">
        <v>15.6</v>
      </c>
      <c r="M167" s="134" t="s">
        <v>529</v>
      </c>
      <c r="N167" s="135">
        <v>14.28571429</v>
      </c>
      <c r="O167" s="131" t="s">
        <v>531</v>
      </c>
      <c r="P167" s="136"/>
      <c r="Q167" s="132" t="str">
        <f t="shared" si="27"/>
        <v>NO</v>
      </c>
      <c r="R167" s="137" t="s">
        <v>530</v>
      </c>
      <c r="S167" s="138">
        <v>1770</v>
      </c>
      <c r="T167" s="139">
        <v>0</v>
      </c>
      <c r="U167" s="139">
        <v>33</v>
      </c>
      <c r="V167" s="140">
        <v>110</v>
      </c>
      <c r="W167" s="126">
        <f t="shared" si="28"/>
        <v>1</v>
      </c>
      <c r="X167" s="127">
        <f t="shared" si="33"/>
        <v>1</v>
      </c>
      <c r="Y167" s="127">
        <f t="shared" si="29"/>
        <v>0</v>
      </c>
      <c r="Z167" s="129">
        <f t="shared" si="30"/>
        <v>0</v>
      </c>
      <c r="AA167" s="141" t="str">
        <f t="shared" si="34"/>
        <v>SRSA</v>
      </c>
      <c r="AB167" s="126">
        <f t="shared" si="35"/>
        <v>1</v>
      </c>
      <c r="AC167" s="127">
        <f t="shared" si="36"/>
        <v>0</v>
      </c>
      <c r="AD167" s="129">
        <f t="shared" si="37"/>
        <v>0</v>
      </c>
      <c r="AE167" s="141" t="str">
        <f t="shared" si="31"/>
        <v>-</v>
      </c>
      <c r="AF167" s="126">
        <f t="shared" si="32"/>
        <v>0</v>
      </c>
      <c r="AG167" s="10" t="e">
        <v>#N/A</v>
      </c>
    </row>
    <row r="168" spans="1:33" s="10" customFormat="1" ht="12.75">
      <c r="A168" s="111">
        <v>3170980</v>
      </c>
      <c r="B168" s="112">
        <v>100002000</v>
      </c>
      <c r="C168" s="113" t="s">
        <v>152</v>
      </c>
      <c r="D168" s="114" t="s">
        <v>153</v>
      </c>
      <c r="E168" s="114" t="s">
        <v>154</v>
      </c>
      <c r="F168" s="114">
        <v>68840</v>
      </c>
      <c r="G168" s="115">
        <v>790</v>
      </c>
      <c r="H168" s="116">
        <v>3084686555</v>
      </c>
      <c r="I168" s="117">
        <v>7</v>
      </c>
      <c r="J168" s="118" t="s">
        <v>530</v>
      </c>
      <c r="K168" s="91"/>
      <c r="L168" s="84">
        <v>522.36</v>
      </c>
      <c r="M168" s="88" t="s">
        <v>528</v>
      </c>
      <c r="N168" s="119">
        <v>9.075907591</v>
      </c>
      <c r="O168" s="118" t="s">
        <v>531</v>
      </c>
      <c r="P168" s="70"/>
      <c r="Q168" s="91" t="str">
        <f t="shared" si="27"/>
        <v>NO</v>
      </c>
      <c r="R168" s="120" t="s">
        <v>530</v>
      </c>
      <c r="S168" s="95">
        <v>18704</v>
      </c>
      <c r="T168" s="75">
        <v>2903</v>
      </c>
      <c r="U168" s="75">
        <v>2475</v>
      </c>
      <c r="V168" s="97">
        <v>2881</v>
      </c>
      <c r="W168" s="113">
        <f t="shared" si="28"/>
        <v>1</v>
      </c>
      <c r="X168" s="114">
        <f t="shared" si="33"/>
        <v>1</v>
      </c>
      <c r="Y168" s="114">
        <f t="shared" si="29"/>
        <v>0</v>
      </c>
      <c r="Z168" s="116">
        <f t="shared" si="30"/>
        <v>0</v>
      </c>
      <c r="AA168" s="121" t="str">
        <f t="shared" si="34"/>
        <v>SRSA</v>
      </c>
      <c r="AB168" s="113">
        <f t="shared" si="35"/>
        <v>1</v>
      </c>
      <c r="AC168" s="114">
        <f t="shared" si="36"/>
        <v>0</v>
      </c>
      <c r="AD168" s="116">
        <f t="shared" si="37"/>
        <v>0</v>
      </c>
      <c r="AE168" s="121" t="str">
        <f t="shared" si="31"/>
        <v>-</v>
      </c>
      <c r="AF168" s="113">
        <f t="shared" si="32"/>
        <v>0</v>
      </c>
      <c r="AG168" s="10" t="s">
        <v>756</v>
      </c>
    </row>
    <row r="169" spans="1:33" s="10" customFormat="1" ht="12.75">
      <c r="A169" s="111">
        <v>3171010</v>
      </c>
      <c r="B169" s="112">
        <v>410002000</v>
      </c>
      <c r="C169" s="113" t="s">
        <v>155</v>
      </c>
      <c r="D169" s="114" t="s">
        <v>156</v>
      </c>
      <c r="E169" s="114" t="s">
        <v>157</v>
      </c>
      <c r="F169" s="114">
        <v>68841</v>
      </c>
      <c r="G169" s="115">
        <v>160</v>
      </c>
      <c r="H169" s="116">
        <v>4028492238</v>
      </c>
      <c r="I169" s="117">
        <v>7</v>
      </c>
      <c r="J169" s="118" t="s">
        <v>530</v>
      </c>
      <c r="K169" s="91"/>
      <c r="L169" s="84">
        <v>203.52</v>
      </c>
      <c r="M169" s="88" t="s">
        <v>528</v>
      </c>
      <c r="N169" s="119">
        <v>22.35294118</v>
      </c>
      <c r="O169" s="118" t="s">
        <v>530</v>
      </c>
      <c r="P169" s="70"/>
      <c r="Q169" s="91" t="str">
        <f t="shared" si="27"/>
        <v>NO</v>
      </c>
      <c r="R169" s="120" t="s">
        <v>530</v>
      </c>
      <c r="S169" s="95">
        <v>8189</v>
      </c>
      <c r="T169" s="75">
        <v>1511</v>
      </c>
      <c r="U169" s="75">
        <v>1285</v>
      </c>
      <c r="V169" s="97">
        <v>836</v>
      </c>
      <c r="W169" s="113">
        <f t="shared" si="28"/>
        <v>1</v>
      </c>
      <c r="X169" s="114">
        <f t="shared" si="33"/>
        <v>1</v>
      </c>
      <c r="Y169" s="114">
        <f t="shared" si="29"/>
        <v>0</v>
      </c>
      <c r="Z169" s="116">
        <f t="shared" si="30"/>
        <v>0</v>
      </c>
      <c r="AA169" s="121" t="str">
        <f t="shared" si="34"/>
        <v>SRSA</v>
      </c>
      <c r="AB169" s="113">
        <f t="shared" si="35"/>
        <v>1</v>
      </c>
      <c r="AC169" s="114">
        <f t="shared" si="36"/>
        <v>1</v>
      </c>
      <c r="AD169" s="116" t="str">
        <f t="shared" si="37"/>
        <v>Initial</v>
      </c>
      <c r="AE169" s="121" t="str">
        <f t="shared" si="31"/>
        <v>-</v>
      </c>
      <c r="AF169" s="113" t="str">
        <f t="shared" si="32"/>
        <v>SRSA</v>
      </c>
      <c r="AG169" s="10" t="s">
        <v>755</v>
      </c>
    </row>
    <row r="170" spans="1:33" s="10" customFormat="1" ht="12.75">
      <c r="A170" s="111">
        <v>3107710</v>
      </c>
      <c r="B170" s="112">
        <v>830002000</v>
      </c>
      <c r="C170" s="113" t="s">
        <v>1329</v>
      </c>
      <c r="D170" s="114" t="s">
        <v>1330</v>
      </c>
      <c r="E170" s="114" t="s">
        <v>999</v>
      </c>
      <c r="F170" s="114">
        <v>69337</v>
      </c>
      <c r="G170" s="115" t="s">
        <v>1098</v>
      </c>
      <c r="H170" s="116">
        <v>3084325745</v>
      </c>
      <c r="I170" s="117">
        <v>7</v>
      </c>
      <c r="J170" s="118" t="s">
        <v>530</v>
      </c>
      <c r="K170" s="91"/>
      <c r="L170" s="84">
        <v>3.93</v>
      </c>
      <c r="M170" s="88" t="s">
        <v>529</v>
      </c>
      <c r="N170" s="119">
        <v>0</v>
      </c>
      <c r="O170" s="118" t="s">
        <v>531</v>
      </c>
      <c r="P170" s="70"/>
      <c r="Q170" s="91" t="str">
        <f t="shared" si="27"/>
        <v>NO</v>
      </c>
      <c r="R170" s="120" t="s">
        <v>530</v>
      </c>
      <c r="S170" s="95">
        <v>598</v>
      </c>
      <c r="T170" s="75">
        <v>0</v>
      </c>
      <c r="U170" s="75">
        <v>8</v>
      </c>
      <c r="V170" s="97">
        <v>15</v>
      </c>
      <c r="W170" s="113">
        <f t="shared" si="28"/>
        <v>1</v>
      </c>
      <c r="X170" s="114">
        <f aca="true" t="shared" si="38" ref="X170:X201">IF(OR(AND(ISNUMBER(L170),AND(L170&gt;0,L170&lt;600)),AND(ISNUMBER(L170),AND(L170&gt;0,M170="YES"))),1,0)</f>
        <v>1</v>
      </c>
      <c r="Y170" s="114">
        <f t="shared" si="29"/>
        <v>0</v>
      </c>
      <c r="Z170" s="116">
        <f t="shared" si="30"/>
        <v>0</v>
      </c>
      <c r="AA170" s="121" t="str">
        <f aca="true" t="shared" si="39" ref="AA170:AA201">IF(AND(W170=1,X170=1),"SRSA","-")</f>
        <v>SRSA</v>
      </c>
      <c r="AB170" s="113">
        <f aca="true" t="shared" si="40" ref="AB170:AB201">IF(R170="YES",1,0)</f>
        <v>1</v>
      </c>
      <c r="AC170" s="114">
        <f aca="true" t="shared" si="41" ref="AC170:AC201">IF(OR(AND(ISNUMBER(P170),P170&gt;=20),(AND(ISNUMBER(P170)=FALSE,AND(ISNUMBER(N170),N170&gt;=20)))),1,0)</f>
        <v>0</v>
      </c>
      <c r="AD170" s="116">
        <f aca="true" t="shared" si="42" ref="AD170:AD201">IF(AND(AB170=1,AC170=1),"Initial",0)</f>
        <v>0</v>
      </c>
      <c r="AE170" s="121" t="str">
        <f t="shared" si="31"/>
        <v>-</v>
      </c>
      <c r="AF170" s="113">
        <f t="shared" si="32"/>
        <v>0</v>
      </c>
      <c r="AG170" s="10" t="s">
        <v>754</v>
      </c>
    </row>
    <row r="171" spans="1:33" s="10" customFormat="1" ht="12.75">
      <c r="A171" s="124">
        <v>3166240</v>
      </c>
      <c r="B171" s="125">
        <v>810133000</v>
      </c>
      <c r="C171" s="126" t="s">
        <v>82</v>
      </c>
      <c r="D171" s="127" t="s">
        <v>83</v>
      </c>
      <c r="E171" s="127" t="s">
        <v>45</v>
      </c>
      <c r="F171" s="127">
        <v>69351</v>
      </c>
      <c r="G171" s="128">
        <v>9512</v>
      </c>
      <c r="H171" s="129">
        <v>3083272326</v>
      </c>
      <c r="I171" s="130">
        <v>7</v>
      </c>
      <c r="J171" s="131" t="s">
        <v>530</v>
      </c>
      <c r="K171" s="132"/>
      <c r="L171" s="133">
        <v>7.49</v>
      </c>
      <c r="M171" s="134" t="s">
        <v>529</v>
      </c>
      <c r="N171" s="135">
        <v>33.33333333</v>
      </c>
      <c r="O171" s="131" t="s">
        <v>530</v>
      </c>
      <c r="P171" s="136"/>
      <c r="Q171" s="132" t="str">
        <f t="shared" si="27"/>
        <v>NO</v>
      </c>
      <c r="R171" s="137" t="s">
        <v>530</v>
      </c>
      <c r="S171" s="138">
        <v>1224</v>
      </c>
      <c r="T171" s="139">
        <v>0</v>
      </c>
      <c r="U171" s="139">
        <v>16</v>
      </c>
      <c r="V171" s="140">
        <v>30</v>
      </c>
      <c r="W171" s="126">
        <f t="shared" si="28"/>
        <v>1</v>
      </c>
      <c r="X171" s="127">
        <f t="shared" si="38"/>
        <v>1</v>
      </c>
      <c r="Y171" s="127">
        <f t="shared" si="29"/>
        <v>0</v>
      </c>
      <c r="Z171" s="129">
        <f t="shared" si="30"/>
        <v>0</v>
      </c>
      <c r="AA171" s="141" t="str">
        <f t="shared" si="39"/>
        <v>SRSA</v>
      </c>
      <c r="AB171" s="126">
        <f t="shared" si="40"/>
        <v>1</v>
      </c>
      <c r="AC171" s="127">
        <f t="shared" si="41"/>
        <v>1</v>
      </c>
      <c r="AD171" s="129" t="str">
        <f t="shared" si="42"/>
        <v>Initial</v>
      </c>
      <c r="AE171" s="141" t="str">
        <f t="shared" si="31"/>
        <v>-</v>
      </c>
      <c r="AF171" s="126" t="str">
        <f t="shared" si="32"/>
        <v>SRSA</v>
      </c>
      <c r="AG171" s="10" t="e">
        <v>#N/A</v>
      </c>
    </row>
    <row r="172" spans="1:33" s="10" customFormat="1" ht="12.75">
      <c r="A172" s="124">
        <v>3142720</v>
      </c>
      <c r="B172" s="125">
        <v>590048000</v>
      </c>
      <c r="C172" s="126" t="s">
        <v>1556</v>
      </c>
      <c r="D172" s="127" t="s">
        <v>984</v>
      </c>
      <c r="E172" s="127" t="s">
        <v>985</v>
      </c>
      <c r="F172" s="127">
        <v>68748</v>
      </c>
      <c r="G172" s="128">
        <v>210</v>
      </c>
      <c r="H172" s="129">
        <v>4024543465</v>
      </c>
      <c r="I172" s="130">
        <v>7</v>
      </c>
      <c r="J172" s="131" t="s">
        <v>530</v>
      </c>
      <c r="K172" s="132"/>
      <c r="L172" s="133">
        <v>39.1</v>
      </c>
      <c r="M172" s="134" t="s">
        <v>529</v>
      </c>
      <c r="N172" s="135">
        <v>10.52631579</v>
      </c>
      <c r="O172" s="131" t="s">
        <v>531</v>
      </c>
      <c r="P172" s="136"/>
      <c r="Q172" s="132" t="str">
        <f t="shared" si="27"/>
        <v>NO</v>
      </c>
      <c r="R172" s="137" t="s">
        <v>530</v>
      </c>
      <c r="S172" s="138">
        <v>3036</v>
      </c>
      <c r="T172" s="139">
        <v>0</v>
      </c>
      <c r="U172" s="139">
        <v>79</v>
      </c>
      <c r="V172" s="140">
        <v>150</v>
      </c>
      <c r="W172" s="126">
        <f t="shared" si="28"/>
        <v>1</v>
      </c>
      <c r="X172" s="127">
        <f t="shared" si="38"/>
        <v>1</v>
      </c>
      <c r="Y172" s="127">
        <f t="shared" si="29"/>
        <v>0</v>
      </c>
      <c r="Z172" s="129">
        <f t="shared" si="30"/>
        <v>0</v>
      </c>
      <c r="AA172" s="141" t="str">
        <f t="shared" si="39"/>
        <v>SRSA</v>
      </c>
      <c r="AB172" s="126">
        <f t="shared" si="40"/>
        <v>1</v>
      </c>
      <c r="AC172" s="127">
        <f t="shared" si="41"/>
        <v>0</v>
      </c>
      <c r="AD172" s="129">
        <f t="shared" si="42"/>
        <v>0</v>
      </c>
      <c r="AE172" s="141" t="str">
        <f t="shared" si="31"/>
        <v>-</v>
      </c>
      <c r="AF172" s="126">
        <f t="shared" si="32"/>
        <v>0</v>
      </c>
      <c r="AG172" s="10" t="e">
        <v>#N/A</v>
      </c>
    </row>
    <row r="173" spans="1:33" s="10" customFormat="1" ht="12.75">
      <c r="A173" s="111">
        <v>3165670</v>
      </c>
      <c r="B173" s="112">
        <v>160127000</v>
      </c>
      <c r="C173" s="113" t="s">
        <v>71</v>
      </c>
      <c r="D173" s="114" t="s">
        <v>1357</v>
      </c>
      <c r="E173" s="114" t="s">
        <v>1358</v>
      </c>
      <c r="F173" s="114">
        <v>69201</v>
      </c>
      <c r="G173" s="115">
        <v>1842</v>
      </c>
      <c r="H173" s="116">
        <v>4023761680</v>
      </c>
      <c r="I173" s="117">
        <v>7</v>
      </c>
      <c r="J173" s="118" t="s">
        <v>530</v>
      </c>
      <c r="K173" s="91"/>
      <c r="L173" s="84">
        <v>11.09</v>
      </c>
      <c r="M173" s="88" t="s">
        <v>529</v>
      </c>
      <c r="N173" s="119">
        <v>20.83333333</v>
      </c>
      <c r="O173" s="118" t="s">
        <v>530</v>
      </c>
      <c r="P173" s="70"/>
      <c r="Q173" s="91" t="str">
        <f t="shared" si="27"/>
        <v>NO</v>
      </c>
      <c r="R173" s="120" t="s">
        <v>530</v>
      </c>
      <c r="S173" s="95">
        <v>1360</v>
      </c>
      <c r="T173" s="75">
        <v>0</v>
      </c>
      <c r="U173" s="75">
        <v>22</v>
      </c>
      <c r="V173" s="97">
        <v>41</v>
      </c>
      <c r="W173" s="113">
        <f t="shared" si="28"/>
        <v>1</v>
      </c>
      <c r="X173" s="114">
        <f t="shared" si="38"/>
        <v>1</v>
      </c>
      <c r="Y173" s="114">
        <f t="shared" si="29"/>
        <v>0</v>
      </c>
      <c r="Z173" s="116">
        <f t="shared" si="30"/>
        <v>0</v>
      </c>
      <c r="AA173" s="121" t="str">
        <f t="shared" si="39"/>
        <v>SRSA</v>
      </c>
      <c r="AB173" s="113">
        <f t="shared" si="40"/>
        <v>1</v>
      </c>
      <c r="AC173" s="114">
        <f t="shared" si="41"/>
        <v>1</v>
      </c>
      <c r="AD173" s="116" t="str">
        <f t="shared" si="42"/>
        <v>Initial</v>
      </c>
      <c r="AE173" s="121" t="str">
        <f t="shared" si="31"/>
        <v>-</v>
      </c>
      <c r="AF173" s="113" t="str">
        <f t="shared" si="32"/>
        <v>SRSA</v>
      </c>
      <c r="AG173" s="10" t="s">
        <v>753</v>
      </c>
    </row>
    <row r="174" spans="1:33" s="10" customFormat="1" ht="12.75">
      <c r="A174" s="124">
        <v>9993108</v>
      </c>
      <c r="B174" s="125">
        <v>810010000</v>
      </c>
      <c r="C174" s="126" t="s">
        <v>561</v>
      </c>
      <c r="D174" s="127" t="s">
        <v>553</v>
      </c>
      <c r="E174" s="127" t="s">
        <v>553</v>
      </c>
      <c r="F174" s="127" t="s">
        <v>553</v>
      </c>
      <c r="G174" s="127" t="s">
        <v>553</v>
      </c>
      <c r="H174" s="129" t="s">
        <v>553</v>
      </c>
      <c r="I174" s="130">
        <v>7</v>
      </c>
      <c r="J174" s="131" t="s">
        <v>530</v>
      </c>
      <c r="K174" s="132"/>
      <c r="L174" s="143">
        <v>248.28</v>
      </c>
      <c r="M174" s="134" t="s">
        <v>529</v>
      </c>
      <c r="N174" s="146"/>
      <c r="O174" s="131"/>
      <c r="P174" s="147"/>
      <c r="Q174" s="132" t="str">
        <f t="shared" si="27"/>
        <v>NO</v>
      </c>
      <c r="R174" s="137" t="s">
        <v>530</v>
      </c>
      <c r="S174" s="138">
        <v>20487</v>
      </c>
      <c r="T174" s="139">
        <v>1830</v>
      </c>
      <c r="U174" s="139">
        <v>1736</v>
      </c>
      <c r="V174" s="140">
        <v>1027</v>
      </c>
      <c r="W174" s="126">
        <f t="shared" si="28"/>
        <v>1</v>
      </c>
      <c r="X174" s="127">
        <f t="shared" si="38"/>
        <v>1</v>
      </c>
      <c r="Y174" s="127">
        <f t="shared" si="29"/>
        <v>0</v>
      </c>
      <c r="Z174" s="129">
        <f t="shared" si="30"/>
        <v>0</v>
      </c>
      <c r="AA174" s="141" t="str">
        <f t="shared" si="39"/>
        <v>SRSA</v>
      </c>
      <c r="AB174" s="126">
        <f t="shared" si="40"/>
        <v>1</v>
      </c>
      <c r="AC174" s="127">
        <f t="shared" si="41"/>
        <v>0</v>
      </c>
      <c r="AD174" s="129">
        <f t="shared" si="42"/>
        <v>0</v>
      </c>
      <c r="AE174" s="141" t="str">
        <f t="shared" si="31"/>
        <v>-</v>
      </c>
      <c r="AF174" s="126">
        <f t="shared" si="32"/>
        <v>0</v>
      </c>
      <c r="AG174" s="10" t="e">
        <v>#N/A</v>
      </c>
    </row>
    <row r="175" spans="1:33" s="10" customFormat="1" ht="12.75">
      <c r="A175" s="142">
        <v>9993109</v>
      </c>
      <c r="B175" s="125">
        <v>810012000</v>
      </c>
      <c r="C175" s="126" t="s">
        <v>557</v>
      </c>
      <c r="D175" s="127" t="s">
        <v>553</v>
      </c>
      <c r="E175" s="127" t="s">
        <v>553</v>
      </c>
      <c r="F175" s="127" t="s">
        <v>553</v>
      </c>
      <c r="G175" s="127" t="s">
        <v>553</v>
      </c>
      <c r="H175" s="129" t="s">
        <v>553</v>
      </c>
      <c r="I175" s="130">
        <v>7</v>
      </c>
      <c r="J175" s="131" t="s">
        <v>530</v>
      </c>
      <c r="K175" s="132"/>
      <c r="L175" s="143">
        <v>349.87</v>
      </c>
      <c r="M175" s="134" t="s">
        <v>529</v>
      </c>
      <c r="N175" s="146"/>
      <c r="O175" s="131"/>
      <c r="P175" s="147"/>
      <c r="Q175" s="132" t="str">
        <f t="shared" si="27"/>
        <v>NO</v>
      </c>
      <c r="R175" s="137" t="s">
        <v>530</v>
      </c>
      <c r="S175" s="138">
        <v>28328</v>
      </c>
      <c r="T175" s="139">
        <v>4026</v>
      </c>
      <c r="U175" s="139">
        <v>3319</v>
      </c>
      <c r="V175" s="140">
        <v>2102</v>
      </c>
      <c r="W175" s="126">
        <f t="shared" si="28"/>
        <v>1</v>
      </c>
      <c r="X175" s="127">
        <f t="shared" si="38"/>
        <v>1</v>
      </c>
      <c r="Y175" s="127">
        <f t="shared" si="29"/>
        <v>0</v>
      </c>
      <c r="Z175" s="129">
        <f t="shared" si="30"/>
        <v>0</v>
      </c>
      <c r="AA175" s="141" t="str">
        <f t="shared" si="39"/>
        <v>SRSA</v>
      </c>
      <c r="AB175" s="126">
        <f t="shared" si="40"/>
        <v>1</v>
      </c>
      <c r="AC175" s="127">
        <f t="shared" si="41"/>
        <v>0</v>
      </c>
      <c r="AD175" s="129">
        <f t="shared" si="42"/>
        <v>0</v>
      </c>
      <c r="AE175" s="141" t="str">
        <f t="shared" si="31"/>
        <v>-</v>
      </c>
      <c r="AF175" s="126">
        <f t="shared" si="32"/>
        <v>0</v>
      </c>
      <c r="AG175" s="10" t="e">
        <v>#N/A</v>
      </c>
    </row>
    <row r="176" spans="1:33" s="10" customFormat="1" ht="12.75">
      <c r="A176" s="142">
        <v>9993105</v>
      </c>
      <c r="B176" s="125">
        <v>390010000</v>
      </c>
      <c r="C176" s="126" t="s">
        <v>551</v>
      </c>
      <c r="D176" s="127" t="s">
        <v>161</v>
      </c>
      <c r="E176" s="127" t="s">
        <v>162</v>
      </c>
      <c r="F176" s="127">
        <v>68842</v>
      </c>
      <c r="G176" s="128">
        <v>160</v>
      </c>
      <c r="H176" s="129">
        <v>3084283145</v>
      </c>
      <c r="I176" s="130">
        <v>7</v>
      </c>
      <c r="J176" s="131" t="s">
        <v>530</v>
      </c>
      <c r="K176" s="132" t="s">
        <v>550</v>
      </c>
      <c r="L176" s="145">
        <v>196.91</v>
      </c>
      <c r="M176" s="144"/>
      <c r="N176" s="135">
        <v>14.18918919</v>
      </c>
      <c r="O176" s="131" t="s">
        <v>531</v>
      </c>
      <c r="P176" s="136"/>
      <c r="Q176" s="132" t="str">
        <f t="shared" si="27"/>
        <v>NO</v>
      </c>
      <c r="R176" s="137" t="s">
        <v>530</v>
      </c>
      <c r="S176" s="138">
        <v>16820</v>
      </c>
      <c r="T176" s="139">
        <v>2788</v>
      </c>
      <c r="U176" s="139">
        <v>2281</v>
      </c>
      <c r="V176" s="140">
        <v>1402</v>
      </c>
      <c r="W176" s="126">
        <f t="shared" si="28"/>
        <v>1</v>
      </c>
      <c r="X176" s="127">
        <f t="shared" si="38"/>
        <v>1</v>
      </c>
      <c r="Y176" s="127">
        <f t="shared" si="29"/>
        <v>0</v>
      </c>
      <c r="Z176" s="129">
        <f t="shared" si="30"/>
        <v>0</v>
      </c>
      <c r="AA176" s="141" t="str">
        <f t="shared" si="39"/>
        <v>SRSA</v>
      </c>
      <c r="AB176" s="126">
        <f t="shared" si="40"/>
        <v>1</v>
      </c>
      <c r="AC176" s="127">
        <f t="shared" si="41"/>
        <v>0</v>
      </c>
      <c r="AD176" s="129">
        <f t="shared" si="42"/>
        <v>0</v>
      </c>
      <c r="AE176" s="141" t="str">
        <f t="shared" si="31"/>
        <v>-</v>
      </c>
      <c r="AF176" s="126">
        <f t="shared" si="32"/>
        <v>0</v>
      </c>
      <c r="AG176" s="10" t="e">
        <v>#N/A</v>
      </c>
    </row>
    <row r="177" spans="1:33" s="10" customFormat="1" ht="12.75">
      <c r="A177" s="111">
        <v>3171310</v>
      </c>
      <c r="B177" s="112">
        <v>790020000</v>
      </c>
      <c r="C177" s="113" t="s">
        <v>166</v>
      </c>
      <c r="D177" s="114" t="s">
        <v>167</v>
      </c>
      <c r="E177" s="114" t="s">
        <v>168</v>
      </c>
      <c r="F177" s="114">
        <v>69357</v>
      </c>
      <c r="G177" s="115">
        <v>2136</v>
      </c>
      <c r="H177" s="116">
        <v>3086326394</v>
      </c>
      <c r="I177" s="117">
        <v>7</v>
      </c>
      <c r="J177" s="118" t="s">
        <v>530</v>
      </c>
      <c r="K177" s="91"/>
      <c r="L177" s="84">
        <v>75.16</v>
      </c>
      <c r="M177" s="88" t="s">
        <v>528</v>
      </c>
      <c r="N177" s="119">
        <v>23.33333333</v>
      </c>
      <c r="O177" s="118" t="s">
        <v>530</v>
      </c>
      <c r="P177" s="70"/>
      <c r="Q177" s="91" t="str">
        <f t="shared" si="27"/>
        <v>NO</v>
      </c>
      <c r="R177" s="120" t="s">
        <v>530</v>
      </c>
      <c r="S177" s="95">
        <v>3767</v>
      </c>
      <c r="T177" s="75">
        <v>324</v>
      </c>
      <c r="U177" s="75">
        <v>154</v>
      </c>
      <c r="V177" s="97">
        <v>292</v>
      </c>
      <c r="W177" s="113">
        <f t="shared" si="28"/>
        <v>1</v>
      </c>
      <c r="X177" s="114">
        <f t="shared" si="38"/>
        <v>1</v>
      </c>
      <c r="Y177" s="114">
        <f t="shared" si="29"/>
        <v>0</v>
      </c>
      <c r="Z177" s="116">
        <f t="shared" si="30"/>
        <v>0</v>
      </c>
      <c r="AA177" s="121" t="str">
        <f t="shared" si="39"/>
        <v>SRSA</v>
      </c>
      <c r="AB177" s="113">
        <f t="shared" si="40"/>
        <v>1</v>
      </c>
      <c r="AC177" s="114">
        <f t="shared" si="41"/>
        <v>1</v>
      </c>
      <c r="AD177" s="116" t="str">
        <f t="shared" si="42"/>
        <v>Initial</v>
      </c>
      <c r="AE177" s="121" t="str">
        <f t="shared" si="31"/>
        <v>-</v>
      </c>
      <c r="AF177" s="113" t="str">
        <f t="shared" si="32"/>
        <v>SRSA</v>
      </c>
      <c r="AG177" s="10" t="s">
        <v>641</v>
      </c>
    </row>
    <row r="178" spans="1:33" s="10" customFormat="1" ht="12.75">
      <c r="A178" s="111">
        <v>3153160</v>
      </c>
      <c r="B178" s="112">
        <v>550069000</v>
      </c>
      <c r="C178" s="113" t="s">
        <v>10</v>
      </c>
      <c r="D178" s="114" t="s">
        <v>11</v>
      </c>
      <c r="E178" s="114" t="s">
        <v>1003</v>
      </c>
      <c r="F178" s="114">
        <v>68523</v>
      </c>
      <c r="G178" s="115">
        <v>9274</v>
      </c>
      <c r="H178" s="116">
        <v>4027977400</v>
      </c>
      <c r="I178" s="117">
        <v>8</v>
      </c>
      <c r="J178" s="118" t="s">
        <v>530</v>
      </c>
      <c r="K178" s="91"/>
      <c r="L178" s="84">
        <v>9.65</v>
      </c>
      <c r="M178" s="88" t="s">
        <v>528</v>
      </c>
      <c r="N178" s="119">
        <v>4.545454545</v>
      </c>
      <c r="O178" s="118" t="s">
        <v>531</v>
      </c>
      <c r="P178" s="70"/>
      <c r="Q178" s="91" t="str">
        <f t="shared" si="27"/>
        <v>NO</v>
      </c>
      <c r="R178" s="120" t="s">
        <v>530</v>
      </c>
      <c r="S178" s="95">
        <v>1005</v>
      </c>
      <c r="T178" s="75">
        <v>0</v>
      </c>
      <c r="U178" s="75">
        <v>20</v>
      </c>
      <c r="V178" s="97">
        <v>37</v>
      </c>
      <c r="W178" s="113">
        <f t="shared" si="28"/>
        <v>1</v>
      </c>
      <c r="X178" s="114">
        <f t="shared" si="38"/>
        <v>1</v>
      </c>
      <c r="Y178" s="114">
        <f t="shared" si="29"/>
        <v>0</v>
      </c>
      <c r="Z178" s="116">
        <f t="shared" si="30"/>
        <v>0</v>
      </c>
      <c r="AA178" s="121" t="str">
        <f t="shared" si="39"/>
        <v>SRSA</v>
      </c>
      <c r="AB178" s="113">
        <f t="shared" si="40"/>
        <v>1</v>
      </c>
      <c r="AC178" s="114">
        <f t="shared" si="41"/>
        <v>0</v>
      </c>
      <c r="AD178" s="116">
        <f t="shared" si="42"/>
        <v>0</v>
      </c>
      <c r="AE178" s="121" t="str">
        <f t="shared" si="31"/>
        <v>-</v>
      </c>
      <c r="AF178" s="113">
        <f t="shared" si="32"/>
        <v>0</v>
      </c>
      <c r="AG178" s="10" t="s">
        <v>752</v>
      </c>
    </row>
    <row r="179" spans="1:33" s="10" customFormat="1" ht="12.75">
      <c r="A179" s="111">
        <v>3109930</v>
      </c>
      <c r="B179" s="112">
        <v>560005000</v>
      </c>
      <c r="C179" s="113" t="s">
        <v>1363</v>
      </c>
      <c r="D179" s="114" t="s">
        <v>1364</v>
      </c>
      <c r="E179" s="114" t="s">
        <v>973</v>
      </c>
      <c r="F179" s="114">
        <v>69101</v>
      </c>
      <c r="G179" s="115">
        <v>7577</v>
      </c>
      <c r="H179" s="116">
        <v>3085322470</v>
      </c>
      <c r="I179" s="117">
        <v>7</v>
      </c>
      <c r="J179" s="118" t="s">
        <v>530</v>
      </c>
      <c r="K179" s="91"/>
      <c r="L179" s="84">
        <v>134.94</v>
      </c>
      <c r="M179" s="88" t="s">
        <v>528</v>
      </c>
      <c r="N179" s="119">
        <v>3.597122302</v>
      </c>
      <c r="O179" s="118" t="s">
        <v>531</v>
      </c>
      <c r="P179" s="70"/>
      <c r="Q179" s="91" t="str">
        <f t="shared" si="27"/>
        <v>NO</v>
      </c>
      <c r="R179" s="120" t="s">
        <v>530</v>
      </c>
      <c r="S179" s="95">
        <v>2212</v>
      </c>
      <c r="T179" s="75">
        <v>325</v>
      </c>
      <c r="U179" s="75">
        <v>475</v>
      </c>
      <c r="V179" s="97">
        <v>536</v>
      </c>
      <c r="W179" s="113">
        <f t="shared" si="28"/>
        <v>1</v>
      </c>
      <c r="X179" s="114">
        <f t="shared" si="38"/>
        <v>1</v>
      </c>
      <c r="Y179" s="114">
        <f t="shared" si="29"/>
        <v>0</v>
      </c>
      <c r="Z179" s="116">
        <f t="shared" si="30"/>
        <v>0</v>
      </c>
      <c r="AA179" s="121" t="str">
        <f t="shared" si="39"/>
        <v>SRSA</v>
      </c>
      <c r="AB179" s="113">
        <f t="shared" si="40"/>
        <v>1</v>
      </c>
      <c r="AC179" s="114">
        <f t="shared" si="41"/>
        <v>0</v>
      </c>
      <c r="AD179" s="116">
        <f t="shared" si="42"/>
        <v>0</v>
      </c>
      <c r="AE179" s="121" t="str">
        <f t="shared" si="31"/>
        <v>-</v>
      </c>
      <c r="AF179" s="113">
        <f t="shared" si="32"/>
        <v>0</v>
      </c>
      <c r="AG179" s="10" t="s">
        <v>751</v>
      </c>
    </row>
    <row r="180" spans="1:33" s="10" customFormat="1" ht="12.75">
      <c r="A180" s="111">
        <v>3171370</v>
      </c>
      <c r="B180" s="112">
        <v>410091000</v>
      </c>
      <c r="C180" s="113" t="s">
        <v>169</v>
      </c>
      <c r="D180" s="114" t="s">
        <v>170</v>
      </c>
      <c r="E180" s="114" t="s">
        <v>171</v>
      </c>
      <c r="F180" s="114">
        <v>68843</v>
      </c>
      <c r="G180" s="115">
        <v>9211</v>
      </c>
      <c r="H180" s="116">
        <v>4027253117</v>
      </c>
      <c r="I180" s="117">
        <v>7</v>
      </c>
      <c r="J180" s="118" t="s">
        <v>530</v>
      </c>
      <c r="K180" s="91"/>
      <c r="L180" s="84">
        <v>142.58</v>
      </c>
      <c r="M180" s="88" t="s">
        <v>528</v>
      </c>
      <c r="N180" s="119">
        <v>5.263157895</v>
      </c>
      <c r="O180" s="118" t="s">
        <v>531</v>
      </c>
      <c r="P180" s="70"/>
      <c r="Q180" s="91" t="str">
        <f t="shared" si="27"/>
        <v>NO</v>
      </c>
      <c r="R180" s="120" t="s">
        <v>530</v>
      </c>
      <c r="S180" s="95">
        <v>6969</v>
      </c>
      <c r="T180" s="75">
        <v>612</v>
      </c>
      <c r="U180" s="75">
        <v>955</v>
      </c>
      <c r="V180" s="97">
        <v>626</v>
      </c>
      <c r="W180" s="113">
        <f t="shared" si="28"/>
        <v>1</v>
      </c>
      <c r="X180" s="114">
        <f t="shared" si="38"/>
        <v>1</v>
      </c>
      <c r="Y180" s="114">
        <f t="shared" si="29"/>
        <v>0</v>
      </c>
      <c r="Z180" s="116">
        <f t="shared" si="30"/>
        <v>0</v>
      </c>
      <c r="AA180" s="121" t="str">
        <f t="shared" si="39"/>
        <v>SRSA</v>
      </c>
      <c r="AB180" s="113">
        <f t="shared" si="40"/>
        <v>1</v>
      </c>
      <c r="AC180" s="114">
        <f t="shared" si="41"/>
        <v>0</v>
      </c>
      <c r="AD180" s="116">
        <f t="shared" si="42"/>
        <v>0</v>
      </c>
      <c r="AE180" s="121" t="str">
        <f t="shared" si="31"/>
        <v>-</v>
      </c>
      <c r="AF180" s="113">
        <f t="shared" si="32"/>
        <v>0</v>
      </c>
      <c r="AG180" s="10" t="s">
        <v>750</v>
      </c>
    </row>
    <row r="181" spans="1:33" s="10" customFormat="1" ht="12.75">
      <c r="A181" s="111">
        <v>3100103</v>
      </c>
      <c r="B181" s="112">
        <v>830007000</v>
      </c>
      <c r="C181" s="113" t="s">
        <v>1087</v>
      </c>
      <c r="D181" s="114" t="s">
        <v>1088</v>
      </c>
      <c r="E181" s="114" t="s">
        <v>1089</v>
      </c>
      <c r="F181" s="114">
        <v>69346</v>
      </c>
      <c r="G181" s="115">
        <v>128</v>
      </c>
      <c r="H181" s="116">
        <v>3086682336</v>
      </c>
      <c r="I181" s="117">
        <v>7</v>
      </c>
      <c r="J181" s="118" t="s">
        <v>530</v>
      </c>
      <c r="K181" s="91"/>
      <c r="L181" s="84">
        <v>37.4</v>
      </c>
      <c r="M181" s="88" t="s">
        <v>529</v>
      </c>
      <c r="N181" s="119">
        <v>17.0212766</v>
      </c>
      <c r="O181" s="118" t="s">
        <v>531</v>
      </c>
      <c r="P181" s="70"/>
      <c r="Q181" s="91" t="str">
        <f t="shared" si="27"/>
        <v>NO</v>
      </c>
      <c r="R181" s="120" t="s">
        <v>530</v>
      </c>
      <c r="S181" s="95">
        <v>4658</v>
      </c>
      <c r="T181" s="75">
        <v>0</v>
      </c>
      <c r="U181" s="75">
        <v>89</v>
      </c>
      <c r="V181" s="97">
        <v>169</v>
      </c>
      <c r="W181" s="113">
        <f t="shared" si="28"/>
        <v>1</v>
      </c>
      <c r="X181" s="114">
        <f t="shared" si="38"/>
        <v>1</v>
      </c>
      <c r="Y181" s="114">
        <f t="shared" si="29"/>
        <v>0</v>
      </c>
      <c r="Z181" s="116">
        <f t="shared" si="30"/>
        <v>0</v>
      </c>
      <c r="AA181" s="121" t="str">
        <f t="shared" si="39"/>
        <v>SRSA</v>
      </c>
      <c r="AB181" s="113">
        <f t="shared" si="40"/>
        <v>1</v>
      </c>
      <c r="AC181" s="114">
        <f t="shared" si="41"/>
        <v>0</v>
      </c>
      <c r="AD181" s="116">
        <f t="shared" si="42"/>
        <v>0</v>
      </c>
      <c r="AE181" s="121" t="str">
        <f t="shared" si="31"/>
        <v>-</v>
      </c>
      <c r="AF181" s="113">
        <f t="shared" si="32"/>
        <v>0</v>
      </c>
      <c r="AG181" s="10" t="s">
        <v>749</v>
      </c>
    </row>
    <row r="182" spans="1:33" s="10" customFormat="1" ht="12.75">
      <c r="A182" s="111">
        <v>3166270</v>
      </c>
      <c r="B182" s="112">
        <v>160134000</v>
      </c>
      <c r="C182" s="113" t="s">
        <v>84</v>
      </c>
      <c r="D182" s="114" t="s">
        <v>1357</v>
      </c>
      <c r="E182" s="114" t="s">
        <v>1358</v>
      </c>
      <c r="F182" s="114">
        <v>69201</v>
      </c>
      <c r="G182" s="115">
        <v>1842</v>
      </c>
      <c r="H182" s="116">
        <v>4023761680</v>
      </c>
      <c r="I182" s="117">
        <v>7</v>
      </c>
      <c r="J182" s="118" t="s">
        <v>530</v>
      </c>
      <c r="K182" s="91"/>
      <c r="L182" s="84">
        <v>4.84</v>
      </c>
      <c r="M182" s="88" t="s">
        <v>529</v>
      </c>
      <c r="N182" s="119">
        <v>33.33333333</v>
      </c>
      <c r="O182" s="118" t="s">
        <v>530</v>
      </c>
      <c r="P182" s="70"/>
      <c r="Q182" s="91" t="str">
        <f t="shared" si="27"/>
        <v>NO</v>
      </c>
      <c r="R182" s="120" t="s">
        <v>530</v>
      </c>
      <c r="S182" s="95">
        <v>795</v>
      </c>
      <c r="T182" s="75">
        <v>0</v>
      </c>
      <c r="U182" s="75">
        <v>9</v>
      </c>
      <c r="V182" s="97">
        <v>19</v>
      </c>
      <c r="W182" s="113">
        <f t="shared" si="28"/>
        <v>1</v>
      </c>
      <c r="X182" s="114">
        <f t="shared" si="38"/>
        <v>1</v>
      </c>
      <c r="Y182" s="114">
        <f t="shared" si="29"/>
        <v>0</v>
      </c>
      <c r="Z182" s="116">
        <f t="shared" si="30"/>
        <v>0</v>
      </c>
      <c r="AA182" s="121" t="str">
        <f t="shared" si="39"/>
        <v>SRSA</v>
      </c>
      <c r="AB182" s="113">
        <f t="shared" si="40"/>
        <v>1</v>
      </c>
      <c r="AC182" s="114">
        <f t="shared" si="41"/>
        <v>1</v>
      </c>
      <c r="AD182" s="116" t="str">
        <f t="shared" si="42"/>
        <v>Initial</v>
      </c>
      <c r="AE182" s="121" t="str">
        <f t="shared" si="31"/>
        <v>-</v>
      </c>
      <c r="AF182" s="113" t="str">
        <f t="shared" si="32"/>
        <v>SRSA</v>
      </c>
      <c r="AG182" s="10" t="s">
        <v>748</v>
      </c>
    </row>
    <row r="183" spans="1:33" s="10" customFormat="1" ht="12.75">
      <c r="A183" s="111">
        <v>3171520</v>
      </c>
      <c r="B183" s="112">
        <v>140008000</v>
      </c>
      <c r="C183" s="113" t="s">
        <v>172</v>
      </c>
      <c r="D183" s="114" t="s">
        <v>173</v>
      </c>
      <c r="E183" s="114" t="s">
        <v>174</v>
      </c>
      <c r="F183" s="114">
        <v>68739</v>
      </c>
      <c r="G183" s="115">
        <v>75</v>
      </c>
      <c r="H183" s="116">
        <v>4022543947</v>
      </c>
      <c r="I183" s="117">
        <v>7</v>
      </c>
      <c r="J183" s="118" t="s">
        <v>530</v>
      </c>
      <c r="K183" s="91"/>
      <c r="L183" s="84">
        <v>306.33</v>
      </c>
      <c r="M183" s="88" t="s">
        <v>528</v>
      </c>
      <c r="N183" s="119">
        <v>8.443271768</v>
      </c>
      <c r="O183" s="118" t="s">
        <v>531</v>
      </c>
      <c r="P183" s="70"/>
      <c r="Q183" s="91" t="str">
        <f t="shared" si="27"/>
        <v>NO</v>
      </c>
      <c r="R183" s="120" t="s">
        <v>530</v>
      </c>
      <c r="S183" s="95">
        <v>32733</v>
      </c>
      <c r="T183" s="75">
        <v>3902</v>
      </c>
      <c r="U183" s="75">
        <v>4017</v>
      </c>
      <c r="V183" s="97">
        <v>1177</v>
      </c>
      <c r="W183" s="113">
        <f t="shared" si="28"/>
        <v>1</v>
      </c>
      <c r="X183" s="114">
        <f t="shared" si="38"/>
        <v>1</v>
      </c>
      <c r="Y183" s="114">
        <f t="shared" si="29"/>
        <v>0</v>
      </c>
      <c r="Z183" s="116">
        <f t="shared" si="30"/>
        <v>0</v>
      </c>
      <c r="AA183" s="121" t="str">
        <f t="shared" si="39"/>
        <v>SRSA</v>
      </c>
      <c r="AB183" s="113">
        <f t="shared" si="40"/>
        <v>1</v>
      </c>
      <c r="AC183" s="114">
        <f t="shared" si="41"/>
        <v>0</v>
      </c>
      <c r="AD183" s="116">
        <f t="shared" si="42"/>
        <v>0</v>
      </c>
      <c r="AE183" s="121" t="str">
        <f t="shared" si="31"/>
        <v>-</v>
      </c>
      <c r="AF183" s="113">
        <f t="shared" si="32"/>
        <v>0</v>
      </c>
      <c r="AG183" s="10" t="s">
        <v>643</v>
      </c>
    </row>
    <row r="184" spans="1:33" s="10" customFormat="1" ht="12.75">
      <c r="A184" s="111">
        <v>3171550</v>
      </c>
      <c r="B184" s="112">
        <v>180011000</v>
      </c>
      <c r="C184" s="113" t="s">
        <v>175</v>
      </c>
      <c r="D184" s="114" t="s">
        <v>176</v>
      </c>
      <c r="E184" s="114" t="s">
        <v>177</v>
      </c>
      <c r="F184" s="114">
        <v>68944</v>
      </c>
      <c r="G184" s="115">
        <v>100</v>
      </c>
      <c r="H184" s="116">
        <v>4027722171</v>
      </c>
      <c r="I184" s="117">
        <v>7</v>
      </c>
      <c r="J184" s="118" t="s">
        <v>530</v>
      </c>
      <c r="K184" s="91"/>
      <c r="L184" s="84">
        <v>270.48</v>
      </c>
      <c r="M184" s="88" t="s">
        <v>528</v>
      </c>
      <c r="N184" s="119">
        <v>11.02941176</v>
      </c>
      <c r="O184" s="118" t="s">
        <v>531</v>
      </c>
      <c r="P184" s="70"/>
      <c r="Q184" s="91" t="str">
        <f t="shared" si="27"/>
        <v>NO</v>
      </c>
      <c r="R184" s="120" t="s">
        <v>530</v>
      </c>
      <c r="S184" s="95">
        <v>13796</v>
      </c>
      <c r="T184" s="75">
        <v>2624</v>
      </c>
      <c r="U184" s="75">
        <v>2127</v>
      </c>
      <c r="V184" s="97">
        <v>1866</v>
      </c>
      <c r="W184" s="113">
        <f t="shared" si="28"/>
        <v>1</v>
      </c>
      <c r="X184" s="114">
        <f t="shared" si="38"/>
        <v>1</v>
      </c>
      <c r="Y184" s="114">
        <f t="shared" si="29"/>
        <v>0</v>
      </c>
      <c r="Z184" s="116">
        <f t="shared" si="30"/>
        <v>0</v>
      </c>
      <c r="AA184" s="121" t="str">
        <f t="shared" si="39"/>
        <v>SRSA</v>
      </c>
      <c r="AB184" s="113">
        <f t="shared" si="40"/>
        <v>1</v>
      </c>
      <c r="AC184" s="114">
        <f t="shared" si="41"/>
        <v>0</v>
      </c>
      <c r="AD184" s="116">
        <f t="shared" si="42"/>
        <v>0</v>
      </c>
      <c r="AE184" s="121" t="str">
        <f t="shared" si="31"/>
        <v>-</v>
      </c>
      <c r="AF184" s="113">
        <f t="shared" si="32"/>
        <v>0</v>
      </c>
      <c r="AG184" s="10" t="s">
        <v>747</v>
      </c>
    </row>
    <row r="185" spans="1:33" s="10" customFormat="1" ht="12.75">
      <c r="A185" s="111">
        <v>3171610</v>
      </c>
      <c r="B185" s="112">
        <v>810003000</v>
      </c>
      <c r="C185" s="113" t="s">
        <v>180</v>
      </c>
      <c r="D185" s="114" t="s">
        <v>181</v>
      </c>
      <c r="E185" s="114" t="s">
        <v>1491</v>
      </c>
      <c r="F185" s="114">
        <v>69347</v>
      </c>
      <c r="G185" s="115">
        <v>280</v>
      </c>
      <c r="H185" s="116">
        <v>3086384434</v>
      </c>
      <c r="I185" s="117">
        <v>7</v>
      </c>
      <c r="J185" s="118" t="s">
        <v>530</v>
      </c>
      <c r="K185" s="91"/>
      <c r="L185" s="84">
        <v>132.31</v>
      </c>
      <c r="M185" s="88" t="s">
        <v>529</v>
      </c>
      <c r="N185" s="119">
        <v>14.18439716</v>
      </c>
      <c r="O185" s="118" t="s">
        <v>531</v>
      </c>
      <c r="P185" s="70"/>
      <c r="Q185" s="91" t="str">
        <f t="shared" si="27"/>
        <v>NO</v>
      </c>
      <c r="R185" s="120" t="s">
        <v>530</v>
      </c>
      <c r="S185" s="95">
        <v>10558</v>
      </c>
      <c r="T185" s="75">
        <v>971</v>
      </c>
      <c r="U185" s="75">
        <v>952</v>
      </c>
      <c r="V185" s="97">
        <v>770</v>
      </c>
      <c r="W185" s="113">
        <f t="shared" si="28"/>
        <v>1</v>
      </c>
      <c r="X185" s="114">
        <f t="shared" si="38"/>
        <v>1</v>
      </c>
      <c r="Y185" s="114">
        <f t="shared" si="29"/>
        <v>0</v>
      </c>
      <c r="Z185" s="116">
        <f t="shared" si="30"/>
        <v>0</v>
      </c>
      <c r="AA185" s="121" t="str">
        <f t="shared" si="39"/>
        <v>SRSA</v>
      </c>
      <c r="AB185" s="113">
        <f t="shared" si="40"/>
        <v>1</v>
      </c>
      <c r="AC185" s="114">
        <f t="shared" si="41"/>
        <v>0</v>
      </c>
      <c r="AD185" s="116">
        <f t="shared" si="42"/>
        <v>0</v>
      </c>
      <c r="AE185" s="121" t="str">
        <f t="shared" si="31"/>
        <v>-</v>
      </c>
      <c r="AF185" s="113">
        <f t="shared" si="32"/>
        <v>0</v>
      </c>
      <c r="AG185" s="10" t="s">
        <v>746</v>
      </c>
    </row>
    <row r="186" spans="1:33" s="10" customFormat="1" ht="12.75">
      <c r="A186" s="111">
        <v>3109120</v>
      </c>
      <c r="B186" s="112">
        <v>430079000</v>
      </c>
      <c r="C186" s="113" t="s">
        <v>1353</v>
      </c>
      <c r="D186" s="114" t="s">
        <v>1354</v>
      </c>
      <c r="E186" s="114" t="s">
        <v>1355</v>
      </c>
      <c r="F186" s="114">
        <v>69032</v>
      </c>
      <c r="G186" s="115">
        <v>8</v>
      </c>
      <c r="H186" s="116">
        <v>3082863341</v>
      </c>
      <c r="I186" s="117">
        <v>7</v>
      </c>
      <c r="J186" s="118" t="s">
        <v>530</v>
      </c>
      <c r="K186" s="91"/>
      <c r="L186" s="84">
        <v>174.84</v>
      </c>
      <c r="M186" s="88" t="s">
        <v>529</v>
      </c>
      <c r="N186" s="119">
        <v>15.49295775</v>
      </c>
      <c r="O186" s="118" t="s">
        <v>531</v>
      </c>
      <c r="P186" s="70"/>
      <c r="Q186" s="91" t="str">
        <f t="shared" si="27"/>
        <v>NO</v>
      </c>
      <c r="R186" s="120" t="s">
        <v>530</v>
      </c>
      <c r="S186" s="95">
        <v>8341</v>
      </c>
      <c r="T186" s="75">
        <v>1524</v>
      </c>
      <c r="U186" s="75">
        <v>1342</v>
      </c>
      <c r="V186" s="97">
        <v>1006</v>
      </c>
      <c r="W186" s="113">
        <f t="shared" si="28"/>
        <v>1</v>
      </c>
      <c r="X186" s="114">
        <f t="shared" si="38"/>
        <v>1</v>
      </c>
      <c r="Y186" s="114">
        <f t="shared" si="29"/>
        <v>0</v>
      </c>
      <c r="Z186" s="116">
        <f t="shared" si="30"/>
        <v>0</v>
      </c>
      <c r="AA186" s="121" t="str">
        <f t="shared" si="39"/>
        <v>SRSA</v>
      </c>
      <c r="AB186" s="113">
        <f t="shared" si="40"/>
        <v>1</v>
      </c>
      <c r="AC186" s="114">
        <f t="shared" si="41"/>
        <v>0</v>
      </c>
      <c r="AD186" s="116">
        <f t="shared" si="42"/>
        <v>0</v>
      </c>
      <c r="AE186" s="121" t="str">
        <f t="shared" si="31"/>
        <v>-</v>
      </c>
      <c r="AF186" s="113">
        <f t="shared" si="32"/>
        <v>0</v>
      </c>
      <c r="AG186" s="10" t="s">
        <v>745</v>
      </c>
    </row>
    <row r="187" spans="1:33" s="10" customFormat="1" ht="12.75">
      <c r="A187" s="111">
        <v>3133150</v>
      </c>
      <c r="B187" s="112">
        <v>820032000</v>
      </c>
      <c r="C187" s="113" t="s">
        <v>1501</v>
      </c>
      <c r="D187" s="114" t="s">
        <v>1502</v>
      </c>
      <c r="E187" s="114" t="s">
        <v>1503</v>
      </c>
      <c r="F187" s="114">
        <v>68844</v>
      </c>
      <c r="G187" s="115">
        <v>7</v>
      </c>
      <c r="H187" s="116">
        <v>3084523049</v>
      </c>
      <c r="I187" s="117">
        <v>7</v>
      </c>
      <c r="J187" s="118" t="s">
        <v>530</v>
      </c>
      <c r="K187" s="91"/>
      <c r="L187" s="84">
        <v>5.82</v>
      </c>
      <c r="M187" s="88" t="s">
        <v>529</v>
      </c>
      <c r="N187" s="119">
        <v>0</v>
      </c>
      <c r="O187" s="118" t="s">
        <v>531</v>
      </c>
      <c r="P187" s="70"/>
      <c r="Q187" s="91" t="str">
        <f t="shared" si="27"/>
        <v>NO</v>
      </c>
      <c r="R187" s="120" t="s">
        <v>530</v>
      </c>
      <c r="S187" s="95">
        <v>858</v>
      </c>
      <c r="T187" s="75">
        <v>0</v>
      </c>
      <c r="U187" s="75">
        <v>12</v>
      </c>
      <c r="V187" s="97">
        <v>22</v>
      </c>
      <c r="W187" s="113">
        <f t="shared" si="28"/>
        <v>1</v>
      </c>
      <c r="X187" s="114">
        <f t="shared" si="38"/>
        <v>1</v>
      </c>
      <c r="Y187" s="114">
        <f t="shared" si="29"/>
        <v>0</v>
      </c>
      <c r="Z187" s="116">
        <f t="shared" si="30"/>
        <v>0</v>
      </c>
      <c r="AA187" s="121" t="str">
        <f t="shared" si="39"/>
        <v>SRSA</v>
      </c>
      <c r="AB187" s="113">
        <f t="shared" si="40"/>
        <v>1</v>
      </c>
      <c r="AC187" s="114">
        <f t="shared" si="41"/>
        <v>0</v>
      </c>
      <c r="AD187" s="116">
        <f t="shared" si="42"/>
        <v>0</v>
      </c>
      <c r="AE187" s="121" t="str">
        <f t="shared" si="31"/>
        <v>-</v>
      </c>
      <c r="AF187" s="113">
        <f t="shared" si="32"/>
        <v>0</v>
      </c>
      <c r="AG187" s="10" t="s">
        <v>1501</v>
      </c>
    </row>
    <row r="188" spans="1:33" s="10" customFormat="1" ht="12.75">
      <c r="A188" s="111">
        <v>3100117</v>
      </c>
      <c r="B188" s="112">
        <v>930096000</v>
      </c>
      <c r="C188" s="113" t="s">
        <v>1117</v>
      </c>
      <c r="D188" s="114" t="s">
        <v>1118</v>
      </c>
      <c r="E188" s="114" t="s">
        <v>1119</v>
      </c>
      <c r="F188" s="114">
        <v>68371</v>
      </c>
      <c r="G188" s="115">
        <v>626</v>
      </c>
      <c r="H188" s="116">
        <v>4027234434</v>
      </c>
      <c r="I188" s="117">
        <v>7</v>
      </c>
      <c r="J188" s="118" t="s">
        <v>530</v>
      </c>
      <c r="K188" s="91"/>
      <c r="L188" s="84">
        <v>332.18</v>
      </c>
      <c r="M188" s="88" t="s">
        <v>528</v>
      </c>
      <c r="N188" s="119">
        <v>9.450549451</v>
      </c>
      <c r="O188" s="118" t="s">
        <v>531</v>
      </c>
      <c r="P188" s="70"/>
      <c r="Q188" s="91" t="str">
        <f t="shared" si="27"/>
        <v>NO</v>
      </c>
      <c r="R188" s="120" t="s">
        <v>530</v>
      </c>
      <c r="S188" s="95">
        <v>14503</v>
      </c>
      <c r="T188" s="75">
        <v>1629</v>
      </c>
      <c r="U188" s="75">
        <v>1810</v>
      </c>
      <c r="V188" s="97">
        <v>1297</v>
      </c>
      <c r="W188" s="113">
        <f t="shared" si="28"/>
        <v>1</v>
      </c>
      <c r="X188" s="114">
        <f t="shared" si="38"/>
        <v>1</v>
      </c>
      <c r="Y188" s="114">
        <f t="shared" si="29"/>
        <v>0</v>
      </c>
      <c r="Z188" s="116">
        <f t="shared" si="30"/>
        <v>0</v>
      </c>
      <c r="AA188" s="121" t="str">
        <f t="shared" si="39"/>
        <v>SRSA</v>
      </c>
      <c r="AB188" s="113">
        <f t="shared" si="40"/>
        <v>1</v>
      </c>
      <c r="AC188" s="114">
        <f t="shared" si="41"/>
        <v>0</v>
      </c>
      <c r="AD188" s="116">
        <f t="shared" si="42"/>
        <v>0</v>
      </c>
      <c r="AE188" s="121" t="str">
        <f t="shared" si="31"/>
        <v>-</v>
      </c>
      <c r="AF188" s="113">
        <f t="shared" si="32"/>
        <v>0</v>
      </c>
      <c r="AG188" s="10" t="s">
        <v>744</v>
      </c>
    </row>
    <row r="189" spans="1:33" s="10" customFormat="1" ht="12.75">
      <c r="A189" s="111">
        <v>3171730</v>
      </c>
      <c r="B189" s="112">
        <v>70010000</v>
      </c>
      <c r="C189" s="113" t="s">
        <v>182</v>
      </c>
      <c r="D189" s="114" t="s">
        <v>183</v>
      </c>
      <c r="E189" s="114" t="s">
        <v>1402</v>
      </c>
      <c r="F189" s="114">
        <v>69348</v>
      </c>
      <c r="G189" s="115">
        <v>217</v>
      </c>
      <c r="H189" s="116">
        <v>3084873328</v>
      </c>
      <c r="I189" s="117">
        <v>7</v>
      </c>
      <c r="J189" s="118" t="s">
        <v>530</v>
      </c>
      <c r="K189" s="91"/>
      <c r="L189" s="84">
        <v>346.95</v>
      </c>
      <c r="M189" s="88" t="s">
        <v>528</v>
      </c>
      <c r="N189" s="119">
        <v>11.76470588</v>
      </c>
      <c r="O189" s="118" t="s">
        <v>531</v>
      </c>
      <c r="P189" s="70"/>
      <c r="Q189" s="91" t="str">
        <f t="shared" si="27"/>
        <v>NO</v>
      </c>
      <c r="R189" s="120" t="s">
        <v>530</v>
      </c>
      <c r="S189" s="95">
        <v>16976</v>
      </c>
      <c r="T189" s="75">
        <v>1475</v>
      </c>
      <c r="U189" s="75">
        <v>1800</v>
      </c>
      <c r="V189" s="97">
        <v>1380</v>
      </c>
      <c r="W189" s="113">
        <f t="shared" si="28"/>
        <v>1</v>
      </c>
      <c r="X189" s="114">
        <f t="shared" si="38"/>
        <v>1</v>
      </c>
      <c r="Y189" s="114">
        <f t="shared" si="29"/>
        <v>0</v>
      </c>
      <c r="Z189" s="116">
        <f t="shared" si="30"/>
        <v>0</v>
      </c>
      <c r="AA189" s="121" t="str">
        <f t="shared" si="39"/>
        <v>SRSA</v>
      </c>
      <c r="AB189" s="113">
        <f t="shared" si="40"/>
        <v>1</v>
      </c>
      <c r="AC189" s="114">
        <f t="shared" si="41"/>
        <v>0</v>
      </c>
      <c r="AD189" s="116">
        <f t="shared" si="42"/>
        <v>0</v>
      </c>
      <c r="AE189" s="121" t="str">
        <f t="shared" si="31"/>
        <v>-</v>
      </c>
      <c r="AF189" s="113">
        <f t="shared" si="32"/>
        <v>0</v>
      </c>
      <c r="AG189" s="10" t="s">
        <v>645</v>
      </c>
    </row>
    <row r="190" spans="1:33" s="10" customFormat="1" ht="12.75">
      <c r="A190" s="111">
        <v>3171820</v>
      </c>
      <c r="B190" s="112">
        <v>560037000</v>
      </c>
      <c r="C190" s="113" t="s">
        <v>184</v>
      </c>
      <c r="D190" s="114" t="s">
        <v>185</v>
      </c>
      <c r="E190" s="114" t="s">
        <v>34</v>
      </c>
      <c r="F190" s="114">
        <v>69143</v>
      </c>
      <c r="G190" s="115">
        <v>369</v>
      </c>
      <c r="H190" s="116">
        <v>3083685574</v>
      </c>
      <c r="I190" s="117">
        <v>7</v>
      </c>
      <c r="J190" s="118" t="s">
        <v>530</v>
      </c>
      <c r="K190" s="91"/>
      <c r="L190" s="84">
        <v>432.43</v>
      </c>
      <c r="M190" s="88" t="s">
        <v>528</v>
      </c>
      <c r="N190" s="119">
        <v>7.174887892</v>
      </c>
      <c r="O190" s="118" t="s">
        <v>531</v>
      </c>
      <c r="P190" s="70"/>
      <c r="Q190" s="91" t="str">
        <f t="shared" si="27"/>
        <v>NO</v>
      </c>
      <c r="R190" s="120" t="s">
        <v>530</v>
      </c>
      <c r="S190" s="95">
        <v>14808</v>
      </c>
      <c r="T190" s="75">
        <v>1067</v>
      </c>
      <c r="U190" s="75">
        <v>1486</v>
      </c>
      <c r="V190" s="97">
        <v>1683</v>
      </c>
      <c r="W190" s="113">
        <f t="shared" si="28"/>
        <v>1</v>
      </c>
      <c r="X190" s="114">
        <f t="shared" si="38"/>
        <v>1</v>
      </c>
      <c r="Y190" s="114">
        <f t="shared" si="29"/>
        <v>0</v>
      </c>
      <c r="Z190" s="116">
        <f t="shared" si="30"/>
        <v>0</v>
      </c>
      <c r="AA190" s="121" t="str">
        <f t="shared" si="39"/>
        <v>SRSA</v>
      </c>
      <c r="AB190" s="113">
        <f t="shared" si="40"/>
        <v>1</v>
      </c>
      <c r="AC190" s="114">
        <f t="shared" si="41"/>
        <v>0</v>
      </c>
      <c r="AD190" s="116">
        <f t="shared" si="42"/>
        <v>0</v>
      </c>
      <c r="AE190" s="121" t="str">
        <f t="shared" si="31"/>
        <v>-</v>
      </c>
      <c r="AF190" s="113">
        <f t="shared" si="32"/>
        <v>0</v>
      </c>
      <c r="AG190" s="10" t="s">
        <v>743</v>
      </c>
    </row>
    <row r="191" spans="1:33" s="10" customFormat="1" ht="12.75">
      <c r="A191" s="111">
        <v>3100123</v>
      </c>
      <c r="B191" s="112">
        <v>720075000</v>
      </c>
      <c r="C191" s="113" t="s">
        <v>1134</v>
      </c>
      <c r="D191" s="114" t="s">
        <v>1135</v>
      </c>
      <c r="E191" s="114" t="s">
        <v>1136</v>
      </c>
      <c r="F191" s="114">
        <v>68654</v>
      </c>
      <c r="G191" s="115">
        <v>29</v>
      </c>
      <c r="H191" s="116">
        <v>4027652271</v>
      </c>
      <c r="I191" s="117">
        <v>7</v>
      </c>
      <c r="J191" s="118" t="s">
        <v>530</v>
      </c>
      <c r="K191" s="91"/>
      <c r="L191" s="84">
        <v>311.7</v>
      </c>
      <c r="M191" s="88" t="s">
        <v>528</v>
      </c>
      <c r="N191" s="119">
        <v>8</v>
      </c>
      <c r="O191" s="118" t="s">
        <v>531</v>
      </c>
      <c r="P191" s="70"/>
      <c r="Q191" s="91" t="str">
        <f t="shared" si="27"/>
        <v>NO</v>
      </c>
      <c r="R191" s="120" t="s">
        <v>530</v>
      </c>
      <c r="S191" s="95">
        <v>11243</v>
      </c>
      <c r="T191" s="75">
        <v>1567</v>
      </c>
      <c r="U191" s="75">
        <v>1512</v>
      </c>
      <c r="V191" s="97">
        <v>1211</v>
      </c>
      <c r="W191" s="113">
        <f t="shared" si="28"/>
        <v>1</v>
      </c>
      <c r="X191" s="114">
        <f t="shared" si="38"/>
        <v>1</v>
      </c>
      <c r="Y191" s="114">
        <f t="shared" si="29"/>
        <v>0</v>
      </c>
      <c r="Z191" s="116">
        <f t="shared" si="30"/>
        <v>0</v>
      </c>
      <c r="AA191" s="121" t="str">
        <f t="shared" si="39"/>
        <v>SRSA</v>
      </c>
      <c r="AB191" s="113">
        <f t="shared" si="40"/>
        <v>1</v>
      </c>
      <c r="AC191" s="114">
        <f t="shared" si="41"/>
        <v>0</v>
      </c>
      <c r="AD191" s="116">
        <f t="shared" si="42"/>
        <v>0</v>
      </c>
      <c r="AE191" s="121" t="str">
        <f t="shared" si="31"/>
        <v>-</v>
      </c>
      <c r="AF191" s="113">
        <f t="shared" si="32"/>
        <v>0</v>
      </c>
      <c r="AG191" s="10" t="s">
        <v>742</v>
      </c>
    </row>
    <row r="192" spans="1:33" s="10" customFormat="1" ht="12.75">
      <c r="A192" s="111">
        <v>3112240</v>
      </c>
      <c r="B192" s="112">
        <v>90007000</v>
      </c>
      <c r="C192" s="113" t="s">
        <v>1375</v>
      </c>
      <c r="D192" s="114" t="s">
        <v>1376</v>
      </c>
      <c r="E192" s="114" t="s">
        <v>1018</v>
      </c>
      <c r="F192" s="114">
        <v>69210</v>
      </c>
      <c r="G192" s="115">
        <v>9633</v>
      </c>
      <c r="H192" s="116">
        <v>4023871679</v>
      </c>
      <c r="I192" s="117">
        <v>7</v>
      </c>
      <c r="J192" s="118" t="s">
        <v>530</v>
      </c>
      <c r="K192" s="91"/>
      <c r="L192" s="84">
        <v>7.75</v>
      </c>
      <c r="M192" s="88" t="s">
        <v>529</v>
      </c>
      <c r="N192" s="119">
        <v>5.555555556</v>
      </c>
      <c r="O192" s="118" t="s">
        <v>531</v>
      </c>
      <c r="P192" s="70"/>
      <c r="Q192" s="91" t="str">
        <f t="shared" si="27"/>
        <v>NO</v>
      </c>
      <c r="R192" s="120" t="s">
        <v>530</v>
      </c>
      <c r="S192" s="95">
        <v>1855</v>
      </c>
      <c r="T192" s="75">
        <v>0</v>
      </c>
      <c r="U192" s="75">
        <v>16</v>
      </c>
      <c r="V192" s="97">
        <v>30</v>
      </c>
      <c r="W192" s="113">
        <f t="shared" si="28"/>
        <v>1</v>
      </c>
      <c r="X192" s="114">
        <f t="shared" si="38"/>
        <v>1</v>
      </c>
      <c r="Y192" s="114">
        <f t="shared" si="29"/>
        <v>0</v>
      </c>
      <c r="Z192" s="116">
        <f t="shared" si="30"/>
        <v>0</v>
      </c>
      <c r="AA192" s="121" t="str">
        <f t="shared" si="39"/>
        <v>SRSA</v>
      </c>
      <c r="AB192" s="113">
        <f t="shared" si="40"/>
        <v>1</v>
      </c>
      <c r="AC192" s="114">
        <f t="shared" si="41"/>
        <v>0</v>
      </c>
      <c r="AD192" s="116">
        <f t="shared" si="42"/>
        <v>0</v>
      </c>
      <c r="AE192" s="121" t="str">
        <f t="shared" si="31"/>
        <v>-</v>
      </c>
      <c r="AF192" s="113">
        <f t="shared" si="32"/>
        <v>0</v>
      </c>
      <c r="AG192" s="10" t="s">
        <v>741</v>
      </c>
    </row>
    <row r="193" spans="1:33" s="10" customFormat="1" ht="12.75">
      <c r="A193" s="111">
        <v>3171850</v>
      </c>
      <c r="B193" s="112">
        <v>790005000</v>
      </c>
      <c r="C193" s="113" t="s">
        <v>186</v>
      </c>
      <c r="D193" s="114" t="s">
        <v>187</v>
      </c>
      <c r="E193" s="114" t="s">
        <v>188</v>
      </c>
      <c r="F193" s="114">
        <v>69356</v>
      </c>
      <c r="G193" s="115">
        <v>1916</v>
      </c>
      <c r="H193" s="116">
        <v>3087831030</v>
      </c>
      <c r="I193" s="117">
        <v>7</v>
      </c>
      <c r="J193" s="118" t="s">
        <v>530</v>
      </c>
      <c r="K193" s="91"/>
      <c r="L193" s="84">
        <v>36.08</v>
      </c>
      <c r="M193" s="88" t="s">
        <v>528</v>
      </c>
      <c r="N193" s="119">
        <v>13.33333333</v>
      </c>
      <c r="O193" s="118" t="s">
        <v>531</v>
      </c>
      <c r="P193" s="70"/>
      <c r="Q193" s="91" t="str">
        <f t="shared" si="27"/>
        <v>NO</v>
      </c>
      <c r="R193" s="120" t="s">
        <v>530</v>
      </c>
      <c r="S193" s="95">
        <v>2255</v>
      </c>
      <c r="T193" s="75">
        <v>383</v>
      </c>
      <c r="U193" s="75">
        <v>361</v>
      </c>
      <c r="V193" s="97">
        <v>229</v>
      </c>
      <c r="W193" s="113">
        <f t="shared" si="28"/>
        <v>1</v>
      </c>
      <c r="X193" s="114">
        <f t="shared" si="38"/>
        <v>1</v>
      </c>
      <c r="Y193" s="114">
        <f t="shared" si="29"/>
        <v>0</v>
      </c>
      <c r="Z193" s="116">
        <f t="shared" si="30"/>
        <v>0</v>
      </c>
      <c r="AA193" s="121" t="str">
        <f t="shared" si="39"/>
        <v>SRSA</v>
      </c>
      <c r="AB193" s="113">
        <f t="shared" si="40"/>
        <v>1</v>
      </c>
      <c r="AC193" s="114">
        <f t="shared" si="41"/>
        <v>0</v>
      </c>
      <c r="AD193" s="116">
        <f t="shared" si="42"/>
        <v>0</v>
      </c>
      <c r="AE193" s="121" t="str">
        <f t="shared" si="31"/>
        <v>-</v>
      </c>
      <c r="AF193" s="113">
        <f t="shared" si="32"/>
        <v>0</v>
      </c>
      <c r="AG193" s="10" t="s">
        <v>740</v>
      </c>
    </row>
    <row r="194" spans="1:33" s="10" customFormat="1" ht="12.75">
      <c r="A194" s="124">
        <v>3140620</v>
      </c>
      <c r="B194" s="125">
        <v>620044000</v>
      </c>
      <c r="C194" s="126" t="s">
        <v>1548</v>
      </c>
      <c r="D194" s="127" t="s">
        <v>1549</v>
      </c>
      <c r="E194" s="127" t="s">
        <v>1092</v>
      </c>
      <c r="F194" s="127">
        <v>69336</v>
      </c>
      <c r="G194" s="128" t="s">
        <v>1098</v>
      </c>
      <c r="H194" s="129">
        <v>3085861794</v>
      </c>
      <c r="I194" s="130">
        <v>7</v>
      </c>
      <c r="J194" s="131" t="s">
        <v>530</v>
      </c>
      <c r="K194" s="132"/>
      <c r="L194" s="133">
        <v>7.79</v>
      </c>
      <c r="M194" s="134" t="s">
        <v>529</v>
      </c>
      <c r="N194" s="135">
        <v>13.33333333</v>
      </c>
      <c r="O194" s="131" t="s">
        <v>531</v>
      </c>
      <c r="P194" s="136"/>
      <c r="Q194" s="132" t="str">
        <f t="shared" si="27"/>
        <v>NO</v>
      </c>
      <c r="R194" s="137" t="s">
        <v>530</v>
      </c>
      <c r="S194" s="138">
        <v>962</v>
      </c>
      <c r="T194" s="139">
        <v>0</v>
      </c>
      <c r="U194" s="139">
        <v>20</v>
      </c>
      <c r="V194" s="140">
        <v>37</v>
      </c>
      <c r="W194" s="126">
        <f t="shared" si="28"/>
        <v>1</v>
      </c>
      <c r="X194" s="127">
        <f t="shared" si="38"/>
        <v>1</v>
      </c>
      <c r="Y194" s="127">
        <f t="shared" si="29"/>
        <v>0</v>
      </c>
      <c r="Z194" s="129">
        <f t="shared" si="30"/>
        <v>0</v>
      </c>
      <c r="AA194" s="141" t="str">
        <f t="shared" si="39"/>
        <v>SRSA</v>
      </c>
      <c r="AB194" s="126">
        <f t="shared" si="40"/>
        <v>1</v>
      </c>
      <c r="AC194" s="127">
        <f t="shared" si="41"/>
        <v>0</v>
      </c>
      <c r="AD194" s="129">
        <f t="shared" si="42"/>
        <v>0</v>
      </c>
      <c r="AE194" s="141" t="str">
        <f t="shared" si="31"/>
        <v>-</v>
      </c>
      <c r="AF194" s="126">
        <f t="shared" si="32"/>
        <v>0</v>
      </c>
      <c r="AG194" s="10" t="e">
        <v>#N/A</v>
      </c>
    </row>
    <row r="195" spans="1:33" s="10" customFormat="1" ht="12.75">
      <c r="A195" s="124">
        <v>3145000</v>
      </c>
      <c r="B195" s="125">
        <v>830051000</v>
      </c>
      <c r="C195" s="126" t="s">
        <v>1562</v>
      </c>
      <c r="D195" s="127" t="s">
        <v>1563</v>
      </c>
      <c r="E195" s="127" t="s">
        <v>1288</v>
      </c>
      <c r="F195" s="127">
        <v>69339</v>
      </c>
      <c r="G195" s="128">
        <v>2368</v>
      </c>
      <c r="H195" s="129">
        <v>3086652278</v>
      </c>
      <c r="I195" s="130">
        <v>7</v>
      </c>
      <c r="J195" s="131" t="s">
        <v>530</v>
      </c>
      <c r="K195" s="132"/>
      <c r="L195" s="133">
        <v>1.7</v>
      </c>
      <c r="M195" s="134" t="s">
        <v>529</v>
      </c>
      <c r="N195" s="135">
        <v>20</v>
      </c>
      <c r="O195" s="131" t="s">
        <v>530</v>
      </c>
      <c r="P195" s="136"/>
      <c r="Q195" s="132" t="str">
        <f t="shared" si="27"/>
        <v>NO</v>
      </c>
      <c r="R195" s="137" t="s">
        <v>530</v>
      </c>
      <c r="S195" s="138">
        <v>840</v>
      </c>
      <c r="T195" s="139">
        <v>0</v>
      </c>
      <c r="U195" s="139">
        <v>6</v>
      </c>
      <c r="V195" s="140">
        <v>23</v>
      </c>
      <c r="W195" s="126">
        <f t="shared" si="28"/>
        <v>1</v>
      </c>
      <c r="X195" s="127">
        <f t="shared" si="38"/>
        <v>1</v>
      </c>
      <c r="Y195" s="127">
        <f t="shared" si="29"/>
        <v>0</v>
      </c>
      <c r="Z195" s="129">
        <f t="shared" si="30"/>
        <v>0</v>
      </c>
      <c r="AA195" s="141" t="str">
        <f t="shared" si="39"/>
        <v>SRSA</v>
      </c>
      <c r="AB195" s="126">
        <f t="shared" si="40"/>
        <v>1</v>
      </c>
      <c r="AC195" s="127">
        <f t="shared" si="41"/>
        <v>1</v>
      </c>
      <c r="AD195" s="129" t="str">
        <f t="shared" si="42"/>
        <v>Initial</v>
      </c>
      <c r="AE195" s="141" t="str">
        <f t="shared" si="31"/>
        <v>-</v>
      </c>
      <c r="AF195" s="126" t="str">
        <f t="shared" si="32"/>
        <v>SRSA</v>
      </c>
      <c r="AG195" s="10" t="e">
        <v>#N/A</v>
      </c>
    </row>
    <row r="196" spans="1:33" s="10" customFormat="1" ht="12.75">
      <c r="A196" s="111">
        <v>3100120</v>
      </c>
      <c r="B196" s="112">
        <v>442001000</v>
      </c>
      <c r="C196" s="113" t="s">
        <v>1125</v>
      </c>
      <c r="D196" s="114" t="s">
        <v>1126</v>
      </c>
      <c r="E196" s="114" t="s">
        <v>1127</v>
      </c>
      <c r="F196" s="114">
        <v>69044</v>
      </c>
      <c r="G196" s="115">
        <v>368</v>
      </c>
      <c r="H196" s="116">
        <v>3083345575</v>
      </c>
      <c r="I196" s="117">
        <v>7</v>
      </c>
      <c r="J196" s="118" t="s">
        <v>530</v>
      </c>
      <c r="K196" s="91"/>
      <c r="L196" s="84">
        <v>329.63</v>
      </c>
      <c r="M196" s="88" t="s">
        <v>529</v>
      </c>
      <c r="N196" s="119">
        <v>17.61658031</v>
      </c>
      <c r="O196" s="118" t="s">
        <v>531</v>
      </c>
      <c r="P196" s="70"/>
      <c r="Q196" s="91" t="str">
        <f t="shared" si="27"/>
        <v>NO</v>
      </c>
      <c r="R196" s="120" t="s">
        <v>530</v>
      </c>
      <c r="S196" s="95">
        <v>32420</v>
      </c>
      <c r="T196" s="75">
        <v>3259</v>
      </c>
      <c r="U196" s="75">
        <v>2793</v>
      </c>
      <c r="V196" s="97">
        <v>2037</v>
      </c>
      <c r="W196" s="113">
        <f t="shared" si="28"/>
        <v>1</v>
      </c>
      <c r="X196" s="114">
        <f t="shared" si="38"/>
        <v>1</v>
      </c>
      <c r="Y196" s="114">
        <f t="shared" si="29"/>
        <v>0</v>
      </c>
      <c r="Z196" s="116">
        <f t="shared" si="30"/>
        <v>0</v>
      </c>
      <c r="AA196" s="121" t="str">
        <f t="shared" si="39"/>
        <v>SRSA</v>
      </c>
      <c r="AB196" s="113">
        <f t="shared" si="40"/>
        <v>1</v>
      </c>
      <c r="AC196" s="114">
        <f t="shared" si="41"/>
        <v>0</v>
      </c>
      <c r="AD196" s="116">
        <f t="shared" si="42"/>
        <v>0</v>
      </c>
      <c r="AE196" s="121" t="str">
        <f t="shared" si="31"/>
        <v>-</v>
      </c>
      <c r="AF196" s="113">
        <f t="shared" si="32"/>
        <v>0</v>
      </c>
      <c r="AG196" s="10" t="s">
        <v>739</v>
      </c>
    </row>
    <row r="197" spans="1:33" s="10" customFormat="1" ht="12.75">
      <c r="A197" s="111">
        <v>3102780</v>
      </c>
      <c r="B197" s="112">
        <v>10011000</v>
      </c>
      <c r="C197" s="113" t="s">
        <v>1174</v>
      </c>
      <c r="D197" s="114" t="s">
        <v>1175</v>
      </c>
      <c r="E197" s="114" t="s">
        <v>1176</v>
      </c>
      <c r="F197" s="114">
        <v>68950</v>
      </c>
      <c r="G197" s="115">
        <v>98</v>
      </c>
      <c r="H197" s="116">
        <v>4027565151</v>
      </c>
      <c r="I197" s="117">
        <v>7</v>
      </c>
      <c r="J197" s="118" t="s">
        <v>530</v>
      </c>
      <c r="K197" s="91"/>
      <c r="L197" s="84">
        <v>20.83</v>
      </c>
      <c r="M197" s="88" t="s">
        <v>528</v>
      </c>
      <c r="N197" s="119">
        <v>17.0212766</v>
      </c>
      <c r="O197" s="118" t="s">
        <v>531</v>
      </c>
      <c r="P197" s="70"/>
      <c r="Q197" s="91" t="str">
        <f t="shared" si="27"/>
        <v>NO</v>
      </c>
      <c r="R197" s="120" t="s">
        <v>530</v>
      </c>
      <c r="S197" s="95">
        <v>2772</v>
      </c>
      <c r="T197" s="75">
        <v>0</v>
      </c>
      <c r="U197" s="75">
        <v>41</v>
      </c>
      <c r="V197" s="97">
        <v>125</v>
      </c>
      <c r="W197" s="113">
        <f t="shared" si="28"/>
        <v>1</v>
      </c>
      <c r="X197" s="114">
        <f t="shared" si="38"/>
        <v>1</v>
      </c>
      <c r="Y197" s="114">
        <f t="shared" si="29"/>
        <v>0</v>
      </c>
      <c r="Z197" s="116">
        <f t="shared" si="30"/>
        <v>0</v>
      </c>
      <c r="AA197" s="121" t="str">
        <f t="shared" si="39"/>
        <v>SRSA</v>
      </c>
      <c r="AB197" s="113">
        <f t="shared" si="40"/>
        <v>1</v>
      </c>
      <c r="AC197" s="114">
        <f t="shared" si="41"/>
        <v>0</v>
      </c>
      <c r="AD197" s="116">
        <f t="shared" si="42"/>
        <v>0</v>
      </c>
      <c r="AE197" s="121" t="str">
        <f t="shared" si="31"/>
        <v>-</v>
      </c>
      <c r="AF197" s="113">
        <f t="shared" si="32"/>
        <v>0</v>
      </c>
      <c r="AG197" s="10" t="s">
        <v>738</v>
      </c>
    </row>
    <row r="198" spans="1:33" s="10" customFormat="1" ht="12.75">
      <c r="A198" s="111">
        <v>3172000</v>
      </c>
      <c r="B198" s="112">
        <v>220031000</v>
      </c>
      <c r="C198" s="113" t="s">
        <v>193</v>
      </c>
      <c r="D198" s="114" t="s">
        <v>194</v>
      </c>
      <c r="E198" s="114" t="s">
        <v>195</v>
      </c>
      <c r="F198" s="114">
        <v>68030</v>
      </c>
      <c r="G198" s="115">
        <v>340</v>
      </c>
      <c r="H198" s="116">
        <v>4026982377</v>
      </c>
      <c r="I198" s="117">
        <v>8</v>
      </c>
      <c r="J198" s="118" t="s">
        <v>530</v>
      </c>
      <c r="K198" s="91"/>
      <c r="L198" s="84">
        <v>366.59</v>
      </c>
      <c r="M198" s="88" t="s">
        <v>528</v>
      </c>
      <c r="N198" s="119">
        <v>7.672634271</v>
      </c>
      <c r="O198" s="118" t="s">
        <v>531</v>
      </c>
      <c r="P198" s="70"/>
      <c r="Q198" s="91" t="str">
        <f t="shared" si="27"/>
        <v>NO</v>
      </c>
      <c r="R198" s="120" t="s">
        <v>530</v>
      </c>
      <c r="S198" s="95">
        <v>14097</v>
      </c>
      <c r="T198" s="75">
        <v>992</v>
      </c>
      <c r="U198" s="75">
        <v>1374</v>
      </c>
      <c r="V198" s="97">
        <v>1440</v>
      </c>
      <c r="W198" s="113">
        <f t="shared" si="28"/>
        <v>1</v>
      </c>
      <c r="X198" s="114">
        <f t="shared" si="38"/>
        <v>1</v>
      </c>
      <c r="Y198" s="114">
        <f t="shared" si="29"/>
        <v>0</v>
      </c>
      <c r="Z198" s="116">
        <f t="shared" si="30"/>
        <v>0</v>
      </c>
      <c r="AA198" s="121" t="str">
        <f t="shared" si="39"/>
        <v>SRSA</v>
      </c>
      <c r="AB198" s="113">
        <f t="shared" si="40"/>
        <v>1</v>
      </c>
      <c r="AC198" s="114">
        <f t="shared" si="41"/>
        <v>0</v>
      </c>
      <c r="AD198" s="116">
        <f t="shared" si="42"/>
        <v>0</v>
      </c>
      <c r="AE198" s="121" t="str">
        <f t="shared" si="31"/>
        <v>-</v>
      </c>
      <c r="AF198" s="113">
        <f t="shared" si="32"/>
        <v>0</v>
      </c>
      <c r="AG198" s="10" t="s">
        <v>737</v>
      </c>
    </row>
    <row r="199" spans="1:33" s="1" customFormat="1" ht="12.75">
      <c r="A199" s="122">
        <v>3100005</v>
      </c>
      <c r="B199" s="122">
        <v>190059000</v>
      </c>
      <c r="C199" s="113" t="s">
        <v>933</v>
      </c>
      <c r="D199" s="114" t="s">
        <v>934</v>
      </c>
      <c r="E199" s="114" t="s">
        <v>935</v>
      </c>
      <c r="F199" s="114">
        <v>68641</v>
      </c>
      <c r="G199" s="115">
        <v>159</v>
      </c>
      <c r="H199" s="116">
        <v>4029861621</v>
      </c>
      <c r="I199" s="117">
        <v>7</v>
      </c>
      <c r="J199" s="118" t="s">
        <v>530</v>
      </c>
      <c r="K199" s="91"/>
      <c r="L199" s="84">
        <v>222.6</v>
      </c>
      <c r="M199" s="88" t="s">
        <v>528</v>
      </c>
      <c r="N199" s="119">
        <v>8.389261745</v>
      </c>
      <c r="O199" s="118" t="s">
        <v>531</v>
      </c>
      <c r="P199" s="70"/>
      <c r="Q199" s="91" t="str">
        <f t="shared" si="27"/>
        <v>NO</v>
      </c>
      <c r="R199" s="120" t="s">
        <v>530</v>
      </c>
      <c r="S199" s="95">
        <v>13025</v>
      </c>
      <c r="T199" s="75">
        <v>1038</v>
      </c>
      <c r="U199" s="75">
        <v>1346</v>
      </c>
      <c r="V199" s="97">
        <v>874</v>
      </c>
      <c r="W199" s="113">
        <f t="shared" si="28"/>
        <v>1</v>
      </c>
      <c r="X199" s="114">
        <f t="shared" si="38"/>
        <v>1</v>
      </c>
      <c r="Y199" s="114">
        <f t="shared" si="29"/>
        <v>0</v>
      </c>
      <c r="Z199" s="116">
        <f t="shared" si="30"/>
        <v>0</v>
      </c>
      <c r="AA199" s="121" t="str">
        <f t="shared" si="39"/>
        <v>SRSA</v>
      </c>
      <c r="AB199" s="113">
        <f t="shared" si="40"/>
        <v>1</v>
      </c>
      <c r="AC199" s="114">
        <f t="shared" si="41"/>
        <v>0</v>
      </c>
      <c r="AD199" s="116">
        <f t="shared" si="42"/>
        <v>0</v>
      </c>
      <c r="AE199" s="121" t="str">
        <f t="shared" si="31"/>
        <v>-</v>
      </c>
      <c r="AF199" s="113">
        <f t="shared" si="32"/>
        <v>0</v>
      </c>
      <c r="AG199" s="10" t="s">
        <v>735</v>
      </c>
    </row>
    <row r="200" spans="1:33" s="10" customFormat="1" ht="12.75">
      <c r="A200" s="124">
        <v>3100179</v>
      </c>
      <c r="B200" s="125">
        <v>740070000</v>
      </c>
      <c r="C200" s="126" t="s">
        <v>1165</v>
      </c>
      <c r="D200" s="127" t="s">
        <v>1166</v>
      </c>
      <c r="E200" s="127" t="s">
        <v>1167</v>
      </c>
      <c r="F200" s="127">
        <v>68376</v>
      </c>
      <c r="G200" s="128">
        <v>9706</v>
      </c>
      <c r="H200" s="129">
        <v>4028622151</v>
      </c>
      <c r="I200" s="130">
        <v>7</v>
      </c>
      <c r="J200" s="131" t="s">
        <v>530</v>
      </c>
      <c r="K200" s="132"/>
      <c r="L200" s="133">
        <v>301.82</v>
      </c>
      <c r="M200" s="134" t="s">
        <v>528</v>
      </c>
      <c r="N200" s="135">
        <v>14.81481481</v>
      </c>
      <c r="O200" s="131" t="s">
        <v>531</v>
      </c>
      <c r="P200" s="136"/>
      <c r="Q200" s="132" t="str">
        <f t="shared" si="27"/>
        <v>NO</v>
      </c>
      <c r="R200" s="137" t="s">
        <v>530</v>
      </c>
      <c r="S200" s="138">
        <v>24053</v>
      </c>
      <c r="T200" s="139">
        <v>2898</v>
      </c>
      <c r="U200" s="139">
        <v>2700</v>
      </c>
      <c r="V200" s="140">
        <v>2284</v>
      </c>
      <c r="W200" s="126">
        <f t="shared" si="28"/>
        <v>1</v>
      </c>
      <c r="X200" s="127">
        <f t="shared" si="38"/>
        <v>1</v>
      </c>
      <c r="Y200" s="127">
        <f t="shared" si="29"/>
        <v>0</v>
      </c>
      <c r="Z200" s="129">
        <f t="shared" si="30"/>
        <v>0</v>
      </c>
      <c r="AA200" s="141" t="str">
        <f t="shared" si="39"/>
        <v>SRSA</v>
      </c>
      <c r="AB200" s="126">
        <f t="shared" si="40"/>
        <v>1</v>
      </c>
      <c r="AC200" s="127">
        <f t="shared" si="41"/>
        <v>0</v>
      </c>
      <c r="AD200" s="129">
        <f t="shared" si="42"/>
        <v>0</v>
      </c>
      <c r="AE200" s="141" t="str">
        <f t="shared" si="31"/>
        <v>-</v>
      </c>
      <c r="AF200" s="126">
        <f t="shared" si="32"/>
        <v>0</v>
      </c>
      <c r="AG200" s="10" t="e">
        <v>#N/A</v>
      </c>
    </row>
    <row r="201" spans="1:33" s="10" customFormat="1" ht="12.75">
      <c r="A201" s="111">
        <v>3172150</v>
      </c>
      <c r="B201" s="112">
        <v>710067000</v>
      </c>
      <c r="C201" s="113" t="s">
        <v>196</v>
      </c>
      <c r="D201" s="114" t="s">
        <v>197</v>
      </c>
      <c r="E201" s="114" t="s">
        <v>198</v>
      </c>
      <c r="F201" s="114">
        <v>68642</v>
      </c>
      <c r="G201" s="115">
        <v>278</v>
      </c>
      <c r="H201" s="116">
        <v>4029231230</v>
      </c>
      <c r="I201" s="117">
        <v>7</v>
      </c>
      <c r="J201" s="118" t="s">
        <v>530</v>
      </c>
      <c r="K201" s="91"/>
      <c r="L201" s="84">
        <v>220.85</v>
      </c>
      <c r="M201" s="88" t="s">
        <v>528</v>
      </c>
      <c r="N201" s="119">
        <v>17.09265176</v>
      </c>
      <c r="O201" s="118" t="s">
        <v>531</v>
      </c>
      <c r="P201" s="70"/>
      <c r="Q201" s="91" t="str">
        <f aca="true" t="shared" si="43" ref="Q201:Q263">IF(AND(ISNUMBER(P201),P201&gt;=20),"YES","NO")</f>
        <v>NO</v>
      </c>
      <c r="R201" s="120" t="s">
        <v>530</v>
      </c>
      <c r="S201" s="95">
        <v>35699</v>
      </c>
      <c r="T201" s="75">
        <v>2897</v>
      </c>
      <c r="U201" s="75">
        <v>3400</v>
      </c>
      <c r="V201" s="97">
        <v>851</v>
      </c>
      <c r="W201" s="113">
        <f aca="true" t="shared" si="44" ref="W201:W263">IF(OR(J201="YES",K201="YES"),1,0)</f>
        <v>1</v>
      </c>
      <c r="X201" s="114">
        <f t="shared" si="38"/>
        <v>1</v>
      </c>
      <c r="Y201" s="114">
        <f aca="true" t="shared" si="45" ref="Y201:Y263">IF(AND(OR(J201="YES",K201="YES"),(W201=0)),"Trouble",0)</f>
        <v>0</v>
      </c>
      <c r="Z201" s="116">
        <f aca="true" t="shared" si="46" ref="Z201:Z263">IF(AND(OR(AND(ISNUMBER(L201),AND(L201&gt;0,L201&lt;600)),AND(ISNUMBER(L201),AND(L201&gt;0,M201="YES"))),(X201=0)),"Trouble",0)</f>
        <v>0</v>
      </c>
      <c r="AA201" s="121" t="str">
        <f t="shared" si="39"/>
        <v>SRSA</v>
      </c>
      <c r="AB201" s="113">
        <f t="shared" si="40"/>
        <v>1</v>
      </c>
      <c r="AC201" s="114">
        <f t="shared" si="41"/>
        <v>0</v>
      </c>
      <c r="AD201" s="116">
        <f t="shared" si="42"/>
        <v>0</v>
      </c>
      <c r="AE201" s="121" t="str">
        <f aca="true" t="shared" si="47" ref="AE201:AE263">IF(AND(AND(AD201="Initial",AF201=0),AND(ISNUMBER(L201),L201&gt;0)),"RLIS","-")</f>
        <v>-</v>
      </c>
      <c r="AF201" s="113">
        <f aca="true" t="shared" si="48" ref="AF201:AF263">IF(AND(AA201="SRSA",AD201="Initial"),"SRSA",0)</f>
        <v>0</v>
      </c>
      <c r="AG201" s="10" t="s">
        <v>734</v>
      </c>
    </row>
    <row r="202" spans="1:33" s="10" customFormat="1" ht="12.75">
      <c r="A202" s="111">
        <v>3106250</v>
      </c>
      <c r="B202" s="112">
        <v>380001000</v>
      </c>
      <c r="C202" s="113" t="s">
        <v>1315</v>
      </c>
      <c r="D202" s="114" t="s">
        <v>1316</v>
      </c>
      <c r="E202" s="114" t="s">
        <v>1317</v>
      </c>
      <c r="F202" s="114">
        <v>69350</v>
      </c>
      <c r="G202" s="115">
        <v>109</v>
      </c>
      <c r="H202" s="116">
        <v>3084582297</v>
      </c>
      <c r="I202" s="117">
        <v>7</v>
      </c>
      <c r="J202" s="118" t="s">
        <v>530</v>
      </c>
      <c r="K202" s="91"/>
      <c r="L202" s="84">
        <v>24.81</v>
      </c>
      <c r="M202" s="88" t="s">
        <v>529</v>
      </c>
      <c r="N202" s="119">
        <v>10.71428571</v>
      </c>
      <c r="O202" s="118" t="s">
        <v>531</v>
      </c>
      <c r="P202" s="70"/>
      <c r="Q202" s="91" t="str">
        <f t="shared" si="43"/>
        <v>NO</v>
      </c>
      <c r="R202" s="120" t="s">
        <v>530</v>
      </c>
      <c r="S202" s="95">
        <v>991</v>
      </c>
      <c r="T202" s="75">
        <v>0</v>
      </c>
      <c r="U202" s="75">
        <v>47</v>
      </c>
      <c r="V202" s="97">
        <v>131</v>
      </c>
      <c r="W202" s="113">
        <f t="shared" si="44"/>
        <v>1</v>
      </c>
      <c r="X202" s="114">
        <f aca="true" t="shared" si="49" ref="X202:X232">IF(OR(AND(ISNUMBER(L202),AND(L202&gt;0,L202&lt;600)),AND(ISNUMBER(L202),AND(L202&gt;0,M202="YES"))),1,0)</f>
        <v>1</v>
      </c>
      <c r="Y202" s="114">
        <f t="shared" si="45"/>
        <v>0</v>
      </c>
      <c r="Z202" s="116">
        <f t="shared" si="46"/>
        <v>0</v>
      </c>
      <c r="AA202" s="121" t="str">
        <f aca="true" t="shared" si="50" ref="AA202:AA232">IF(AND(W202=1,X202=1),"SRSA","-")</f>
        <v>SRSA</v>
      </c>
      <c r="AB202" s="113">
        <f aca="true" t="shared" si="51" ref="AB202:AB232">IF(R202="YES",1,0)</f>
        <v>1</v>
      </c>
      <c r="AC202" s="114">
        <f aca="true" t="shared" si="52" ref="AC202:AC232">IF(OR(AND(ISNUMBER(P202),P202&gt;=20),(AND(ISNUMBER(P202)=FALSE,AND(ISNUMBER(N202),N202&gt;=20)))),1,0)</f>
        <v>0</v>
      </c>
      <c r="AD202" s="116">
        <f aca="true" t="shared" si="53" ref="AD202:AD232">IF(AND(AB202=1,AC202=1),"Initial",0)</f>
        <v>0</v>
      </c>
      <c r="AE202" s="121" t="str">
        <f t="shared" si="47"/>
        <v>-</v>
      </c>
      <c r="AF202" s="113">
        <f t="shared" si="48"/>
        <v>0</v>
      </c>
      <c r="AG202" s="10" t="s">
        <v>733</v>
      </c>
    </row>
    <row r="203" spans="1:33" s="10" customFormat="1" ht="12.75">
      <c r="A203" s="111">
        <v>3172210</v>
      </c>
      <c r="B203" s="112">
        <v>380011000</v>
      </c>
      <c r="C203" s="113" t="s">
        <v>199</v>
      </c>
      <c r="D203" s="114" t="s">
        <v>200</v>
      </c>
      <c r="E203" s="114" t="s">
        <v>1317</v>
      </c>
      <c r="F203" s="114">
        <v>69350</v>
      </c>
      <c r="G203" s="115">
        <v>286</v>
      </c>
      <c r="H203" s="116">
        <v>3084582202</v>
      </c>
      <c r="I203" s="117">
        <v>7</v>
      </c>
      <c r="J203" s="118" t="s">
        <v>530</v>
      </c>
      <c r="K203" s="91"/>
      <c r="L203" s="84">
        <v>92.77</v>
      </c>
      <c r="M203" s="88" t="s">
        <v>529</v>
      </c>
      <c r="N203" s="119">
        <v>10.52631579</v>
      </c>
      <c r="O203" s="118" t="s">
        <v>531</v>
      </c>
      <c r="P203" s="70"/>
      <c r="Q203" s="91" t="str">
        <f t="shared" si="43"/>
        <v>NO</v>
      </c>
      <c r="R203" s="120" t="s">
        <v>530</v>
      </c>
      <c r="S203" s="95">
        <v>5489</v>
      </c>
      <c r="T203" s="75">
        <v>511</v>
      </c>
      <c r="U203" s="75">
        <v>554</v>
      </c>
      <c r="V203" s="97">
        <v>364</v>
      </c>
      <c r="W203" s="113">
        <f t="shared" si="44"/>
        <v>1</v>
      </c>
      <c r="X203" s="114">
        <f t="shared" si="49"/>
        <v>1</v>
      </c>
      <c r="Y203" s="114">
        <f t="shared" si="45"/>
        <v>0</v>
      </c>
      <c r="Z203" s="116">
        <f t="shared" si="46"/>
        <v>0</v>
      </c>
      <c r="AA203" s="121" t="str">
        <f t="shared" si="50"/>
        <v>SRSA</v>
      </c>
      <c r="AB203" s="113">
        <f t="shared" si="51"/>
        <v>1</v>
      </c>
      <c r="AC203" s="114">
        <f t="shared" si="52"/>
        <v>0</v>
      </c>
      <c r="AD203" s="116">
        <f t="shared" si="53"/>
        <v>0</v>
      </c>
      <c r="AE203" s="121" t="str">
        <f t="shared" si="47"/>
        <v>-</v>
      </c>
      <c r="AF203" s="113">
        <f t="shared" si="48"/>
        <v>0</v>
      </c>
      <c r="AG203" s="10" t="s">
        <v>732</v>
      </c>
    </row>
    <row r="204" spans="1:33" s="10" customFormat="1" ht="12.75">
      <c r="A204" s="111">
        <v>3131450</v>
      </c>
      <c r="B204" s="112">
        <v>450030000</v>
      </c>
      <c r="C204" s="113" t="s">
        <v>1486</v>
      </c>
      <c r="D204" s="114" t="s">
        <v>1487</v>
      </c>
      <c r="E204" s="114" t="s">
        <v>1488</v>
      </c>
      <c r="F204" s="114">
        <v>68742</v>
      </c>
      <c r="G204" s="115">
        <v>48</v>
      </c>
      <c r="H204" s="116">
        <v>4023945454</v>
      </c>
      <c r="I204" s="117">
        <v>7</v>
      </c>
      <c r="J204" s="118" t="s">
        <v>530</v>
      </c>
      <c r="K204" s="91"/>
      <c r="L204" s="84">
        <v>24.41</v>
      </c>
      <c r="M204" s="88" t="s">
        <v>529</v>
      </c>
      <c r="N204" s="119">
        <v>14</v>
      </c>
      <c r="O204" s="118" t="s">
        <v>531</v>
      </c>
      <c r="P204" s="70"/>
      <c r="Q204" s="91" t="str">
        <f t="shared" si="43"/>
        <v>NO</v>
      </c>
      <c r="R204" s="120" t="s">
        <v>530</v>
      </c>
      <c r="S204" s="95">
        <v>4119</v>
      </c>
      <c r="T204" s="75">
        <v>521</v>
      </c>
      <c r="U204" s="75">
        <v>376</v>
      </c>
      <c r="V204" s="97">
        <v>193</v>
      </c>
      <c r="W204" s="113">
        <f t="shared" si="44"/>
        <v>1</v>
      </c>
      <c r="X204" s="114">
        <f t="shared" si="49"/>
        <v>1</v>
      </c>
      <c r="Y204" s="114">
        <f t="shared" si="45"/>
        <v>0</v>
      </c>
      <c r="Z204" s="116">
        <f t="shared" si="46"/>
        <v>0</v>
      </c>
      <c r="AA204" s="121" t="str">
        <f t="shared" si="50"/>
        <v>SRSA</v>
      </c>
      <c r="AB204" s="113">
        <f t="shared" si="51"/>
        <v>1</v>
      </c>
      <c r="AC204" s="114">
        <f t="shared" si="52"/>
        <v>0</v>
      </c>
      <c r="AD204" s="116">
        <f t="shared" si="53"/>
        <v>0</v>
      </c>
      <c r="AE204" s="121" t="str">
        <f t="shared" si="47"/>
        <v>-</v>
      </c>
      <c r="AF204" s="113">
        <f t="shared" si="48"/>
        <v>0</v>
      </c>
      <c r="AG204" s="10" t="s">
        <v>731</v>
      </c>
    </row>
    <row r="205" spans="1:33" s="10" customFormat="1" ht="12.75">
      <c r="A205" s="111">
        <v>3156970</v>
      </c>
      <c r="B205" s="112">
        <v>160078000</v>
      </c>
      <c r="C205" s="113" t="s">
        <v>28</v>
      </c>
      <c r="D205" s="114" t="s">
        <v>1357</v>
      </c>
      <c r="E205" s="114" t="s">
        <v>1358</v>
      </c>
      <c r="F205" s="114">
        <v>69201</v>
      </c>
      <c r="G205" s="115">
        <v>1842</v>
      </c>
      <c r="H205" s="116">
        <v>4023761680</v>
      </c>
      <c r="I205" s="117">
        <v>7</v>
      </c>
      <c r="J205" s="118" t="s">
        <v>530</v>
      </c>
      <c r="K205" s="91"/>
      <c r="L205" s="84">
        <v>4.88</v>
      </c>
      <c r="M205" s="88" t="s">
        <v>529</v>
      </c>
      <c r="N205" s="119">
        <v>8.333333333</v>
      </c>
      <c r="O205" s="118" t="s">
        <v>531</v>
      </c>
      <c r="P205" s="70"/>
      <c r="Q205" s="91" t="str">
        <f t="shared" si="43"/>
        <v>NO</v>
      </c>
      <c r="R205" s="120" t="s">
        <v>530</v>
      </c>
      <c r="S205" s="95">
        <v>1055</v>
      </c>
      <c r="T205" s="75">
        <v>0</v>
      </c>
      <c r="U205" s="75">
        <v>10</v>
      </c>
      <c r="V205" s="97">
        <v>19</v>
      </c>
      <c r="W205" s="113">
        <f t="shared" si="44"/>
        <v>1</v>
      </c>
      <c r="X205" s="114">
        <f t="shared" si="49"/>
        <v>1</v>
      </c>
      <c r="Y205" s="114">
        <f t="shared" si="45"/>
        <v>0</v>
      </c>
      <c r="Z205" s="116">
        <f t="shared" si="46"/>
        <v>0</v>
      </c>
      <c r="AA205" s="121" t="str">
        <f t="shared" si="50"/>
        <v>SRSA</v>
      </c>
      <c r="AB205" s="113">
        <f t="shared" si="51"/>
        <v>1</v>
      </c>
      <c r="AC205" s="114">
        <f t="shared" si="52"/>
        <v>0</v>
      </c>
      <c r="AD205" s="116">
        <f t="shared" si="53"/>
        <v>0</v>
      </c>
      <c r="AE205" s="121" t="str">
        <f t="shared" si="47"/>
        <v>-</v>
      </c>
      <c r="AF205" s="113">
        <f t="shared" si="48"/>
        <v>0</v>
      </c>
      <c r="AG205" s="10" t="s">
        <v>730</v>
      </c>
    </row>
    <row r="206" spans="1:33" s="10" customFormat="1" ht="12.75">
      <c r="A206" s="124">
        <v>3144040</v>
      </c>
      <c r="B206" s="125">
        <v>780050000</v>
      </c>
      <c r="C206" s="126" t="s">
        <v>1559</v>
      </c>
      <c r="D206" s="127" t="s">
        <v>1560</v>
      </c>
      <c r="E206" s="127" t="s">
        <v>1561</v>
      </c>
      <c r="F206" s="127">
        <v>68033</v>
      </c>
      <c r="G206" s="128">
        <v>40</v>
      </c>
      <c r="H206" s="129">
        <v>4026234250</v>
      </c>
      <c r="I206" s="130">
        <v>8</v>
      </c>
      <c r="J206" s="131" t="s">
        <v>530</v>
      </c>
      <c r="K206" s="132"/>
      <c r="L206" s="133">
        <v>14.28</v>
      </c>
      <c r="M206" s="134" t="s">
        <v>528</v>
      </c>
      <c r="N206" s="135">
        <v>2.040816327</v>
      </c>
      <c r="O206" s="131" t="s">
        <v>531</v>
      </c>
      <c r="P206" s="136"/>
      <c r="Q206" s="132" t="str">
        <f t="shared" si="43"/>
        <v>NO</v>
      </c>
      <c r="R206" s="137" t="s">
        <v>530</v>
      </c>
      <c r="S206" s="138">
        <v>857</v>
      </c>
      <c r="T206" s="139">
        <v>0</v>
      </c>
      <c r="U206" s="139">
        <v>28</v>
      </c>
      <c r="V206" s="140">
        <v>56</v>
      </c>
      <c r="W206" s="126">
        <f t="shared" si="44"/>
        <v>1</v>
      </c>
      <c r="X206" s="127">
        <f t="shared" si="49"/>
        <v>1</v>
      </c>
      <c r="Y206" s="127">
        <f t="shared" si="45"/>
        <v>0</v>
      </c>
      <c r="Z206" s="129">
        <f t="shared" si="46"/>
        <v>0</v>
      </c>
      <c r="AA206" s="141" t="str">
        <f t="shared" si="50"/>
        <v>SRSA</v>
      </c>
      <c r="AB206" s="126">
        <f t="shared" si="51"/>
        <v>1</v>
      </c>
      <c r="AC206" s="127">
        <f t="shared" si="52"/>
        <v>0</v>
      </c>
      <c r="AD206" s="129">
        <f t="shared" si="53"/>
        <v>0</v>
      </c>
      <c r="AE206" s="141" t="str">
        <f t="shared" si="47"/>
        <v>-</v>
      </c>
      <c r="AF206" s="126">
        <f t="shared" si="48"/>
        <v>0</v>
      </c>
      <c r="AG206" s="10" t="e">
        <v>#N/A</v>
      </c>
    </row>
    <row r="207" spans="1:33" s="10" customFormat="1" ht="12.75">
      <c r="A207" s="111">
        <v>3172300</v>
      </c>
      <c r="B207" s="112">
        <v>220004000</v>
      </c>
      <c r="C207" s="113" t="s">
        <v>201</v>
      </c>
      <c r="D207" s="114" t="s">
        <v>202</v>
      </c>
      <c r="E207" s="114" t="s">
        <v>203</v>
      </c>
      <c r="F207" s="114">
        <v>68743</v>
      </c>
      <c r="G207" s="115">
        <v>67</v>
      </c>
      <c r="H207" s="116">
        <v>4026324276</v>
      </c>
      <c r="I207" s="117">
        <v>8</v>
      </c>
      <c r="J207" s="118" t="s">
        <v>530</v>
      </c>
      <c r="K207" s="91"/>
      <c r="L207" s="84">
        <v>46.7</v>
      </c>
      <c r="M207" s="88" t="s">
        <v>528</v>
      </c>
      <c r="N207" s="119">
        <v>1.19047619</v>
      </c>
      <c r="O207" s="118" t="s">
        <v>531</v>
      </c>
      <c r="P207" s="70"/>
      <c r="Q207" s="91" t="str">
        <f t="shared" si="43"/>
        <v>NO</v>
      </c>
      <c r="R207" s="120" t="s">
        <v>530</v>
      </c>
      <c r="S207" s="95">
        <v>3024</v>
      </c>
      <c r="T207" s="75">
        <v>0</v>
      </c>
      <c r="U207" s="75">
        <v>91</v>
      </c>
      <c r="V207" s="97">
        <v>172</v>
      </c>
      <c r="W207" s="113">
        <f t="shared" si="44"/>
        <v>1</v>
      </c>
      <c r="X207" s="114">
        <f t="shared" si="49"/>
        <v>1</v>
      </c>
      <c r="Y207" s="114">
        <f t="shared" si="45"/>
        <v>0</v>
      </c>
      <c r="Z207" s="116">
        <f t="shared" si="46"/>
        <v>0</v>
      </c>
      <c r="AA207" s="121" t="str">
        <f t="shared" si="50"/>
        <v>SRSA</v>
      </c>
      <c r="AB207" s="113">
        <f t="shared" si="51"/>
        <v>1</v>
      </c>
      <c r="AC207" s="114">
        <f t="shared" si="52"/>
        <v>0</v>
      </c>
      <c r="AD207" s="116">
        <f t="shared" si="53"/>
        <v>0</v>
      </c>
      <c r="AE207" s="121" t="str">
        <f t="shared" si="47"/>
        <v>-</v>
      </c>
      <c r="AF207" s="113">
        <f t="shared" si="48"/>
        <v>0</v>
      </c>
      <c r="AG207" s="10" t="s">
        <v>729</v>
      </c>
    </row>
    <row r="208" spans="1:33" s="10" customFormat="1" ht="12.75">
      <c r="A208" s="111">
        <v>3172335</v>
      </c>
      <c r="B208" s="112">
        <v>640023000</v>
      </c>
      <c r="C208" s="113" t="s">
        <v>204</v>
      </c>
      <c r="D208" s="114" t="s">
        <v>205</v>
      </c>
      <c r="E208" s="114" t="s">
        <v>206</v>
      </c>
      <c r="F208" s="114">
        <v>68378</v>
      </c>
      <c r="G208" s="115">
        <v>186</v>
      </c>
      <c r="H208" s="116">
        <v>4028685235</v>
      </c>
      <c r="I208" s="117" t="s">
        <v>532</v>
      </c>
      <c r="J208" s="118" t="s">
        <v>530</v>
      </c>
      <c r="K208" s="91"/>
      <c r="L208" s="84">
        <v>223.95</v>
      </c>
      <c r="M208" s="88" t="s">
        <v>528</v>
      </c>
      <c r="N208" s="119">
        <v>7.531380753</v>
      </c>
      <c r="O208" s="118" t="s">
        <v>531</v>
      </c>
      <c r="P208" s="70"/>
      <c r="Q208" s="91" t="str">
        <f t="shared" si="43"/>
        <v>NO</v>
      </c>
      <c r="R208" s="120" t="s">
        <v>530</v>
      </c>
      <c r="S208" s="95">
        <v>9407</v>
      </c>
      <c r="T208" s="75">
        <v>860</v>
      </c>
      <c r="U208" s="75">
        <v>1052</v>
      </c>
      <c r="V208" s="97">
        <v>866</v>
      </c>
      <c r="W208" s="113">
        <f t="shared" si="44"/>
        <v>1</v>
      </c>
      <c r="X208" s="114">
        <f t="shared" si="49"/>
        <v>1</v>
      </c>
      <c r="Y208" s="114">
        <f t="shared" si="45"/>
        <v>0</v>
      </c>
      <c r="Z208" s="116">
        <f t="shared" si="46"/>
        <v>0</v>
      </c>
      <c r="AA208" s="121" t="str">
        <f t="shared" si="50"/>
        <v>SRSA</v>
      </c>
      <c r="AB208" s="113">
        <f t="shared" si="51"/>
        <v>1</v>
      </c>
      <c r="AC208" s="114">
        <f t="shared" si="52"/>
        <v>0</v>
      </c>
      <c r="AD208" s="116">
        <f t="shared" si="53"/>
        <v>0</v>
      </c>
      <c r="AE208" s="121" t="str">
        <f t="shared" si="47"/>
        <v>-</v>
      </c>
      <c r="AF208" s="113">
        <f t="shared" si="48"/>
        <v>0</v>
      </c>
      <c r="AG208" s="10" t="s">
        <v>727</v>
      </c>
    </row>
    <row r="209" spans="1:33" s="10" customFormat="1" ht="12.75">
      <c r="A209" s="111">
        <v>3172360</v>
      </c>
      <c r="B209" s="112">
        <v>10001000</v>
      </c>
      <c r="C209" s="113" t="s">
        <v>207</v>
      </c>
      <c r="D209" s="114" t="s">
        <v>559</v>
      </c>
      <c r="E209" s="114" t="s">
        <v>1482</v>
      </c>
      <c r="F209" s="114">
        <v>68955</v>
      </c>
      <c r="G209" s="115">
        <v>157</v>
      </c>
      <c r="H209" s="116">
        <v>4027512245</v>
      </c>
      <c r="I209" s="117">
        <v>7</v>
      </c>
      <c r="J209" s="118" t="s">
        <v>530</v>
      </c>
      <c r="K209" s="91"/>
      <c r="L209" s="85">
        <v>126.91</v>
      </c>
      <c r="M209" s="89"/>
      <c r="N209" s="123"/>
      <c r="O209" s="118"/>
      <c r="P209" s="73"/>
      <c r="Q209" s="91" t="str">
        <f t="shared" si="43"/>
        <v>NO</v>
      </c>
      <c r="R209" s="120" t="s">
        <v>530</v>
      </c>
      <c r="S209" s="95">
        <v>8887</v>
      </c>
      <c r="T209" s="75">
        <v>699</v>
      </c>
      <c r="U209" s="75">
        <v>807</v>
      </c>
      <c r="V209" s="97">
        <v>506</v>
      </c>
      <c r="W209" s="113">
        <f t="shared" si="44"/>
        <v>1</v>
      </c>
      <c r="X209" s="114">
        <f t="shared" si="49"/>
        <v>1</v>
      </c>
      <c r="Y209" s="114">
        <f t="shared" si="45"/>
        <v>0</v>
      </c>
      <c r="Z209" s="116">
        <f t="shared" si="46"/>
        <v>0</v>
      </c>
      <c r="AA209" s="121" t="str">
        <f t="shared" si="50"/>
        <v>SRSA</v>
      </c>
      <c r="AB209" s="113">
        <f t="shared" si="51"/>
        <v>1</v>
      </c>
      <c r="AC209" s="114">
        <f t="shared" si="52"/>
        <v>0</v>
      </c>
      <c r="AD209" s="116">
        <f t="shared" si="53"/>
        <v>0</v>
      </c>
      <c r="AE209" s="121" t="str">
        <f t="shared" si="47"/>
        <v>-</v>
      </c>
      <c r="AF209" s="113">
        <f t="shared" si="48"/>
        <v>0</v>
      </c>
      <c r="AG209" s="10" t="s">
        <v>726</v>
      </c>
    </row>
    <row r="210" spans="1:33" s="10" customFormat="1" ht="12.75">
      <c r="A210" s="111">
        <v>3172420</v>
      </c>
      <c r="B210" s="112">
        <v>10003000</v>
      </c>
      <c r="C210" s="113" t="s">
        <v>210</v>
      </c>
      <c r="D210" s="114" t="s">
        <v>211</v>
      </c>
      <c r="E210" s="114" t="s">
        <v>212</v>
      </c>
      <c r="F210" s="114">
        <v>68956</v>
      </c>
      <c r="G210" s="115">
        <v>129</v>
      </c>
      <c r="H210" s="116">
        <v>4027523215</v>
      </c>
      <c r="I210" s="117">
        <v>7</v>
      </c>
      <c r="J210" s="118" t="s">
        <v>530</v>
      </c>
      <c r="K210" s="91"/>
      <c r="L210" s="84">
        <v>246.75</v>
      </c>
      <c r="M210" s="88" t="s">
        <v>528</v>
      </c>
      <c r="N210" s="119">
        <v>8.965517241</v>
      </c>
      <c r="O210" s="118" t="s">
        <v>531</v>
      </c>
      <c r="P210" s="70"/>
      <c r="Q210" s="91" t="str">
        <f t="shared" si="43"/>
        <v>NO</v>
      </c>
      <c r="R210" s="120" t="s">
        <v>530</v>
      </c>
      <c r="S210" s="95">
        <v>9025</v>
      </c>
      <c r="T210" s="75">
        <v>835</v>
      </c>
      <c r="U210" s="75">
        <v>1235</v>
      </c>
      <c r="V210" s="97">
        <v>971</v>
      </c>
      <c r="W210" s="113">
        <f t="shared" si="44"/>
        <v>1</v>
      </c>
      <c r="X210" s="114">
        <f t="shared" si="49"/>
        <v>1</v>
      </c>
      <c r="Y210" s="114">
        <f t="shared" si="45"/>
        <v>0</v>
      </c>
      <c r="Z210" s="116">
        <f t="shared" si="46"/>
        <v>0</v>
      </c>
      <c r="AA210" s="121" t="str">
        <f t="shared" si="50"/>
        <v>SRSA</v>
      </c>
      <c r="AB210" s="113">
        <f t="shared" si="51"/>
        <v>1</v>
      </c>
      <c r="AC210" s="114">
        <f t="shared" si="52"/>
        <v>0</v>
      </c>
      <c r="AD210" s="116">
        <f t="shared" si="53"/>
        <v>0</v>
      </c>
      <c r="AE210" s="121" t="str">
        <f t="shared" si="47"/>
        <v>-</v>
      </c>
      <c r="AF210" s="113">
        <f t="shared" si="48"/>
        <v>0</v>
      </c>
      <c r="AG210" s="10" t="s">
        <v>725</v>
      </c>
    </row>
    <row r="211" spans="1:33" s="10" customFormat="1" ht="12.75">
      <c r="A211" s="111">
        <v>3109210</v>
      </c>
      <c r="B211" s="112">
        <v>160004000</v>
      </c>
      <c r="C211" s="113" t="s">
        <v>1356</v>
      </c>
      <c r="D211" s="114" t="s">
        <v>1357</v>
      </c>
      <c r="E211" s="114" t="s">
        <v>1358</v>
      </c>
      <c r="F211" s="114">
        <v>69201</v>
      </c>
      <c r="G211" s="115">
        <v>1842</v>
      </c>
      <c r="H211" s="116">
        <v>4023761680</v>
      </c>
      <c r="I211" s="117">
        <v>7</v>
      </c>
      <c r="J211" s="118" t="s">
        <v>530</v>
      </c>
      <c r="K211" s="91"/>
      <c r="L211" s="84">
        <v>12.79</v>
      </c>
      <c r="M211" s="88" t="s">
        <v>529</v>
      </c>
      <c r="N211" s="119">
        <v>28.57142857</v>
      </c>
      <c r="O211" s="118" t="s">
        <v>530</v>
      </c>
      <c r="P211" s="70"/>
      <c r="Q211" s="91" t="str">
        <f t="shared" si="43"/>
        <v>NO</v>
      </c>
      <c r="R211" s="120" t="s">
        <v>530</v>
      </c>
      <c r="S211" s="95">
        <v>2328</v>
      </c>
      <c r="T211" s="75">
        <v>0</v>
      </c>
      <c r="U211" s="75">
        <v>26</v>
      </c>
      <c r="V211" s="97">
        <v>49</v>
      </c>
      <c r="W211" s="113">
        <f t="shared" si="44"/>
        <v>1</v>
      </c>
      <c r="X211" s="114">
        <f t="shared" si="49"/>
        <v>1</v>
      </c>
      <c r="Y211" s="114">
        <f t="shared" si="45"/>
        <v>0</v>
      </c>
      <c r="Z211" s="116">
        <f t="shared" si="46"/>
        <v>0</v>
      </c>
      <c r="AA211" s="121" t="str">
        <f t="shared" si="50"/>
        <v>SRSA</v>
      </c>
      <c r="AB211" s="113">
        <f t="shared" si="51"/>
        <v>1</v>
      </c>
      <c r="AC211" s="114">
        <f t="shared" si="52"/>
        <v>1</v>
      </c>
      <c r="AD211" s="116" t="str">
        <f t="shared" si="53"/>
        <v>Initial</v>
      </c>
      <c r="AE211" s="121" t="str">
        <f t="shared" si="47"/>
        <v>-</v>
      </c>
      <c r="AF211" s="113" t="str">
        <f t="shared" si="48"/>
        <v>SRSA</v>
      </c>
      <c r="AG211" s="10" t="s">
        <v>724</v>
      </c>
    </row>
    <row r="212" spans="1:33" s="10" customFormat="1" ht="12.75">
      <c r="A212" s="111">
        <v>3172480</v>
      </c>
      <c r="B212" s="112">
        <v>520100000</v>
      </c>
      <c r="C212" s="113" t="s">
        <v>213</v>
      </c>
      <c r="D212" s="114" t="s">
        <v>214</v>
      </c>
      <c r="E212" s="114" t="s">
        <v>1445</v>
      </c>
      <c r="F212" s="114">
        <v>68778</v>
      </c>
      <c r="G212" s="115">
        <v>219</v>
      </c>
      <c r="H212" s="116">
        <v>4024973501</v>
      </c>
      <c r="I212" s="117">
        <v>7</v>
      </c>
      <c r="J212" s="118" t="s">
        <v>530</v>
      </c>
      <c r="K212" s="91"/>
      <c r="L212" s="84">
        <v>40.62</v>
      </c>
      <c r="M212" s="88" t="s">
        <v>529</v>
      </c>
      <c r="N212" s="119">
        <v>25.64102564</v>
      </c>
      <c r="O212" s="118" t="s">
        <v>530</v>
      </c>
      <c r="P212" s="70"/>
      <c r="Q212" s="91" t="str">
        <f t="shared" si="43"/>
        <v>NO</v>
      </c>
      <c r="R212" s="120" t="s">
        <v>530</v>
      </c>
      <c r="S212" s="95">
        <v>4897</v>
      </c>
      <c r="T212" s="75">
        <v>1031</v>
      </c>
      <c r="U212" s="75">
        <v>710</v>
      </c>
      <c r="V212" s="97">
        <v>260</v>
      </c>
      <c r="W212" s="113">
        <f t="shared" si="44"/>
        <v>1</v>
      </c>
      <c r="X212" s="114">
        <f t="shared" si="49"/>
        <v>1</v>
      </c>
      <c r="Y212" s="114">
        <f t="shared" si="45"/>
        <v>0</v>
      </c>
      <c r="Z212" s="116">
        <f t="shared" si="46"/>
        <v>0</v>
      </c>
      <c r="AA212" s="121" t="str">
        <f t="shared" si="50"/>
        <v>SRSA</v>
      </c>
      <c r="AB212" s="113">
        <f t="shared" si="51"/>
        <v>1</v>
      </c>
      <c r="AC212" s="114">
        <f t="shared" si="52"/>
        <v>1</v>
      </c>
      <c r="AD212" s="116" t="str">
        <f t="shared" si="53"/>
        <v>Initial</v>
      </c>
      <c r="AE212" s="121" t="str">
        <f t="shared" si="47"/>
        <v>-</v>
      </c>
      <c r="AF212" s="113" t="str">
        <f t="shared" si="48"/>
        <v>SRSA</v>
      </c>
      <c r="AG212" s="10" t="s">
        <v>722</v>
      </c>
    </row>
    <row r="213" spans="1:33" s="10" customFormat="1" ht="12.75">
      <c r="A213" s="111">
        <v>3116030</v>
      </c>
      <c r="B213" s="112">
        <v>510012000</v>
      </c>
      <c r="C213" s="113" t="s">
        <v>1397</v>
      </c>
      <c r="D213" s="114" t="s">
        <v>1398</v>
      </c>
      <c r="E213" s="114" t="s">
        <v>1399</v>
      </c>
      <c r="F213" s="114">
        <v>69144</v>
      </c>
      <c r="G213" s="115">
        <v>110</v>
      </c>
      <c r="H213" s="116">
        <v>3087262501</v>
      </c>
      <c r="I213" s="117">
        <v>7</v>
      </c>
      <c r="J213" s="118" t="s">
        <v>530</v>
      </c>
      <c r="K213" s="91"/>
      <c r="L213" s="84">
        <v>17.15</v>
      </c>
      <c r="M213" s="88" t="s">
        <v>529</v>
      </c>
      <c r="N213" s="119">
        <v>18.18181818</v>
      </c>
      <c r="O213" s="118" t="s">
        <v>531</v>
      </c>
      <c r="P213" s="70"/>
      <c r="Q213" s="91" t="str">
        <f t="shared" si="43"/>
        <v>NO</v>
      </c>
      <c r="R213" s="120" t="s">
        <v>530</v>
      </c>
      <c r="S213" s="95">
        <v>1650</v>
      </c>
      <c r="T213" s="75">
        <v>0</v>
      </c>
      <c r="U213" s="75">
        <v>35</v>
      </c>
      <c r="V213" s="97">
        <v>67</v>
      </c>
      <c r="W213" s="113">
        <f t="shared" si="44"/>
        <v>1</v>
      </c>
      <c r="X213" s="114">
        <f t="shared" si="49"/>
        <v>1</v>
      </c>
      <c r="Y213" s="114">
        <f t="shared" si="45"/>
        <v>0</v>
      </c>
      <c r="Z213" s="116">
        <f t="shared" si="46"/>
        <v>0</v>
      </c>
      <c r="AA213" s="121" t="str">
        <f t="shared" si="50"/>
        <v>SRSA</v>
      </c>
      <c r="AB213" s="113">
        <f t="shared" si="51"/>
        <v>1</v>
      </c>
      <c r="AC213" s="114">
        <f t="shared" si="52"/>
        <v>0</v>
      </c>
      <c r="AD213" s="116">
        <f t="shared" si="53"/>
        <v>0</v>
      </c>
      <c r="AE213" s="121" t="str">
        <f t="shared" si="47"/>
        <v>-</v>
      </c>
      <c r="AF213" s="113">
        <f t="shared" si="48"/>
        <v>0</v>
      </c>
      <c r="AG213" s="10" t="s">
        <v>721</v>
      </c>
    </row>
    <row r="214" spans="1:33" s="10" customFormat="1" ht="12.75">
      <c r="A214" s="111">
        <v>3172600</v>
      </c>
      <c r="B214" s="112">
        <v>790065000</v>
      </c>
      <c r="C214" s="113" t="s">
        <v>218</v>
      </c>
      <c r="D214" s="114" t="s">
        <v>219</v>
      </c>
      <c r="E214" s="114" t="s">
        <v>220</v>
      </c>
      <c r="F214" s="114">
        <v>69361</v>
      </c>
      <c r="G214" s="115" t="s">
        <v>1098</v>
      </c>
      <c r="H214" s="116">
        <v>3086324295</v>
      </c>
      <c r="I214" s="117">
        <v>7</v>
      </c>
      <c r="J214" s="118" t="s">
        <v>530</v>
      </c>
      <c r="K214" s="91"/>
      <c r="L214" s="84">
        <v>78.19</v>
      </c>
      <c r="M214" s="88" t="s">
        <v>528</v>
      </c>
      <c r="N214" s="119">
        <v>20.37037037</v>
      </c>
      <c r="O214" s="118" t="s">
        <v>530</v>
      </c>
      <c r="P214" s="70"/>
      <c r="Q214" s="91" t="str">
        <f t="shared" si="43"/>
        <v>NO</v>
      </c>
      <c r="R214" s="120" t="s">
        <v>530</v>
      </c>
      <c r="S214" s="95">
        <v>2504</v>
      </c>
      <c r="T214" s="75">
        <v>521</v>
      </c>
      <c r="U214" s="75">
        <v>420</v>
      </c>
      <c r="V214" s="97">
        <v>437</v>
      </c>
      <c r="W214" s="113">
        <f t="shared" si="44"/>
        <v>1</v>
      </c>
      <c r="X214" s="114">
        <f t="shared" si="49"/>
        <v>1</v>
      </c>
      <c r="Y214" s="114">
        <f t="shared" si="45"/>
        <v>0</v>
      </c>
      <c r="Z214" s="116">
        <f t="shared" si="46"/>
        <v>0</v>
      </c>
      <c r="AA214" s="121" t="str">
        <f t="shared" si="50"/>
        <v>SRSA</v>
      </c>
      <c r="AB214" s="113">
        <f t="shared" si="51"/>
        <v>1</v>
      </c>
      <c r="AC214" s="114">
        <f t="shared" si="52"/>
        <v>1</v>
      </c>
      <c r="AD214" s="116" t="str">
        <f t="shared" si="53"/>
        <v>Initial</v>
      </c>
      <c r="AE214" s="121" t="str">
        <f t="shared" si="47"/>
        <v>-</v>
      </c>
      <c r="AF214" s="113" t="str">
        <f t="shared" si="48"/>
        <v>SRSA</v>
      </c>
      <c r="AG214" s="10" t="s">
        <v>720</v>
      </c>
    </row>
    <row r="215" spans="1:33" s="10" customFormat="1" ht="12.75">
      <c r="A215" s="111">
        <v>3172630</v>
      </c>
      <c r="B215" s="112">
        <v>790064000</v>
      </c>
      <c r="C215" s="113" t="s">
        <v>221</v>
      </c>
      <c r="D215" s="114" t="s">
        <v>222</v>
      </c>
      <c r="E215" s="114" t="s">
        <v>188</v>
      </c>
      <c r="F215" s="114">
        <v>69356</v>
      </c>
      <c r="G215" s="115">
        <v>4302</v>
      </c>
      <c r="H215" s="116">
        <v>3087831134</v>
      </c>
      <c r="I215" s="117">
        <v>7</v>
      </c>
      <c r="J215" s="118" t="s">
        <v>530</v>
      </c>
      <c r="K215" s="91"/>
      <c r="L215" s="84">
        <v>74.8</v>
      </c>
      <c r="M215" s="88" t="s">
        <v>528</v>
      </c>
      <c r="N215" s="119">
        <v>10.60606061</v>
      </c>
      <c r="O215" s="118" t="s">
        <v>531</v>
      </c>
      <c r="P215" s="70"/>
      <c r="Q215" s="91" t="str">
        <f t="shared" si="43"/>
        <v>NO</v>
      </c>
      <c r="R215" s="120" t="s">
        <v>530</v>
      </c>
      <c r="S215" s="95">
        <v>4911</v>
      </c>
      <c r="T215" s="75">
        <v>377</v>
      </c>
      <c r="U215" s="75">
        <v>400</v>
      </c>
      <c r="V215" s="97">
        <v>304</v>
      </c>
      <c r="W215" s="113">
        <f t="shared" si="44"/>
        <v>1</v>
      </c>
      <c r="X215" s="114">
        <f t="shared" si="49"/>
        <v>1</v>
      </c>
      <c r="Y215" s="114">
        <f t="shared" si="45"/>
        <v>0</v>
      </c>
      <c r="Z215" s="116">
        <f t="shared" si="46"/>
        <v>0</v>
      </c>
      <c r="AA215" s="121" t="str">
        <f t="shared" si="50"/>
        <v>SRSA</v>
      </c>
      <c r="AB215" s="113">
        <f t="shared" si="51"/>
        <v>1</v>
      </c>
      <c r="AC215" s="114">
        <f t="shared" si="52"/>
        <v>0</v>
      </c>
      <c r="AD215" s="116">
        <f t="shared" si="53"/>
        <v>0</v>
      </c>
      <c r="AE215" s="121" t="str">
        <f t="shared" si="47"/>
        <v>-</v>
      </c>
      <c r="AF215" s="113">
        <f t="shared" si="48"/>
        <v>0</v>
      </c>
      <c r="AG215" s="10" t="s">
        <v>221</v>
      </c>
    </row>
    <row r="216" spans="1:33" s="10" customFormat="1" ht="12.75">
      <c r="A216" s="111">
        <v>3160900</v>
      </c>
      <c r="B216" s="112">
        <v>810091000</v>
      </c>
      <c r="C216" s="113" t="s">
        <v>43</v>
      </c>
      <c r="D216" s="114" t="s">
        <v>44</v>
      </c>
      <c r="E216" s="114" t="s">
        <v>45</v>
      </c>
      <c r="F216" s="114">
        <v>69351</v>
      </c>
      <c r="G216" s="115">
        <v>3</v>
      </c>
      <c r="H216" s="116">
        <v>3087627289</v>
      </c>
      <c r="I216" s="117">
        <v>7</v>
      </c>
      <c r="J216" s="118" t="s">
        <v>530</v>
      </c>
      <c r="K216" s="91"/>
      <c r="L216" s="84">
        <v>3.01</v>
      </c>
      <c r="M216" s="88" t="s">
        <v>529</v>
      </c>
      <c r="N216" s="119">
        <v>0</v>
      </c>
      <c r="O216" s="118" t="s">
        <v>531</v>
      </c>
      <c r="P216" s="70"/>
      <c r="Q216" s="91" t="str">
        <f t="shared" si="43"/>
        <v>NO</v>
      </c>
      <c r="R216" s="120" t="s">
        <v>530</v>
      </c>
      <c r="S216" s="95">
        <v>939</v>
      </c>
      <c r="T216" s="75">
        <v>0</v>
      </c>
      <c r="U216" s="75">
        <v>4</v>
      </c>
      <c r="V216" s="97">
        <v>7</v>
      </c>
      <c r="W216" s="113">
        <f t="shared" si="44"/>
        <v>1</v>
      </c>
      <c r="X216" s="114">
        <f t="shared" si="49"/>
        <v>1</v>
      </c>
      <c r="Y216" s="114">
        <f t="shared" si="45"/>
        <v>0</v>
      </c>
      <c r="Z216" s="116">
        <f t="shared" si="46"/>
        <v>0</v>
      </c>
      <c r="AA216" s="121" t="str">
        <f t="shared" si="50"/>
        <v>SRSA</v>
      </c>
      <c r="AB216" s="113">
        <f t="shared" si="51"/>
        <v>1</v>
      </c>
      <c r="AC216" s="114">
        <f t="shared" si="52"/>
        <v>0</v>
      </c>
      <c r="AD216" s="116">
        <f t="shared" si="53"/>
        <v>0</v>
      </c>
      <c r="AE216" s="121" t="str">
        <f t="shared" si="47"/>
        <v>-</v>
      </c>
      <c r="AF216" s="113">
        <f t="shared" si="48"/>
        <v>0</v>
      </c>
      <c r="AG216" s="10" t="s">
        <v>634</v>
      </c>
    </row>
    <row r="217" spans="1:33" s="1" customFormat="1" ht="12.75">
      <c r="A217" s="122">
        <v>3100004</v>
      </c>
      <c r="B217" s="122">
        <v>140054000</v>
      </c>
      <c r="C217" s="113" t="s">
        <v>930</v>
      </c>
      <c r="D217" s="114" t="s">
        <v>931</v>
      </c>
      <c r="E217" s="114" t="s">
        <v>932</v>
      </c>
      <c r="F217" s="114">
        <v>68745</v>
      </c>
      <c r="G217" s="115">
        <v>8</v>
      </c>
      <c r="H217" s="116">
        <v>4022563133</v>
      </c>
      <c r="I217" s="117">
        <v>7</v>
      </c>
      <c r="J217" s="118" t="s">
        <v>530</v>
      </c>
      <c r="K217" s="91"/>
      <c r="L217" s="84">
        <v>402.12</v>
      </c>
      <c r="M217" s="88" t="s">
        <v>528</v>
      </c>
      <c r="N217" s="119">
        <v>9.547738693</v>
      </c>
      <c r="O217" s="118" t="s">
        <v>531</v>
      </c>
      <c r="P217" s="70"/>
      <c r="Q217" s="91" t="str">
        <f t="shared" si="43"/>
        <v>NO</v>
      </c>
      <c r="R217" s="120" t="s">
        <v>530</v>
      </c>
      <c r="S217" s="95">
        <v>22354</v>
      </c>
      <c r="T217" s="75">
        <v>1687</v>
      </c>
      <c r="U217" s="75">
        <v>1871</v>
      </c>
      <c r="V217" s="97">
        <v>1552</v>
      </c>
      <c r="W217" s="113">
        <f t="shared" si="44"/>
        <v>1</v>
      </c>
      <c r="X217" s="114">
        <f t="shared" si="49"/>
        <v>1</v>
      </c>
      <c r="Y217" s="114">
        <f t="shared" si="45"/>
        <v>0</v>
      </c>
      <c r="Z217" s="116">
        <f t="shared" si="46"/>
        <v>0</v>
      </c>
      <c r="AA217" s="121" t="str">
        <f t="shared" si="50"/>
        <v>SRSA</v>
      </c>
      <c r="AB217" s="113">
        <f t="shared" si="51"/>
        <v>1</v>
      </c>
      <c r="AC217" s="114">
        <f t="shared" si="52"/>
        <v>0</v>
      </c>
      <c r="AD217" s="116">
        <f t="shared" si="53"/>
        <v>0</v>
      </c>
      <c r="AE217" s="121" t="str">
        <f t="shared" si="47"/>
        <v>-</v>
      </c>
      <c r="AF217" s="113">
        <f t="shared" si="48"/>
        <v>0</v>
      </c>
      <c r="AG217" s="10" t="s">
        <v>830</v>
      </c>
    </row>
    <row r="218" spans="1:33" s="10" customFormat="1" ht="12.75">
      <c r="A218" s="111">
        <v>3172720</v>
      </c>
      <c r="B218" s="112">
        <v>190039000</v>
      </c>
      <c r="C218" s="113" t="s">
        <v>223</v>
      </c>
      <c r="D218" s="114" t="s">
        <v>224</v>
      </c>
      <c r="E218" s="114" t="s">
        <v>225</v>
      </c>
      <c r="F218" s="114">
        <v>68643</v>
      </c>
      <c r="G218" s="115">
        <v>98</v>
      </c>
      <c r="H218" s="116">
        <v>4024872228</v>
      </c>
      <c r="I218" s="117">
        <v>7</v>
      </c>
      <c r="J218" s="118" t="s">
        <v>530</v>
      </c>
      <c r="K218" s="91"/>
      <c r="L218" s="84">
        <v>220.4</v>
      </c>
      <c r="M218" s="88" t="s">
        <v>528</v>
      </c>
      <c r="N218" s="119">
        <v>8.914728682</v>
      </c>
      <c r="O218" s="118" t="s">
        <v>531</v>
      </c>
      <c r="P218" s="70"/>
      <c r="Q218" s="91" t="str">
        <f t="shared" si="43"/>
        <v>NO</v>
      </c>
      <c r="R218" s="120" t="s">
        <v>530</v>
      </c>
      <c r="S218" s="95">
        <v>7579</v>
      </c>
      <c r="T218" s="75">
        <v>885</v>
      </c>
      <c r="U218" s="75">
        <v>974</v>
      </c>
      <c r="V218" s="97">
        <v>855</v>
      </c>
      <c r="W218" s="113">
        <f t="shared" si="44"/>
        <v>1</v>
      </c>
      <c r="X218" s="114">
        <f t="shared" si="49"/>
        <v>1</v>
      </c>
      <c r="Y218" s="114">
        <f t="shared" si="45"/>
        <v>0</v>
      </c>
      <c r="Z218" s="116">
        <f t="shared" si="46"/>
        <v>0</v>
      </c>
      <c r="AA218" s="121" t="str">
        <f t="shared" si="50"/>
        <v>SRSA</v>
      </c>
      <c r="AB218" s="113">
        <f t="shared" si="51"/>
        <v>1</v>
      </c>
      <c r="AC218" s="114">
        <f t="shared" si="52"/>
        <v>0</v>
      </c>
      <c r="AD218" s="116">
        <f t="shared" si="53"/>
        <v>0</v>
      </c>
      <c r="AE218" s="121" t="str">
        <f t="shared" si="47"/>
        <v>-</v>
      </c>
      <c r="AF218" s="113">
        <f t="shared" si="48"/>
        <v>0</v>
      </c>
      <c r="AG218" s="10" t="s">
        <v>719</v>
      </c>
    </row>
    <row r="219" spans="1:33" s="10" customFormat="1" ht="12.75">
      <c r="A219" s="111">
        <v>3172780</v>
      </c>
      <c r="B219" s="112">
        <v>670069000</v>
      </c>
      <c r="C219" s="113" t="s">
        <v>226</v>
      </c>
      <c r="D219" s="114" t="s">
        <v>227</v>
      </c>
      <c r="E219" s="114" t="s">
        <v>228</v>
      </c>
      <c r="F219" s="114">
        <v>68380</v>
      </c>
      <c r="G219" s="115">
        <v>74</v>
      </c>
      <c r="H219" s="116">
        <v>4028654675</v>
      </c>
      <c r="I219" s="117">
        <v>7</v>
      </c>
      <c r="J219" s="118" t="s">
        <v>530</v>
      </c>
      <c r="K219" s="91"/>
      <c r="L219" s="84">
        <v>201.73</v>
      </c>
      <c r="M219" s="88" t="s">
        <v>529</v>
      </c>
      <c r="N219" s="119">
        <v>14.43850267</v>
      </c>
      <c r="O219" s="118" t="s">
        <v>531</v>
      </c>
      <c r="P219" s="70"/>
      <c r="Q219" s="91" t="str">
        <f t="shared" si="43"/>
        <v>NO</v>
      </c>
      <c r="R219" s="120" t="s">
        <v>530</v>
      </c>
      <c r="S219" s="95">
        <v>9494</v>
      </c>
      <c r="T219" s="75">
        <v>1638</v>
      </c>
      <c r="U219" s="75">
        <v>1333</v>
      </c>
      <c r="V219" s="97">
        <v>1232</v>
      </c>
      <c r="W219" s="113">
        <f t="shared" si="44"/>
        <v>1</v>
      </c>
      <c r="X219" s="114">
        <f t="shared" si="49"/>
        <v>1</v>
      </c>
      <c r="Y219" s="114">
        <f t="shared" si="45"/>
        <v>0</v>
      </c>
      <c r="Z219" s="116">
        <f t="shared" si="46"/>
        <v>0</v>
      </c>
      <c r="AA219" s="121" t="str">
        <f t="shared" si="50"/>
        <v>SRSA</v>
      </c>
      <c r="AB219" s="113">
        <f t="shared" si="51"/>
        <v>1</v>
      </c>
      <c r="AC219" s="114">
        <f t="shared" si="52"/>
        <v>0</v>
      </c>
      <c r="AD219" s="116">
        <f t="shared" si="53"/>
        <v>0</v>
      </c>
      <c r="AE219" s="121" t="str">
        <f t="shared" si="47"/>
        <v>-</v>
      </c>
      <c r="AF219" s="113">
        <f t="shared" si="48"/>
        <v>0</v>
      </c>
      <c r="AG219" s="10" t="s">
        <v>718</v>
      </c>
    </row>
    <row r="220" spans="1:33" s="1" customFormat="1" ht="12.75">
      <c r="A220" s="122">
        <v>3100072</v>
      </c>
      <c r="B220" s="122">
        <v>170003000</v>
      </c>
      <c r="C220" s="113" t="s">
        <v>1025</v>
      </c>
      <c r="D220" s="114" t="s">
        <v>1026</v>
      </c>
      <c r="E220" s="114" t="s">
        <v>1027</v>
      </c>
      <c r="F220" s="114">
        <v>69131</v>
      </c>
      <c r="G220" s="114">
        <v>297</v>
      </c>
      <c r="H220" s="116">
        <v>3083772303</v>
      </c>
      <c r="I220" s="117">
        <v>7</v>
      </c>
      <c r="J220" s="118" t="s">
        <v>530</v>
      </c>
      <c r="K220" s="91"/>
      <c r="L220" s="84">
        <v>239.93</v>
      </c>
      <c r="M220" s="88" t="s">
        <v>529</v>
      </c>
      <c r="N220" s="119">
        <v>16.73469388</v>
      </c>
      <c r="O220" s="118" t="s">
        <v>531</v>
      </c>
      <c r="P220" s="70"/>
      <c r="Q220" s="91" t="str">
        <f t="shared" si="43"/>
        <v>NO</v>
      </c>
      <c r="R220" s="120" t="s">
        <v>530</v>
      </c>
      <c r="S220" s="95">
        <v>8731</v>
      </c>
      <c r="T220" s="75">
        <v>1173</v>
      </c>
      <c r="U220" s="75">
        <v>1266</v>
      </c>
      <c r="V220" s="97">
        <v>930</v>
      </c>
      <c r="W220" s="113">
        <f t="shared" si="44"/>
        <v>1</v>
      </c>
      <c r="X220" s="114">
        <f t="shared" si="49"/>
        <v>1</v>
      </c>
      <c r="Y220" s="114">
        <f t="shared" si="45"/>
        <v>0</v>
      </c>
      <c r="Z220" s="116">
        <f t="shared" si="46"/>
        <v>0</v>
      </c>
      <c r="AA220" s="121" t="str">
        <f t="shared" si="50"/>
        <v>SRSA</v>
      </c>
      <c r="AB220" s="113">
        <f t="shared" si="51"/>
        <v>1</v>
      </c>
      <c r="AC220" s="114">
        <f t="shared" si="52"/>
        <v>0</v>
      </c>
      <c r="AD220" s="116">
        <f t="shared" si="53"/>
        <v>0</v>
      </c>
      <c r="AE220" s="121" t="str">
        <f t="shared" si="47"/>
        <v>-</v>
      </c>
      <c r="AF220" s="113">
        <f t="shared" si="48"/>
        <v>0</v>
      </c>
      <c r="AG220" s="10" t="s">
        <v>717</v>
      </c>
    </row>
    <row r="221" spans="1:33" s="10" customFormat="1" ht="12.75">
      <c r="A221" s="111">
        <v>3172910</v>
      </c>
      <c r="B221" s="112">
        <v>820015000</v>
      </c>
      <c r="C221" s="113" t="s">
        <v>233</v>
      </c>
      <c r="D221" s="114" t="s">
        <v>234</v>
      </c>
      <c r="E221" s="114" t="s">
        <v>235</v>
      </c>
      <c r="F221" s="114">
        <v>68852</v>
      </c>
      <c r="G221" s="115">
        <v>167</v>
      </c>
      <c r="H221" s="116">
        <v>3084462244</v>
      </c>
      <c r="I221" s="117">
        <v>7</v>
      </c>
      <c r="J221" s="118" t="s">
        <v>530</v>
      </c>
      <c r="K221" s="91"/>
      <c r="L221" s="84">
        <v>121.81</v>
      </c>
      <c r="M221" s="88" t="s">
        <v>529</v>
      </c>
      <c r="N221" s="119">
        <v>14.54545455</v>
      </c>
      <c r="O221" s="118" t="s">
        <v>531</v>
      </c>
      <c r="P221" s="70"/>
      <c r="Q221" s="91" t="str">
        <f t="shared" si="43"/>
        <v>NO</v>
      </c>
      <c r="R221" s="120" t="s">
        <v>530</v>
      </c>
      <c r="S221" s="95">
        <v>5985</v>
      </c>
      <c r="T221" s="75">
        <v>819</v>
      </c>
      <c r="U221" s="75">
        <v>756</v>
      </c>
      <c r="V221" s="97">
        <v>684</v>
      </c>
      <c r="W221" s="113">
        <f t="shared" si="44"/>
        <v>1</v>
      </c>
      <c r="X221" s="114">
        <f t="shared" si="49"/>
        <v>1</v>
      </c>
      <c r="Y221" s="114">
        <f t="shared" si="45"/>
        <v>0</v>
      </c>
      <c r="Z221" s="116">
        <f t="shared" si="46"/>
        <v>0</v>
      </c>
      <c r="AA221" s="121" t="str">
        <f t="shared" si="50"/>
        <v>SRSA</v>
      </c>
      <c r="AB221" s="113">
        <f t="shared" si="51"/>
        <v>1</v>
      </c>
      <c r="AC221" s="114">
        <f t="shared" si="52"/>
        <v>0</v>
      </c>
      <c r="AD221" s="116">
        <f t="shared" si="53"/>
        <v>0</v>
      </c>
      <c r="AE221" s="121" t="str">
        <f t="shared" si="47"/>
        <v>-</v>
      </c>
      <c r="AF221" s="113">
        <f t="shared" si="48"/>
        <v>0</v>
      </c>
      <c r="AG221" s="10" t="s">
        <v>716</v>
      </c>
    </row>
    <row r="222" spans="1:33" s="10" customFormat="1" ht="12.75">
      <c r="A222" s="124">
        <v>3132820</v>
      </c>
      <c r="B222" s="125">
        <v>640032000</v>
      </c>
      <c r="C222" s="126" t="s">
        <v>1498</v>
      </c>
      <c r="D222" s="127" t="s">
        <v>1499</v>
      </c>
      <c r="E222" s="127" t="s">
        <v>1500</v>
      </c>
      <c r="F222" s="127">
        <v>68321</v>
      </c>
      <c r="G222" s="128">
        <v>9722</v>
      </c>
      <c r="H222" s="129">
        <v>4022745687</v>
      </c>
      <c r="I222" s="130">
        <v>7</v>
      </c>
      <c r="J222" s="131" t="s">
        <v>530</v>
      </c>
      <c r="K222" s="132"/>
      <c r="L222" s="133">
        <v>12.58</v>
      </c>
      <c r="M222" s="134" t="s">
        <v>528</v>
      </c>
      <c r="N222" s="135">
        <v>19.04761905</v>
      </c>
      <c r="O222" s="131" t="s">
        <v>531</v>
      </c>
      <c r="P222" s="136"/>
      <c r="Q222" s="132" t="str">
        <f t="shared" si="43"/>
        <v>NO</v>
      </c>
      <c r="R222" s="137" t="s">
        <v>530</v>
      </c>
      <c r="S222" s="138">
        <v>2221</v>
      </c>
      <c r="T222" s="139">
        <v>0</v>
      </c>
      <c r="U222" s="139">
        <v>30</v>
      </c>
      <c r="V222" s="140">
        <v>56</v>
      </c>
      <c r="W222" s="126">
        <f t="shared" si="44"/>
        <v>1</v>
      </c>
      <c r="X222" s="127">
        <f t="shared" si="49"/>
        <v>1</v>
      </c>
      <c r="Y222" s="127">
        <f t="shared" si="45"/>
        <v>0</v>
      </c>
      <c r="Z222" s="129">
        <f t="shared" si="46"/>
        <v>0</v>
      </c>
      <c r="AA222" s="141" t="str">
        <f t="shared" si="50"/>
        <v>SRSA</v>
      </c>
      <c r="AB222" s="126">
        <f t="shared" si="51"/>
        <v>1</v>
      </c>
      <c r="AC222" s="127">
        <f t="shared" si="52"/>
        <v>0</v>
      </c>
      <c r="AD222" s="129">
        <f t="shared" si="53"/>
        <v>0</v>
      </c>
      <c r="AE222" s="141" t="str">
        <f t="shared" si="47"/>
        <v>-</v>
      </c>
      <c r="AF222" s="126">
        <f t="shared" si="48"/>
        <v>0</v>
      </c>
      <c r="AG222" s="10" t="e">
        <v>#N/A</v>
      </c>
    </row>
    <row r="223" spans="1:33" s="10" customFormat="1" ht="12.75">
      <c r="A223" s="111">
        <v>3172990</v>
      </c>
      <c r="B223" s="112">
        <v>690055000</v>
      </c>
      <c r="C223" s="113" t="s">
        <v>236</v>
      </c>
      <c r="D223" s="114" t="s">
        <v>237</v>
      </c>
      <c r="E223" s="114" t="s">
        <v>238</v>
      </c>
      <c r="F223" s="114">
        <v>68958</v>
      </c>
      <c r="G223" s="115">
        <v>250</v>
      </c>
      <c r="H223" s="116">
        <v>3088762111</v>
      </c>
      <c r="I223" s="117">
        <v>7</v>
      </c>
      <c r="J223" s="118" t="s">
        <v>530</v>
      </c>
      <c r="K223" s="91"/>
      <c r="L223" s="84">
        <v>196.26034</v>
      </c>
      <c r="M223" s="88" t="s">
        <v>528</v>
      </c>
      <c r="N223" s="119">
        <v>3.355704698</v>
      </c>
      <c r="O223" s="118" t="s">
        <v>531</v>
      </c>
      <c r="P223" s="70"/>
      <c r="Q223" s="91" t="str">
        <f t="shared" si="43"/>
        <v>NO</v>
      </c>
      <c r="R223" s="120" t="s">
        <v>530</v>
      </c>
      <c r="S223" s="95">
        <v>5573.486</v>
      </c>
      <c r="T223" s="75">
        <v>592.12</v>
      </c>
      <c r="U223" s="75">
        <v>664.434</v>
      </c>
      <c r="V223" s="97">
        <v>781.234</v>
      </c>
      <c r="W223" s="113">
        <f t="shared" si="44"/>
        <v>1</v>
      </c>
      <c r="X223" s="114">
        <f t="shared" si="49"/>
        <v>1</v>
      </c>
      <c r="Y223" s="114">
        <f t="shared" si="45"/>
        <v>0</v>
      </c>
      <c r="Z223" s="116">
        <f t="shared" si="46"/>
        <v>0</v>
      </c>
      <c r="AA223" s="121" t="str">
        <f t="shared" si="50"/>
        <v>SRSA</v>
      </c>
      <c r="AB223" s="113">
        <f t="shared" si="51"/>
        <v>1</v>
      </c>
      <c r="AC223" s="114">
        <f t="shared" si="52"/>
        <v>0</v>
      </c>
      <c r="AD223" s="116">
        <f t="shared" si="53"/>
        <v>0</v>
      </c>
      <c r="AE223" s="121" t="str">
        <f t="shared" si="47"/>
        <v>-</v>
      </c>
      <c r="AF223" s="113">
        <f t="shared" si="48"/>
        <v>0</v>
      </c>
      <c r="AG223" s="10" t="s">
        <v>715</v>
      </c>
    </row>
    <row r="224" spans="1:33" s="10" customFormat="1" ht="12.75">
      <c r="A224" s="111">
        <v>3133550</v>
      </c>
      <c r="B224" s="112">
        <v>170033000</v>
      </c>
      <c r="C224" s="113" t="s">
        <v>1506</v>
      </c>
      <c r="D224" s="114" t="s">
        <v>1507</v>
      </c>
      <c r="E224" s="114" t="s">
        <v>1508</v>
      </c>
      <c r="F224" s="114">
        <v>69162</v>
      </c>
      <c r="G224" s="115">
        <v>4124</v>
      </c>
      <c r="H224" s="116">
        <v>3082543966</v>
      </c>
      <c r="I224" s="117">
        <v>7</v>
      </c>
      <c r="J224" s="118" t="s">
        <v>530</v>
      </c>
      <c r="K224" s="91"/>
      <c r="L224" s="84">
        <v>37.59</v>
      </c>
      <c r="M224" s="88" t="s">
        <v>529</v>
      </c>
      <c r="N224" s="119">
        <v>6.25</v>
      </c>
      <c r="O224" s="118" t="s">
        <v>531</v>
      </c>
      <c r="P224" s="70"/>
      <c r="Q224" s="91" t="str">
        <f t="shared" si="43"/>
        <v>NO</v>
      </c>
      <c r="R224" s="120" t="s">
        <v>530</v>
      </c>
      <c r="S224" s="95">
        <v>1571</v>
      </c>
      <c r="T224" s="75">
        <v>0</v>
      </c>
      <c r="U224" s="75">
        <v>77</v>
      </c>
      <c r="V224" s="97">
        <v>146</v>
      </c>
      <c r="W224" s="113">
        <f t="shared" si="44"/>
        <v>1</v>
      </c>
      <c r="X224" s="114">
        <f t="shared" si="49"/>
        <v>1</v>
      </c>
      <c r="Y224" s="114">
        <f t="shared" si="45"/>
        <v>0</v>
      </c>
      <c r="Z224" s="116">
        <f t="shared" si="46"/>
        <v>0</v>
      </c>
      <c r="AA224" s="121" t="str">
        <f t="shared" si="50"/>
        <v>SRSA</v>
      </c>
      <c r="AB224" s="113">
        <f t="shared" si="51"/>
        <v>1</v>
      </c>
      <c r="AC224" s="114">
        <f t="shared" si="52"/>
        <v>0</v>
      </c>
      <c r="AD224" s="116">
        <f t="shared" si="53"/>
        <v>0</v>
      </c>
      <c r="AE224" s="121" t="str">
        <f t="shared" si="47"/>
        <v>-</v>
      </c>
      <c r="AF224" s="113">
        <f t="shared" si="48"/>
        <v>0</v>
      </c>
      <c r="AG224" s="10" t="s">
        <v>714</v>
      </c>
    </row>
    <row r="225" spans="1:33" s="10" customFormat="1" ht="12.75">
      <c r="A225" s="111">
        <v>3173050</v>
      </c>
      <c r="B225" s="112">
        <v>130032000</v>
      </c>
      <c r="C225" s="113" t="s">
        <v>239</v>
      </c>
      <c r="D225" s="114" t="s">
        <v>240</v>
      </c>
      <c r="E225" s="114" t="s">
        <v>241</v>
      </c>
      <c r="F225" s="114">
        <v>68037</v>
      </c>
      <c r="G225" s="115">
        <v>489</v>
      </c>
      <c r="H225" s="116">
        <v>4022343585</v>
      </c>
      <c r="I225" s="117">
        <v>8</v>
      </c>
      <c r="J225" s="118" t="s">
        <v>530</v>
      </c>
      <c r="K225" s="91"/>
      <c r="L225" s="84">
        <v>471.88</v>
      </c>
      <c r="M225" s="88" t="s">
        <v>528</v>
      </c>
      <c r="N225" s="119">
        <v>9.467455621</v>
      </c>
      <c r="O225" s="118" t="s">
        <v>531</v>
      </c>
      <c r="P225" s="70"/>
      <c r="Q225" s="91" t="str">
        <f t="shared" si="43"/>
        <v>NO</v>
      </c>
      <c r="R225" s="120" t="s">
        <v>530</v>
      </c>
      <c r="S225" s="95">
        <v>15721</v>
      </c>
      <c r="T225" s="75">
        <v>1411</v>
      </c>
      <c r="U225" s="75">
        <v>1854</v>
      </c>
      <c r="V225" s="97">
        <v>1844</v>
      </c>
      <c r="W225" s="113">
        <f t="shared" si="44"/>
        <v>1</v>
      </c>
      <c r="X225" s="114">
        <f t="shared" si="49"/>
        <v>1</v>
      </c>
      <c r="Y225" s="114">
        <f t="shared" si="45"/>
        <v>0</v>
      </c>
      <c r="Z225" s="116">
        <f t="shared" si="46"/>
        <v>0</v>
      </c>
      <c r="AA225" s="121" t="str">
        <f t="shared" si="50"/>
        <v>SRSA</v>
      </c>
      <c r="AB225" s="113">
        <f t="shared" si="51"/>
        <v>1</v>
      </c>
      <c r="AC225" s="114">
        <f t="shared" si="52"/>
        <v>0</v>
      </c>
      <c r="AD225" s="116">
        <f t="shared" si="53"/>
        <v>0</v>
      </c>
      <c r="AE225" s="121" t="str">
        <f t="shared" si="47"/>
        <v>-</v>
      </c>
      <c r="AF225" s="113">
        <f t="shared" si="48"/>
        <v>0</v>
      </c>
      <c r="AG225" s="10" t="s">
        <v>713</v>
      </c>
    </row>
    <row r="226" spans="1:33" s="10" customFormat="1" ht="12.75">
      <c r="A226" s="111">
        <v>3173090</v>
      </c>
      <c r="B226" s="112">
        <v>820001000</v>
      </c>
      <c r="C226" s="113" t="s">
        <v>242</v>
      </c>
      <c r="D226" s="114" t="s">
        <v>243</v>
      </c>
      <c r="E226" s="114" t="s">
        <v>244</v>
      </c>
      <c r="F226" s="114">
        <v>68853</v>
      </c>
      <c r="G226" s="115">
        <v>628</v>
      </c>
      <c r="H226" s="116">
        <v>3087450120</v>
      </c>
      <c r="I226" s="117">
        <v>7</v>
      </c>
      <c r="J226" s="118" t="s">
        <v>530</v>
      </c>
      <c r="K226" s="91"/>
      <c r="L226" s="84">
        <v>331.79</v>
      </c>
      <c r="M226" s="88" t="s">
        <v>529</v>
      </c>
      <c r="N226" s="119">
        <v>15.69148936</v>
      </c>
      <c r="O226" s="118" t="s">
        <v>531</v>
      </c>
      <c r="P226" s="70"/>
      <c r="Q226" s="91" t="str">
        <f t="shared" si="43"/>
        <v>NO</v>
      </c>
      <c r="R226" s="120" t="s">
        <v>530</v>
      </c>
      <c r="S226" s="95">
        <v>25198</v>
      </c>
      <c r="T226" s="75">
        <v>2587</v>
      </c>
      <c r="U226" s="75">
        <v>2438</v>
      </c>
      <c r="V226" s="97">
        <v>1293</v>
      </c>
      <c r="W226" s="113">
        <f t="shared" si="44"/>
        <v>1</v>
      </c>
      <c r="X226" s="114">
        <f t="shared" si="49"/>
        <v>1</v>
      </c>
      <c r="Y226" s="114">
        <f t="shared" si="45"/>
        <v>0</v>
      </c>
      <c r="Z226" s="116">
        <f t="shared" si="46"/>
        <v>0</v>
      </c>
      <c r="AA226" s="121" t="str">
        <f t="shared" si="50"/>
        <v>SRSA</v>
      </c>
      <c r="AB226" s="113">
        <f t="shared" si="51"/>
        <v>1</v>
      </c>
      <c r="AC226" s="114">
        <f t="shared" si="52"/>
        <v>0</v>
      </c>
      <c r="AD226" s="116">
        <f t="shared" si="53"/>
        <v>0</v>
      </c>
      <c r="AE226" s="121" t="str">
        <f t="shared" si="47"/>
        <v>-</v>
      </c>
      <c r="AF226" s="113">
        <f t="shared" si="48"/>
        <v>0</v>
      </c>
      <c r="AG226" s="10" t="s">
        <v>712</v>
      </c>
    </row>
    <row r="227" spans="1:33" s="10" customFormat="1" ht="12.75">
      <c r="A227" s="111">
        <v>3173120</v>
      </c>
      <c r="B227" s="112">
        <v>580025000</v>
      </c>
      <c r="C227" s="113" t="s">
        <v>245</v>
      </c>
      <c r="D227" s="114" t="s">
        <v>246</v>
      </c>
      <c r="E227" s="114" t="s">
        <v>247</v>
      </c>
      <c r="F227" s="114">
        <v>68879</v>
      </c>
      <c r="G227" s="115">
        <v>170</v>
      </c>
      <c r="H227" s="116">
        <v>3089426115</v>
      </c>
      <c r="I227" s="117">
        <v>7</v>
      </c>
      <c r="J227" s="118" t="s">
        <v>530</v>
      </c>
      <c r="K227" s="91"/>
      <c r="L227" s="84">
        <v>119.43</v>
      </c>
      <c r="M227" s="88" t="s">
        <v>529</v>
      </c>
      <c r="N227" s="119">
        <v>18.88111888</v>
      </c>
      <c r="O227" s="118" t="s">
        <v>531</v>
      </c>
      <c r="P227" s="70"/>
      <c r="Q227" s="91" t="str">
        <f t="shared" si="43"/>
        <v>NO</v>
      </c>
      <c r="R227" s="120" t="s">
        <v>530</v>
      </c>
      <c r="S227" s="95">
        <v>7805</v>
      </c>
      <c r="T227" s="75">
        <v>1737</v>
      </c>
      <c r="U227" s="75">
        <v>1096</v>
      </c>
      <c r="V227" s="97">
        <v>821</v>
      </c>
      <c r="W227" s="113">
        <f t="shared" si="44"/>
        <v>1</v>
      </c>
      <c r="X227" s="114">
        <f t="shared" si="49"/>
        <v>1</v>
      </c>
      <c r="Y227" s="114">
        <f t="shared" si="45"/>
        <v>0</v>
      </c>
      <c r="Z227" s="116">
        <f t="shared" si="46"/>
        <v>0</v>
      </c>
      <c r="AA227" s="121" t="str">
        <f t="shared" si="50"/>
        <v>SRSA</v>
      </c>
      <c r="AB227" s="113">
        <f t="shared" si="51"/>
        <v>1</v>
      </c>
      <c r="AC227" s="114">
        <f t="shared" si="52"/>
        <v>0</v>
      </c>
      <c r="AD227" s="116">
        <f t="shared" si="53"/>
        <v>0</v>
      </c>
      <c r="AE227" s="121" t="str">
        <f t="shared" si="47"/>
        <v>-</v>
      </c>
      <c r="AF227" s="113">
        <f t="shared" si="48"/>
        <v>0</v>
      </c>
      <c r="AG227" s="10" t="s">
        <v>711</v>
      </c>
    </row>
    <row r="228" spans="1:33" s="10" customFormat="1" ht="12.75">
      <c r="A228" s="142">
        <v>9993101</v>
      </c>
      <c r="B228" s="142">
        <v>80036000</v>
      </c>
      <c r="C228" s="126" t="s">
        <v>545</v>
      </c>
      <c r="D228" s="127" t="s">
        <v>546</v>
      </c>
      <c r="E228" s="127" t="s">
        <v>1341</v>
      </c>
      <c r="F228" s="127">
        <v>68746</v>
      </c>
      <c r="G228" s="128">
        <v>98</v>
      </c>
      <c r="H228" s="129">
        <v>4025692081</v>
      </c>
      <c r="I228" s="130">
        <v>7</v>
      </c>
      <c r="J228" s="131" t="s">
        <v>530</v>
      </c>
      <c r="K228" s="132"/>
      <c r="L228" s="143">
        <v>100</v>
      </c>
      <c r="M228" s="144"/>
      <c r="N228" s="146"/>
      <c r="O228" s="131"/>
      <c r="P228" s="147"/>
      <c r="Q228" s="132" t="str">
        <f t="shared" si="43"/>
        <v>NO</v>
      </c>
      <c r="R228" s="137" t="s">
        <v>530</v>
      </c>
      <c r="S228" s="138">
        <v>7911</v>
      </c>
      <c r="T228" s="139">
        <v>1431</v>
      </c>
      <c r="U228" s="139">
        <v>1153</v>
      </c>
      <c r="V228" s="140">
        <v>799</v>
      </c>
      <c r="W228" s="126">
        <f t="shared" si="44"/>
        <v>1</v>
      </c>
      <c r="X228" s="127">
        <f t="shared" si="49"/>
        <v>1</v>
      </c>
      <c r="Y228" s="127">
        <f t="shared" si="45"/>
        <v>0</v>
      </c>
      <c r="Z228" s="129">
        <f t="shared" si="46"/>
        <v>0</v>
      </c>
      <c r="AA228" s="141" t="str">
        <f t="shared" si="50"/>
        <v>SRSA</v>
      </c>
      <c r="AB228" s="126">
        <f t="shared" si="51"/>
        <v>1</v>
      </c>
      <c r="AC228" s="127">
        <f t="shared" si="52"/>
        <v>0</v>
      </c>
      <c r="AD228" s="129">
        <f t="shared" si="53"/>
        <v>0</v>
      </c>
      <c r="AE228" s="141" t="str">
        <f t="shared" si="47"/>
        <v>-</v>
      </c>
      <c r="AF228" s="126">
        <f t="shared" si="48"/>
        <v>0</v>
      </c>
      <c r="AG228" s="10" t="e">
        <v>#N/A</v>
      </c>
    </row>
    <row r="229" spans="1:33" s="10" customFormat="1" ht="12.75">
      <c r="A229" s="111">
        <v>3173210</v>
      </c>
      <c r="B229" s="112">
        <v>110020000</v>
      </c>
      <c r="C229" s="113" t="s">
        <v>248</v>
      </c>
      <c r="D229" s="114" t="s">
        <v>249</v>
      </c>
      <c r="E229" s="114" t="s">
        <v>250</v>
      </c>
      <c r="F229" s="114">
        <v>68038</v>
      </c>
      <c r="G229" s="115">
        <v>526</v>
      </c>
      <c r="H229" s="116">
        <v>4026872363</v>
      </c>
      <c r="I229" s="117">
        <v>7</v>
      </c>
      <c r="J229" s="118" t="s">
        <v>530</v>
      </c>
      <c r="K229" s="91"/>
      <c r="L229" s="84">
        <v>333.5</v>
      </c>
      <c r="M229" s="88" t="s">
        <v>528</v>
      </c>
      <c r="N229" s="119">
        <v>13.81733021</v>
      </c>
      <c r="O229" s="118" t="s">
        <v>531</v>
      </c>
      <c r="P229" s="70"/>
      <c r="Q229" s="91" t="str">
        <f t="shared" si="43"/>
        <v>NO</v>
      </c>
      <c r="R229" s="120" t="s">
        <v>530</v>
      </c>
      <c r="S229" s="95">
        <v>20506</v>
      </c>
      <c r="T229" s="75">
        <v>2646</v>
      </c>
      <c r="U229" s="75">
        <v>2271</v>
      </c>
      <c r="V229" s="97">
        <v>2043</v>
      </c>
      <c r="W229" s="113">
        <f t="shared" si="44"/>
        <v>1</v>
      </c>
      <c r="X229" s="114">
        <f t="shared" si="49"/>
        <v>1</v>
      </c>
      <c r="Y229" s="114">
        <f t="shared" si="45"/>
        <v>0</v>
      </c>
      <c r="Z229" s="116">
        <f t="shared" si="46"/>
        <v>0</v>
      </c>
      <c r="AA229" s="121" t="str">
        <f t="shared" si="50"/>
        <v>SRSA</v>
      </c>
      <c r="AB229" s="113">
        <f t="shared" si="51"/>
        <v>1</v>
      </c>
      <c r="AC229" s="114">
        <f t="shared" si="52"/>
        <v>0</v>
      </c>
      <c r="AD229" s="116">
        <f t="shared" si="53"/>
        <v>0</v>
      </c>
      <c r="AE229" s="121" t="str">
        <f t="shared" si="47"/>
        <v>-</v>
      </c>
      <c r="AF229" s="113">
        <f t="shared" si="48"/>
        <v>0</v>
      </c>
      <c r="AG229" s="10" t="s">
        <v>710</v>
      </c>
    </row>
    <row r="230" spans="1:33" s="10" customFormat="1" ht="12.75">
      <c r="A230" s="111">
        <v>3173230</v>
      </c>
      <c r="B230" s="112">
        <v>590001000</v>
      </c>
      <c r="C230" s="113" t="s">
        <v>251</v>
      </c>
      <c r="D230" s="114" t="s">
        <v>252</v>
      </c>
      <c r="E230" s="114" t="s">
        <v>985</v>
      </c>
      <c r="F230" s="114">
        <v>68748</v>
      </c>
      <c r="G230" s="115">
        <v>450</v>
      </c>
      <c r="H230" s="116">
        <v>4024543336</v>
      </c>
      <c r="I230" s="117">
        <v>7</v>
      </c>
      <c r="J230" s="118" t="s">
        <v>530</v>
      </c>
      <c r="K230" s="91"/>
      <c r="L230" s="84">
        <v>545.6424400000001</v>
      </c>
      <c r="M230" s="88" t="s">
        <v>529</v>
      </c>
      <c r="N230" s="119">
        <v>17.95252226</v>
      </c>
      <c r="O230" s="118" t="s">
        <v>531</v>
      </c>
      <c r="P230" s="70"/>
      <c r="Q230" s="91" t="str">
        <f t="shared" si="43"/>
        <v>NO</v>
      </c>
      <c r="R230" s="120" t="s">
        <v>530</v>
      </c>
      <c r="S230" s="95">
        <v>30958.196</v>
      </c>
      <c r="T230" s="75">
        <v>4755.128</v>
      </c>
      <c r="U230" s="75">
        <v>4485.672</v>
      </c>
      <c r="V230" s="97">
        <v>2185.116</v>
      </c>
      <c r="W230" s="113">
        <f t="shared" si="44"/>
        <v>1</v>
      </c>
      <c r="X230" s="114">
        <f t="shared" si="49"/>
        <v>1</v>
      </c>
      <c r="Y230" s="114">
        <f t="shared" si="45"/>
        <v>0</v>
      </c>
      <c r="Z230" s="116">
        <f t="shared" si="46"/>
        <v>0</v>
      </c>
      <c r="AA230" s="121" t="str">
        <f t="shared" si="50"/>
        <v>SRSA</v>
      </c>
      <c r="AB230" s="113">
        <f t="shared" si="51"/>
        <v>1</v>
      </c>
      <c r="AC230" s="114">
        <f t="shared" si="52"/>
        <v>0</v>
      </c>
      <c r="AD230" s="116">
        <f t="shared" si="53"/>
        <v>0</v>
      </c>
      <c r="AE230" s="121" t="str">
        <f t="shared" si="47"/>
        <v>-</v>
      </c>
      <c r="AF230" s="113">
        <f t="shared" si="48"/>
        <v>0</v>
      </c>
      <c r="AG230" s="10" t="s">
        <v>709</v>
      </c>
    </row>
    <row r="231" spans="1:33" s="10" customFormat="1" ht="12.75">
      <c r="A231" s="111">
        <v>3173290</v>
      </c>
      <c r="B231" s="112">
        <v>550148000</v>
      </c>
      <c r="C231" s="113" t="s">
        <v>253</v>
      </c>
      <c r="D231" s="114" t="s">
        <v>254</v>
      </c>
      <c r="E231" s="114" t="s">
        <v>255</v>
      </c>
      <c r="F231" s="114">
        <v>68402</v>
      </c>
      <c r="G231" s="115">
        <v>9561</v>
      </c>
      <c r="H231" s="116">
        <v>4027962151</v>
      </c>
      <c r="I231" s="117">
        <v>8</v>
      </c>
      <c r="J231" s="118" t="s">
        <v>530</v>
      </c>
      <c r="K231" s="91"/>
      <c r="L231" s="84">
        <v>435.31</v>
      </c>
      <c r="M231" s="88" t="s">
        <v>528</v>
      </c>
      <c r="N231" s="119">
        <v>1.141552511</v>
      </c>
      <c r="O231" s="118" t="s">
        <v>531</v>
      </c>
      <c r="P231" s="70"/>
      <c r="Q231" s="91" t="str">
        <f t="shared" si="43"/>
        <v>NO</v>
      </c>
      <c r="R231" s="120" t="s">
        <v>530</v>
      </c>
      <c r="S231" s="95">
        <v>5859</v>
      </c>
      <c r="T231" s="75">
        <v>573</v>
      </c>
      <c r="U231" s="75">
        <v>1103</v>
      </c>
      <c r="V231" s="97">
        <v>1702</v>
      </c>
      <c r="W231" s="113">
        <f t="shared" si="44"/>
        <v>1</v>
      </c>
      <c r="X231" s="114">
        <f t="shared" si="49"/>
        <v>1</v>
      </c>
      <c r="Y231" s="114">
        <f t="shared" si="45"/>
        <v>0</v>
      </c>
      <c r="Z231" s="116">
        <f t="shared" si="46"/>
        <v>0</v>
      </c>
      <c r="AA231" s="121" t="str">
        <f t="shared" si="50"/>
        <v>SRSA</v>
      </c>
      <c r="AB231" s="113">
        <f t="shared" si="51"/>
        <v>1</v>
      </c>
      <c r="AC231" s="114">
        <f t="shared" si="52"/>
        <v>0</v>
      </c>
      <c r="AD231" s="116">
        <f t="shared" si="53"/>
        <v>0</v>
      </c>
      <c r="AE231" s="121" t="str">
        <f t="shared" si="47"/>
        <v>-</v>
      </c>
      <c r="AF231" s="113">
        <f t="shared" si="48"/>
        <v>0</v>
      </c>
      <c r="AG231" s="10" t="s">
        <v>708</v>
      </c>
    </row>
    <row r="232" spans="1:33" s="10" customFormat="1" ht="12.75">
      <c r="A232" s="124">
        <v>3135280</v>
      </c>
      <c r="B232" s="125">
        <v>780036000</v>
      </c>
      <c r="C232" s="126" t="s">
        <v>1521</v>
      </c>
      <c r="D232" s="127" t="s">
        <v>1522</v>
      </c>
      <c r="E232" s="127" t="s">
        <v>1523</v>
      </c>
      <c r="F232" s="127">
        <v>68040</v>
      </c>
      <c r="G232" s="128">
        <v>38</v>
      </c>
      <c r="H232" s="129">
        <v>4026425601</v>
      </c>
      <c r="I232" s="130">
        <v>8</v>
      </c>
      <c r="J232" s="131" t="s">
        <v>530</v>
      </c>
      <c r="K232" s="132"/>
      <c r="L232" s="133">
        <v>8.75</v>
      </c>
      <c r="M232" s="134" t="s">
        <v>528</v>
      </c>
      <c r="N232" s="135">
        <v>13.33333333</v>
      </c>
      <c r="O232" s="131" t="s">
        <v>531</v>
      </c>
      <c r="P232" s="136"/>
      <c r="Q232" s="132" t="str">
        <f t="shared" si="43"/>
        <v>NO</v>
      </c>
      <c r="R232" s="137" t="s">
        <v>530</v>
      </c>
      <c r="S232" s="138">
        <v>1250</v>
      </c>
      <c r="T232" s="139">
        <v>0</v>
      </c>
      <c r="U232" s="139">
        <v>20</v>
      </c>
      <c r="V232" s="140">
        <v>37</v>
      </c>
      <c r="W232" s="126">
        <f t="shared" si="44"/>
        <v>1</v>
      </c>
      <c r="X232" s="127">
        <f t="shared" si="49"/>
        <v>1</v>
      </c>
      <c r="Y232" s="127">
        <f t="shared" si="45"/>
        <v>0</v>
      </c>
      <c r="Z232" s="129">
        <f t="shared" si="46"/>
        <v>0</v>
      </c>
      <c r="AA232" s="141" t="str">
        <f t="shared" si="50"/>
        <v>SRSA</v>
      </c>
      <c r="AB232" s="126">
        <f t="shared" si="51"/>
        <v>1</v>
      </c>
      <c r="AC232" s="127">
        <f t="shared" si="52"/>
        <v>0</v>
      </c>
      <c r="AD232" s="129">
        <f t="shared" si="53"/>
        <v>0</v>
      </c>
      <c r="AE232" s="141" t="str">
        <f t="shared" si="47"/>
        <v>-</v>
      </c>
      <c r="AF232" s="126">
        <f t="shared" si="48"/>
        <v>0</v>
      </c>
      <c r="AG232" s="10" t="e">
        <v>#N/A</v>
      </c>
    </row>
    <row r="233" spans="1:33" s="10" customFormat="1" ht="12.75">
      <c r="A233" s="124">
        <v>3161920</v>
      </c>
      <c r="B233" s="125">
        <v>130096000</v>
      </c>
      <c r="C233" s="126" t="s">
        <v>47</v>
      </c>
      <c r="D233" s="127" t="s">
        <v>48</v>
      </c>
      <c r="E233" s="127" t="s">
        <v>49</v>
      </c>
      <c r="F233" s="127">
        <v>68403</v>
      </c>
      <c r="G233" s="128">
        <v>98</v>
      </c>
      <c r="H233" s="129">
        <v>4022345234</v>
      </c>
      <c r="I233" s="130">
        <v>8</v>
      </c>
      <c r="J233" s="131" t="s">
        <v>530</v>
      </c>
      <c r="K233" s="132"/>
      <c r="L233" s="133">
        <v>26.31</v>
      </c>
      <c r="M233" s="134" t="s">
        <v>528</v>
      </c>
      <c r="N233" s="135">
        <v>6.52173913</v>
      </c>
      <c r="O233" s="131" t="s">
        <v>531</v>
      </c>
      <c r="P233" s="136"/>
      <c r="Q233" s="132" t="str">
        <f t="shared" si="43"/>
        <v>NO</v>
      </c>
      <c r="R233" s="137" t="s">
        <v>530</v>
      </c>
      <c r="S233" s="138">
        <v>1563</v>
      </c>
      <c r="T233" s="139">
        <v>0</v>
      </c>
      <c r="U233" s="139">
        <v>57</v>
      </c>
      <c r="V233" s="140">
        <v>109</v>
      </c>
      <c r="W233" s="126">
        <f t="shared" si="44"/>
        <v>1</v>
      </c>
      <c r="X233" s="127">
        <f aca="true" t="shared" si="54" ref="X233:X264">IF(OR(AND(ISNUMBER(L233),AND(L233&gt;0,L233&lt;600)),AND(ISNUMBER(L233),AND(L233&gt;0,M233="YES"))),1,0)</f>
        <v>1</v>
      </c>
      <c r="Y233" s="127">
        <f t="shared" si="45"/>
        <v>0</v>
      </c>
      <c r="Z233" s="129">
        <f t="shared" si="46"/>
        <v>0</v>
      </c>
      <c r="AA233" s="141" t="str">
        <f aca="true" t="shared" si="55" ref="AA233:AA264">IF(AND(W233=1,X233=1),"SRSA","-")</f>
        <v>SRSA</v>
      </c>
      <c r="AB233" s="126">
        <f aca="true" t="shared" si="56" ref="AB233:AB264">IF(R233="YES",1,0)</f>
        <v>1</v>
      </c>
      <c r="AC233" s="127">
        <f aca="true" t="shared" si="57" ref="AC233:AC264">IF(OR(AND(ISNUMBER(P233),P233&gt;=20),(AND(ISNUMBER(P233)=FALSE,AND(ISNUMBER(N233),N233&gt;=20)))),1,0)</f>
        <v>0</v>
      </c>
      <c r="AD233" s="129">
        <f aca="true" t="shared" si="58" ref="AD233:AD264">IF(AND(AB233=1,AC233=1),"Initial",0)</f>
        <v>0</v>
      </c>
      <c r="AE233" s="141" t="str">
        <f t="shared" si="47"/>
        <v>-</v>
      </c>
      <c r="AF233" s="126">
        <f t="shared" si="48"/>
        <v>0</v>
      </c>
      <c r="AG233" s="10" t="e">
        <v>#N/A</v>
      </c>
    </row>
    <row r="234" spans="1:33" s="10" customFormat="1" ht="12.75">
      <c r="A234" s="124">
        <v>3142330</v>
      </c>
      <c r="B234" s="125">
        <v>740047000</v>
      </c>
      <c r="C234" s="126" t="s">
        <v>1553</v>
      </c>
      <c r="D234" s="127" t="s">
        <v>1554</v>
      </c>
      <c r="E234" s="127" t="s">
        <v>1555</v>
      </c>
      <c r="F234" s="127">
        <v>68355</v>
      </c>
      <c r="G234" s="128">
        <v>9616</v>
      </c>
      <c r="H234" s="129">
        <v>4022454889</v>
      </c>
      <c r="I234" s="130">
        <v>7</v>
      </c>
      <c r="J234" s="131" t="s">
        <v>530</v>
      </c>
      <c r="K234" s="132"/>
      <c r="L234" s="133">
        <v>8.75</v>
      </c>
      <c r="M234" s="134" t="s">
        <v>528</v>
      </c>
      <c r="N234" s="135">
        <v>5</v>
      </c>
      <c r="O234" s="131" t="s">
        <v>531</v>
      </c>
      <c r="P234" s="136"/>
      <c r="Q234" s="132" t="str">
        <f t="shared" si="43"/>
        <v>NO</v>
      </c>
      <c r="R234" s="137" t="s">
        <v>530</v>
      </c>
      <c r="S234" s="138">
        <v>881</v>
      </c>
      <c r="T234" s="139">
        <v>0</v>
      </c>
      <c r="U234" s="139">
        <v>18</v>
      </c>
      <c r="V234" s="140">
        <v>34</v>
      </c>
      <c r="W234" s="126">
        <f t="shared" si="44"/>
        <v>1</v>
      </c>
      <c r="X234" s="127">
        <f t="shared" si="54"/>
        <v>1</v>
      </c>
      <c r="Y234" s="127">
        <f t="shared" si="45"/>
        <v>0</v>
      </c>
      <c r="Z234" s="129">
        <f t="shared" si="46"/>
        <v>0</v>
      </c>
      <c r="AA234" s="141" t="str">
        <f t="shared" si="55"/>
        <v>SRSA</v>
      </c>
      <c r="AB234" s="126">
        <f t="shared" si="56"/>
        <v>1</v>
      </c>
      <c r="AC234" s="127">
        <f t="shared" si="57"/>
        <v>0</v>
      </c>
      <c r="AD234" s="129">
        <f t="shared" si="58"/>
        <v>0</v>
      </c>
      <c r="AE234" s="141" t="str">
        <f t="shared" si="47"/>
        <v>-</v>
      </c>
      <c r="AF234" s="126">
        <f t="shared" si="48"/>
        <v>0</v>
      </c>
      <c r="AG234" s="10" t="e">
        <v>#N/A</v>
      </c>
    </row>
    <row r="235" spans="1:33" s="10" customFormat="1" ht="12.75">
      <c r="A235" s="124">
        <v>3173350</v>
      </c>
      <c r="B235" s="125">
        <v>210169000</v>
      </c>
      <c r="C235" s="126" t="s">
        <v>256</v>
      </c>
      <c r="D235" s="127" t="s">
        <v>257</v>
      </c>
      <c r="E235" s="127" t="s">
        <v>258</v>
      </c>
      <c r="F235" s="127">
        <v>68855</v>
      </c>
      <c r="G235" s="128">
        <v>88</v>
      </c>
      <c r="H235" s="129">
        <v>3087323461</v>
      </c>
      <c r="I235" s="130">
        <v>7</v>
      </c>
      <c r="J235" s="131" t="s">
        <v>530</v>
      </c>
      <c r="K235" s="132"/>
      <c r="L235" s="133">
        <v>16.45</v>
      </c>
      <c r="M235" s="134" t="s">
        <v>529</v>
      </c>
      <c r="N235" s="135">
        <v>17.64705882</v>
      </c>
      <c r="O235" s="131" t="s">
        <v>531</v>
      </c>
      <c r="P235" s="136"/>
      <c r="Q235" s="132" t="str">
        <f t="shared" si="43"/>
        <v>NO</v>
      </c>
      <c r="R235" s="137" t="s">
        <v>530</v>
      </c>
      <c r="S235" s="138">
        <v>1565</v>
      </c>
      <c r="T235" s="139">
        <v>36</v>
      </c>
      <c r="U235" s="139">
        <v>33</v>
      </c>
      <c r="V235" s="140">
        <v>110</v>
      </c>
      <c r="W235" s="126">
        <f t="shared" si="44"/>
        <v>1</v>
      </c>
      <c r="X235" s="127">
        <f t="shared" si="54"/>
        <v>1</v>
      </c>
      <c r="Y235" s="127">
        <f t="shared" si="45"/>
        <v>0</v>
      </c>
      <c r="Z235" s="129">
        <f t="shared" si="46"/>
        <v>0</v>
      </c>
      <c r="AA235" s="141" t="str">
        <f t="shared" si="55"/>
        <v>SRSA</v>
      </c>
      <c r="AB235" s="126">
        <f t="shared" si="56"/>
        <v>1</v>
      </c>
      <c r="AC235" s="127">
        <f t="shared" si="57"/>
        <v>0</v>
      </c>
      <c r="AD235" s="129">
        <f t="shared" si="58"/>
        <v>0</v>
      </c>
      <c r="AE235" s="141" t="str">
        <f t="shared" si="47"/>
        <v>-</v>
      </c>
      <c r="AF235" s="126">
        <f t="shared" si="48"/>
        <v>0</v>
      </c>
      <c r="AG235" s="10" t="e">
        <v>#N/A</v>
      </c>
    </row>
    <row r="236" spans="1:33" s="1" customFormat="1" ht="12.75">
      <c r="A236" s="122">
        <v>3100023</v>
      </c>
      <c r="B236" s="122">
        <v>560007000</v>
      </c>
      <c r="C236" s="113" t="s">
        <v>974</v>
      </c>
      <c r="D236" s="114" t="s">
        <v>975</v>
      </c>
      <c r="E236" s="114" t="s">
        <v>976</v>
      </c>
      <c r="F236" s="114">
        <v>69151</v>
      </c>
      <c r="G236" s="114">
        <v>188</v>
      </c>
      <c r="H236" s="116">
        <v>3085824585</v>
      </c>
      <c r="I236" s="117">
        <v>7</v>
      </c>
      <c r="J236" s="118" t="s">
        <v>530</v>
      </c>
      <c r="K236" s="91"/>
      <c r="L236" s="84">
        <v>260.89</v>
      </c>
      <c r="M236" s="88" t="s">
        <v>528</v>
      </c>
      <c r="N236" s="119">
        <v>26.76056338</v>
      </c>
      <c r="O236" s="118" t="s">
        <v>530</v>
      </c>
      <c r="P236" s="70"/>
      <c r="Q236" s="91" t="str">
        <f t="shared" si="43"/>
        <v>NO</v>
      </c>
      <c r="R236" s="120" t="s">
        <v>530</v>
      </c>
      <c r="S236" s="95">
        <v>13924</v>
      </c>
      <c r="T236" s="75">
        <v>1806</v>
      </c>
      <c r="U236" s="75">
        <v>1894</v>
      </c>
      <c r="V236" s="97">
        <v>1083</v>
      </c>
      <c r="W236" s="113">
        <f t="shared" si="44"/>
        <v>1</v>
      </c>
      <c r="X236" s="114">
        <f t="shared" si="54"/>
        <v>1</v>
      </c>
      <c r="Y236" s="114">
        <f t="shared" si="45"/>
        <v>0</v>
      </c>
      <c r="Z236" s="116">
        <f t="shared" si="46"/>
        <v>0</v>
      </c>
      <c r="AA236" s="121" t="str">
        <f t="shared" si="55"/>
        <v>SRSA</v>
      </c>
      <c r="AB236" s="113">
        <f t="shared" si="56"/>
        <v>1</v>
      </c>
      <c r="AC236" s="114">
        <f t="shared" si="57"/>
        <v>1</v>
      </c>
      <c r="AD236" s="116" t="str">
        <f t="shared" si="58"/>
        <v>Initial</v>
      </c>
      <c r="AE236" s="121" t="str">
        <f t="shared" si="47"/>
        <v>-</v>
      </c>
      <c r="AF236" s="113" t="str">
        <f t="shared" si="48"/>
        <v>SRSA</v>
      </c>
      <c r="AG236" s="10" t="s">
        <v>974</v>
      </c>
    </row>
    <row r="237" spans="1:33" s="10" customFormat="1" ht="12.75">
      <c r="A237" s="111">
        <v>3173440</v>
      </c>
      <c r="B237" s="112">
        <v>320046000</v>
      </c>
      <c r="C237" s="113" t="s">
        <v>259</v>
      </c>
      <c r="D237" s="114" t="s">
        <v>260</v>
      </c>
      <c r="E237" s="114" t="s">
        <v>261</v>
      </c>
      <c r="F237" s="114">
        <v>69038</v>
      </c>
      <c r="G237" s="115">
        <v>46</v>
      </c>
      <c r="H237" s="116">
        <v>3083624223</v>
      </c>
      <c r="I237" s="117">
        <v>7</v>
      </c>
      <c r="J237" s="118" t="s">
        <v>530</v>
      </c>
      <c r="K237" s="91"/>
      <c r="L237" s="84">
        <v>169.04</v>
      </c>
      <c r="M237" s="88" t="s">
        <v>529</v>
      </c>
      <c r="N237" s="119">
        <v>3.8647343</v>
      </c>
      <c r="O237" s="118" t="s">
        <v>531</v>
      </c>
      <c r="P237" s="70"/>
      <c r="Q237" s="91" t="str">
        <f t="shared" si="43"/>
        <v>NO</v>
      </c>
      <c r="R237" s="120" t="s">
        <v>530</v>
      </c>
      <c r="S237" s="95">
        <v>9098</v>
      </c>
      <c r="T237" s="75">
        <v>1242</v>
      </c>
      <c r="U237" s="75">
        <v>1139</v>
      </c>
      <c r="V237" s="97">
        <v>1027</v>
      </c>
      <c r="W237" s="113">
        <f t="shared" si="44"/>
        <v>1</v>
      </c>
      <c r="X237" s="114">
        <f t="shared" si="54"/>
        <v>1</v>
      </c>
      <c r="Y237" s="114">
        <f t="shared" si="45"/>
        <v>0</v>
      </c>
      <c r="Z237" s="116">
        <f t="shared" si="46"/>
        <v>0</v>
      </c>
      <c r="AA237" s="121" t="str">
        <f t="shared" si="55"/>
        <v>SRSA</v>
      </c>
      <c r="AB237" s="113">
        <f t="shared" si="56"/>
        <v>1</v>
      </c>
      <c r="AC237" s="114">
        <f t="shared" si="57"/>
        <v>0</v>
      </c>
      <c r="AD237" s="116">
        <f t="shared" si="58"/>
        <v>0</v>
      </c>
      <c r="AE237" s="121" t="str">
        <f t="shared" si="47"/>
        <v>-</v>
      </c>
      <c r="AF237" s="113">
        <f t="shared" si="48"/>
        <v>0</v>
      </c>
      <c r="AG237" s="10" t="s">
        <v>707</v>
      </c>
    </row>
    <row r="238" spans="1:33" s="10" customFormat="1" ht="12.75">
      <c r="A238" s="124">
        <v>3120370</v>
      </c>
      <c r="B238" s="125">
        <v>660017000</v>
      </c>
      <c r="C238" s="126" t="s">
        <v>1429</v>
      </c>
      <c r="D238" s="127" t="s">
        <v>1430</v>
      </c>
      <c r="E238" s="127" t="s">
        <v>1003</v>
      </c>
      <c r="F238" s="127">
        <v>68503</v>
      </c>
      <c r="G238" s="128">
        <v>3299</v>
      </c>
      <c r="H238" s="129">
        <v>4028734381</v>
      </c>
      <c r="I238" s="130">
        <v>7</v>
      </c>
      <c r="J238" s="131" t="s">
        <v>530</v>
      </c>
      <c r="K238" s="132"/>
      <c r="L238" s="133">
        <v>15.57</v>
      </c>
      <c r="M238" s="134" t="s">
        <v>528</v>
      </c>
      <c r="N238" s="135">
        <v>1.538461538</v>
      </c>
      <c r="O238" s="131" t="s">
        <v>531</v>
      </c>
      <c r="P238" s="136"/>
      <c r="Q238" s="132" t="str">
        <f t="shared" si="43"/>
        <v>NO</v>
      </c>
      <c r="R238" s="137" t="s">
        <v>530</v>
      </c>
      <c r="S238" s="138">
        <v>0</v>
      </c>
      <c r="T238" s="139">
        <v>0</v>
      </c>
      <c r="U238" s="139">
        <v>0</v>
      </c>
      <c r="V238" s="140">
        <v>0</v>
      </c>
      <c r="W238" s="126">
        <f t="shared" si="44"/>
        <v>1</v>
      </c>
      <c r="X238" s="127">
        <f t="shared" si="54"/>
        <v>1</v>
      </c>
      <c r="Y238" s="127">
        <f t="shared" si="45"/>
        <v>0</v>
      </c>
      <c r="Z238" s="129">
        <f t="shared" si="46"/>
        <v>0</v>
      </c>
      <c r="AA238" s="141" t="str">
        <f t="shared" si="55"/>
        <v>SRSA</v>
      </c>
      <c r="AB238" s="126">
        <f t="shared" si="56"/>
        <v>1</v>
      </c>
      <c r="AC238" s="127">
        <f t="shared" si="57"/>
        <v>0</v>
      </c>
      <c r="AD238" s="129">
        <f t="shared" si="58"/>
        <v>0</v>
      </c>
      <c r="AE238" s="141" t="str">
        <f t="shared" si="47"/>
        <v>-</v>
      </c>
      <c r="AF238" s="126">
        <f t="shared" si="48"/>
        <v>0</v>
      </c>
      <c r="AG238" s="10" t="e">
        <v>#N/A</v>
      </c>
    </row>
    <row r="239" spans="1:33" s="10" customFormat="1" ht="12.75">
      <c r="A239" s="111">
        <v>3173500</v>
      </c>
      <c r="B239" s="112">
        <v>930083000</v>
      </c>
      <c r="C239" s="113" t="s">
        <v>264</v>
      </c>
      <c r="D239" s="114" t="s">
        <v>265</v>
      </c>
      <c r="E239" s="114" t="s">
        <v>266</v>
      </c>
      <c r="F239" s="114">
        <v>68401</v>
      </c>
      <c r="G239" s="115">
        <v>278</v>
      </c>
      <c r="H239" s="116">
        <v>4027242231</v>
      </c>
      <c r="I239" s="117">
        <v>7</v>
      </c>
      <c r="J239" s="118" t="s">
        <v>530</v>
      </c>
      <c r="K239" s="91"/>
      <c r="L239" s="84">
        <v>169.84</v>
      </c>
      <c r="M239" s="88" t="s">
        <v>528</v>
      </c>
      <c r="N239" s="119">
        <v>12.26993865</v>
      </c>
      <c r="O239" s="118" t="s">
        <v>531</v>
      </c>
      <c r="P239" s="70"/>
      <c r="Q239" s="91" t="str">
        <f t="shared" si="43"/>
        <v>NO</v>
      </c>
      <c r="R239" s="120" t="s">
        <v>530</v>
      </c>
      <c r="S239" s="95">
        <v>6893</v>
      </c>
      <c r="T239" s="75">
        <v>677</v>
      </c>
      <c r="U239" s="75">
        <v>339</v>
      </c>
      <c r="V239" s="97">
        <v>645</v>
      </c>
      <c r="W239" s="113">
        <f t="shared" si="44"/>
        <v>1</v>
      </c>
      <c r="X239" s="114">
        <f t="shared" si="54"/>
        <v>1</v>
      </c>
      <c r="Y239" s="114">
        <f t="shared" si="45"/>
        <v>0</v>
      </c>
      <c r="Z239" s="116">
        <f t="shared" si="46"/>
        <v>0</v>
      </c>
      <c r="AA239" s="121" t="str">
        <f t="shared" si="55"/>
        <v>SRSA</v>
      </c>
      <c r="AB239" s="113">
        <f t="shared" si="56"/>
        <v>1</v>
      </c>
      <c r="AC239" s="114">
        <f t="shared" si="57"/>
        <v>0</v>
      </c>
      <c r="AD239" s="116">
        <f t="shared" si="58"/>
        <v>0</v>
      </c>
      <c r="AE239" s="121" t="str">
        <f t="shared" si="47"/>
        <v>-</v>
      </c>
      <c r="AF239" s="113">
        <f t="shared" si="48"/>
        <v>0</v>
      </c>
      <c r="AG239" s="10" t="s">
        <v>706</v>
      </c>
    </row>
    <row r="240" spans="1:33" s="10" customFormat="1" ht="12.75">
      <c r="A240" s="111">
        <v>3173560</v>
      </c>
      <c r="B240" s="112">
        <v>600090000</v>
      </c>
      <c r="C240" s="113" t="s">
        <v>267</v>
      </c>
      <c r="D240" s="114" t="s">
        <v>268</v>
      </c>
      <c r="E240" s="114" t="s">
        <v>1352</v>
      </c>
      <c r="F240" s="114">
        <v>69167</v>
      </c>
      <c r="G240" s="115">
        <v>38</v>
      </c>
      <c r="H240" s="116">
        <v>3085872262</v>
      </c>
      <c r="I240" s="117">
        <v>7</v>
      </c>
      <c r="J240" s="118" t="s">
        <v>530</v>
      </c>
      <c r="K240" s="91"/>
      <c r="L240" s="84">
        <v>39.13</v>
      </c>
      <c r="M240" s="88" t="s">
        <v>528</v>
      </c>
      <c r="N240" s="119">
        <v>15.78947368</v>
      </c>
      <c r="O240" s="118" t="s">
        <v>531</v>
      </c>
      <c r="P240" s="70"/>
      <c r="Q240" s="91" t="str">
        <f t="shared" si="43"/>
        <v>NO</v>
      </c>
      <c r="R240" s="120" t="s">
        <v>530</v>
      </c>
      <c r="S240" s="95">
        <v>3471</v>
      </c>
      <c r="T240" s="75">
        <v>0</v>
      </c>
      <c r="U240" s="75">
        <v>93</v>
      </c>
      <c r="V240" s="97">
        <v>176</v>
      </c>
      <c r="W240" s="113">
        <f t="shared" si="44"/>
        <v>1</v>
      </c>
      <c r="X240" s="114">
        <f t="shared" si="54"/>
        <v>1</v>
      </c>
      <c r="Y240" s="114">
        <f t="shared" si="45"/>
        <v>0</v>
      </c>
      <c r="Z240" s="116">
        <f t="shared" si="46"/>
        <v>0</v>
      </c>
      <c r="AA240" s="121" t="str">
        <f t="shared" si="55"/>
        <v>SRSA</v>
      </c>
      <c r="AB240" s="113">
        <f t="shared" si="56"/>
        <v>1</v>
      </c>
      <c r="AC240" s="114">
        <f t="shared" si="57"/>
        <v>0</v>
      </c>
      <c r="AD240" s="116">
        <f t="shared" si="58"/>
        <v>0</v>
      </c>
      <c r="AE240" s="121" t="str">
        <f t="shared" si="47"/>
        <v>-</v>
      </c>
      <c r="AF240" s="113">
        <f t="shared" si="48"/>
        <v>0</v>
      </c>
      <c r="AG240" s="10" t="s">
        <v>705</v>
      </c>
    </row>
    <row r="241" spans="1:33" s="10" customFormat="1" ht="12.75">
      <c r="A241" s="111">
        <v>3173590</v>
      </c>
      <c r="B241" s="112">
        <v>780072000</v>
      </c>
      <c r="C241" s="113" t="s">
        <v>269</v>
      </c>
      <c r="D241" s="114" t="s">
        <v>270</v>
      </c>
      <c r="E241" s="114" t="s">
        <v>271</v>
      </c>
      <c r="F241" s="114">
        <v>68041</v>
      </c>
      <c r="G241" s="115">
        <v>158</v>
      </c>
      <c r="H241" s="116">
        <v>4026242745</v>
      </c>
      <c r="I241" s="117">
        <v>8</v>
      </c>
      <c r="J241" s="118" t="s">
        <v>530</v>
      </c>
      <c r="K241" s="91"/>
      <c r="L241" s="84">
        <v>273.01</v>
      </c>
      <c r="M241" s="88" t="s">
        <v>528</v>
      </c>
      <c r="N241" s="119">
        <v>7.975460123</v>
      </c>
      <c r="O241" s="118" t="s">
        <v>531</v>
      </c>
      <c r="P241" s="70"/>
      <c r="Q241" s="91" t="str">
        <f t="shared" si="43"/>
        <v>NO</v>
      </c>
      <c r="R241" s="120" t="s">
        <v>530</v>
      </c>
      <c r="S241" s="95">
        <v>11793</v>
      </c>
      <c r="T241" s="75">
        <v>968</v>
      </c>
      <c r="U241" s="75">
        <v>1093</v>
      </c>
      <c r="V241" s="97">
        <v>1065</v>
      </c>
      <c r="W241" s="113">
        <f t="shared" si="44"/>
        <v>1</v>
      </c>
      <c r="X241" s="114">
        <f t="shared" si="54"/>
        <v>1</v>
      </c>
      <c r="Y241" s="114">
        <f t="shared" si="45"/>
        <v>0</v>
      </c>
      <c r="Z241" s="116">
        <f t="shared" si="46"/>
        <v>0</v>
      </c>
      <c r="AA241" s="121" t="str">
        <f t="shared" si="55"/>
        <v>SRSA</v>
      </c>
      <c r="AB241" s="113">
        <f t="shared" si="56"/>
        <v>1</v>
      </c>
      <c r="AC241" s="114">
        <f t="shared" si="57"/>
        <v>0</v>
      </c>
      <c r="AD241" s="116">
        <f t="shared" si="58"/>
        <v>0</v>
      </c>
      <c r="AE241" s="121" t="str">
        <f t="shared" si="47"/>
        <v>-</v>
      </c>
      <c r="AF241" s="113">
        <f t="shared" si="48"/>
        <v>0</v>
      </c>
      <c r="AG241" s="10" t="s">
        <v>647</v>
      </c>
    </row>
    <row r="242" spans="1:33" s="10" customFormat="1" ht="12.75">
      <c r="A242" s="111">
        <v>3173600</v>
      </c>
      <c r="B242" s="112">
        <v>320125000</v>
      </c>
      <c r="C242" s="113" t="s">
        <v>272</v>
      </c>
      <c r="D242" s="114" t="s">
        <v>273</v>
      </c>
      <c r="E242" s="114" t="s">
        <v>274</v>
      </c>
      <c r="F242" s="114">
        <v>69025</v>
      </c>
      <c r="G242" s="115">
        <v>9</v>
      </c>
      <c r="H242" s="116">
        <v>3083674106</v>
      </c>
      <c r="I242" s="117">
        <v>7</v>
      </c>
      <c r="J242" s="118" t="s">
        <v>530</v>
      </c>
      <c r="K242" s="91"/>
      <c r="L242" s="84">
        <v>243.79</v>
      </c>
      <c r="M242" s="88" t="s">
        <v>529</v>
      </c>
      <c r="N242" s="119">
        <v>16.74876847</v>
      </c>
      <c r="O242" s="118" t="s">
        <v>531</v>
      </c>
      <c r="P242" s="70"/>
      <c r="Q242" s="91" t="str">
        <f t="shared" si="43"/>
        <v>NO</v>
      </c>
      <c r="R242" s="120" t="s">
        <v>530</v>
      </c>
      <c r="S242" s="95">
        <v>18976</v>
      </c>
      <c r="T242" s="75">
        <v>2233</v>
      </c>
      <c r="U242" s="75">
        <v>1969</v>
      </c>
      <c r="V242" s="97">
        <v>1499</v>
      </c>
      <c r="W242" s="113">
        <f t="shared" si="44"/>
        <v>1</v>
      </c>
      <c r="X242" s="114">
        <f t="shared" si="54"/>
        <v>1</v>
      </c>
      <c r="Y242" s="114">
        <f t="shared" si="45"/>
        <v>0</v>
      </c>
      <c r="Z242" s="116">
        <f t="shared" si="46"/>
        <v>0</v>
      </c>
      <c r="AA242" s="121" t="str">
        <f t="shared" si="55"/>
        <v>SRSA</v>
      </c>
      <c r="AB242" s="113">
        <f t="shared" si="56"/>
        <v>1</v>
      </c>
      <c r="AC242" s="114">
        <f t="shared" si="57"/>
        <v>0</v>
      </c>
      <c r="AD242" s="116">
        <f t="shared" si="58"/>
        <v>0</v>
      </c>
      <c r="AE242" s="121" t="str">
        <f t="shared" si="47"/>
        <v>-</v>
      </c>
      <c r="AF242" s="113">
        <f t="shared" si="48"/>
        <v>0</v>
      </c>
      <c r="AG242" s="10" t="s">
        <v>704</v>
      </c>
    </row>
    <row r="243" spans="1:33" s="10" customFormat="1" ht="12.75">
      <c r="A243" s="111">
        <v>3173660</v>
      </c>
      <c r="B243" s="112">
        <v>480303000</v>
      </c>
      <c r="C243" s="113" t="s">
        <v>275</v>
      </c>
      <c r="D243" s="114" t="s">
        <v>276</v>
      </c>
      <c r="E243" s="114" t="s">
        <v>277</v>
      </c>
      <c r="F243" s="114">
        <v>68338</v>
      </c>
      <c r="G243" s="115">
        <v>190</v>
      </c>
      <c r="H243" s="116">
        <v>4024467265</v>
      </c>
      <c r="I243" s="117">
        <v>7</v>
      </c>
      <c r="J243" s="118" t="s">
        <v>530</v>
      </c>
      <c r="K243" s="91"/>
      <c r="L243" s="84">
        <v>196.78</v>
      </c>
      <c r="M243" s="88" t="s">
        <v>528</v>
      </c>
      <c r="N243" s="119">
        <v>12.69035533</v>
      </c>
      <c r="O243" s="118" t="s">
        <v>531</v>
      </c>
      <c r="P243" s="70"/>
      <c r="Q243" s="91" t="str">
        <f t="shared" si="43"/>
        <v>NO</v>
      </c>
      <c r="R243" s="120" t="s">
        <v>530</v>
      </c>
      <c r="S243" s="95">
        <v>11692</v>
      </c>
      <c r="T243" s="75">
        <v>1519</v>
      </c>
      <c r="U243" s="75">
        <v>1383</v>
      </c>
      <c r="V243" s="97">
        <v>1124</v>
      </c>
      <c r="W243" s="113">
        <f t="shared" si="44"/>
        <v>1</v>
      </c>
      <c r="X243" s="114">
        <f t="shared" si="54"/>
        <v>1</v>
      </c>
      <c r="Y243" s="114">
        <f t="shared" si="45"/>
        <v>0</v>
      </c>
      <c r="Z243" s="116">
        <f t="shared" si="46"/>
        <v>0</v>
      </c>
      <c r="AA243" s="121" t="str">
        <f t="shared" si="55"/>
        <v>SRSA</v>
      </c>
      <c r="AB243" s="113">
        <f t="shared" si="56"/>
        <v>1</v>
      </c>
      <c r="AC243" s="114">
        <f t="shared" si="57"/>
        <v>0</v>
      </c>
      <c r="AD243" s="116">
        <f t="shared" si="58"/>
        <v>0</v>
      </c>
      <c r="AE243" s="121" t="str">
        <f t="shared" si="47"/>
        <v>-</v>
      </c>
      <c r="AF243" s="113">
        <f t="shared" si="48"/>
        <v>0</v>
      </c>
      <c r="AG243" s="10" t="s">
        <v>703</v>
      </c>
    </row>
    <row r="244" spans="1:33" s="10" customFormat="1" ht="12.75">
      <c r="A244" s="111">
        <v>3173680</v>
      </c>
      <c r="B244" s="112">
        <v>160070000</v>
      </c>
      <c r="C244" s="113" t="s">
        <v>278</v>
      </c>
      <c r="D244" s="114" t="s">
        <v>1357</v>
      </c>
      <c r="E244" s="114" t="s">
        <v>1358</v>
      </c>
      <c r="F244" s="114">
        <v>69201</v>
      </c>
      <c r="G244" s="115">
        <v>1842</v>
      </c>
      <c r="H244" s="116">
        <v>4023761680</v>
      </c>
      <c r="I244" s="117">
        <v>7</v>
      </c>
      <c r="J244" s="118" t="s">
        <v>530</v>
      </c>
      <c r="K244" s="91"/>
      <c r="L244" s="84">
        <v>18.75</v>
      </c>
      <c r="M244" s="88" t="s">
        <v>529</v>
      </c>
      <c r="N244" s="119">
        <v>11.42857143</v>
      </c>
      <c r="O244" s="118" t="s">
        <v>531</v>
      </c>
      <c r="P244" s="70"/>
      <c r="Q244" s="91" t="str">
        <f t="shared" si="43"/>
        <v>NO</v>
      </c>
      <c r="R244" s="120" t="s">
        <v>530</v>
      </c>
      <c r="S244" s="95">
        <v>4977</v>
      </c>
      <c r="T244" s="75">
        <v>35</v>
      </c>
      <c r="U244" s="75">
        <v>37</v>
      </c>
      <c r="V244" s="97">
        <v>117</v>
      </c>
      <c r="W244" s="113">
        <f t="shared" si="44"/>
        <v>1</v>
      </c>
      <c r="X244" s="114">
        <f t="shared" si="54"/>
        <v>1</v>
      </c>
      <c r="Y244" s="114">
        <f t="shared" si="45"/>
        <v>0</v>
      </c>
      <c r="Z244" s="116">
        <f t="shared" si="46"/>
        <v>0</v>
      </c>
      <c r="AA244" s="121" t="str">
        <f t="shared" si="55"/>
        <v>SRSA</v>
      </c>
      <c r="AB244" s="113">
        <f t="shared" si="56"/>
        <v>1</v>
      </c>
      <c r="AC244" s="114">
        <f t="shared" si="57"/>
        <v>0</v>
      </c>
      <c r="AD244" s="116">
        <f t="shared" si="58"/>
        <v>0</v>
      </c>
      <c r="AE244" s="121" t="str">
        <f t="shared" si="47"/>
        <v>-</v>
      </c>
      <c r="AF244" s="113">
        <f t="shared" si="48"/>
        <v>0</v>
      </c>
      <c r="AG244" s="10" t="s">
        <v>702</v>
      </c>
    </row>
    <row r="245" spans="1:33" s="10" customFormat="1" ht="12.75">
      <c r="A245" s="124">
        <v>3136600</v>
      </c>
      <c r="B245" s="125">
        <v>550038000</v>
      </c>
      <c r="C245" s="126" t="s">
        <v>1530</v>
      </c>
      <c r="D245" s="127" t="s">
        <v>1407</v>
      </c>
      <c r="E245" s="127" t="s">
        <v>1003</v>
      </c>
      <c r="F245" s="127">
        <v>68503</v>
      </c>
      <c r="G245" s="128" t="s">
        <v>1098</v>
      </c>
      <c r="H245" s="129">
        <v>4024326372</v>
      </c>
      <c r="I245" s="130">
        <v>8</v>
      </c>
      <c r="J245" s="131" t="s">
        <v>530</v>
      </c>
      <c r="K245" s="132"/>
      <c r="L245" s="133">
        <v>5.7</v>
      </c>
      <c r="M245" s="134" t="s">
        <v>528</v>
      </c>
      <c r="N245" s="135">
        <v>4.545454545</v>
      </c>
      <c r="O245" s="131" t="s">
        <v>531</v>
      </c>
      <c r="P245" s="136"/>
      <c r="Q245" s="132" t="str">
        <f t="shared" si="43"/>
        <v>NO</v>
      </c>
      <c r="R245" s="137" t="s">
        <v>530</v>
      </c>
      <c r="S245" s="138">
        <v>612</v>
      </c>
      <c r="T245" s="139">
        <v>0</v>
      </c>
      <c r="U245" s="139">
        <v>12</v>
      </c>
      <c r="V245" s="140">
        <v>22</v>
      </c>
      <c r="W245" s="126">
        <f t="shared" si="44"/>
        <v>1</v>
      </c>
      <c r="X245" s="127">
        <f t="shared" si="54"/>
        <v>1</v>
      </c>
      <c r="Y245" s="127">
        <f t="shared" si="45"/>
        <v>0</v>
      </c>
      <c r="Z245" s="129">
        <f t="shared" si="46"/>
        <v>0</v>
      </c>
      <c r="AA245" s="141" t="str">
        <f t="shared" si="55"/>
        <v>SRSA</v>
      </c>
      <c r="AB245" s="126">
        <f t="shared" si="56"/>
        <v>1</v>
      </c>
      <c r="AC245" s="127">
        <f t="shared" si="57"/>
        <v>0</v>
      </c>
      <c r="AD245" s="129">
        <f t="shared" si="58"/>
        <v>0</v>
      </c>
      <c r="AE245" s="141" t="str">
        <f t="shared" si="47"/>
        <v>-</v>
      </c>
      <c r="AF245" s="126">
        <f t="shared" si="48"/>
        <v>0</v>
      </c>
      <c r="AG245" s="10" t="e">
        <v>#N/A</v>
      </c>
    </row>
    <row r="246" spans="1:33" s="10" customFormat="1" ht="12.75">
      <c r="A246" s="124">
        <v>3108400</v>
      </c>
      <c r="B246" s="125">
        <v>520003000</v>
      </c>
      <c r="C246" s="126" t="s">
        <v>1342</v>
      </c>
      <c r="D246" s="127" t="s">
        <v>1343</v>
      </c>
      <c r="E246" s="127" t="s">
        <v>1344</v>
      </c>
      <c r="F246" s="127">
        <v>68753</v>
      </c>
      <c r="G246" s="128">
        <v>95</v>
      </c>
      <c r="H246" s="129">
        <v>4024972490</v>
      </c>
      <c r="I246" s="130">
        <v>7</v>
      </c>
      <c r="J246" s="131" t="s">
        <v>530</v>
      </c>
      <c r="K246" s="132"/>
      <c r="L246" s="133">
        <v>7.24</v>
      </c>
      <c r="M246" s="134" t="s">
        <v>529</v>
      </c>
      <c r="N246" s="135">
        <v>50</v>
      </c>
      <c r="O246" s="131" t="s">
        <v>530</v>
      </c>
      <c r="P246" s="136"/>
      <c r="Q246" s="132" t="str">
        <f t="shared" si="43"/>
        <v>NO</v>
      </c>
      <c r="R246" s="137" t="s">
        <v>530</v>
      </c>
      <c r="S246" s="138">
        <v>1376</v>
      </c>
      <c r="T246" s="139">
        <v>0</v>
      </c>
      <c r="U246" s="139">
        <v>12</v>
      </c>
      <c r="V246" s="140">
        <v>22</v>
      </c>
      <c r="W246" s="126">
        <f t="shared" si="44"/>
        <v>1</v>
      </c>
      <c r="X246" s="127">
        <f t="shared" si="54"/>
        <v>1</v>
      </c>
      <c r="Y246" s="127">
        <f t="shared" si="45"/>
        <v>0</v>
      </c>
      <c r="Z246" s="129">
        <f t="shared" si="46"/>
        <v>0</v>
      </c>
      <c r="AA246" s="141" t="str">
        <f t="shared" si="55"/>
        <v>SRSA</v>
      </c>
      <c r="AB246" s="126">
        <f t="shared" si="56"/>
        <v>1</v>
      </c>
      <c r="AC246" s="127">
        <f t="shared" si="57"/>
        <v>1</v>
      </c>
      <c r="AD246" s="129" t="str">
        <f t="shared" si="58"/>
        <v>Initial</v>
      </c>
      <c r="AE246" s="141" t="str">
        <f t="shared" si="47"/>
        <v>-</v>
      </c>
      <c r="AF246" s="126" t="str">
        <f t="shared" si="48"/>
        <v>SRSA</v>
      </c>
      <c r="AG246" s="10" t="e">
        <v>#N/A</v>
      </c>
    </row>
    <row r="247" spans="1:33" s="10" customFormat="1" ht="12.75">
      <c r="A247" s="111">
        <v>3173800</v>
      </c>
      <c r="B247" s="112">
        <v>790002000</v>
      </c>
      <c r="C247" s="113" t="s">
        <v>285</v>
      </c>
      <c r="D247" s="114" t="s">
        <v>286</v>
      </c>
      <c r="E247" s="114" t="s">
        <v>188</v>
      </c>
      <c r="F247" s="114">
        <v>69356</v>
      </c>
      <c r="G247" s="115">
        <v>425</v>
      </c>
      <c r="H247" s="116">
        <v>3087831232</v>
      </c>
      <c r="I247" s="117">
        <v>7</v>
      </c>
      <c r="J247" s="118" t="s">
        <v>530</v>
      </c>
      <c r="K247" s="91"/>
      <c r="L247" s="84">
        <v>204.63</v>
      </c>
      <c r="M247" s="88" t="s">
        <v>528</v>
      </c>
      <c r="N247" s="119">
        <v>27.35426009</v>
      </c>
      <c r="O247" s="118" t="s">
        <v>530</v>
      </c>
      <c r="P247" s="70"/>
      <c r="Q247" s="91" t="str">
        <f t="shared" si="43"/>
        <v>NO</v>
      </c>
      <c r="R247" s="120" t="s">
        <v>530</v>
      </c>
      <c r="S247" s="95">
        <v>21794</v>
      </c>
      <c r="T247" s="75">
        <v>3233</v>
      </c>
      <c r="U247" s="75">
        <v>2498</v>
      </c>
      <c r="V247" s="97">
        <v>1430</v>
      </c>
      <c r="W247" s="113">
        <f t="shared" si="44"/>
        <v>1</v>
      </c>
      <c r="X247" s="114">
        <f t="shared" si="54"/>
        <v>1</v>
      </c>
      <c r="Y247" s="114">
        <f t="shared" si="45"/>
        <v>0</v>
      </c>
      <c r="Z247" s="116">
        <f t="shared" si="46"/>
        <v>0</v>
      </c>
      <c r="AA247" s="121" t="str">
        <f t="shared" si="55"/>
        <v>SRSA</v>
      </c>
      <c r="AB247" s="113">
        <f t="shared" si="56"/>
        <v>1</v>
      </c>
      <c r="AC247" s="114">
        <f t="shared" si="57"/>
        <v>1</v>
      </c>
      <c r="AD247" s="116" t="str">
        <f t="shared" si="58"/>
        <v>Initial</v>
      </c>
      <c r="AE247" s="121" t="str">
        <f t="shared" si="47"/>
        <v>-</v>
      </c>
      <c r="AF247" s="113" t="str">
        <f t="shared" si="48"/>
        <v>SRSA</v>
      </c>
      <c r="AG247" s="10" t="s">
        <v>701</v>
      </c>
    </row>
    <row r="248" spans="1:33" s="10" customFormat="1" ht="12.75">
      <c r="A248" s="111">
        <v>3131520</v>
      </c>
      <c r="B248" s="112">
        <v>810030000</v>
      </c>
      <c r="C248" s="113" t="s">
        <v>1489</v>
      </c>
      <c r="D248" s="114" t="s">
        <v>1490</v>
      </c>
      <c r="E248" s="114" t="s">
        <v>1491</v>
      </c>
      <c r="F248" s="114">
        <v>69347</v>
      </c>
      <c r="G248" s="115">
        <v>9752</v>
      </c>
      <c r="H248" s="116">
        <v>3082324517</v>
      </c>
      <c r="I248" s="117">
        <v>7</v>
      </c>
      <c r="J248" s="118" t="s">
        <v>530</v>
      </c>
      <c r="K248" s="91"/>
      <c r="L248" s="84">
        <v>29.04</v>
      </c>
      <c r="M248" s="88" t="s">
        <v>529</v>
      </c>
      <c r="N248" s="119">
        <v>18.60465116</v>
      </c>
      <c r="O248" s="118" t="s">
        <v>531</v>
      </c>
      <c r="P248" s="70"/>
      <c r="Q248" s="91" t="str">
        <f t="shared" si="43"/>
        <v>NO</v>
      </c>
      <c r="R248" s="120" t="s">
        <v>530</v>
      </c>
      <c r="S248" s="95">
        <v>2509</v>
      </c>
      <c r="T248" s="75">
        <v>446</v>
      </c>
      <c r="U248" s="75">
        <v>57</v>
      </c>
      <c r="V248" s="97">
        <v>202</v>
      </c>
      <c r="W248" s="113">
        <f t="shared" si="44"/>
        <v>1</v>
      </c>
      <c r="X248" s="114">
        <f t="shared" si="54"/>
        <v>1</v>
      </c>
      <c r="Y248" s="114">
        <f t="shared" si="45"/>
        <v>0</v>
      </c>
      <c r="Z248" s="116">
        <f t="shared" si="46"/>
        <v>0</v>
      </c>
      <c r="AA248" s="121" t="str">
        <f t="shared" si="55"/>
        <v>SRSA</v>
      </c>
      <c r="AB248" s="113">
        <f t="shared" si="56"/>
        <v>1</v>
      </c>
      <c r="AC248" s="114">
        <f t="shared" si="57"/>
        <v>0</v>
      </c>
      <c r="AD248" s="116">
        <f t="shared" si="58"/>
        <v>0</v>
      </c>
      <c r="AE248" s="121" t="str">
        <f t="shared" si="47"/>
        <v>-</v>
      </c>
      <c r="AF248" s="113">
        <f t="shared" si="48"/>
        <v>0</v>
      </c>
      <c r="AG248" s="10" t="s">
        <v>814</v>
      </c>
    </row>
    <row r="249" spans="1:33" s="10" customFormat="1" ht="12.75">
      <c r="A249" s="111">
        <v>3173890</v>
      </c>
      <c r="B249" s="112">
        <v>790031000</v>
      </c>
      <c r="C249" s="113" t="s">
        <v>290</v>
      </c>
      <c r="D249" s="114" t="s">
        <v>291</v>
      </c>
      <c r="E249" s="114" t="s">
        <v>168</v>
      </c>
      <c r="F249" s="114">
        <v>69357</v>
      </c>
      <c r="G249" s="115">
        <v>1199</v>
      </c>
      <c r="H249" s="116">
        <v>3086231707</v>
      </c>
      <c r="I249" s="117">
        <v>7</v>
      </c>
      <c r="J249" s="118" t="s">
        <v>530</v>
      </c>
      <c r="K249" s="91"/>
      <c r="L249" s="84">
        <v>578.54</v>
      </c>
      <c r="M249" s="88" t="s">
        <v>528</v>
      </c>
      <c r="N249" s="119">
        <v>16.19190405</v>
      </c>
      <c r="O249" s="118" t="s">
        <v>531</v>
      </c>
      <c r="P249" s="70"/>
      <c r="Q249" s="91" t="str">
        <f t="shared" si="43"/>
        <v>NO</v>
      </c>
      <c r="R249" s="120" t="s">
        <v>530</v>
      </c>
      <c r="S249" s="95">
        <v>54620</v>
      </c>
      <c r="T249" s="75">
        <v>6397</v>
      </c>
      <c r="U249" s="75">
        <v>5088</v>
      </c>
      <c r="V249" s="97">
        <v>3945</v>
      </c>
      <c r="W249" s="113">
        <f t="shared" si="44"/>
        <v>1</v>
      </c>
      <c r="X249" s="114">
        <f t="shared" si="54"/>
        <v>1</v>
      </c>
      <c r="Y249" s="114">
        <f t="shared" si="45"/>
        <v>0</v>
      </c>
      <c r="Z249" s="116">
        <f t="shared" si="46"/>
        <v>0</v>
      </c>
      <c r="AA249" s="121" t="str">
        <f t="shared" si="55"/>
        <v>SRSA</v>
      </c>
      <c r="AB249" s="113">
        <f t="shared" si="56"/>
        <v>1</v>
      </c>
      <c r="AC249" s="114">
        <f t="shared" si="57"/>
        <v>0</v>
      </c>
      <c r="AD249" s="116">
        <f t="shared" si="58"/>
        <v>0</v>
      </c>
      <c r="AE249" s="121" t="str">
        <f t="shared" si="47"/>
        <v>-</v>
      </c>
      <c r="AF249" s="113">
        <f t="shared" si="48"/>
        <v>0</v>
      </c>
      <c r="AG249" s="10" t="s">
        <v>700</v>
      </c>
    </row>
    <row r="250" spans="1:33" s="10" customFormat="1" ht="12.75">
      <c r="A250" s="111">
        <v>3100097</v>
      </c>
      <c r="B250" s="112">
        <v>790011000</v>
      </c>
      <c r="C250" s="113" t="s">
        <v>1075</v>
      </c>
      <c r="D250" s="114" t="s">
        <v>1076</v>
      </c>
      <c r="E250" s="114" t="s">
        <v>1077</v>
      </c>
      <c r="F250" s="114">
        <v>69358</v>
      </c>
      <c r="G250" s="115">
        <v>486</v>
      </c>
      <c r="H250" s="116">
        <v>3082472149</v>
      </c>
      <c r="I250" s="117">
        <v>7</v>
      </c>
      <c r="J250" s="118" t="s">
        <v>530</v>
      </c>
      <c r="K250" s="91"/>
      <c r="L250" s="84">
        <v>430.19</v>
      </c>
      <c r="M250" s="88" t="s">
        <v>528</v>
      </c>
      <c r="N250" s="119">
        <v>11.45631068</v>
      </c>
      <c r="O250" s="118" t="s">
        <v>531</v>
      </c>
      <c r="P250" s="70"/>
      <c r="Q250" s="91" t="str">
        <f t="shared" si="43"/>
        <v>NO</v>
      </c>
      <c r="R250" s="120" t="s">
        <v>530</v>
      </c>
      <c r="S250" s="95">
        <v>34900</v>
      </c>
      <c r="T250" s="75">
        <v>4086</v>
      </c>
      <c r="U250" s="75">
        <v>3617</v>
      </c>
      <c r="V250" s="97">
        <v>2810</v>
      </c>
      <c r="W250" s="113">
        <f t="shared" si="44"/>
        <v>1</v>
      </c>
      <c r="X250" s="114">
        <f t="shared" si="54"/>
        <v>1</v>
      </c>
      <c r="Y250" s="114">
        <f t="shared" si="45"/>
        <v>0</v>
      </c>
      <c r="Z250" s="116">
        <f t="shared" si="46"/>
        <v>0</v>
      </c>
      <c r="AA250" s="121" t="str">
        <f t="shared" si="55"/>
        <v>SRSA</v>
      </c>
      <c r="AB250" s="113">
        <f t="shared" si="56"/>
        <v>1</v>
      </c>
      <c r="AC250" s="114">
        <f t="shared" si="57"/>
        <v>0</v>
      </c>
      <c r="AD250" s="116">
        <f t="shared" si="58"/>
        <v>0</v>
      </c>
      <c r="AE250" s="121" t="str">
        <f t="shared" si="47"/>
        <v>-</v>
      </c>
      <c r="AF250" s="113">
        <f t="shared" si="48"/>
        <v>0</v>
      </c>
      <c r="AG250" s="10" t="s">
        <v>640</v>
      </c>
    </row>
    <row r="251" spans="1:33" s="10" customFormat="1" ht="12.75">
      <c r="A251" s="111">
        <v>3174040</v>
      </c>
      <c r="B251" s="112">
        <v>460001000</v>
      </c>
      <c r="C251" s="113" t="s">
        <v>292</v>
      </c>
      <c r="D251" s="114" t="s">
        <v>293</v>
      </c>
      <c r="E251" s="114" t="s">
        <v>294</v>
      </c>
      <c r="F251" s="114">
        <v>69152</v>
      </c>
      <c r="G251" s="115">
        <v>127</v>
      </c>
      <c r="H251" s="116">
        <v>3085462223</v>
      </c>
      <c r="I251" s="117">
        <v>7</v>
      </c>
      <c r="J251" s="118" t="s">
        <v>530</v>
      </c>
      <c r="K251" s="91"/>
      <c r="L251" s="84">
        <v>161.35</v>
      </c>
      <c r="M251" s="88" t="s">
        <v>529</v>
      </c>
      <c r="N251" s="119">
        <v>11.30952381</v>
      </c>
      <c r="O251" s="118" t="s">
        <v>531</v>
      </c>
      <c r="P251" s="70"/>
      <c r="Q251" s="91" t="str">
        <f t="shared" si="43"/>
        <v>NO</v>
      </c>
      <c r="R251" s="120" t="s">
        <v>530</v>
      </c>
      <c r="S251" s="95">
        <v>9906</v>
      </c>
      <c r="T251" s="75">
        <v>1040</v>
      </c>
      <c r="U251" s="75">
        <v>1032</v>
      </c>
      <c r="V251" s="97">
        <v>634</v>
      </c>
      <c r="W251" s="113">
        <f t="shared" si="44"/>
        <v>1</v>
      </c>
      <c r="X251" s="114">
        <f t="shared" si="54"/>
        <v>1</v>
      </c>
      <c r="Y251" s="114">
        <f t="shared" si="45"/>
        <v>0</v>
      </c>
      <c r="Z251" s="116">
        <f t="shared" si="46"/>
        <v>0</v>
      </c>
      <c r="AA251" s="121" t="str">
        <f t="shared" si="55"/>
        <v>SRSA</v>
      </c>
      <c r="AB251" s="113">
        <f t="shared" si="56"/>
        <v>1</v>
      </c>
      <c r="AC251" s="114">
        <f t="shared" si="57"/>
        <v>0</v>
      </c>
      <c r="AD251" s="116">
        <f t="shared" si="58"/>
        <v>0</v>
      </c>
      <c r="AE251" s="121" t="str">
        <f t="shared" si="47"/>
        <v>-</v>
      </c>
      <c r="AF251" s="113">
        <f t="shared" si="48"/>
        <v>0</v>
      </c>
      <c r="AG251" s="10" t="s">
        <v>699</v>
      </c>
    </row>
    <row r="252" spans="1:33" s="10" customFormat="1" ht="12.75">
      <c r="A252" s="111">
        <v>3100119</v>
      </c>
      <c r="B252" s="112">
        <v>22001000</v>
      </c>
      <c r="C252" s="113" t="s">
        <v>1122</v>
      </c>
      <c r="D252" s="114" t="s">
        <v>1123</v>
      </c>
      <c r="E252" s="114" t="s">
        <v>1124</v>
      </c>
      <c r="F252" s="114">
        <v>68773</v>
      </c>
      <c r="G252" s="115">
        <v>98</v>
      </c>
      <c r="H252" s="116">
        <v>4028932068</v>
      </c>
      <c r="I252" s="117">
        <v>7</v>
      </c>
      <c r="J252" s="118" t="s">
        <v>530</v>
      </c>
      <c r="K252" s="91"/>
      <c r="L252" s="84">
        <v>517.36</v>
      </c>
      <c r="M252" s="88" t="s">
        <v>529</v>
      </c>
      <c r="N252" s="119">
        <v>14.20560748</v>
      </c>
      <c r="O252" s="118" t="s">
        <v>531</v>
      </c>
      <c r="P252" s="70"/>
      <c r="Q252" s="91" t="str">
        <f t="shared" si="43"/>
        <v>NO</v>
      </c>
      <c r="R252" s="120" t="s">
        <v>530</v>
      </c>
      <c r="S252" s="95">
        <v>34171</v>
      </c>
      <c r="T252" s="75">
        <v>4027</v>
      </c>
      <c r="U252" s="75">
        <v>3844</v>
      </c>
      <c r="V252" s="97">
        <v>2954</v>
      </c>
      <c r="W252" s="113">
        <f t="shared" si="44"/>
        <v>1</v>
      </c>
      <c r="X252" s="114">
        <f t="shared" si="54"/>
        <v>1</v>
      </c>
      <c r="Y252" s="114">
        <f t="shared" si="45"/>
        <v>0</v>
      </c>
      <c r="Z252" s="116">
        <f t="shared" si="46"/>
        <v>0</v>
      </c>
      <c r="AA252" s="121" t="str">
        <f t="shared" si="55"/>
        <v>SRSA</v>
      </c>
      <c r="AB252" s="113">
        <f t="shared" si="56"/>
        <v>1</v>
      </c>
      <c r="AC252" s="114">
        <f t="shared" si="57"/>
        <v>0</v>
      </c>
      <c r="AD252" s="116">
        <f t="shared" si="58"/>
        <v>0</v>
      </c>
      <c r="AE252" s="121" t="str">
        <f t="shared" si="47"/>
        <v>-</v>
      </c>
      <c r="AF252" s="113">
        <f t="shared" si="48"/>
        <v>0</v>
      </c>
      <c r="AG252" s="10" t="s">
        <v>698</v>
      </c>
    </row>
    <row r="253" spans="1:33" s="10" customFormat="1" ht="12.75">
      <c r="A253" s="111">
        <v>3174220</v>
      </c>
      <c r="B253" s="112">
        <v>20009000</v>
      </c>
      <c r="C253" s="113" t="s">
        <v>300</v>
      </c>
      <c r="D253" s="114" t="s">
        <v>301</v>
      </c>
      <c r="E253" s="114" t="s">
        <v>1350</v>
      </c>
      <c r="F253" s="114">
        <v>68756</v>
      </c>
      <c r="G253" s="115">
        <v>149</v>
      </c>
      <c r="H253" s="116">
        <v>4028874166</v>
      </c>
      <c r="I253" s="117">
        <v>7</v>
      </c>
      <c r="J253" s="118" t="s">
        <v>530</v>
      </c>
      <c r="K253" s="91"/>
      <c r="L253" s="84">
        <v>409.19</v>
      </c>
      <c r="M253" s="88" t="s">
        <v>529</v>
      </c>
      <c r="N253" s="119">
        <v>18.46522782</v>
      </c>
      <c r="O253" s="118" t="s">
        <v>531</v>
      </c>
      <c r="P253" s="70"/>
      <c r="Q253" s="91" t="str">
        <f t="shared" si="43"/>
        <v>NO</v>
      </c>
      <c r="R253" s="120" t="s">
        <v>530</v>
      </c>
      <c r="S253" s="95">
        <v>24173</v>
      </c>
      <c r="T253" s="75">
        <v>3552</v>
      </c>
      <c r="U253" s="75">
        <v>3004</v>
      </c>
      <c r="V253" s="97">
        <v>2342</v>
      </c>
      <c r="W253" s="113">
        <f t="shared" si="44"/>
        <v>1</v>
      </c>
      <c r="X253" s="114">
        <f t="shared" si="54"/>
        <v>1</v>
      </c>
      <c r="Y253" s="114">
        <f t="shared" si="45"/>
        <v>0</v>
      </c>
      <c r="Z253" s="116">
        <f t="shared" si="46"/>
        <v>0</v>
      </c>
      <c r="AA253" s="121" t="str">
        <f t="shared" si="55"/>
        <v>SRSA</v>
      </c>
      <c r="AB253" s="113">
        <f t="shared" si="56"/>
        <v>1</v>
      </c>
      <c r="AC253" s="114">
        <f t="shared" si="57"/>
        <v>0</v>
      </c>
      <c r="AD253" s="116">
        <f t="shared" si="58"/>
        <v>0</v>
      </c>
      <c r="AE253" s="121" t="str">
        <f t="shared" si="47"/>
        <v>-</v>
      </c>
      <c r="AF253" s="113">
        <f t="shared" si="48"/>
        <v>0</v>
      </c>
      <c r="AG253" s="10" t="s">
        <v>697</v>
      </c>
    </row>
    <row r="254" spans="1:33" s="10" customFormat="1" ht="12.75">
      <c r="A254" s="111">
        <v>3174270</v>
      </c>
      <c r="B254" s="112">
        <v>490501000</v>
      </c>
      <c r="C254" s="113" t="s">
        <v>302</v>
      </c>
      <c r="D254" s="114" t="s">
        <v>303</v>
      </c>
      <c r="E254" s="114" t="s">
        <v>304</v>
      </c>
      <c r="F254" s="114">
        <v>68329</v>
      </c>
      <c r="G254" s="115">
        <v>255</v>
      </c>
      <c r="H254" s="116">
        <v>4028644171</v>
      </c>
      <c r="I254" s="117">
        <v>7</v>
      </c>
      <c r="J254" s="118" t="s">
        <v>530</v>
      </c>
      <c r="K254" s="91"/>
      <c r="L254" s="84">
        <v>211.11</v>
      </c>
      <c r="M254" s="88" t="s">
        <v>528</v>
      </c>
      <c r="N254" s="119">
        <v>7.555555556</v>
      </c>
      <c r="O254" s="118" t="s">
        <v>531</v>
      </c>
      <c r="P254" s="70"/>
      <c r="Q254" s="91" t="str">
        <f t="shared" si="43"/>
        <v>NO</v>
      </c>
      <c r="R254" s="120" t="s">
        <v>530</v>
      </c>
      <c r="S254" s="95">
        <v>14717</v>
      </c>
      <c r="T254" s="75">
        <v>1257</v>
      </c>
      <c r="U254" s="75">
        <v>1353</v>
      </c>
      <c r="V254" s="97">
        <v>851</v>
      </c>
      <c r="W254" s="113">
        <f t="shared" si="44"/>
        <v>1</v>
      </c>
      <c r="X254" s="114">
        <f t="shared" si="54"/>
        <v>1</v>
      </c>
      <c r="Y254" s="114">
        <f t="shared" si="45"/>
        <v>0</v>
      </c>
      <c r="Z254" s="116">
        <f t="shared" si="46"/>
        <v>0</v>
      </c>
      <c r="AA254" s="121" t="str">
        <f t="shared" si="55"/>
        <v>SRSA</v>
      </c>
      <c r="AB254" s="113">
        <f t="shared" si="56"/>
        <v>1</v>
      </c>
      <c r="AC254" s="114">
        <f t="shared" si="57"/>
        <v>0</v>
      </c>
      <c r="AD254" s="116">
        <f t="shared" si="58"/>
        <v>0</v>
      </c>
      <c r="AE254" s="121" t="str">
        <f t="shared" si="47"/>
        <v>-</v>
      </c>
      <c r="AF254" s="113">
        <f t="shared" si="48"/>
        <v>0</v>
      </c>
      <c r="AG254" s="10" t="s">
        <v>696</v>
      </c>
    </row>
    <row r="255" spans="1:33" s="10" customFormat="1" ht="12.75">
      <c r="A255" s="111">
        <v>3174310</v>
      </c>
      <c r="B255" s="112">
        <v>260024000</v>
      </c>
      <c r="C255" s="113" t="s">
        <v>305</v>
      </c>
      <c r="D255" s="114" t="s">
        <v>306</v>
      </c>
      <c r="E255" s="114" t="s">
        <v>307</v>
      </c>
      <c r="F255" s="114">
        <v>68757</v>
      </c>
      <c r="G255" s="115">
        <v>187</v>
      </c>
      <c r="H255" s="116">
        <v>4023552231</v>
      </c>
      <c r="I255" s="117">
        <v>8</v>
      </c>
      <c r="J255" s="118" t="s">
        <v>530</v>
      </c>
      <c r="K255" s="91"/>
      <c r="L255" s="84">
        <v>161.76</v>
      </c>
      <c r="M255" s="88" t="s">
        <v>528</v>
      </c>
      <c r="N255" s="119">
        <v>14.28571429</v>
      </c>
      <c r="O255" s="118" t="s">
        <v>531</v>
      </c>
      <c r="P255" s="70"/>
      <c r="Q255" s="91" t="str">
        <f t="shared" si="43"/>
        <v>NO</v>
      </c>
      <c r="R255" s="120" t="s">
        <v>530</v>
      </c>
      <c r="S255" s="95">
        <v>11015</v>
      </c>
      <c r="T255" s="75">
        <v>1314</v>
      </c>
      <c r="U255" s="75">
        <v>1177</v>
      </c>
      <c r="V255" s="97">
        <v>626</v>
      </c>
      <c r="W255" s="113">
        <f t="shared" si="44"/>
        <v>1</v>
      </c>
      <c r="X255" s="114">
        <f t="shared" si="54"/>
        <v>1</v>
      </c>
      <c r="Y255" s="114">
        <f t="shared" si="45"/>
        <v>0</v>
      </c>
      <c r="Z255" s="116">
        <f t="shared" si="46"/>
        <v>0</v>
      </c>
      <c r="AA255" s="121" t="str">
        <f t="shared" si="55"/>
        <v>SRSA</v>
      </c>
      <c r="AB255" s="113">
        <f t="shared" si="56"/>
        <v>1</v>
      </c>
      <c r="AC255" s="114">
        <f t="shared" si="57"/>
        <v>0</v>
      </c>
      <c r="AD255" s="116">
        <f t="shared" si="58"/>
        <v>0</v>
      </c>
      <c r="AE255" s="121" t="str">
        <f t="shared" si="47"/>
        <v>-</v>
      </c>
      <c r="AF255" s="113">
        <f t="shared" si="48"/>
        <v>0</v>
      </c>
      <c r="AG255" s="10" t="s">
        <v>695</v>
      </c>
    </row>
    <row r="256" spans="1:33" s="10" customFormat="1" ht="12.75">
      <c r="A256" s="111">
        <v>3174340</v>
      </c>
      <c r="B256" s="112">
        <v>590013000</v>
      </c>
      <c r="C256" s="113" t="s">
        <v>308</v>
      </c>
      <c r="D256" s="114" t="s">
        <v>309</v>
      </c>
      <c r="E256" s="114" t="s">
        <v>310</v>
      </c>
      <c r="F256" s="114">
        <v>68758</v>
      </c>
      <c r="G256" s="115">
        <v>370</v>
      </c>
      <c r="H256" s="116">
        <v>4024472721</v>
      </c>
      <c r="I256" s="117">
        <v>7</v>
      </c>
      <c r="J256" s="118" t="s">
        <v>530</v>
      </c>
      <c r="K256" s="91"/>
      <c r="L256" s="84">
        <v>248.81489</v>
      </c>
      <c r="M256" s="88" t="s">
        <v>529</v>
      </c>
      <c r="N256" s="119">
        <v>14.04682274</v>
      </c>
      <c r="O256" s="118" t="s">
        <v>531</v>
      </c>
      <c r="P256" s="70"/>
      <c r="Q256" s="91" t="str">
        <f t="shared" si="43"/>
        <v>NO</v>
      </c>
      <c r="R256" s="120" t="s">
        <v>530</v>
      </c>
      <c r="S256" s="95">
        <v>12972.401</v>
      </c>
      <c r="T256" s="75">
        <v>1953.068</v>
      </c>
      <c r="U256" s="75">
        <v>1819.982</v>
      </c>
      <c r="V256" s="97">
        <v>1442.421</v>
      </c>
      <c r="W256" s="113">
        <f t="shared" si="44"/>
        <v>1</v>
      </c>
      <c r="X256" s="114">
        <f t="shared" si="54"/>
        <v>1</v>
      </c>
      <c r="Y256" s="114">
        <f t="shared" si="45"/>
        <v>0</v>
      </c>
      <c r="Z256" s="116">
        <f t="shared" si="46"/>
        <v>0</v>
      </c>
      <c r="AA256" s="121" t="str">
        <f t="shared" si="55"/>
        <v>SRSA</v>
      </c>
      <c r="AB256" s="113">
        <f t="shared" si="56"/>
        <v>1</v>
      </c>
      <c r="AC256" s="114">
        <f t="shared" si="57"/>
        <v>0</v>
      </c>
      <c r="AD256" s="116">
        <f t="shared" si="58"/>
        <v>0</v>
      </c>
      <c r="AE256" s="121" t="str">
        <f t="shared" si="47"/>
        <v>-</v>
      </c>
      <c r="AF256" s="113">
        <f t="shared" si="48"/>
        <v>0</v>
      </c>
      <c r="AG256" s="10" t="s">
        <v>694</v>
      </c>
    </row>
    <row r="257" spans="1:33" s="10" customFormat="1" ht="12.75">
      <c r="A257" s="111">
        <v>3121250</v>
      </c>
      <c r="B257" s="112">
        <v>750018000</v>
      </c>
      <c r="C257" s="113" t="s">
        <v>1433</v>
      </c>
      <c r="D257" s="114" t="s">
        <v>1434</v>
      </c>
      <c r="E257" s="114" t="s">
        <v>1309</v>
      </c>
      <c r="F257" s="114">
        <v>68714</v>
      </c>
      <c r="G257" s="115" t="s">
        <v>1098</v>
      </c>
      <c r="H257" s="116">
        <v>4026843411</v>
      </c>
      <c r="I257" s="117">
        <v>7</v>
      </c>
      <c r="J257" s="118" t="s">
        <v>530</v>
      </c>
      <c r="K257" s="91"/>
      <c r="L257" s="84">
        <v>13.6</v>
      </c>
      <c r="M257" s="88" t="s">
        <v>529</v>
      </c>
      <c r="N257" s="119">
        <v>13.79310345</v>
      </c>
      <c r="O257" s="118" t="s">
        <v>531</v>
      </c>
      <c r="P257" s="70"/>
      <c r="Q257" s="91" t="str">
        <f t="shared" si="43"/>
        <v>NO</v>
      </c>
      <c r="R257" s="120" t="s">
        <v>530</v>
      </c>
      <c r="S257" s="95">
        <v>2670</v>
      </c>
      <c r="T257" s="75">
        <v>0</v>
      </c>
      <c r="U257" s="75">
        <v>24</v>
      </c>
      <c r="V257" s="97">
        <v>80</v>
      </c>
      <c r="W257" s="113">
        <f t="shared" si="44"/>
        <v>1</v>
      </c>
      <c r="X257" s="114">
        <f t="shared" si="54"/>
        <v>1</v>
      </c>
      <c r="Y257" s="114">
        <f t="shared" si="45"/>
        <v>0</v>
      </c>
      <c r="Z257" s="116">
        <f t="shared" si="46"/>
        <v>0</v>
      </c>
      <c r="AA257" s="121" t="str">
        <f t="shared" si="55"/>
        <v>SRSA</v>
      </c>
      <c r="AB257" s="113">
        <f t="shared" si="56"/>
        <v>1</v>
      </c>
      <c r="AC257" s="114">
        <f t="shared" si="57"/>
        <v>0</v>
      </c>
      <c r="AD257" s="116">
        <f t="shared" si="58"/>
        <v>0</v>
      </c>
      <c r="AE257" s="121" t="str">
        <f t="shared" si="47"/>
        <v>-</v>
      </c>
      <c r="AF257" s="113">
        <f t="shared" si="48"/>
        <v>0</v>
      </c>
      <c r="AG257" s="10" t="s">
        <v>693</v>
      </c>
    </row>
    <row r="258" spans="1:33" s="10" customFormat="1" ht="12.75">
      <c r="A258" s="124">
        <v>9993106</v>
      </c>
      <c r="B258" s="142">
        <v>540501000</v>
      </c>
      <c r="C258" s="126" t="s">
        <v>547</v>
      </c>
      <c r="D258" s="127" t="s">
        <v>548</v>
      </c>
      <c r="E258" s="127" t="s">
        <v>399</v>
      </c>
      <c r="F258" s="127">
        <v>68760</v>
      </c>
      <c r="G258" s="128">
        <v>310</v>
      </c>
      <c r="H258" s="129">
        <v>4028573323</v>
      </c>
      <c r="I258" s="130">
        <v>7</v>
      </c>
      <c r="J258" s="131" t="s">
        <v>530</v>
      </c>
      <c r="K258" s="132"/>
      <c r="L258" s="143">
        <v>164</v>
      </c>
      <c r="M258" s="144"/>
      <c r="N258" s="146"/>
      <c r="O258" s="131"/>
      <c r="P258" s="147"/>
      <c r="Q258" s="132" t="str">
        <f t="shared" si="43"/>
        <v>NO</v>
      </c>
      <c r="R258" s="137" t="s">
        <v>530</v>
      </c>
      <c r="S258" s="138">
        <v>8794</v>
      </c>
      <c r="T258" s="139">
        <v>1590</v>
      </c>
      <c r="U258" s="139">
        <v>1282</v>
      </c>
      <c r="V258" s="140">
        <v>888</v>
      </c>
      <c r="W258" s="126">
        <f t="shared" si="44"/>
        <v>1</v>
      </c>
      <c r="X258" s="127">
        <f t="shared" si="54"/>
        <v>1</v>
      </c>
      <c r="Y258" s="127">
        <f t="shared" si="45"/>
        <v>0</v>
      </c>
      <c r="Z258" s="129">
        <f t="shared" si="46"/>
        <v>0</v>
      </c>
      <c r="AA258" s="141" t="str">
        <f t="shared" si="55"/>
        <v>SRSA</v>
      </c>
      <c r="AB258" s="126">
        <f t="shared" si="56"/>
        <v>1</v>
      </c>
      <c r="AC258" s="127">
        <f t="shared" si="57"/>
        <v>0</v>
      </c>
      <c r="AD258" s="129">
        <f t="shared" si="58"/>
        <v>0</v>
      </c>
      <c r="AE258" s="141" t="str">
        <f t="shared" si="47"/>
        <v>-</v>
      </c>
      <c r="AF258" s="126">
        <f t="shared" si="48"/>
        <v>0</v>
      </c>
      <c r="AG258" s="10" t="e">
        <v>#N/A</v>
      </c>
    </row>
    <row r="259" spans="1:33" s="10" customFormat="1" ht="12.75">
      <c r="A259" s="111">
        <v>3100115</v>
      </c>
      <c r="B259" s="112">
        <v>270595000</v>
      </c>
      <c r="C259" s="113" t="s">
        <v>1111</v>
      </c>
      <c r="D259" s="114" t="s">
        <v>1112</v>
      </c>
      <c r="E259" s="114" t="s">
        <v>1113</v>
      </c>
      <c r="F259" s="114">
        <v>68649</v>
      </c>
      <c r="G259" s="115">
        <v>160</v>
      </c>
      <c r="H259" s="116">
        <v>4026523268</v>
      </c>
      <c r="I259" s="117">
        <v>7</v>
      </c>
      <c r="J259" s="118" t="s">
        <v>530</v>
      </c>
      <c r="K259" s="91"/>
      <c r="L259" s="84">
        <v>478.06</v>
      </c>
      <c r="M259" s="88" t="s">
        <v>528</v>
      </c>
      <c r="N259" s="119">
        <v>7.081174439</v>
      </c>
      <c r="O259" s="118" t="s">
        <v>531</v>
      </c>
      <c r="P259" s="70"/>
      <c r="Q259" s="91" t="str">
        <f t="shared" si="43"/>
        <v>NO</v>
      </c>
      <c r="R259" s="120" t="s">
        <v>530</v>
      </c>
      <c r="S259" s="95">
        <v>22090</v>
      </c>
      <c r="T259" s="75">
        <v>1551</v>
      </c>
      <c r="U259" s="75">
        <v>1951</v>
      </c>
      <c r="V259" s="97">
        <v>1871</v>
      </c>
      <c r="W259" s="113">
        <f t="shared" si="44"/>
        <v>1</v>
      </c>
      <c r="X259" s="114">
        <f t="shared" si="54"/>
        <v>1</v>
      </c>
      <c r="Y259" s="114">
        <f t="shared" si="45"/>
        <v>0</v>
      </c>
      <c r="Z259" s="116">
        <f t="shared" si="46"/>
        <v>0</v>
      </c>
      <c r="AA259" s="121" t="str">
        <f t="shared" si="55"/>
        <v>SRSA</v>
      </c>
      <c r="AB259" s="113">
        <f t="shared" si="56"/>
        <v>1</v>
      </c>
      <c r="AC259" s="114">
        <f t="shared" si="57"/>
        <v>0</v>
      </c>
      <c r="AD259" s="116">
        <f t="shared" si="58"/>
        <v>0</v>
      </c>
      <c r="AE259" s="121" t="str">
        <f t="shared" si="47"/>
        <v>-</v>
      </c>
      <c r="AF259" s="113">
        <f t="shared" si="48"/>
        <v>0</v>
      </c>
      <c r="AG259" s="10" t="s">
        <v>692</v>
      </c>
    </row>
    <row r="260" spans="1:33" s="10" customFormat="1" ht="12.75">
      <c r="A260" s="111">
        <v>3174400</v>
      </c>
      <c r="B260" s="112">
        <v>390501000</v>
      </c>
      <c r="C260" s="113" t="s">
        <v>311</v>
      </c>
      <c r="D260" s="114" t="s">
        <v>312</v>
      </c>
      <c r="E260" s="114" t="s">
        <v>313</v>
      </c>
      <c r="F260" s="114">
        <v>68875</v>
      </c>
      <c r="G260" s="115">
        <v>307</v>
      </c>
      <c r="H260" s="116">
        <v>3082453201</v>
      </c>
      <c r="I260" s="117">
        <v>7</v>
      </c>
      <c r="J260" s="118" t="s">
        <v>530</v>
      </c>
      <c r="K260" s="91"/>
      <c r="L260" s="84">
        <v>198.37</v>
      </c>
      <c r="M260" s="88" t="s">
        <v>529</v>
      </c>
      <c r="N260" s="119">
        <v>20.56074766</v>
      </c>
      <c r="O260" s="118" t="s">
        <v>530</v>
      </c>
      <c r="P260" s="70"/>
      <c r="Q260" s="91" t="str">
        <f t="shared" si="43"/>
        <v>NO</v>
      </c>
      <c r="R260" s="120" t="s">
        <v>530</v>
      </c>
      <c r="S260" s="95">
        <v>15718</v>
      </c>
      <c r="T260" s="75">
        <v>2456</v>
      </c>
      <c r="U260" s="75">
        <v>1682</v>
      </c>
      <c r="V260" s="97">
        <v>1347</v>
      </c>
      <c r="W260" s="113">
        <f t="shared" si="44"/>
        <v>1</v>
      </c>
      <c r="X260" s="114">
        <f t="shared" si="54"/>
        <v>1</v>
      </c>
      <c r="Y260" s="114">
        <f t="shared" si="45"/>
        <v>0</v>
      </c>
      <c r="Z260" s="116">
        <f t="shared" si="46"/>
        <v>0</v>
      </c>
      <c r="AA260" s="121" t="str">
        <f t="shared" si="55"/>
        <v>SRSA</v>
      </c>
      <c r="AB260" s="113">
        <f t="shared" si="56"/>
        <v>1</v>
      </c>
      <c r="AC260" s="114">
        <f t="shared" si="57"/>
        <v>1</v>
      </c>
      <c r="AD260" s="116" t="str">
        <f t="shared" si="58"/>
        <v>Initial</v>
      </c>
      <c r="AE260" s="121" t="str">
        <f t="shared" si="47"/>
        <v>-</v>
      </c>
      <c r="AF260" s="113" t="str">
        <f t="shared" si="48"/>
        <v>SRSA</v>
      </c>
      <c r="AG260" s="10" t="s">
        <v>691</v>
      </c>
    </row>
    <row r="261" spans="1:33" s="10" customFormat="1" ht="12.75">
      <c r="A261" s="124">
        <v>3164620</v>
      </c>
      <c r="B261" s="125">
        <v>780115000</v>
      </c>
      <c r="C261" s="126" t="s">
        <v>64</v>
      </c>
      <c r="D261" s="127" t="s">
        <v>65</v>
      </c>
      <c r="E261" s="127" t="s">
        <v>63</v>
      </c>
      <c r="F261" s="127">
        <v>68065</v>
      </c>
      <c r="G261" s="128">
        <v>8698</v>
      </c>
      <c r="H261" s="129">
        <v>4027843608</v>
      </c>
      <c r="I261" s="130">
        <v>8</v>
      </c>
      <c r="J261" s="131" t="s">
        <v>530</v>
      </c>
      <c r="K261" s="132"/>
      <c r="L261" s="133">
        <v>3.21</v>
      </c>
      <c r="M261" s="134" t="s">
        <v>528</v>
      </c>
      <c r="N261" s="135">
        <v>0</v>
      </c>
      <c r="O261" s="131" t="s">
        <v>531</v>
      </c>
      <c r="P261" s="136"/>
      <c r="Q261" s="132" t="str">
        <f t="shared" si="43"/>
        <v>NO</v>
      </c>
      <c r="R261" s="137" t="s">
        <v>530</v>
      </c>
      <c r="S261" s="138">
        <v>2073</v>
      </c>
      <c r="T261" s="139">
        <v>0</v>
      </c>
      <c r="U261" s="139">
        <v>6</v>
      </c>
      <c r="V261" s="140">
        <v>11</v>
      </c>
      <c r="W261" s="126">
        <f t="shared" si="44"/>
        <v>1</v>
      </c>
      <c r="X261" s="127">
        <f t="shared" si="54"/>
        <v>1</v>
      </c>
      <c r="Y261" s="127">
        <f t="shared" si="45"/>
        <v>0</v>
      </c>
      <c r="Z261" s="129">
        <f t="shared" si="46"/>
        <v>0</v>
      </c>
      <c r="AA261" s="141" t="str">
        <f t="shared" si="55"/>
        <v>SRSA</v>
      </c>
      <c r="AB261" s="126">
        <f t="shared" si="56"/>
        <v>1</v>
      </c>
      <c r="AC261" s="127">
        <f t="shared" si="57"/>
        <v>0</v>
      </c>
      <c r="AD261" s="129">
        <f t="shared" si="58"/>
        <v>0</v>
      </c>
      <c r="AE261" s="141" t="str">
        <f t="shared" si="47"/>
        <v>-</v>
      </c>
      <c r="AF261" s="126">
        <f t="shared" si="48"/>
        <v>0</v>
      </c>
      <c r="AG261" s="10" t="e">
        <v>#N/A</v>
      </c>
    </row>
    <row r="262" spans="1:33" s="10" customFormat="1" ht="12.75">
      <c r="A262" s="111">
        <v>3116470</v>
      </c>
      <c r="B262" s="112">
        <v>550013000</v>
      </c>
      <c r="C262" s="113" t="s">
        <v>1406</v>
      </c>
      <c r="D262" s="114" t="s">
        <v>1407</v>
      </c>
      <c r="E262" s="114" t="s">
        <v>1003</v>
      </c>
      <c r="F262" s="114">
        <v>68503</v>
      </c>
      <c r="G262" s="115" t="s">
        <v>1098</v>
      </c>
      <c r="H262" s="116">
        <v>4024326372</v>
      </c>
      <c r="I262" s="117">
        <v>8</v>
      </c>
      <c r="J262" s="118" t="s">
        <v>530</v>
      </c>
      <c r="K262" s="91"/>
      <c r="L262" s="84">
        <v>29.55</v>
      </c>
      <c r="M262" s="88" t="s">
        <v>528</v>
      </c>
      <c r="N262" s="119">
        <v>9.090909091</v>
      </c>
      <c r="O262" s="118" t="s">
        <v>531</v>
      </c>
      <c r="P262" s="70"/>
      <c r="Q262" s="91" t="str">
        <f t="shared" si="43"/>
        <v>NO</v>
      </c>
      <c r="R262" s="120" t="s">
        <v>530</v>
      </c>
      <c r="S262" s="95">
        <v>750</v>
      </c>
      <c r="T262" s="75">
        <v>0</v>
      </c>
      <c r="U262" s="75">
        <v>55</v>
      </c>
      <c r="V262" s="97">
        <v>105</v>
      </c>
      <c r="W262" s="113">
        <f t="shared" si="44"/>
        <v>1</v>
      </c>
      <c r="X262" s="114">
        <f t="shared" si="54"/>
        <v>1</v>
      </c>
      <c r="Y262" s="114">
        <f t="shared" si="45"/>
        <v>0</v>
      </c>
      <c r="Z262" s="116">
        <f t="shared" si="46"/>
        <v>0</v>
      </c>
      <c r="AA262" s="121" t="str">
        <f t="shared" si="55"/>
        <v>SRSA</v>
      </c>
      <c r="AB262" s="113">
        <f t="shared" si="56"/>
        <v>1</v>
      </c>
      <c r="AC262" s="114">
        <f t="shared" si="57"/>
        <v>0</v>
      </c>
      <c r="AD262" s="116">
        <f t="shared" si="58"/>
        <v>0</v>
      </c>
      <c r="AE262" s="121" t="str">
        <f t="shared" si="47"/>
        <v>-</v>
      </c>
      <c r="AF262" s="113">
        <f t="shared" si="48"/>
        <v>0</v>
      </c>
      <c r="AG262" s="10" t="s">
        <v>690</v>
      </c>
    </row>
    <row r="263" spans="1:33" s="10" customFormat="1" ht="12.75">
      <c r="A263" s="111">
        <v>3174640</v>
      </c>
      <c r="B263" s="112">
        <v>110014000</v>
      </c>
      <c r="C263" s="113" t="s">
        <v>319</v>
      </c>
      <c r="D263" s="114" t="s">
        <v>320</v>
      </c>
      <c r="E263" s="114" t="s">
        <v>321</v>
      </c>
      <c r="F263" s="114">
        <v>68045</v>
      </c>
      <c r="G263" s="115">
        <v>1105</v>
      </c>
      <c r="H263" s="116">
        <v>4026855661</v>
      </c>
      <c r="I263" s="117">
        <v>7</v>
      </c>
      <c r="J263" s="118" t="s">
        <v>530</v>
      </c>
      <c r="K263" s="91"/>
      <c r="L263" s="84">
        <v>441.18</v>
      </c>
      <c r="M263" s="88" t="s">
        <v>528</v>
      </c>
      <c r="N263" s="119">
        <v>13.62586605</v>
      </c>
      <c r="O263" s="118" t="s">
        <v>531</v>
      </c>
      <c r="P263" s="70"/>
      <c r="Q263" s="91" t="str">
        <f t="shared" si="43"/>
        <v>NO</v>
      </c>
      <c r="R263" s="120" t="s">
        <v>530</v>
      </c>
      <c r="S263" s="95">
        <v>22185</v>
      </c>
      <c r="T263" s="75">
        <v>2467</v>
      </c>
      <c r="U263" s="75">
        <v>2542</v>
      </c>
      <c r="V263" s="97">
        <v>1698</v>
      </c>
      <c r="W263" s="113">
        <f t="shared" si="44"/>
        <v>1</v>
      </c>
      <c r="X263" s="114">
        <f t="shared" si="54"/>
        <v>1</v>
      </c>
      <c r="Y263" s="114">
        <f t="shared" si="45"/>
        <v>0</v>
      </c>
      <c r="Z263" s="116">
        <f t="shared" si="46"/>
        <v>0</v>
      </c>
      <c r="AA263" s="121" t="str">
        <f t="shared" si="55"/>
        <v>SRSA</v>
      </c>
      <c r="AB263" s="113">
        <f t="shared" si="56"/>
        <v>1</v>
      </c>
      <c r="AC263" s="114">
        <f t="shared" si="57"/>
        <v>0</v>
      </c>
      <c r="AD263" s="116">
        <f t="shared" si="58"/>
        <v>0</v>
      </c>
      <c r="AE263" s="121" t="str">
        <f t="shared" si="47"/>
        <v>-</v>
      </c>
      <c r="AF263" s="113">
        <f t="shared" si="48"/>
        <v>0</v>
      </c>
      <c r="AG263" s="10" t="s">
        <v>689</v>
      </c>
    </row>
    <row r="264" spans="1:33" s="10" customFormat="1" ht="12.75">
      <c r="A264" s="124">
        <v>3174700</v>
      </c>
      <c r="B264" s="125">
        <v>210256000</v>
      </c>
      <c r="C264" s="126" t="s">
        <v>322</v>
      </c>
      <c r="D264" s="127" t="s">
        <v>323</v>
      </c>
      <c r="E264" s="127" t="s">
        <v>324</v>
      </c>
      <c r="F264" s="127">
        <v>68860</v>
      </c>
      <c r="G264" s="128">
        <v>155</v>
      </c>
      <c r="H264" s="129">
        <v>3088584491</v>
      </c>
      <c r="I264" s="130">
        <v>7</v>
      </c>
      <c r="J264" s="131" t="s">
        <v>530</v>
      </c>
      <c r="K264" s="132"/>
      <c r="L264" s="133">
        <v>15.55</v>
      </c>
      <c r="M264" s="134" t="s">
        <v>529</v>
      </c>
      <c r="N264" s="135">
        <v>24.13793103</v>
      </c>
      <c r="O264" s="131" t="s">
        <v>530</v>
      </c>
      <c r="P264" s="136"/>
      <c r="Q264" s="132" t="str">
        <f aca="true" t="shared" si="59" ref="Q264:Q326">IF(AND(ISNUMBER(P264),P264&gt;=20),"YES","NO")</f>
        <v>NO</v>
      </c>
      <c r="R264" s="137" t="s">
        <v>530</v>
      </c>
      <c r="S264" s="138">
        <v>1982</v>
      </c>
      <c r="T264" s="139">
        <v>0</v>
      </c>
      <c r="U264" s="139">
        <v>33</v>
      </c>
      <c r="V264" s="140">
        <v>93</v>
      </c>
      <c r="W264" s="126">
        <f aca="true" t="shared" si="60" ref="W264:W326">IF(OR(J264="YES",K264="YES"),1,0)</f>
        <v>1</v>
      </c>
      <c r="X264" s="127">
        <f t="shared" si="54"/>
        <v>1</v>
      </c>
      <c r="Y264" s="127">
        <f aca="true" t="shared" si="61" ref="Y264:Y326">IF(AND(OR(J264="YES",K264="YES"),(W264=0)),"Trouble",0)</f>
        <v>0</v>
      </c>
      <c r="Z264" s="129">
        <f aca="true" t="shared" si="62" ref="Z264:Z326">IF(AND(OR(AND(ISNUMBER(L264),AND(L264&gt;0,L264&lt;600)),AND(ISNUMBER(L264),AND(L264&gt;0,M264="YES"))),(X264=0)),"Trouble",0)</f>
        <v>0</v>
      </c>
      <c r="AA264" s="141" t="str">
        <f t="shared" si="55"/>
        <v>SRSA</v>
      </c>
      <c r="AB264" s="126">
        <f t="shared" si="56"/>
        <v>1</v>
      </c>
      <c r="AC264" s="127">
        <f t="shared" si="57"/>
        <v>1</v>
      </c>
      <c r="AD264" s="129" t="str">
        <f t="shared" si="58"/>
        <v>Initial</v>
      </c>
      <c r="AE264" s="141" t="str">
        <f aca="true" t="shared" si="63" ref="AE264:AE326">IF(AND(AND(AD264="Initial",AF264=0),AND(ISNUMBER(L264),L264&gt;0)),"RLIS","-")</f>
        <v>-</v>
      </c>
      <c r="AF264" s="126" t="str">
        <f aca="true" t="shared" si="64" ref="AF264:AF326">IF(AND(AA264="SRSA",AD264="Initial"),"SRSA",0)</f>
        <v>SRSA</v>
      </c>
      <c r="AG264" s="10" t="e">
        <v>#N/A</v>
      </c>
    </row>
    <row r="265" spans="1:33" s="10" customFormat="1" ht="12.75">
      <c r="A265" s="111">
        <v>3106030</v>
      </c>
      <c r="B265" s="112">
        <v>100012000</v>
      </c>
      <c r="C265" s="113" t="s">
        <v>1303</v>
      </c>
      <c r="D265" s="114" t="s">
        <v>1304</v>
      </c>
      <c r="E265" s="114" t="s">
        <v>1305</v>
      </c>
      <c r="F265" s="114">
        <v>68861</v>
      </c>
      <c r="G265" s="115">
        <v>588</v>
      </c>
      <c r="H265" s="116">
        <v>3082375415</v>
      </c>
      <c r="I265" s="117">
        <v>7</v>
      </c>
      <c r="J265" s="118" t="s">
        <v>530</v>
      </c>
      <c r="K265" s="91"/>
      <c r="L265" s="84">
        <v>22.98</v>
      </c>
      <c r="M265" s="88" t="s">
        <v>528</v>
      </c>
      <c r="N265" s="119">
        <v>12.06896552</v>
      </c>
      <c r="O265" s="118" t="s">
        <v>531</v>
      </c>
      <c r="P265" s="70"/>
      <c r="Q265" s="91" t="str">
        <f t="shared" si="59"/>
        <v>NO</v>
      </c>
      <c r="R265" s="120" t="s">
        <v>530</v>
      </c>
      <c r="S265" s="95">
        <v>3600</v>
      </c>
      <c r="T265" s="75">
        <v>0</v>
      </c>
      <c r="U265" s="75">
        <v>47</v>
      </c>
      <c r="V265" s="97">
        <v>90</v>
      </c>
      <c r="W265" s="113">
        <f t="shared" si="60"/>
        <v>1</v>
      </c>
      <c r="X265" s="114">
        <f aca="true" t="shared" si="65" ref="X265:X327">IF(OR(AND(ISNUMBER(L265),AND(L265&gt;0,L265&lt;600)),AND(ISNUMBER(L265),AND(L265&gt;0,M265="YES"))),1,0)</f>
        <v>1</v>
      </c>
      <c r="Y265" s="114">
        <f t="shared" si="61"/>
        <v>0</v>
      </c>
      <c r="Z265" s="116">
        <f t="shared" si="62"/>
        <v>0</v>
      </c>
      <c r="AA265" s="121" t="str">
        <f aca="true" t="shared" si="66" ref="AA265:AA327">IF(AND(W265=1,X265=1),"SRSA","-")</f>
        <v>SRSA</v>
      </c>
      <c r="AB265" s="113">
        <f aca="true" t="shared" si="67" ref="AB265:AB327">IF(R265="YES",1,0)</f>
        <v>1</v>
      </c>
      <c r="AC265" s="114">
        <f aca="true" t="shared" si="68" ref="AC265:AC327">IF(OR(AND(ISNUMBER(P265),P265&gt;=20),(AND(ISNUMBER(P265)=FALSE,AND(ISNUMBER(N265),N265&gt;=20)))),1,0)</f>
        <v>0</v>
      </c>
      <c r="AD265" s="116">
        <f aca="true" t="shared" si="69" ref="AD265:AD327">IF(AND(AB265=1,AC265=1),"Initial",0)</f>
        <v>0</v>
      </c>
      <c r="AE265" s="121" t="str">
        <f t="shared" si="63"/>
        <v>-</v>
      </c>
      <c r="AF265" s="113">
        <f t="shared" si="64"/>
        <v>0</v>
      </c>
      <c r="AG265" s="10" t="s">
        <v>688</v>
      </c>
    </row>
    <row r="266" spans="1:33" s="10" customFormat="1" ht="12.75">
      <c r="A266" s="111">
        <v>3149650</v>
      </c>
      <c r="B266" s="112">
        <v>450060000</v>
      </c>
      <c r="C266" s="113" t="s">
        <v>1578</v>
      </c>
      <c r="D266" s="114" t="s">
        <v>1579</v>
      </c>
      <c r="E266" s="114" t="s">
        <v>1472</v>
      </c>
      <c r="F266" s="114">
        <v>68763</v>
      </c>
      <c r="G266" s="115">
        <v>5348</v>
      </c>
      <c r="H266" s="116">
        <v>4023362358</v>
      </c>
      <c r="I266" s="117">
        <v>7</v>
      </c>
      <c r="J266" s="118" t="s">
        <v>530</v>
      </c>
      <c r="K266" s="91"/>
      <c r="L266" s="84">
        <v>2.88</v>
      </c>
      <c r="M266" s="88" t="s">
        <v>529</v>
      </c>
      <c r="N266" s="119">
        <v>5.263157895</v>
      </c>
      <c r="O266" s="118" t="s">
        <v>531</v>
      </c>
      <c r="P266" s="70"/>
      <c r="Q266" s="91" t="str">
        <f t="shared" si="59"/>
        <v>NO</v>
      </c>
      <c r="R266" s="120" t="s">
        <v>530</v>
      </c>
      <c r="S266" s="95">
        <v>1923</v>
      </c>
      <c r="T266" s="75">
        <v>0</v>
      </c>
      <c r="U266" s="75">
        <v>6</v>
      </c>
      <c r="V266" s="97">
        <v>11</v>
      </c>
      <c r="W266" s="113">
        <f t="shared" si="60"/>
        <v>1</v>
      </c>
      <c r="X266" s="114">
        <f t="shared" si="65"/>
        <v>1</v>
      </c>
      <c r="Y266" s="114">
        <f t="shared" si="61"/>
        <v>0</v>
      </c>
      <c r="Z266" s="116">
        <f t="shared" si="62"/>
        <v>0</v>
      </c>
      <c r="AA266" s="121" t="str">
        <f t="shared" si="66"/>
        <v>SRSA</v>
      </c>
      <c r="AB266" s="113">
        <f t="shared" si="67"/>
        <v>1</v>
      </c>
      <c r="AC266" s="114">
        <f t="shared" si="68"/>
        <v>0</v>
      </c>
      <c r="AD266" s="116">
        <f t="shared" si="69"/>
        <v>0</v>
      </c>
      <c r="AE266" s="121" t="str">
        <f t="shared" si="63"/>
        <v>-</v>
      </c>
      <c r="AF266" s="113">
        <f t="shared" si="64"/>
        <v>0</v>
      </c>
      <c r="AG266" s="10" t="s">
        <v>687</v>
      </c>
    </row>
    <row r="267" spans="1:33" s="10" customFormat="1" ht="12.75">
      <c r="A267" s="111">
        <v>3174940</v>
      </c>
      <c r="B267" s="112">
        <v>880005000</v>
      </c>
      <c r="C267" s="113" t="s">
        <v>332</v>
      </c>
      <c r="D267" s="114" t="s">
        <v>333</v>
      </c>
      <c r="E267" s="114" t="s">
        <v>1387</v>
      </c>
      <c r="F267" s="114">
        <v>68862</v>
      </c>
      <c r="G267" s="115">
        <v>1355</v>
      </c>
      <c r="H267" s="116">
        <v>3087285013</v>
      </c>
      <c r="I267" s="117">
        <v>7</v>
      </c>
      <c r="J267" s="118" t="s">
        <v>530</v>
      </c>
      <c r="K267" s="91"/>
      <c r="L267" s="84">
        <v>487.44</v>
      </c>
      <c r="M267" s="88" t="s">
        <v>529</v>
      </c>
      <c r="N267" s="119">
        <v>13.5986733</v>
      </c>
      <c r="O267" s="118" t="s">
        <v>531</v>
      </c>
      <c r="P267" s="70"/>
      <c r="Q267" s="91" t="str">
        <f t="shared" si="59"/>
        <v>NO</v>
      </c>
      <c r="R267" s="120" t="s">
        <v>530</v>
      </c>
      <c r="S267" s="95">
        <v>29518</v>
      </c>
      <c r="T267" s="75">
        <v>3729</v>
      </c>
      <c r="U267" s="75">
        <v>3199</v>
      </c>
      <c r="V267" s="97">
        <v>1931</v>
      </c>
      <c r="W267" s="113">
        <f t="shared" si="60"/>
        <v>1</v>
      </c>
      <c r="X267" s="114">
        <f t="shared" si="65"/>
        <v>1</v>
      </c>
      <c r="Y267" s="114">
        <f t="shared" si="61"/>
        <v>0</v>
      </c>
      <c r="Z267" s="116">
        <f t="shared" si="62"/>
        <v>0</v>
      </c>
      <c r="AA267" s="121" t="str">
        <f t="shared" si="66"/>
        <v>SRSA</v>
      </c>
      <c r="AB267" s="113">
        <f t="shared" si="67"/>
        <v>1</v>
      </c>
      <c r="AC267" s="114">
        <f t="shared" si="68"/>
        <v>0</v>
      </c>
      <c r="AD267" s="116">
        <f t="shared" si="69"/>
        <v>0</v>
      </c>
      <c r="AE267" s="121" t="str">
        <f t="shared" si="63"/>
        <v>-</v>
      </c>
      <c r="AF267" s="113">
        <f t="shared" si="64"/>
        <v>0</v>
      </c>
      <c r="AG267" s="10" t="s">
        <v>686</v>
      </c>
    </row>
    <row r="268" spans="1:33" s="10" customFormat="1" ht="12.75">
      <c r="A268" s="111">
        <v>3175000</v>
      </c>
      <c r="B268" s="112">
        <v>720019000</v>
      </c>
      <c r="C268" s="113" t="s">
        <v>334</v>
      </c>
      <c r="D268" s="114" t="s">
        <v>335</v>
      </c>
      <c r="E268" s="114" t="s">
        <v>336</v>
      </c>
      <c r="F268" s="114">
        <v>68651</v>
      </c>
      <c r="G268" s="115">
        <v>198</v>
      </c>
      <c r="H268" s="116">
        <v>4027473121</v>
      </c>
      <c r="I268" s="117">
        <v>7</v>
      </c>
      <c r="J268" s="118" t="s">
        <v>530</v>
      </c>
      <c r="K268" s="91"/>
      <c r="L268" s="84">
        <v>272.19</v>
      </c>
      <c r="M268" s="88" t="s">
        <v>528</v>
      </c>
      <c r="N268" s="119">
        <v>8.745247148</v>
      </c>
      <c r="O268" s="118" t="s">
        <v>531</v>
      </c>
      <c r="P268" s="70"/>
      <c r="Q268" s="91" t="str">
        <f t="shared" si="59"/>
        <v>NO</v>
      </c>
      <c r="R268" s="120" t="s">
        <v>530</v>
      </c>
      <c r="S268" s="95">
        <v>10661</v>
      </c>
      <c r="T268" s="75">
        <v>1131</v>
      </c>
      <c r="U268" s="75">
        <v>1296</v>
      </c>
      <c r="V268" s="97">
        <v>1050</v>
      </c>
      <c r="W268" s="113">
        <f t="shared" si="60"/>
        <v>1</v>
      </c>
      <c r="X268" s="114">
        <f t="shared" si="65"/>
        <v>1</v>
      </c>
      <c r="Y268" s="114">
        <f t="shared" si="61"/>
        <v>0</v>
      </c>
      <c r="Z268" s="116">
        <f t="shared" si="62"/>
        <v>0</v>
      </c>
      <c r="AA268" s="121" t="str">
        <f t="shared" si="66"/>
        <v>SRSA</v>
      </c>
      <c r="AB268" s="113">
        <f t="shared" si="67"/>
        <v>1</v>
      </c>
      <c r="AC268" s="114">
        <f t="shared" si="68"/>
        <v>0</v>
      </c>
      <c r="AD268" s="116">
        <f t="shared" si="69"/>
        <v>0</v>
      </c>
      <c r="AE268" s="121" t="str">
        <f t="shared" si="63"/>
        <v>-</v>
      </c>
      <c r="AF268" s="113">
        <f t="shared" si="64"/>
        <v>0</v>
      </c>
      <c r="AG268" s="10" t="s">
        <v>685</v>
      </c>
    </row>
    <row r="269" spans="1:33" s="10" customFormat="1" ht="12.75">
      <c r="A269" s="111">
        <v>3175030</v>
      </c>
      <c r="B269" s="112">
        <v>700542000</v>
      </c>
      <c r="C269" s="113" t="s">
        <v>337</v>
      </c>
      <c r="D269" s="114" t="s">
        <v>338</v>
      </c>
      <c r="E269" s="114" t="s">
        <v>339</v>
      </c>
      <c r="F269" s="114">
        <v>68765</v>
      </c>
      <c r="G269" s="115">
        <v>458</v>
      </c>
      <c r="H269" s="116">
        <v>4027483777</v>
      </c>
      <c r="I269" s="117">
        <v>7</v>
      </c>
      <c r="J269" s="118" t="s">
        <v>530</v>
      </c>
      <c r="K269" s="91"/>
      <c r="L269" s="84">
        <v>265.44</v>
      </c>
      <c r="M269" s="88" t="s">
        <v>528</v>
      </c>
      <c r="N269" s="119">
        <v>8.970099668</v>
      </c>
      <c r="O269" s="118" t="s">
        <v>531</v>
      </c>
      <c r="P269" s="70"/>
      <c r="Q269" s="91" t="str">
        <f t="shared" si="59"/>
        <v>NO</v>
      </c>
      <c r="R269" s="120" t="s">
        <v>530</v>
      </c>
      <c r="S269" s="95">
        <v>13659</v>
      </c>
      <c r="T269" s="75">
        <v>1680</v>
      </c>
      <c r="U269" s="75">
        <v>1504</v>
      </c>
      <c r="V269" s="97">
        <v>1016</v>
      </c>
      <c r="W269" s="113">
        <f t="shared" si="60"/>
        <v>1</v>
      </c>
      <c r="X269" s="114">
        <f t="shared" si="65"/>
        <v>1</v>
      </c>
      <c r="Y269" s="114">
        <f t="shared" si="61"/>
        <v>0</v>
      </c>
      <c r="Z269" s="116">
        <f t="shared" si="62"/>
        <v>0</v>
      </c>
      <c r="AA269" s="121" t="str">
        <f t="shared" si="66"/>
        <v>SRSA</v>
      </c>
      <c r="AB269" s="113">
        <f t="shared" si="67"/>
        <v>1</v>
      </c>
      <c r="AC269" s="114">
        <f t="shared" si="68"/>
        <v>0</v>
      </c>
      <c r="AD269" s="116">
        <f t="shared" si="69"/>
        <v>0</v>
      </c>
      <c r="AE269" s="121" t="str">
        <f t="shared" si="63"/>
        <v>-</v>
      </c>
      <c r="AF269" s="113">
        <f t="shared" si="64"/>
        <v>0</v>
      </c>
      <c r="AG269" s="10" t="s">
        <v>684</v>
      </c>
    </row>
    <row r="270" spans="1:33" s="10" customFormat="1" ht="12.75">
      <c r="A270" s="111">
        <v>3157000</v>
      </c>
      <c r="B270" s="112">
        <v>660078000</v>
      </c>
      <c r="C270" s="113" t="s">
        <v>29</v>
      </c>
      <c r="D270" s="114" t="s">
        <v>30</v>
      </c>
      <c r="E270" s="114" t="s">
        <v>31</v>
      </c>
      <c r="F270" s="114">
        <v>68417</v>
      </c>
      <c r="G270" s="115">
        <v>93</v>
      </c>
      <c r="H270" s="116">
        <v>4022652471</v>
      </c>
      <c r="I270" s="117">
        <v>7</v>
      </c>
      <c r="J270" s="118" t="s">
        <v>530</v>
      </c>
      <c r="K270" s="91"/>
      <c r="L270" s="84">
        <v>12.26</v>
      </c>
      <c r="M270" s="88" t="s">
        <v>528</v>
      </c>
      <c r="N270" s="119">
        <v>2.127659574</v>
      </c>
      <c r="O270" s="118" t="s">
        <v>531</v>
      </c>
      <c r="P270" s="70"/>
      <c r="Q270" s="91" t="str">
        <f t="shared" si="59"/>
        <v>NO</v>
      </c>
      <c r="R270" s="120" t="s">
        <v>530</v>
      </c>
      <c r="S270" s="95">
        <v>0</v>
      </c>
      <c r="T270" s="75">
        <v>0</v>
      </c>
      <c r="U270" s="75">
        <v>0</v>
      </c>
      <c r="V270" s="97">
        <v>0</v>
      </c>
      <c r="W270" s="113">
        <f t="shared" si="60"/>
        <v>1</v>
      </c>
      <c r="X270" s="114">
        <f t="shared" si="65"/>
        <v>1</v>
      </c>
      <c r="Y270" s="114">
        <f t="shared" si="61"/>
        <v>0</v>
      </c>
      <c r="Z270" s="116">
        <f t="shared" si="62"/>
        <v>0</v>
      </c>
      <c r="AA270" s="121" t="str">
        <f t="shared" si="66"/>
        <v>SRSA</v>
      </c>
      <c r="AB270" s="113">
        <f t="shared" si="67"/>
        <v>1</v>
      </c>
      <c r="AC270" s="114">
        <f t="shared" si="68"/>
        <v>0</v>
      </c>
      <c r="AD270" s="116">
        <f t="shared" si="69"/>
        <v>0</v>
      </c>
      <c r="AE270" s="121" t="str">
        <f t="shared" si="63"/>
        <v>-</v>
      </c>
      <c r="AF270" s="113">
        <f t="shared" si="64"/>
        <v>0</v>
      </c>
      <c r="AG270" s="10" t="s">
        <v>683</v>
      </c>
    </row>
    <row r="271" spans="1:33" s="10" customFormat="1" ht="12.75">
      <c r="A271" s="111">
        <v>3175060</v>
      </c>
      <c r="B271" s="112">
        <v>240004000</v>
      </c>
      <c r="C271" s="113" t="s">
        <v>340</v>
      </c>
      <c r="D271" s="114" t="s">
        <v>341</v>
      </c>
      <c r="E271" s="114" t="s">
        <v>342</v>
      </c>
      <c r="F271" s="114">
        <v>68863</v>
      </c>
      <c r="G271" s="115" t="s">
        <v>1098</v>
      </c>
      <c r="H271" s="116">
        <v>3089872424</v>
      </c>
      <c r="I271" s="117">
        <v>7</v>
      </c>
      <c r="J271" s="118" t="s">
        <v>530</v>
      </c>
      <c r="K271" s="91"/>
      <c r="L271" s="84">
        <v>257.4</v>
      </c>
      <c r="M271" s="88" t="s">
        <v>528</v>
      </c>
      <c r="N271" s="119">
        <v>22.22222222</v>
      </c>
      <c r="O271" s="118" t="s">
        <v>530</v>
      </c>
      <c r="P271" s="70"/>
      <c r="Q271" s="91" t="str">
        <f t="shared" si="59"/>
        <v>NO</v>
      </c>
      <c r="R271" s="120" t="s">
        <v>530</v>
      </c>
      <c r="S271" s="95">
        <v>25293</v>
      </c>
      <c r="T271" s="75">
        <v>2148</v>
      </c>
      <c r="U271" s="75">
        <v>2052</v>
      </c>
      <c r="V271" s="97">
        <v>1001</v>
      </c>
      <c r="W271" s="113">
        <f t="shared" si="60"/>
        <v>1</v>
      </c>
      <c r="X271" s="114">
        <f t="shared" si="65"/>
        <v>1</v>
      </c>
      <c r="Y271" s="114">
        <f t="shared" si="61"/>
        <v>0</v>
      </c>
      <c r="Z271" s="116">
        <f t="shared" si="62"/>
        <v>0</v>
      </c>
      <c r="AA271" s="121" t="str">
        <f t="shared" si="66"/>
        <v>SRSA</v>
      </c>
      <c r="AB271" s="113">
        <f t="shared" si="67"/>
        <v>1</v>
      </c>
      <c r="AC271" s="114">
        <f t="shared" si="68"/>
        <v>1</v>
      </c>
      <c r="AD271" s="116" t="str">
        <f t="shared" si="69"/>
        <v>Initial</v>
      </c>
      <c r="AE271" s="121" t="str">
        <f t="shared" si="63"/>
        <v>-</v>
      </c>
      <c r="AF271" s="113" t="str">
        <f t="shared" si="64"/>
        <v>SRSA</v>
      </c>
      <c r="AG271" s="10" t="s">
        <v>682</v>
      </c>
    </row>
    <row r="272" spans="1:33" s="10" customFormat="1" ht="12.75">
      <c r="A272" s="111">
        <v>3107560</v>
      </c>
      <c r="B272" s="112">
        <v>450002000</v>
      </c>
      <c r="C272" s="113" t="s">
        <v>1326</v>
      </c>
      <c r="D272" s="114" t="s">
        <v>1327</v>
      </c>
      <c r="E272" s="114" t="s">
        <v>1328</v>
      </c>
      <c r="F272" s="114">
        <v>68766</v>
      </c>
      <c r="G272" s="115">
        <v>196</v>
      </c>
      <c r="H272" s="116">
        <v>4023385301</v>
      </c>
      <c r="I272" s="117">
        <v>7</v>
      </c>
      <c r="J272" s="118" t="s">
        <v>530</v>
      </c>
      <c r="K272" s="91"/>
      <c r="L272" s="84">
        <v>17.12</v>
      </c>
      <c r="M272" s="88" t="s">
        <v>529</v>
      </c>
      <c r="N272" s="119">
        <v>12.19512195</v>
      </c>
      <c r="O272" s="118" t="s">
        <v>531</v>
      </c>
      <c r="P272" s="70"/>
      <c r="Q272" s="91" t="str">
        <f t="shared" si="59"/>
        <v>NO</v>
      </c>
      <c r="R272" s="120" t="s">
        <v>530</v>
      </c>
      <c r="S272" s="95">
        <v>4472</v>
      </c>
      <c r="T272" s="75">
        <v>0</v>
      </c>
      <c r="U272" s="75">
        <v>33</v>
      </c>
      <c r="V272" s="97">
        <v>64</v>
      </c>
      <c r="W272" s="113">
        <f t="shared" si="60"/>
        <v>1</v>
      </c>
      <c r="X272" s="114">
        <f t="shared" si="65"/>
        <v>1</v>
      </c>
      <c r="Y272" s="114">
        <f t="shared" si="61"/>
        <v>0</v>
      </c>
      <c r="Z272" s="116">
        <f t="shared" si="62"/>
        <v>0</v>
      </c>
      <c r="AA272" s="121" t="str">
        <f t="shared" si="66"/>
        <v>SRSA</v>
      </c>
      <c r="AB272" s="113">
        <f t="shared" si="67"/>
        <v>1</v>
      </c>
      <c r="AC272" s="114">
        <f t="shared" si="68"/>
        <v>0</v>
      </c>
      <c r="AD272" s="116">
        <f t="shared" si="69"/>
        <v>0</v>
      </c>
      <c r="AE272" s="121" t="str">
        <f t="shared" si="63"/>
        <v>-</v>
      </c>
      <c r="AF272" s="113">
        <f t="shared" si="64"/>
        <v>0</v>
      </c>
      <c r="AG272" s="10" t="s">
        <v>681</v>
      </c>
    </row>
    <row r="273" spans="1:33" s="10" customFormat="1" ht="12.75">
      <c r="A273" s="111">
        <v>3100089</v>
      </c>
      <c r="B273" s="112">
        <v>610049000</v>
      </c>
      <c r="C273" s="113" t="s">
        <v>1056</v>
      </c>
      <c r="D273" s="114" t="s">
        <v>1057</v>
      </c>
      <c r="E273" s="114" t="s">
        <v>1058</v>
      </c>
      <c r="F273" s="114">
        <v>68864</v>
      </c>
      <c r="G273" s="115">
        <v>248</v>
      </c>
      <c r="H273" s="116">
        <v>3088943065</v>
      </c>
      <c r="I273" s="117">
        <v>7</v>
      </c>
      <c r="J273" s="118" t="s">
        <v>530</v>
      </c>
      <c r="K273" s="91"/>
      <c r="L273" s="84">
        <v>237.55</v>
      </c>
      <c r="M273" s="88" t="s">
        <v>528</v>
      </c>
      <c r="N273" s="119">
        <v>16.46586345</v>
      </c>
      <c r="O273" s="118" t="s">
        <v>531</v>
      </c>
      <c r="P273" s="70"/>
      <c r="Q273" s="91" t="str">
        <f t="shared" si="59"/>
        <v>NO</v>
      </c>
      <c r="R273" s="120" t="s">
        <v>530</v>
      </c>
      <c r="S273" s="95">
        <v>16675</v>
      </c>
      <c r="T273" s="75">
        <v>1537</v>
      </c>
      <c r="U273" s="75">
        <v>1372</v>
      </c>
      <c r="V273" s="97">
        <v>907</v>
      </c>
      <c r="W273" s="113">
        <f t="shared" si="60"/>
        <v>1</v>
      </c>
      <c r="X273" s="114">
        <f t="shared" si="65"/>
        <v>1</v>
      </c>
      <c r="Y273" s="114">
        <f t="shared" si="61"/>
        <v>0</v>
      </c>
      <c r="Z273" s="116">
        <f t="shared" si="62"/>
        <v>0</v>
      </c>
      <c r="AA273" s="121" t="str">
        <f t="shared" si="66"/>
        <v>SRSA</v>
      </c>
      <c r="AB273" s="113">
        <f t="shared" si="67"/>
        <v>1</v>
      </c>
      <c r="AC273" s="114">
        <f t="shared" si="68"/>
        <v>0</v>
      </c>
      <c r="AD273" s="116">
        <f t="shared" si="69"/>
        <v>0</v>
      </c>
      <c r="AE273" s="121" t="str">
        <f t="shared" si="63"/>
        <v>-</v>
      </c>
      <c r="AF273" s="113">
        <f t="shared" si="64"/>
        <v>0</v>
      </c>
      <c r="AG273" s="10" t="s">
        <v>680</v>
      </c>
    </row>
    <row r="274" spans="1:33" s="10" customFormat="1" ht="12.75">
      <c r="A274" s="111">
        <v>3175210</v>
      </c>
      <c r="B274" s="112">
        <v>660501000</v>
      </c>
      <c r="C274" s="113" t="s">
        <v>343</v>
      </c>
      <c r="D274" s="114" t="s">
        <v>344</v>
      </c>
      <c r="E274" s="114" t="s">
        <v>345</v>
      </c>
      <c r="F274" s="114">
        <v>68418</v>
      </c>
      <c r="G274" s="115">
        <v>130</v>
      </c>
      <c r="H274" s="116">
        <v>4027805327</v>
      </c>
      <c r="I274" s="117" t="s">
        <v>539</v>
      </c>
      <c r="J274" s="118" t="s">
        <v>530</v>
      </c>
      <c r="K274" s="91"/>
      <c r="L274" s="84">
        <v>453.46</v>
      </c>
      <c r="M274" s="88" t="s">
        <v>528</v>
      </c>
      <c r="N274" s="119">
        <v>4.87804878</v>
      </c>
      <c r="O274" s="118" t="s">
        <v>531</v>
      </c>
      <c r="P274" s="70"/>
      <c r="Q274" s="91" t="str">
        <f t="shared" si="59"/>
        <v>NO</v>
      </c>
      <c r="R274" s="120" t="s">
        <v>530</v>
      </c>
      <c r="S274" s="95">
        <v>9310</v>
      </c>
      <c r="T274" s="75">
        <v>1055</v>
      </c>
      <c r="U274" s="75">
        <v>1634</v>
      </c>
      <c r="V274" s="97">
        <v>1781</v>
      </c>
      <c r="W274" s="113">
        <f t="shared" si="60"/>
        <v>1</v>
      </c>
      <c r="X274" s="114">
        <f t="shared" si="65"/>
        <v>1</v>
      </c>
      <c r="Y274" s="114">
        <f t="shared" si="61"/>
        <v>0</v>
      </c>
      <c r="Z274" s="116">
        <f t="shared" si="62"/>
        <v>0</v>
      </c>
      <c r="AA274" s="121" t="str">
        <f t="shared" si="66"/>
        <v>SRSA</v>
      </c>
      <c r="AB274" s="113">
        <f t="shared" si="67"/>
        <v>1</v>
      </c>
      <c r="AC274" s="114">
        <f t="shared" si="68"/>
        <v>0</v>
      </c>
      <c r="AD274" s="116">
        <f t="shared" si="69"/>
        <v>0</v>
      </c>
      <c r="AE274" s="121" t="str">
        <f t="shared" si="63"/>
        <v>-</v>
      </c>
      <c r="AF274" s="113">
        <f t="shared" si="64"/>
        <v>0</v>
      </c>
      <c r="AG274" s="10" t="s">
        <v>679</v>
      </c>
    </row>
    <row r="275" spans="1:33" s="10" customFormat="1" ht="12.75">
      <c r="A275" s="111">
        <v>3175330</v>
      </c>
      <c r="B275" s="112">
        <v>670001000</v>
      </c>
      <c r="C275" s="113" t="s">
        <v>349</v>
      </c>
      <c r="D275" s="114" t="s">
        <v>350</v>
      </c>
      <c r="E275" s="114" t="s">
        <v>351</v>
      </c>
      <c r="F275" s="114">
        <v>68420</v>
      </c>
      <c r="G275" s="115">
        <v>393</v>
      </c>
      <c r="H275" s="116">
        <v>4028522988</v>
      </c>
      <c r="I275" s="117">
        <v>7</v>
      </c>
      <c r="J275" s="118" t="s">
        <v>530</v>
      </c>
      <c r="K275" s="91"/>
      <c r="L275" s="84">
        <v>298.39</v>
      </c>
      <c r="M275" s="88" t="s">
        <v>529</v>
      </c>
      <c r="N275" s="119">
        <v>13.13868613</v>
      </c>
      <c r="O275" s="118" t="s">
        <v>531</v>
      </c>
      <c r="P275" s="70"/>
      <c r="Q275" s="91" t="str">
        <f t="shared" si="59"/>
        <v>NO</v>
      </c>
      <c r="R275" s="120" t="s">
        <v>530</v>
      </c>
      <c r="S275" s="95">
        <v>17426</v>
      </c>
      <c r="T275" s="75">
        <v>2480</v>
      </c>
      <c r="U275" s="75">
        <v>1879</v>
      </c>
      <c r="V275" s="97">
        <v>1834</v>
      </c>
      <c r="W275" s="113">
        <f t="shared" si="60"/>
        <v>1</v>
      </c>
      <c r="X275" s="114">
        <f t="shared" si="65"/>
        <v>1</v>
      </c>
      <c r="Y275" s="114">
        <f t="shared" si="61"/>
        <v>0</v>
      </c>
      <c r="Z275" s="116">
        <f t="shared" si="62"/>
        <v>0</v>
      </c>
      <c r="AA275" s="121" t="str">
        <f t="shared" si="66"/>
        <v>SRSA</v>
      </c>
      <c r="AB275" s="113">
        <f t="shared" si="67"/>
        <v>1</v>
      </c>
      <c r="AC275" s="114">
        <f t="shared" si="68"/>
        <v>0</v>
      </c>
      <c r="AD275" s="116">
        <f t="shared" si="69"/>
        <v>0</v>
      </c>
      <c r="AE275" s="121" t="str">
        <f t="shared" si="63"/>
        <v>-</v>
      </c>
      <c r="AF275" s="113">
        <f t="shared" si="64"/>
        <v>0</v>
      </c>
      <c r="AG275" s="10" t="s">
        <v>678</v>
      </c>
    </row>
    <row r="276" spans="1:33" s="10" customFormat="1" ht="12.75">
      <c r="A276" s="111">
        <v>3175360</v>
      </c>
      <c r="B276" s="112">
        <v>510006000</v>
      </c>
      <c r="C276" s="113" t="s">
        <v>352</v>
      </c>
      <c r="D276" s="114" t="s">
        <v>353</v>
      </c>
      <c r="E276" s="114" t="s">
        <v>354</v>
      </c>
      <c r="F276" s="114">
        <v>69155</v>
      </c>
      <c r="G276" s="115">
        <v>368</v>
      </c>
      <c r="H276" s="116">
        <v>3082394283</v>
      </c>
      <c r="I276" s="117">
        <v>7</v>
      </c>
      <c r="J276" s="118" t="s">
        <v>530</v>
      </c>
      <c r="K276" s="91"/>
      <c r="L276" s="84">
        <v>192.08</v>
      </c>
      <c r="M276" s="88" t="s">
        <v>529</v>
      </c>
      <c r="N276" s="119">
        <v>14.90384615</v>
      </c>
      <c r="O276" s="118" t="s">
        <v>531</v>
      </c>
      <c r="P276" s="70"/>
      <c r="Q276" s="91" t="str">
        <f t="shared" si="59"/>
        <v>NO</v>
      </c>
      <c r="R276" s="120" t="s">
        <v>530</v>
      </c>
      <c r="S276" s="95">
        <v>13401</v>
      </c>
      <c r="T276" s="75">
        <v>1108</v>
      </c>
      <c r="U276" s="75">
        <v>1109</v>
      </c>
      <c r="V276" s="97">
        <v>791</v>
      </c>
      <c r="W276" s="113">
        <f t="shared" si="60"/>
        <v>1</v>
      </c>
      <c r="X276" s="114">
        <f t="shared" si="65"/>
        <v>1</v>
      </c>
      <c r="Y276" s="114">
        <f t="shared" si="61"/>
        <v>0</v>
      </c>
      <c r="Z276" s="116">
        <f t="shared" si="62"/>
        <v>0</v>
      </c>
      <c r="AA276" s="121" t="str">
        <f t="shared" si="66"/>
        <v>SRSA</v>
      </c>
      <c r="AB276" s="113">
        <f t="shared" si="67"/>
        <v>1</v>
      </c>
      <c r="AC276" s="114">
        <f t="shared" si="68"/>
        <v>0</v>
      </c>
      <c r="AD276" s="116">
        <f t="shared" si="69"/>
        <v>0</v>
      </c>
      <c r="AE276" s="121" t="str">
        <f t="shared" si="63"/>
        <v>-</v>
      </c>
      <c r="AF276" s="113">
        <f t="shared" si="64"/>
        <v>0</v>
      </c>
      <c r="AG276" s="10" t="s">
        <v>352</v>
      </c>
    </row>
    <row r="277" spans="1:33" s="10" customFormat="1" ht="12.75">
      <c r="A277" s="111">
        <v>3175390</v>
      </c>
      <c r="B277" s="112">
        <v>870001000</v>
      </c>
      <c r="C277" s="113" t="s">
        <v>355</v>
      </c>
      <c r="D277" s="114" t="s">
        <v>356</v>
      </c>
      <c r="E277" s="114" t="s">
        <v>357</v>
      </c>
      <c r="F277" s="114">
        <v>68047</v>
      </c>
      <c r="G277" s="115">
        <v>629</v>
      </c>
      <c r="H277" s="116">
        <v>4023853244</v>
      </c>
      <c r="I277" s="117">
        <v>7</v>
      </c>
      <c r="J277" s="118" t="s">
        <v>530</v>
      </c>
      <c r="K277" s="91"/>
      <c r="L277" s="84">
        <v>341.59</v>
      </c>
      <c r="M277" s="88" t="s">
        <v>528</v>
      </c>
      <c r="N277" s="119">
        <v>8.88252149</v>
      </c>
      <c r="O277" s="118" t="s">
        <v>531</v>
      </c>
      <c r="P277" s="70"/>
      <c r="Q277" s="91" t="str">
        <f t="shared" si="59"/>
        <v>NO</v>
      </c>
      <c r="R277" s="120" t="s">
        <v>530</v>
      </c>
      <c r="S277" s="95">
        <v>16437</v>
      </c>
      <c r="T277" s="75">
        <v>2149</v>
      </c>
      <c r="U277" s="75">
        <v>1781</v>
      </c>
      <c r="V277" s="97">
        <v>1398</v>
      </c>
      <c r="W277" s="113">
        <f t="shared" si="60"/>
        <v>1</v>
      </c>
      <c r="X277" s="114">
        <f t="shared" si="65"/>
        <v>1</v>
      </c>
      <c r="Y277" s="114">
        <f t="shared" si="61"/>
        <v>0</v>
      </c>
      <c r="Z277" s="116">
        <f t="shared" si="62"/>
        <v>0</v>
      </c>
      <c r="AA277" s="121" t="str">
        <f t="shared" si="66"/>
        <v>SRSA</v>
      </c>
      <c r="AB277" s="113">
        <f t="shared" si="67"/>
        <v>1</v>
      </c>
      <c r="AC277" s="114">
        <f t="shared" si="68"/>
        <v>0</v>
      </c>
      <c r="AD277" s="116">
        <f t="shared" si="69"/>
        <v>0</v>
      </c>
      <c r="AE277" s="121" t="str">
        <f t="shared" si="63"/>
        <v>-</v>
      </c>
      <c r="AF277" s="113">
        <f t="shared" si="64"/>
        <v>0</v>
      </c>
      <c r="AG277" s="10" t="s">
        <v>677</v>
      </c>
    </row>
    <row r="278" spans="1:33" s="10" customFormat="1" ht="12.75">
      <c r="A278" s="142">
        <v>9993107</v>
      </c>
      <c r="B278" s="142">
        <v>680020000</v>
      </c>
      <c r="C278" s="126" t="s">
        <v>554</v>
      </c>
      <c r="D278" s="127" t="s">
        <v>553</v>
      </c>
      <c r="E278" s="127" t="s">
        <v>553</v>
      </c>
      <c r="F278" s="127" t="s">
        <v>553</v>
      </c>
      <c r="G278" s="128" t="s">
        <v>553</v>
      </c>
      <c r="H278" s="129" t="s">
        <v>553</v>
      </c>
      <c r="I278" s="130">
        <v>7</v>
      </c>
      <c r="J278" s="131" t="s">
        <v>530</v>
      </c>
      <c r="K278" s="132" t="s">
        <v>550</v>
      </c>
      <c r="L278" s="143">
        <v>430.86</v>
      </c>
      <c r="M278" s="144"/>
      <c r="N278" s="146"/>
      <c r="O278" s="131"/>
      <c r="P278" s="147"/>
      <c r="Q278" s="132" t="str">
        <f t="shared" si="59"/>
        <v>NO</v>
      </c>
      <c r="R278" s="137" t="s">
        <v>530</v>
      </c>
      <c r="S278" s="138">
        <v>31533</v>
      </c>
      <c r="T278" s="139">
        <v>3135</v>
      </c>
      <c r="U278" s="139">
        <v>3083</v>
      </c>
      <c r="V278" s="140">
        <v>1747</v>
      </c>
      <c r="W278" s="126">
        <f t="shared" si="60"/>
        <v>1</v>
      </c>
      <c r="X278" s="127">
        <f t="shared" si="65"/>
        <v>1</v>
      </c>
      <c r="Y278" s="127">
        <f t="shared" si="61"/>
        <v>0</v>
      </c>
      <c r="Z278" s="129">
        <f t="shared" si="62"/>
        <v>0</v>
      </c>
      <c r="AA278" s="141" t="str">
        <f t="shared" si="66"/>
        <v>SRSA</v>
      </c>
      <c r="AB278" s="126">
        <f t="shared" si="67"/>
        <v>1</v>
      </c>
      <c r="AC278" s="127">
        <f t="shared" si="68"/>
        <v>0</v>
      </c>
      <c r="AD278" s="129">
        <f t="shared" si="69"/>
        <v>0</v>
      </c>
      <c r="AE278" s="141" t="str">
        <f t="shared" si="63"/>
        <v>-</v>
      </c>
      <c r="AF278" s="126">
        <f t="shared" si="64"/>
        <v>0</v>
      </c>
      <c r="AG278" s="10" t="e">
        <v>#N/A</v>
      </c>
    </row>
    <row r="279" spans="1:33" s="10" customFormat="1" ht="12.75">
      <c r="A279" s="111">
        <v>3162730</v>
      </c>
      <c r="B279" s="112">
        <v>690504000</v>
      </c>
      <c r="C279" s="113" t="s">
        <v>50</v>
      </c>
      <c r="D279" s="114" t="s">
        <v>51</v>
      </c>
      <c r="E279" s="114" t="s">
        <v>52</v>
      </c>
      <c r="F279" s="114">
        <v>68836</v>
      </c>
      <c r="G279" s="115">
        <v>8025</v>
      </c>
      <c r="H279" s="116">
        <v>3089954771</v>
      </c>
      <c r="I279" s="117">
        <v>7</v>
      </c>
      <c r="J279" s="118" t="s">
        <v>530</v>
      </c>
      <c r="K279" s="91"/>
      <c r="L279" s="84">
        <v>60.66</v>
      </c>
      <c r="M279" s="88" t="s">
        <v>528</v>
      </c>
      <c r="N279" s="119">
        <v>27.02702703</v>
      </c>
      <c r="O279" s="118" t="s">
        <v>530</v>
      </c>
      <c r="P279" s="70"/>
      <c r="Q279" s="91" t="str">
        <f t="shared" si="59"/>
        <v>NO</v>
      </c>
      <c r="R279" s="120" t="s">
        <v>530</v>
      </c>
      <c r="S279" s="95">
        <v>4129</v>
      </c>
      <c r="T279" s="75">
        <v>425</v>
      </c>
      <c r="U279" s="75">
        <v>124</v>
      </c>
      <c r="V279" s="97">
        <v>236</v>
      </c>
      <c r="W279" s="113">
        <f t="shared" si="60"/>
        <v>1</v>
      </c>
      <c r="X279" s="114">
        <f t="shared" si="65"/>
        <v>1</v>
      </c>
      <c r="Y279" s="114">
        <f t="shared" si="61"/>
        <v>0</v>
      </c>
      <c r="Z279" s="116">
        <f t="shared" si="62"/>
        <v>0</v>
      </c>
      <c r="AA279" s="121" t="str">
        <f t="shared" si="66"/>
        <v>SRSA</v>
      </c>
      <c r="AB279" s="113">
        <f t="shared" si="67"/>
        <v>1</v>
      </c>
      <c r="AC279" s="114">
        <f t="shared" si="68"/>
        <v>1</v>
      </c>
      <c r="AD279" s="116" t="str">
        <f t="shared" si="69"/>
        <v>Initial</v>
      </c>
      <c r="AE279" s="121" t="str">
        <f t="shared" si="63"/>
        <v>-</v>
      </c>
      <c r="AF279" s="113" t="str">
        <f t="shared" si="64"/>
        <v>SRSA</v>
      </c>
      <c r="AG279" s="10" t="s">
        <v>675</v>
      </c>
    </row>
    <row r="280" spans="1:33" s="10" customFormat="1" ht="12.75">
      <c r="A280" s="111">
        <v>3111750</v>
      </c>
      <c r="B280" s="112">
        <v>690507000</v>
      </c>
      <c r="C280" s="113" t="s">
        <v>1371</v>
      </c>
      <c r="D280" s="114" t="s">
        <v>1372</v>
      </c>
      <c r="E280" s="114" t="s">
        <v>1373</v>
      </c>
      <c r="F280" s="114">
        <v>68949</v>
      </c>
      <c r="G280" s="115">
        <v>9691</v>
      </c>
      <c r="H280" s="116">
        <v>3089956179</v>
      </c>
      <c r="I280" s="117">
        <v>7</v>
      </c>
      <c r="J280" s="118" t="s">
        <v>530</v>
      </c>
      <c r="K280" s="91"/>
      <c r="L280" s="84">
        <v>100.49</v>
      </c>
      <c r="M280" s="88" t="s">
        <v>528</v>
      </c>
      <c r="N280" s="119">
        <v>8.955223881</v>
      </c>
      <c r="O280" s="118" t="s">
        <v>531</v>
      </c>
      <c r="P280" s="70"/>
      <c r="Q280" s="91" t="str">
        <f t="shared" si="59"/>
        <v>NO</v>
      </c>
      <c r="R280" s="120" t="s">
        <v>530</v>
      </c>
      <c r="S280" s="95">
        <v>5137</v>
      </c>
      <c r="T280" s="75">
        <v>0</v>
      </c>
      <c r="U280" s="75">
        <v>205</v>
      </c>
      <c r="V280" s="97">
        <v>390</v>
      </c>
      <c r="W280" s="113">
        <f t="shared" si="60"/>
        <v>1</v>
      </c>
      <c r="X280" s="114">
        <f t="shared" si="65"/>
        <v>1</v>
      </c>
      <c r="Y280" s="114">
        <f t="shared" si="61"/>
        <v>0</v>
      </c>
      <c r="Z280" s="116">
        <f t="shared" si="62"/>
        <v>0</v>
      </c>
      <c r="AA280" s="121" t="str">
        <f t="shared" si="66"/>
        <v>SRSA</v>
      </c>
      <c r="AB280" s="113">
        <f t="shared" si="67"/>
        <v>1</v>
      </c>
      <c r="AC280" s="114">
        <f t="shared" si="68"/>
        <v>0</v>
      </c>
      <c r="AD280" s="116">
        <f t="shared" si="69"/>
        <v>0</v>
      </c>
      <c r="AE280" s="121" t="str">
        <f t="shared" si="63"/>
        <v>-</v>
      </c>
      <c r="AF280" s="113">
        <f t="shared" si="64"/>
        <v>0</v>
      </c>
      <c r="AG280" s="10" t="s">
        <v>676</v>
      </c>
    </row>
    <row r="281" spans="1:33" s="10" customFormat="1" ht="12.75">
      <c r="A281" s="124">
        <v>3140410</v>
      </c>
      <c r="B281" s="125">
        <v>830043000</v>
      </c>
      <c r="C281" s="126" t="s">
        <v>1542</v>
      </c>
      <c r="D281" s="127" t="s">
        <v>1543</v>
      </c>
      <c r="E281" s="127" t="s">
        <v>1544</v>
      </c>
      <c r="F281" s="127">
        <v>69354</v>
      </c>
      <c r="G281" s="128" t="s">
        <v>1098</v>
      </c>
      <c r="H281" s="129">
        <v>3086651964</v>
      </c>
      <c r="I281" s="130">
        <v>7</v>
      </c>
      <c r="J281" s="131" t="s">
        <v>530</v>
      </c>
      <c r="K281" s="132"/>
      <c r="L281" s="133">
        <v>5.92</v>
      </c>
      <c r="M281" s="134" t="s">
        <v>529</v>
      </c>
      <c r="N281" s="135">
        <v>0</v>
      </c>
      <c r="O281" s="131" t="s">
        <v>531</v>
      </c>
      <c r="P281" s="136"/>
      <c r="Q281" s="132" t="str">
        <f t="shared" si="59"/>
        <v>NO</v>
      </c>
      <c r="R281" s="137" t="s">
        <v>530</v>
      </c>
      <c r="S281" s="138">
        <v>25</v>
      </c>
      <c r="T281" s="139">
        <v>0</v>
      </c>
      <c r="U281" s="139">
        <v>14</v>
      </c>
      <c r="V281" s="140">
        <v>26</v>
      </c>
      <c r="W281" s="126">
        <f t="shared" si="60"/>
        <v>1</v>
      </c>
      <c r="X281" s="127">
        <f t="shared" si="65"/>
        <v>1</v>
      </c>
      <c r="Y281" s="127">
        <f t="shared" si="61"/>
        <v>0</v>
      </c>
      <c r="Z281" s="129">
        <f t="shared" si="62"/>
        <v>0</v>
      </c>
      <c r="AA281" s="141" t="str">
        <f t="shared" si="66"/>
        <v>SRSA</v>
      </c>
      <c r="AB281" s="126">
        <f t="shared" si="67"/>
        <v>1</v>
      </c>
      <c r="AC281" s="127">
        <f t="shared" si="68"/>
        <v>0</v>
      </c>
      <c r="AD281" s="129">
        <f t="shared" si="69"/>
        <v>0</v>
      </c>
      <c r="AE281" s="141" t="str">
        <f t="shared" si="63"/>
        <v>-</v>
      </c>
      <c r="AF281" s="126">
        <f t="shared" si="64"/>
        <v>0</v>
      </c>
      <c r="AG281" s="10" t="e">
        <v>#N/A</v>
      </c>
    </row>
    <row r="282" spans="1:33" s="10" customFormat="1" ht="12.75">
      <c r="A282" s="111">
        <v>3128140</v>
      </c>
      <c r="B282" s="112">
        <v>160026000</v>
      </c>
      <c r="C282" s="113" t="s">
        <v>1469</v>
      </c>
      <c r="D282" s="114" t="s">
        <v>1357</v>
      </c>
      <c r="E282" s="114" t="s">
        <v>1358</v>
      </c>
      <c r="F282" s="114">
        <v>69201</v>
      </c>
      <c r="G282" s="115">
        <v>1842</v>
      </c>
      <c r="H282" s="116">
        <v>4023761680</v>
      </c>
      <c r="I282" s="117">
        <v>7</v>
      </c>
      <c r="J282" s="118" t="s">
        <v>530</v>
      </c>
      <c r="K282" s="91"/>
      <c r="L282" s="84">
        <v>3.15</v>
      </c>
      <c r="M282" s="88" t="s">
        <v>529</v>
      </c>
      <c r="N282" s="119">
        <v>33.33333333</v>
      </c>
      <c r="O282" s="118" t="s">
        <v>530</v>
      </c>
      <c r="P282" s="70"/>
      <c r="Q282" s="91" t="str">
        <f t="shared" si="59"/>
        <v>NO</v>
      </c>
      <c r="R282" s="120" t="s">
        <v>530</v>
      </c>
      <c r="S282" s="95">
        <v>368</v>
      </c>
      <c r="T282" s="75">
        <v>0</v>
      </c>
      <c r="U282" s="75">
        <v>8</v>
      </c>
      <c r="V282" s="97">
        <v>15</v>
      </c>
      <c r="W282" s="113">
        <f t="shared" si="60"/>
        <v>1</v>
      </c>
      <c r="X282" s="114">
        <f t="shared" si="65"/>
        <v>1</v>
      </c>
      <c r="Y282" s="114">
        <f t="shared" si="61"/>
        <v>0</v>
      </c>
      <c r="Z282" s="116">
        <f t="shared" si="62"/>
        <v>0</v>
      </c>
      <c r="AA282" s="121" t="str">
        <f t="shared" si="66"/>
        <v>SRSA</v>
      </c>
      <c r="AB282" s="113">
        <f t="shared" si="67"/>
        <v>1</v>
      </c>
      <c r="AC282" s="114">
        <f t="shared" si="68"/>
        <v>1</v>
      </c>
      <c r="AD282" s="116" t="str">
        <f t="shared" si="69"/>
        <v>Initial</v>
      </c>
      <c r="AE282" s="121" t="str">
        <f t="shared" si="63"/>
        <v>-</v>
      </c>
      <c r="AF282" s="113" t="str">
        <f t="shared" si="64"/>
        <v>SRSA</v>
      </c>
      <c r="AG282" s="10" t="s">
        <v>728</v>
      </c>
    </row>
    <row r="283" spans="1:33" s="10" customFormat="1" ht="12.75">
      <c r="A283" s="111">
        <v>3119930</v>
      </c>
      <c r="B283" s="112">
        <v>400016000</v>
      </c>
      <c r="C283" s="113" t="s">
        <v>1426</v>
      </c>
      <c r="D283" s="114" t="s">
        <v>1427</v>
      </c>
      <c r="E283" s="114" t="s">
        <v>1428</v>
      </c>
      <c r="F283" s="114">
        <v>68883</v>
      </c>
      <c r="G283" s="115">
        <v>2726</v>
      </c>
      <c r="H283" s="116">
        <v>3085832325</v>
      </c>
      <c r="I283" s="117">
        <v>7</v>
      </c>
      <c r="J283" s="118" t="s">
        <v>530</v>
      </c>
      <c r="K283" s="91"/>
      <c r="L283" s="84">
        <v>29.42</v>
      </c>
      <c r="M283" s="88" t="s">
        <v>528</v>
      </c>
      <c r="N283" s="119">
        <v>10.86956522</v>
      </c>
      <c r="O283" s="118" t="s">
        <v>531</v>
      </c>
      <c r="P283" s="70"/>
      <c r="Q283" s="91" t="str">
        <f t="shared" si="59"/>
        <v>NO</v>
      </c>
      <c r="R283" s="120" t="s">
        <v>530</v>
      </c>
      <c r="S283" s="95">
        <v>1293</v>
      </c>
      <c r="T283" s="75">
        <v>0</v>
      </c>
      <c r="U283" s="75">
        <v>63</v>
      </c>
      <c r="V283" s="97">
        <v>120</v>
      </c>
      <c r="W283" s="113">
        <f t="shared" si="60"/>
        <v>1</v>
      </c>
      <c r="X283" s="114">
        <f t="shared" si="65"/>
        <v>1</v>
      </c>
      <c r="Y283" s="114">
        <f t="shared" si="61"/>
        <v>0</v>
      </c>
      <c r="Z283" s="116">
        <f t="shared" si="62"/>
        <v>0</v>
      </c>
      <c r="AA283" s="121" t="str">
        <f t="shared" si="66"/>
        <v>SRSA</v>
      </c>
      <c r="AB283" s="113">
        <f t="shared" si="67"/>
        <v>1</v>
      </c>
      <c r="AC283" s="114">
        <f t="shared" si="68"/>
        <v>0</v>
      </c>
      <c r="AD283" s="116">
        <f t="shared" si="69"/>
        <v>0</v>
      </c>
      <c r="AE283" s="121" t="str">
        <f t="shared" si="63"/>
        <v>-</v>
      </c>
      <c r="AF283" s="113">
        <f t="shared" si="64"/>
        <v>0</v>
      </c>
      <c r="AG283" s="10" t="s">
        <v>673</v>
      </c>
    </row>
    <row r="284" spans="1:33" s="10" customFormat="1" ht="12.75">
      <c r="A284" s="111">
        <v>3175570</v>
      </c>
      <c r="B284" s="112">
        <v>700005000</v>
      </c>
      <c r="C284" s="113" t="s">
        <v>361</v>
      </c>
      <c r="D284" s="114" t="s">
        <v>362</v>
      </c>
      <c r="E284" s="114" t="s">
        <v>363</v>
      </c>
      <c r="F284" s="114">
        <v>68769</v>
      </c>
      <c r="G284" s="115">
        <v>638</v>
      </c>
      <c r="H284" s="116">
        <v>4025824993</v>
      </c>
      <c r="I284" s="117">
        <v>7</v>
      </c>
      <c r="J284" s="118" t="s">
        <v>530</v>
      </c>
      <c r="K284" s="91"/>
      <c r="L284" s="84">
        <v>409.68</v>
      </c>
      <c r="M284" s="88" t="s">
        <v>528</v>
      </c>
      <c r="N284" s="119">
        <v>11.38716356</v>
      </c>
      <c r="O284" s="118" t="s">
        <v>531</v>
      </c>
      <c r="P284" s="70"/>
      <c r="Q284" s="91" t="str">
        <f t="shared" si="59"/>
        <v>NO</v>
      </c>
      <c r="R284" s="120" t="s">
        <v>530</v>
      </c>
      <c r="S284" s="95">
        <v>26390</v>
      </c>
      <c r="T284" s="75">
        <v>3108</v>
      </c>
      <c r="U284" s="75">
        <v>3069</v>
      </c>
      <c r="V284" s="97">
        <v>1586</v>
      </c>
      <c r="W284" s="113">
        <f t="shared" si="60"/>
        <v>1</v>
      </c>
      <c r="X284" s="114">
        <f t="shared" si="65"/>
        <v>1</v>
      </c>
      <c r="Y284" s="114">
        <f t="shared" si="61"/>
        <v>0</v>
      </c>
      <c r="Z284" s="116">
        <f t="shared" si="62"/>
        <v>0</v>
      </c>
      <c r="AA284" s="121" t="str">
        <f t="shared" si="66"/>
        <v>SRSA</v>
      </c>
      <c r="AB284" s="113">
        <f t="shared" si="67"/>
        <v>1</v>
      </c>
      <c r="AC284" s="114">
        <f t="shared" si="68"/>
        <v>0</v>
      </c>
      <c r="AD284" s="116">
        <f t="shared" si="69"/>
        <v>0</v>
      </c>
      <c r="AE284" s="121" t="str">
        <f t="shared" si="63"/>
        <v>-</v>
      </c>
      <c r="AF284" s="113">
        <f t="shared" si="64"/>
        <v>0</v>
      </c>
      <c r="AG284" s="10" t="s">
        <v>674</v>
      </c>
    </row>
    <row r="285" spans="1:33" s="10" customFormat="1" ht="12.75">
      <c r="A285" s="111">
        <v>3112540</v>
      </c>
      <c r="B285" s="112">
        <v>560008000</v>
      </c>
      <c r="C285" s="113" t="s">
        <v>1380</v>
      </c>
      <c r="D285" s="114" t="s">
        <v>1381</v>
      </c>
      <c r="E285" s="114" t="s">
        <v>973</v>
      </c>
      <c r="F285" s="114">
        <v>69101</v>
      </c>
      <c r="G285" s="115">
        <v>9724</v>
      </c>
      <c r="H285" s="116">
        <v>3085325918</v>
      </c>
      <c r="I285" s="117">
        <v>7</v>
      </c>
      <c r="J285" s="118" t="s">
        <v>530</v>
      </c>
      <c r="K285" s="91"/>
      <c r="L285" s="84">
        <v>25.58</v>
      </c>
      <c r="M285" s="88" t="s">
        <v>528</v>
      </c>
      <c r="N285" s="119">
        <v>28.125</v>
      </c>
      <c r="O285" s="118" t="s">
        <v>530</v>
      </c>
      <c r="P285" s="70"/>
      <c r="Q285" s="91" t="str">
        <f t="shared" si="59"/>
        <v>NO</v>
      </c>
      <c r="R285" s="120" t="s">
        <v>530</v>
      </c>
      <c r="S285" s="95">
        <v>1432</v>
      </c>
      <c r="T285" s="75">
        <v>0</v>
      </c>
      <c r="U285" s="75">
        <v>51</v>
      </c>
      <c r="V285" s="97">
        <v>151</v>
      </c>
      <c r="W285" s="113">
        <f t="shared" si="60"/>
        <v>1</v>
      </c>
      <c r="X285" s="114">
        <f t="shared" si="65"/>
        <v>1</v>
      </c>
      <c r="Y285" s="114">
        <f t="shared" si="61"/>
        <v>0</v>
      </c>
      <c r="Z285" s="116">
        <f t="shared" si="62"/>
        <v>0</v>
      </c>
      <c r="AA285" s="121" t="str">
        <f t="shared" si="66"/>
        <v>SRSA</v>
      </c>
      <c r="AB285" s="113">
        <f t="shared" si="67"/>
        <v>1</v>
      </c>
      <c r="AC285" s="114">
        <f t="shared" si="68"/>
        <v>1</v>
      </c>
      <c r="AD285" s="116" t="str">
        <f t="shared" si="69"/>
        <v>Initial</v>
      </c>
      <c r="AE285" s="121" t="str">
        <f t="shared" si="63"/>
        <v>-</v>
      </c>
      <c r="AF285" s="113" t="str">
        <f t="shared" si="64"/>
        <v>SRSA</v>
      </c>
      <c r="AG285" s="10" t="s">
        <v>672</v>
      </c>
    </row>
    <row r="286" spans="1:33" s="10" customFormat="1" ht="12.75">
      <c r="A286" s="111">
        <v>3115210</v>
      </c>
      <c r="B286" s="112">
        <v>780011000</v>
      </c>
      <c r="C286" s="113" t="s">
        <v>1388</v>
      </c>
      <c r="D286" s="114" t="s">
        <v>1389</v>
      </c>
      <c r="E286" s="114" t="s">
        <v>1390</v>
      </c>
      <c r="F286" s="114">
        <v>68025</v>
      </c>
      <c r="G286" s="115">
        <v>7991</v>
      </c>
      <c r="H286" s="116">
        <v>4027211143</v>
      </c>
      <c r="I286" s="117">
        <v>8</v>
      </c>
      <c r="J286" s="118" t="s">
        <v>530</v>
      </c>
      <c r="K286" s="91"/>
      <c r="L286" s="84">
        <v>75.18</v>
      </c>
      <c r="M286" s="88" t="s">
        <v>528</v>
      </c>
      <c r="N286" s="119">
        <v>0</v>
      </c>
      <c r="O286" s="118" t="s">
        <v>531</v>
      </c>
      <c r="P286" s="70"/>
      <c r="Q286" s="91" t="str">
        <f t="shared" si="59"/>
        <v>NO</v>
      </c>
      <c r="R286" s="120" t="s">
        <v>530</v>
      </c>
      <c r="S286" s="95">
        <v>3126</v>
      </c>
      <c r="T286" s="75">
        <v>0</v>
      </c>
      <c r="U286" s="75">
        <v>154</v>
      </c>
      <c r="V286" s="97">
        <v>292</v>
      </c>
      <c r="W286" s="113">
        <f t="shared" si="60"/>
        <v>1</v>
      </c>
      <c r="X286" s="114">
        <f t="shared" si="65"/>
        <v>1</v>
      </c>
      <c r="Y286" s="114">
        <f t="shared" si="61"/>
        <v>0</v>
      </c>
      <c r="Z286" s="116">
        <f t="shared" si="62"/>
        <v>0</v>
      </c>
      <c r="AA286" s="121" t="str">
        <f t="shared" si="66"/>
        <v>SRSA</v>
      </c>
      <c r="AB286" s="113">
        <f t="shared" si="67"/>
        <v>1</v>
      </c>
      <c r="AC286" s="114">
        <f t="shared" si="68"/>
        <v>0</v>
      </c>
      <c r="AD286" s="116">
        <f t="shared" si="69"/>
        <v>0</v>
      </c>
      <c r="AE286" s="121" t="str">
        <f t="shared" si="63"/>
        <v>-</v>
      </c>
      <c r="AF286" s="113">
        <f t="shared" si="64"/>
        <v>0</v>
      </c>
      <c r="AG286" s="10" t="s">
        <v>585</v>
      </c>
    </row>
    <row r="287" spans="1:33" s="10" customFormat="1" ht="12.75">
      <c r="A287" s="111">
        <v>3119530</v>
      </c>
      <c r="B287" s="112">
        <v>100016000</v>
      </c>
      <c r="C287" s="113" t="s">
        <v>1421</v>
      </c>
      <c r="D287" s="114" t="s">
        <v>1422</v>
      </c>
      <c r="E287" s="114" t="s">
        <v>998</v>
      </c>
      <c r="F287" s="114">
        <v>68847</v>
      </c>
      <c r="G287" s="115">
        <v>6066</v>
      </c>
      <c r="H287" s="116">
        <v>3082341618</v>
      </c>
      <c r="I287" s="117">
        <v>7</v>
      </c>
      <c r="J287" s="118" t="s">
        <v>530</v>
      </c>
      <c r="K287" s="91"/>
      <c r="L287" s="84">
        <v>17.34</v>
      </c>
      <c r="M287" s="88" t="s">
        <v>528</v>
      </c>
      <c r="N287" s="119">
        <v>6.666666667</v>
      </c>
      <c r="O287" s="118" t="s">
        <v>531</v>
      </c>
      <c r="P287" s="70"/>
      <c r="Q287" s="91" t="str">
        <f t="shared" si="59"/>
        <v>NO</v>
      </c>
      <c r="R287" s="120" t="s">
        <v>530</v>
      </c>
      <c r="S287" s="95">
        <v>2032</v>
      </c>
      <c r="T287" s="75">
        <v>0</v>
      </c>
      <c r="U287" s="75">
        <v>35</v>
      </c>
      <c r="V287" s="97">
        <v>67</v>
      </c>
      <c r="W287" s="113">
        <f t="shared" si="60"/>
        <v>1</v>
      </c>
      <c r="X287" s="114">
        <f t="shared" si="65"/>
        <v>1</v>
      </c>
      <c r="Y287" s="114">
        <f t="shared" si="61"/>
        <v>0</v>
      </c>
      <c r="Z287" s="116">
        <f t="shared" si="62"/>
        <v>0</v>
      </c>
      <c r="AA287" s="121" t="str">
        <f t="shared" si="66"/>
        <v>SRSA</v>
      </c>
      <c r="AB287" s="113">
        <f t="shared" si="67"/>
        <v>1</v>
      </c>
      <c r="AC287" s="114">
        <f t="shared" si="68"/>
        <v>0</v>
      </c>
      <c r="AD287" s="116">
        <f t="shared" si="69"/>
        <v>0</v>
      </c>
      <c r="AE287" s="121" t="str">
        <f t="shared" si="63"/>
        <v>-</v>
      </c>
      <c r="AF287" s="113">
        <f t="shared" si="64"/>
        <v>0</v>
      </c>
      <c r="AG287" s="10" t="s">
        <v>670</v>
      </c>
    </row>
    <row r="288" spans="1:33" s="10" customFormat="1" ht="12.75">
      <c r="A288" s="111">
        <v>3146950</v>
      </c>
      <c r="B288" s="112">
        <v>750055000</v>
      </c>
      <c r="C288" s="113" t="s">
        <v>1421</v>
      </c>
      <c r="D288" s="114" t="s">
        <v>1434</v>
      </c>
      <c r="E288" s="114" t="s">
        <v>1309</v>
      </c>
      <c r="F288" s="114">
        <v>68714</v>
      </c>
      <c r="G288" s="115" t="s">
        <v>1098</v>
      </c>
      <c r="H288" s="116">
        <v>4026843411</v>
      </c>
      <c r="I288" s="117">
        <v>7</v>
      </c>
      <c r="J288" s="118" t="s">
        <v>530</v>
      </c>
      <c r="K288" s="91"/>
      <c r="L288" s="84">
        <v>5.79</v>
      </c>
      <c r="M288" s="88" t="s">
        <v>529</v>
      </c>
      <c r="N288" s="119">
        <v>55.55555556</v>
      </c>
      <c r="O288" s="118" t="s">
        <v>530</v>
      </c>
      <c r="P288" s="70"/>
      <c r="Q288" s="91" t="str">
        <f t="shared" si="59"/>
        <v>NO</v>
      </c>
      <c r="R288" s="120" t="s">
        <v>530</v>
      </c>
      <c r="S288" s="95">
        <v>896</v>
      </c>
      <c r="T288" s="75">
        <v>0</v>
      </c>
      <c r="U288" s="75">
        <v>12</v>
      </c>
      <c r="V288" s="97">
        <v>22</v>
      </c>
      <c r="W288" s="113">
        <f t="shared" si="60"/>
        <v>1</v>
      </c>
      <c r="X288" s="114">
        <f t="shared" si="65"/>
        <v>1</v>
      </c>
      <c r="Y288" s="114">
        <f t="shared" si="61"/>
        <v>0</v>
      </c>
      <c r="Z288" s="116">
        <f t="shared" si="62"/>
        <v>0</v>
      </c>
      <c r="AA288" s="121" t="str">
        <f t="shared" si="66"/>
        <v>SRSA</v>
      </c>
      <c r="AB288" s="113">
        <f t="shared" si="67"/>
        <v>1</v>
      </c>
      <c r="AC288" s="114">
        <f t="shared" si="68"/>
        <v>1</v>
      </c>
      <c r="AD288" s="116" t="str">
        <f t="shared" si="69"/>
        <v>Initial</v>
      </c>
      <c r="AE288" s="121" t="str">
        <f t="shared" si="63"/>
        <v>-</v>
      </c>
      <c r="AF288" s="113" t="str">
        <f t="shared" si="64"/>
        <v>SRSA</v>
      </c>
      <c r="AG288" s="10" t="s">
        <v>671</v>
      </c>
    </row>
    <row r="289" spans="1:33" s="10" customFormat="1" ht="12.75">
      <c r="A289" s="111">
        <v>3106690</v>
      </c>
      <c r="B289" s="112">
        <v>520001000</v>
      </c>
      <c r="C289" s="113" t="s">
        <v>1318</v>
      </c>
      <c r="D289" s="114" t="s">
        <v>1319</v>
      </c>
      <c r="E289" s="114" t="s">
        <v>1320</v>
      </c>
      <c r="F289" s="114">
        <v>68759</v>
      </c>
      <c r="G289" s="115">
        <v>9520</v>
      </c>
      <c r="H289" s="116">
        <v>4028325184</v>
      </c>
      <c r="I289" s="117">
        <v>7</v>
      </c>
      <c r="J289" s="118" t="s">
        <v>530</v>
      </c>
      <c r="K289" s="91"/>
      <c r="L289" s="84">
        <v>4.83</v>
      </c>
      <c r="M289" s="88" t="s">
        <v>529</v>
      </c>
      <c r="N289" s="119">
        <v>4.761904762</v>
      </c>
      <c r="O289" s="118" t="s">
        <v>531</v>
      </c>
      <c r="P289" s="70"/>
      <c r="Q289" s="91" t="str">
        <f t="shared" si="59"/>
        <v>NO</v>
      </c>
      <c r="R289" s="120" t="s">
        <v>530</v>
      </c>
      <c r="S289" s="95">
        <v>1515</v>
      </c>
      <c r="T289" s="75">
        <v>0</v>
      </c>
      <c r="U289" s="75">
        <v>10</v>
      </c>
      <c r="V289" s="97">
        <v>19</v>
      </c>
      <c r="W289" s="113">
        <f t="shared" si="60"/>
        <v>1</v>
      </c>
      <c r="X289" s="114">
        <f t="shared" si="65"/>
        <v>1</v>
      </c>
      <c r="Y289" s="114">
        <f t="shared" si="61"/>
        <v>0</v>
      </c>
      <c r="Z289" s="116">
        <f t="shared" si="62"/>
        <v>0</v>
      </c>
      <c r="AA289" s="121" t="str">
        <f t="shared" si="66"/>
        <v>SRSA</v>
      </c>
      <c r="AB289" s="113">
        <f t="shared" si="67"/>
        <v>1</v>
      </c>
      <c r="AC289" s="114">
        <f t="shared" si="68"/>
        <v>0</v>
      </c>
      <c r="AD289" s="116">
        <f t="shared" si="69"/>
        <v>0</v>
      </c>
      <c r="AE289" s="121" t="str">
        <f t="shared" si="63"/>
        <v>-</v>
      </c>
      <c r="AF289" s="113">
        <f t="shared" si="64"/>
        <v>0</v>
      </c>
      <c r="AG289" s="10" t="s">
        <v>667</v>
      </c>
    </row>
    <row r="290" spans="1:33" s="10" customFormat="1" ht="12.75">
      <c r="A290" s="111">
        <v>3160360</v>
      </c>
      <c r="B290" s="112">
        <v>450089000</v>
      </c>
      <c r="C290" s="113" t="s">
        <v>1318</v>
      </c>
      <c r="D290" s="114" t="s">
        <v>40</v>
      </c>
      <c r="E290" s="114" t="s">
        <v>1204</v>
      </c>
      <c r="F290" s="114">
        <v>68713</v>
      </c>
      <c r="G290" s="115">
        <v>9784</v>
      </c>
      <c r="H290" s="116">
        <v>4029252437</v>
      </c>
      <c r="I290" s="117">
        <v>7</v>
      </c>
      <c r="J290" s="118" t="s">
        <v>530</v>
      </c>
      <c r="K290" s="91"/>
      <c r="L290" s="84">
        <v>5.2632</v>
      </c>
      <c r="M290" s="88" t="s">
        <v>529</v>
      </c>
      <c r="N290" s="119">
        <v>17.64705882</v>
      </c>
      <c r="O290" s="118" t="s">
        <v>531</v>
      </c>
      <c r="P290" s="70"/>
      <c r="Q290" s="91" t="str">
        <f t="shared" si="59"/>
        <v>NO</v>
      </c>
      <c r="R290" s="120" t="s">
        <v>530</v>
      </c>
      <c r="S290" s="95">
        <v>946.1</v>
      </c>
      <c r="T290" s="75">
        <v>0</v>
      </c>
      <c r="U290" s="75">
        <v>10.54</v>
      </c>
      <c r="V290" s="97">
        <v>20.53</v>
      </c>
      <c r="W290" s="113">
        <f t="shared" si="60"/>
        <v>1</v>
      </c>
      <c r="X290" s="114">
        <f t="shared" si="65"/>
        <v>1</v>
      </c>
      <c r="Y290" s="114">
        <f t="shared" si="61"/>
        <v>0</v>
      </c>
      <c r="Z290" s="116">
        <f t="shared" si="62"/>
        <v>0</v>
      </c>
      <c r="AA290" s="121" t="str">
        <f t="shared" si="66"/>
        <v>SRSA</v>
      </c>
      <c r="AB290" s="113">
        <f t="shared" si="67"/>
        <v>1</v>
      </c>
      <c r="AC290" s="114">
        <f t="shared" si="68"/>
        <v>0</v>
      </c>
      <c r="AD290" s="116">
        <f t="shared" si="69"/>
        <v>0</v>
      </c>
      <c r="AE290" s="121" t="str">
        <f t="shared" si="63"/>
        <v>-</v>
      </c>
      <c r="AF290" s="113">
        <f t="shared" si="64"/>
        <v>0</v>
      </c>
      <c r="AG290" s="10" t="s">
        <v>669</v>
      </c>
    </row>
    <row r="291" spans="1:33" s="10" customFormat="1" ht="12.75">
      <c r="A291" s="111">
        <v>3175690</v>
      </c>
      <c r="B291" s="112">
        <v>100105000</v>
      </c>
      <c r="C291" s="113" t="s">
        <v>369</v>
      </c>
      <c r="D291" s="114" t="s">
        <v>370</v>
      </c>
      <c r="E291" s="114" t="s">
        <v>371</v>
      </c>
      <c r="F291" s="114">
        <v>68866</v>
      </c>
      <c r="G291" s="115">
        <v>190</v>
      </c>
      <c r="H291" s="116">
        <v>3083882041</v>
      </c>
      <c r="I291" s="117">
        <v>7</v>
      </c>
      <c r="J291" s="118" t="s">
        <v>530</v>
      </c>
      <c r="K291" s="91"/>
      <c r="L291" s="84">
        <v>185.68</v>
      </c>
      <c r="M291" s="88" t="s">
        <v>528</v>
      </c>
      <c r="N291" s="119">
        <v>11.25541126</v>
      </c>
      <c r="O291" s="118" t="s">
        <v>531</v>
      </c>
      <c r="P291" s="70"/>
      <c r="Q291" s="91" t="str">
        <f t="shared" si="59"/>
        <v>NO</v>
      </c>
      <c r="R291" s="120" t="s">
        <v>530</v>
      </c>
      <c r="S291" s="95">
        <v>8380</v>
      </c>
      <c r="T291" s="75">
        <v>1047</v>
      </c>
      <c r="U291" s="75">
        <v>1036</v>
      </c>
      <c r="V291" s="97">
        <v>720</v>
      </c>
      <c r="W291" s="113">
        <f t="shared" si="60"/>
        <v>1</v>
      </c>
      <c r="X291" s="114">
        <f t="shared" si="65"/>
        <v>1</v>
      </c>
      <c r="Y291" s="114">
        <f t="shared" si="61"/>
        <v>0</v>
      </c>
      <c r="Z291" s="116">
        <f t="shared" si="62"/>
        <v>0</v>
      </c>
      <c r="AA291" s="121" t="str">
        <f t="shared" si="66"/>
        <v>SRSA</v>
      </c>
      <c r="AB291" s="113">
        <f t="shared" si="67"/>
        <v>1</v>
      </c>
      <c r="AC291" s="114">
        <f t="shared" si="68"/>
        <v>0</v>
      </c>
      <c r="AD291" s="116">
        <f t="shared" si="69"/>
        <v>0</v>
      </c>
      <c r="AE291" s="121" t="str">
        <f t="shared" si="63"/>
        <v>-</v>
      </c>
      <c r="AF291" s="113">
        <f t="shared" si="64"/>
        <v>0</v>
      </c>
      <c r="AG291" s="10" t="s">
        <v>668</v>
      </c>
    </row>
    <row r="292" spans="1:33" s="10" customFormat="1" ht="12.75">
      <c r="A292" s="111">
        <v>3175770</v>
      </c>
      <c r="B292" s="112">
        <v>260001000</v>
      </c>
      <c r="C292" s="113" t="s">
        <v>372</v>
      </c>
      <c r="D292" s="114" t="s">
        <v>373</v>
      </c>
      <c r="E292" s="114" t="s">
        <v>374</v>
      </c>
      <c r="F292" s="114">
        <v>68770</v>
      </c>
      <c r="G292" s="115">
        <v>568</v>
      </c>
      <c r="H292" s="116">
        <v>4027552241</v>
      </c>
      <c r="I292" s="117">
        <v>8</v>
      </c>
      <c r="J292" s="118" t="s">
        <v>530</v>
      </c>
      <c r="K292" s="91"/>
      <c r="L292" s="84">
        <v>390.9</v>
      </c>
      <c r="M292" s="88" t="s">
        <v>528</v>
      </c>
      <c r="N292" s="119">
        <v>8.845208845</v>
      </c>
      <c r="O292" s="118" t="s">
        <v>531</v>
      </c>
      <c r="P292" s="70"/>
      <c r="Q292" s="91" t="str">
        <f t="shared" si="59"/>
        <v>NO</v>
      </c>
      <c r="R292" s="120" t="s">
        <v>530</v>
      </c>
      <c r="S292" s="95">
        <v>15207</v>
      </c>
      <c r="T292" s="75">
        <v>1145</v>
      </c>
      <c r="U292" s="75">
        <v>1506</v>
      </c>
      <c r="V292" s="97">
        <v>1522</v>
      </c>
      <c r="W292" s="113">
        <f t="shared" si="60"/>
        <v>1</v>
      </c>
      <c r="X292" s="114">
        <f t="shared" si="65"/>
        <v>1</v>
      </c>
      <c r="Y292" s="114">
        <f t="shared" si="61"/>
        <v>0</v>
      </c>
      <c r="Z292" s="116">
        <f t="shared" si="62"/>
        <v>0</v>
      </c>
      <c r="AA292" s="121" t="str">
        <f t="shared" si="66"/>
        <v>SRSA</v>
      </c>
      <c r="AB292" s="113">
        <f t="shared" si="67"/>
        <v>1</v>
      </c>
      <c r="AC292" s="114">
        <f t="shared" si="68"/>
        <v>0</v>
      </c>
      <c r="AD292" s="116">
        <f t="shared" si="69"/>
        <v>0</v>
      </c>
      <c r="AE292" s="121" t="str">
        <f t="shared" si="63"/>
        <v>-</v>
      </c>
      <c r="AF292" s="113">
        <f t="shared" si="64"/>
        <v>0</v>
      </c>
      <c r="AG292" s="10" t="s">
        <v>666</v>
      </c>
    </row>
    <row r="293" spans="1:33" s="10" customFormat="1" ht="12.75">
      <c r="A293" s="111">
        <v>3131220</v>
      </c>
      <c r="B293" s="112">
        <v>750030000</v>
      </c>
      <c r="C293" s="113" t="s">
        <v>1484</v>
      </c>
      <c r="D293" s="114" t="s">
        <v>1485</v>
      </c>
      <c r="E293" s="114" t="s">
        <v>1309</v>
      </c>
      <c r="F293" s="114">
        <v>68714</v>
      </c>
      <c r="G293" s="115">
        <v>9531</v>
      </c>
      <c r="H293" s="116">
        <v>4022445450</v>
      </c>
      <c r="I293" s="117">
        <v>7</v>
      </c>
      <c r="J293" s="118" t="s">
        <v>530</v>
      </c>
      <c r="K293" s="91"/>
      <c r="L293" s="84">
        <v>10.66</v>
      </c>
      <c r="M293" s="88" t="s">
        <v>529</v>
      </c>
      <c r="N293" s="119">
        <v>22.22222222</v>
      </c>
      <c r="O293" s="118" t="s">
        <v>530</v>
      </c>
      <c r="P293" s="70"/>
      <c r="Q293" s="91" t="str">
        <f t="shared" si="59"/>
        <v>NO</v>
      </c>
      <c r="R293" s="120" t="s">
        <v>530</v>
      </c>
      <c r="S293" s="95">
        <v>1128</v>
      </c>
      <c r="T293" s="75">
        <v>0</v>
      </c>
      <c r="U293" s="75">
        <v>22</v>
      </c>
      <c r="V293" s="97">
        <v>41</v>
      </c>
      <c r="W293" s="113">
        <f t="shared" si="60"/>
        <v>1</v>
      </c>
      <c r="X293" s="114">
        <f t="shared" si="65"/>
        <v>1</v>
      </c>
      <c r="Y293" s="114">
        <f t="shared" si="61"/>
        <v>0</v>
      </c>
      <c r="Z293" s="116">
        <f t="shared" si="62"/>
        <v>0</v>
      </c>
      <c r="AA293" s="121" t="str">
        <f t="shared" si="66"/>
        <v>SRSA</v>
      </c>
      <c r="AB293" s="113">
        <f t="shared" si="67"/>
        <v>1</v>
      </c>
      <c r="AC293" s="114">
        <f t="shared" si="68"/>
        <v>1</v>
      </c>
      <c r="AD293" s="116" t="str">
        <f t="shared" si="69"/>
        <v>Initial</v>
      </c>
      <c r="AE293" s="121" t="str">
        <f t="shared" si="63"/>
        <v>-</v>
      </c>
      <c r="AF293" s="113" t="str">
        <f t="shared" si="64"/>
        <v>SRSA</v>
      </c>
      <c r="AG293" s="10" t="s">
        <v>665</v>
      </c>
    </row>
    <row r="294" spans="1:33" s="10" customFormat="1" ht="12.75">
      <c r="A294" s="111">
        <v>3175810</v>
      </c>
      <c r="B294" s="112">
        <v>170009000</v>
      </c>
      <c r="C294" s="113" t="s">
        <v>375</v>
      </c>
      <c r="D294" s="114" t="s">
        <v>376</v>
      </c>
      <c r="E294" s="114" t="s">
        <v>377</v>
      </c>
      <c r="F294" s="114">
        <v>69156</v>
      </c>
      <c r="G294" s="115">
        <v>415</v>
      </c>
      <c r="H294" s="116">
        <v>3088794434</v>
      </c>
      <c r="I294" s="117">
        <v>7</v>
      </c>
      <c r="J294" s="118" t="s">
        <v>530</v>
      </c>
      <c r="K294" s="91"/>
      <c r="L294" s="84">
        <v>183</v>
      </c>
      <c r="M294" s="88" t="s">
        <v>529</v>
      </c>
      <c r="N294" s="119">
        <v>16.30901288</v>
      </c>
      <c r="O294" s="118" t="s">
        <v>531</v>
      </c>
      <c r="P294" s="70"/>
      <c r="Q294" s="91" t="str">
        <f t="shared" si="59"/>
        <v>NO</v>
      </c>
      <c r="R294" s="120" t="s">
        <v>530</v>
      </c>
      <c r="S294" s="95">
        <v>11045</v>
      </c>
      <c r="T294" s="75">
        <v>1468</v>
      </c>
      <c r="U294" s="75">
        <v>1298</v>
      </c>
      <c r="V294" s="97">
        <v>1039</v>
      </c>
      <c r="W294" s="113">
        <f t="shared" si="60"/>
        <v>1</v>
      </c>
      <c r="X294" s="114">
        <f t="shared" si="65"/>
        <v>1</v>
      </c>
      <c r="Y294" s="114">
        <f t="shared" si="61"/>
        <v>0</v>
      </c>
      <c r="Z294" s="116">
        <f t="shared" si="62"/>
        <v>0</v>
      </c>
      <c r="AA294" s="121" t="str">
        <f t="shared" si="66"/>
        <v>SRSA</v>
      </c>
      <c r="AB294" s="113">
        <f t="shared" si="67"/>
        <v>1</v>
      </c>
      <c r="AC294" s="114">
        <f t="shared" si="68"/>
        <v>0</v>
      </c>
      <c r="AD294" s="116">
        <f t="shared" si="69"/>
        <v>0</v>
      </c>
      <c r="AE294" s="121" t="str">
        <f t="shared" si="63"/>
        <v>-</v>
      </c>
      <c r="AF294" s="113">
        <f t="shared" si="64"/>
        <v>0</v>
      </c>
      <c r="AG294" s="10" t="s">
        <v>664</v>
      </c>
    </row>
    <row r="295" spans="1:33" s="1" customFormat="1" ht="12.75">
      <c r="A295" s="122">
        <v>3100040</v>
      </c>
      <c r="B295" s="122">
        <v>780104000</v>
      </c>
      <c r="C295" s="113" t="s">
        <v>992</v>
      </c>
      <c r="D295" s="114" t="s">
        <v>993</v>
      </c>
      <c r="E295" s="114" t="s">
        <v>994</v>
      </c>
      <c r="F295" s="114">
        <v>68050</v>
      </c>
      <c r="G295" s="114">
        <v>98</v>
      </c>
      <c r="H295" s="116">
        <v>4026634388</v>
      </c>
      <c r="I295" s="117">
        <v>8</v>
      </c>
      <c r="J295" s="118" t="s">
        <v>530</v>
      </c>
      <c r="K295" s="91"/>
      <c r="L295" s="84">
        <v>141.74</v>
      </c>
      <c r="M295" s="88" t="s">
        <v>528</v>
      </c>
      <c r="N295" s="119">
        <v>22.94117647</v>
      </c>
      <c r="O295" s="118" t="s">
        <v>530</v>
      </c>
      <c r="P295" s="70"/>
      <c r="Q295" s="91" t="str">
        <f t="shared" si="59"/>
        <v>NO</v>
      </c>
      <c r="R295" s="120" t="s">
        <v>530</v>
      </c>
      <c r="S295" s="95">
        <v>15877</v>
      </c>
      <c r="T295" s="75">
        <v>1195</v>
      </c>
      <c r="U295" s="75">
        <v>1075</v>
      </c>
      <c r="V295" s="97">
        <v>555</v>
      </c>
      <c r="W295" s="113">
        <f t="shared" si="60"/>
        <v>1</v>
      </c>
      <c r="X295" s="114">
        <f t="shared" si="65"/>
        <v>1</v>
      </c>
      <c r="Y295" s="114">
        <f t="shared" si="61"/>
        <v>0</v>
      </c>
      <c r="Z295" s="116">
        <f t="shared" si="62"/>
        <v>0</v>
      </c>
      <c r="AA295" s="121" t="str">
        <f t="shared" si="66"/>
        <v>SRSA</v>
      </c>
      <c r="AB295" s="113">
        <f t="shared" si="67"/>
        <v>1</v>
      </c>
      <c r="AC295" s="114">
        <f t="shared" si="68"/>
        <v>1</v>
      </c>
      <c r="AD295" s="116" t="str">
        <f t="shared" si="69"/>
        <v>Initial</v>
      </c>
      <c r="AE295" s="121" t="str">
        <f t="shared" si="63"/>
        <v>-</v>
      </c>
      <c r="AF295" s="113" t="str">
        <f t="shared" si="64"/>
        <v>SRSA</v>
      </c>
      <c r="AG295" s="10" t="s">
        <v>663</v>
      </c>
    </row>
    <row r="296" spans="1:33" s="10" customFormat="1" ht="12.75">
      <c r="A296" s="111">
        <v>3153190</v>
      </c>
      <c r="B296" s="112">
        <v>230069000</v>
      </c>
      <c r="C296" s="113" t="s">
        <v>12</v>
      </c>
      <c r="D296" s="114" t="s">
        <v>1032</v>
      </c>
      <c r="E296" s="114" t="s">
        <v>999</v>
      </c>
      <c r="F296" s="114">
        <v>69337</v>
      </c>
      <c r="G296" s="115">
        <v>2650</v>
      </c>
      <c r="H296" s="116">
        <v>3084320107</v>
      </c>
      <c r="I296" s="117">
        <v>7</v>
      </c>
      <c r="J296" s="118" t="s">
        <v>530</v>
      </c>
      <c r="K296" s="91"/>
      <c r="L296" s="84">
        <v>26.99</v>
      </c>
      <c r="M296" s="88" t="s">
        <v>529</v>
      </c>
      <c r="N296" s="119">
        <v>2.380952381</v>
      </c>
      <c r="O296" s="118" t="s">
        <v>531</v>
      </c>
      <c r="P296" s="70"/>
      <c r="Q296" s="91" t="str">
        <f t="shared" si="59"/>
        <v>NO</v>
      </c>
      <c r="R296" s="120" t="s">
        <v>530</v>
      </c>
      <c r="S296" s="95">
        <v>1557</v>
      </c>
      <c r="T296" s="75">
        <v>0</v>
      </c>
      <c r="U296" s="75">
        <v>57</v>
      </c>
      <c r="V296" s="97">
        <v>109</v>
      </c>
      <c r="W296" s="113">
        <f t="shared" si="60"/>
        <v>1</v>
      </c>
      <c r="X296" s="114">
        <f t="shared" si="65"/>
        <v>1</v>
      </c>
      <c r="Y296" s="114">
        <f t="shared" si="61"/>
        <v>0</v>
      </c>
      <c r="Z296" s="116">
        <f t="shared" si="62"/>
        <v>0</v>
      </c>
      <c r="AA296" s="121" t="str">
        <f t="shared" si="66"/>
        <v>SRSA</v>
      </c>
      <c r="AB296" s="113">
        <f t="shared" si="67"/>
        <v>1</v>
      </c>
      <c r="AC296" s="114">
        <f t="shared" si="68"/>
        <v>0</v>
      </c>
      <c r="AD296" s="116">
        <f t="shared" si="69"/>
        <v>0</v>
      </c>
      <c r="AE296" s="121" t="str">
        <f t="shared" si="63"/>
        <v>-</v>
      </c>
      <c r="AF296" s="113">
        <f t="shared" si="64"/>
        <v>0</v>
      </c>
      <c r="AG296" s="10" t="s">
        <v>662</v>
      </c>
    </row>
    <row r="297" spans="1:33" s="10" customFormat="1" ht="12.75">
      <c r="A297" s="111">
        <v>3124330</v>
      </c>
      <c r="B297" s="112">
        <v>810022000</v>
      </c>
      <c r="C297" s="113" t="s">
        <v>1448</v>
      </c>
      <c r="D297" s="114" t="s">
        <v>1449</v>
      </c>
      <c r="E297" s="114" t="s">
        <v>1146</v>
      </c>
      <c r="F297" s="114">
        <v>69360</v>
      </c>
      <c r="G297" s="115">
        <v>9602</v>
      </c>
      <c r="H297" s="116">
        <v>3083272885</v>
      </c>
      <c r="I297" s="117">
        <v>7</v>
      </c>
      <c r="J297" s="118" t="s">
        <v>530</v>
      </c>
      <c r="K297" s="91"/>
      <c r="L297" s="84">
        <v>1.95</v>
      </c>
      <c r="M297" s="88" t="s">
        <v>529</v>
      </c>
      <c r="N297" s="119">
        <v>10</v>
      </c>
      <c r="O297" s="118" t="s">
        <v>531</v>
      </c>
      <c r="P297" s="70"/>
      <c r="Q297" s="91" t="str">
        <f t="shared" si="59"/>
        <v>NO</v>
      </c>
      <c r="R297" s="120" t="s">
        <v>530</v>
      </c>
      <c r="S297" s="95">
        <v>893</v>
      </c>
      <c r="T297" s="75">
        <v>0</v>
      </c>
      <c r="U297" s="75">
        <v>4</v>
      </c>
      <c r="V297" s="97">
        <v>7</v>
      </c>
      <c r="W297" s="113">
        <f t="shared" si="60"/>
        <v>1</v>
      </c>
      <c r="X297" s="114">
        <f t="shared" si="65"/>
        <v>1</v>
      </c>
      <c r="Y297" s="114">
        <f t="shared" si="61"/>
        <v>0</v>
      </c>
      <c r="Z297" s="116">
        <f t="shared" si="62"/>
        <v>0</v>
      </c>
      <c r="AA297" s="121" t="str">
        <f t="shared" si="66"/>
        <v>SRSA</v>
      </c>
      <c r="AB297" s="113">
        <f t="shared" si="67"/>
        <v>1</v>
      </c>
      <c r="AC297" s="114">
        <f t="shared" si="68"/>
        <v>0</v>
      </c>
      <c r="AD297" s="116">
        <f t="shared" si="69"/>
        <v>0</v>
      </c>
      <c r="AE297" s="121" t="str">
        <f t="shared" si="63"/>
        <v>-</v>
      </c>
      <c r="AF297" s="113">
        <f t="shared" si="64"/>
        <v>0</v>
      </c>
      <c r="AG297" s="10" t="s">
        <v>1448</v>
      </c>
    </row>
    <row r="298" spans="1:33" s="10" customFormat="1" ht="12.75">
      <c r="A298" s="111">
        <v>3175930</v>
      </c>
      <c r="B298" s="112">
        <v>140045000</v>
      </c>
      <c r="C298" s="113" t="s">
        <v>381</v>
      </c>
      <c r="D298" s="114" t="s">
        <v>382</v>
      </c>
      <c r="E298" s="114" t="s">
        <v>383</v>
      </c>
      <c r="F298" s="114">
        <v>68771</v>
      </c>
      <c r="G298" s="115">
        <v>755</v>
      </c>
      <c r="H298" s="116">
        <v>4023370252</v>
      </c>
      <c r="I298" s="117">
        <v>7</v>
      </c>
      <c r="J298" s="118" t="s">
        <v>530</v>
      </c>
      <c r="K298" s="91"/>
      <c r="L298" s="84">
        <v>401.76</v>
      </c>
      <c r="M298" s="88" t="s">
        <v>528</v>
      </c>
      <c r="N298" s="119">
        <v>10.51401869</v>
      </c>
      <c r="O298" s="118" t="s">
        <v>531</v>
      </c>
      <c r="P298" s="70"/>
      <c r="Q298" s="91" t="str">
        <f t="shared" si="59"/>
        <v>NO</v>
      </c>
      <c r="R298" s="120" t="s">
        <v>530</v>
      </c>
      <c r="S298" s="95">
        <v>20998</v>
      </c>
      <c r="T298" s="75">
        <v>2609</v>
      </c>
      <c r="U298" s="75">
        <v>2301</v>
      </c>
      <c r="V298" s="97">
        <v>2204</v>
      </c>
      <c r="W298" s="113">
        <f t="shared" si="60"/>
        <v>1</v>
      </c>
      <c r="X298" s="114">
        <f t="shared" si="65"/>
        <v>1</v>
      </c>
      <c r="Y298" s="114">
        <f t="shared" si="61"/>
        <v>0</v>
      </c>
      <c r="Z298" s="116">
        <f t="shared" si="62"/>
        <v>0</v>
      </c>
      <c r="AA298" s="121" t="str">
        <f t="shared" si="66"/>
        <v>SRSA</v>
      </c>
      <c r="AB298" s="113">
        <f t="shared" si="67"/>
        <v>1</v>
      </c>
      <c r="AC298" s="114">
        <f t="shared" si="68"/>
        <v>0</v>
      </c>
      <c r="AD298" s="116">
        <f t="shared" si="69"/>
        <v>0</v>
      </c>
      <c r="AE298" s="121" t="str">
        <f t="shared" si="63"/>
        <v>-</v>
      </c>
      <c r="AF298" s="113">
        <f t="shared" si="64"/>
        <v>0</v>
      </c>
      <c r="AG298" s="10" t="s">
        <v>661</v>
      </c>
    </row>
    <row r="299" spans="1:33" s="1" customFormat="1" ht="12.75">
      <c r="A299" s="122">
        <v>3100069</v>
      </c>
      <c r="B299" s="122">
        <v>90003000</v>
      </c>
      <c r="C299" s="113" t="s">
        <v>1016</v>
      </c>
      <c r="D299" s="114" t="s">
        <v>1017</v>
      </c>
      <c r="E299" s="114" t="s">
        <v>1018</v>
      </c>
      <c r="F299" s="114">
        <v>69210</v>
      </c>
      <c r="G299" s="114">
        <v>9418</v>
      </c>
      <c r="H299" s="116">
        <v>4023870588</v>
      </c>
      <c r="I299" s="117">
        <v>7</v>
      </c>
      <c r="J299" s="118" t="s">
        <v>530</v>
      </c>
      <c r="K299" s="91"/>
      <c r="L299" s="84">
        <v>9.5</v>
      </c>
      <c r="M299" s="88" t="s">
        <v>529</v>
      </c>
      <c r="N299" s="119">
        <v>50</v>
      </c>
      <c r="O299" s="118" t="s">
        <v>530</v>
      </c>
      <c r="P299" s="70"/>
      <c r="Q299" s="91" t="str">
        <f t="shared" si="59"/>
        <v>NO</v>
      </c>
      <c r="R299" s="120" t="s">
        <v>530</v>
      </c>
      <c r="S299" s="95">
        <v>4825</v>
      </c>
      <c r="T299" s="75">
        <v>0</v>
      </c>
      <c r="U299" s="75">
        <v>20</v>
      </c>
      <c r="V299" s="97">
        <v>60</v>
      </c>
      <c r="W299" s="113">
        <f t="shared" si="60"/>
        <v>1</v>
      </c>
      <c r="X299" s="114">
        <f t="shared" si="65"/>
        <v>1</v>
      </c>
      <c r="Y299" s="114">
        <f t="shared" si="61"/>
        <v>0</v>
      </c>
      <c r="Z299" s="116">
        <f t="shared" si="62"/>
        <v>0</v>
      </c>
      <c r="AA299" s="121" t="str">
        <f t="shared" si="66"/>
        <v>SRSA</v>
      </c>
      <c r="AB299" s="113">
        <f t="shared" si="67"/>
        <v>1</v>
      </c>
      <c r="AC299" s="114">
        <f t="shared" si="68"/>
        <v>1</v>
      </c>
      <c r="AD299" s="116" t="str">
        <f t="shared" si="69"/>
        <v>Initial</v>
      </c>
      <c r="AE299" s="121" t="str">
        <f t="shared" si="63"/>
        <v>-</v>
      </c>
      <c r="AF299" s="113" t="str">
        <f t="shared" si="64"/>
        <v>SRSA</v>
      </c>
      <c r="AG299" s="10" t="s">
        <v>660</v>
      </c>
    </row>
    <row r="300" spans="1:33" s="10" customFormat="1" ht="12.75">
      <c r="A300" s="111">
        <v>3175960</v>
      </c>
      <c r="B300" s="112">
        <v>100069000</v>
      </c>
      <c r="C300" s="113" t="s">
        <v>384</v>
      </c>
      <c r="D300" s="114" t="s">
        <v>385</v>
      </c>
      <c r="E300" s="114" t="s">
        <v>7</v>
      </c>
      <c r="F300" s="114">
        <v>68869</v>
      </c>
      <c r="G300" s="115">
        <v>8400</v>
      </c>
      <c r="H300" s="116">
        <v>3084523249</v>
      </c>
      <c r="I300" s="117">
        <v>7</v>
      </c>
      <c r="J300" s="118" t="s">
        <v>530</v>
      </c>
      <c r="K300" s="91"/>
      <c r="L300" s="84">
        <v>440.9</v>
      </c>
      <c r="M300" s="88" t="s">
        <v>528</v>
      </c>
      <c r="N300" s="119">
        <v>5.918367347</v>
      </c>
      <c r="O300" s="118" t="s">
        <v>531</v>
      </c>
      <c r="P300" s="70"/>
      <c r="Q300" s="91" t="str">
        <f t="shared" si="59"/>
        <v>NO</v>
      </c>
      <c r="R300" s="120" t="s">
        <v>530</v>
      </c>
      <c r="S300" s="95">
        <v>22397</v>
      </c>
      <c r="T300" s="75">
        <v>1756</v>
      </c>
      <c r="U300" s="75">
        <v>2131</v>
      </c>
      <c r="V300" s="97">
        <v>1717</v>
      </c>
      <c r="W300" s="113">
        <f t="shared" si="60"/>
        <v>1</v>
      </c>
      <c r="X300" s="114">
        <f t="shared" si="65"/>
        <v>1</v>
      </c>
      <c r="Y300" s="114">
        <f t="shared" si="61"/>
        <v>0</v>
      </c>
      <c r="Z300" s="116">
        <f t="shared" si="62"/>
        <v>0</v>
      </c>
      <c r="AA300" s="121" t="str">
        <f t="shared" si="66"/>
        <v>SRSA</v>
      </c>
      <c r="AB300" s="113">
        <f t="shared" si="67"/>
        <v>1</v>
      </c>
      <c r="AC300" s="114">
        <f t="shared" si="68"/>
        <v>0</v>
      </c>
      <c r="AD300" s="116">
        <f t="shared" si="69"/>
        <v>0</v>
      </c>
      <c r="AE300" s="121" t="str">
        <f t="shared" si="63"/>
        <v>-</v>
      </c>
      <c r="AF300" s="113">
        <f t="shared" si="64"/>
        <v>0</v>
      </c>
      <c r="AG300" s="10" t="s">
        <v>659</v>
      </c>
    </row>
    <row r="301" spans="1:33" s="10" customFormat="1" ht="12.75">
      <c r="A301" s="111">
        <v>3175990</v>
      </c>
      <c r="B301" s="112">
        <v>910002000</v>
      </c>
      <c r="C301" s="113" t="s">
        <v>386</v>
      </c>
      <c r="D301" s="114" t="s">
        <v>387</v>
      </c>
      <c r="E301" s="114" t="s">
        <v>388</v>
      </c>
      <c r="F301" s="114">
        <v>68970</v>
      </c>
      <c r="G301" s="115">
        <v>2498</v>
      </c>
      <c r="H301" s="116">
        <v>4027462818</v>
      </c>
      <c r="I301" s="117">
        <v>7</v>
      </c>
      <c r="J301" s="118" t="s">
        <v>530</v>
      </c>
      <c r="K301" s="91"/>
      <c r="L301" s="84">
        <v>226.14</v>
      </c>
      <c r="M301" s="88" t="s">
        <v>529</v>
      </c>
      <c r="N301" s="119">
        <v>12.92775665</v>
      </c>
      <c r="O301" s="118" t="s">
        <v>531</v>
      </c>
      <c r="P301" s="70"/>
      <c r="Q301" s="91" t="str">
        <f t="shared" si="59"/>
        <v>NO</v>
      </c>
      <c r="R301" s="120" t="s">
        <v>530</v>
      </c>
      <c r="S301" s="95">
        <v>14985</v>
      </c>
      <c r="T301" s="75">
        <v>1708</v>
      </c>
      <c r="U301" s="75">
        <v>1571</v>
      </c>
      <c r="V301" s="97">
        <v>1387</v>
      </c>
      <c r="W301" s="113">
        <f t="shared" si="60"/>
        <v>1</v>
      </c>
      <c r="X301" s="114">
        <f t="shared" si="65"/>
        <v>1</v>
      </c>
      <c r="Y301" s="114">
        <f t="shared" si="61"/>
        <v>0</v>
      </c>
      <c r="Z301" s="116">
        <f t="shared" si="62"/>
        <v>0</v>
      </c>
      <c r="AA301" s="121" t="str">
        <f t="shared" si="66"/>
        <v>SRSA</v>
      </c>
      <c r="AB301" s="113">
        <f t="shared" si="67"/>
        <v>1</v>
      </c>
      <c r="AC301" s="114">
        <f t="shared" si="68"/>
        <v>0</v>
      </c>
      <c r="AD301" s="116">
        <f t="shared" si="69"/>
        <v>0</v>
      </c>
      <c r="AE301" s="121" t="str">
        <f t="shared" si="63"/>
        <v>-</v>
      </c>
      <c r="AF301" s="113">
        <f t="shared" si="64"/>
        <v>0</v>
      </c>
      <c r="AG301" s="10" t="s">
        <v>658</v>
      </c>
    </row>
    <row r="302" spans="1:33" s="10" customFormat="1" ht="12.75">
      <c r="A302" s="124">
        <v>3108250</v>
      </c>
      <c r="B302" s="125">
        <v>450003000</v>
      </c>
      <c r="C302" s="126" t="s">
        <v>1339</v>
      </c>
      <c r="D302" s="127" t="s">
        <v>1340</v>
      </c>
      <c r="E302" s="127" t="s">
        <v>1341</v>
      </c>
      <c r="F302" s="127">
        <v>68746</v>
      </c>
      <c r="G302" s="128">
        <v>3583</v>
      </c>
      <c r="H302" s="129">
        <v>4025692557</v>
      </c>
      <c r="I302" s="130">
        <v>7</v>
      </c>
      <c r="J302" s="131" t="s">
        <v>530</v>
      </c>
      <c r="K302" s="132"/>
      <c r="L302" s="133">
        <v>3.97</v>
      </c>
      <c r="M302" s="134" t="s">
        <v>529</v>
      </c>
      <c r="N302" s="135">
        <v>10</v>
      </c>
      <c r="O302" s="131" t="s">
        <v>531</v>
      </c>
      <c r="P302" s="136"/>
      <c r="Q302" s="132" t="str">
        <f t="shared" si="59"/>
        <v>NO</v>
      </c>
      <c r="R302" s="137" t="s">
        <v>530</v>
      </c>
      <c r="S302" s="138">
        <v>174</v>
      </c>
      <c r="T302" s="139">
        <v>0</v>
      </c>
      <c r="U302" s="139">
        <v>8</v>
      </c>
      <c r="V302" s="140">
        <v>15</v>
      </c>
      <c r="W302" s="126">
        <f t="shared" si="60"/>
        <v>1</v>
      </c>
      <c r="X302" s="127">
        <f t="shared" si="65"/>
        <v>1</v>
      </c>
      <c r="Y302" s="127">
        <f t="shared" si="61"/>
        <v>0</v>
      </c>
      <c r="Z302" s="129">
        <f t="shared" si="62"/>
        <v>0</v>
      </c>
      <c r="AA302" s="141" t="str">
        <f t="shared" si="66"/>
        <v>SRSA</v>
      </c>
      <c r="AB302" s="126">
        <f t="shared" si="67"/>
        <v>1</v>
      </c>
      <c r="AC302" s="127">
        <f t="shared" si="68"/>
        <v>0</v>
      </c>
      <c r="AD302" s="129">
        <f t="shared" si="69"/>
        <v>0</v>
      </c>
      <c r="AE302" s="141" t="str">
        <f t="shared" si="63"/>
        <v>-</v>
      </c>
      <c r="AF302" s="126">
        <f t="shared" si="64"/>
        <v>0</v>
      </c>
      <c r="AG302" s="10" t="e">
        <v>#N/A</v>
      </c>
    </row>
    <row r="303" spans="1:33" s="10" customFormat="1" ht="12.75">
      <c r="A303" s="111">
        <v>3166690</v>
      </c>
      <c r="B303" s="112">
        <v>160143000</v>
      </c>
      <c r="C303" s="113" t="s">
        <v>85</v>
      </c>
      <c r="D303" s="114" t="s">
        <v>86</v>
      </c>
      <c r="E303" s="114" t="s">
        <v>1317</v>
      </c>
      <c r="F303" s="114">
        <v>69350</v>
      </c>
      <c r="G303" s="115">
        <v>8853</v>
      </c>
      <c r="H303" s="116">
        <v>4023761680</v>
      </c>
      <c r="I303" s="117">
        <v>7</v>
      </c>
      <c r="J303" s="118" t="s">
        <v>530</v>
      </c>
      <c r="K303" s="91"/>
      <c r="L303" s="84">
        <v>6.84</v>
      </c>
      <c r="M303" s="88" t="s">
        <v>529</v>
      </c>
      <c r="N303" s="119">
        <v>81.81818182</v>
      </c>
      <c r="O303" s="118" t="s">
        <v>530</v>
      </c>
      <c r="P303" s="70"/>
      <c r="Q303" s="91" t="str">
        <f t="shared" si="59"/>
        <v>NO</v>
      </c>
      <c r="R303" s="120" t="s">
        <v>530</v>
      </c>
      <c r="S303" s="95">
        <v>1685</v>
      </c>
      <c r="T303" s="75">
        <v>0</v>
      </c>
      <c r="U303" s="75">
        <v>16</v>
      </c>
      <c r="V303" s="97">
        <v>30</v>
      </c>
      <c r="W303" s="113">
        <f t="shared" si="60"/>
        <v>1</v>
      </c>
      <c r="X303" s="114">
        <f t="shared" si="65"/>
        <v>1</v>
      </c>
      <c r="Y303" s="114">
        <f t="shared" si="61"/>
        <v>0</v>
      </c>
      <c r="Z303" s="116">
        <f t="shared" si="62"/>
        <v>0</v>
      </c>
      <c r="AA303" s="121" t="str">
        <f t="shared" si="66"/>
        <v>SRSA</v>
      </c>
      <c r="AB303" s="113">
        <f t="shared" si="67"/>
        <v>1</v>
      </c>
      <c r="AC303" s="114">
        <f t="shared" si="68"/>
        <v>1</v>
      </c>
      <c r="AD303" s="116" t="str">
        <f t="shared" si="69"/>
        <v>Initial</v>
      </c>
      <c r="AE303" s="121" t="str">
        <f t="shared" si="63"/>
        <v>-</v>
      </c>
      <c r="AF303" s="113" t="str">
        <f t="shared" si="64"/>
        <v>SRSA</v>
      </c>
      <c r="AG303" s="10" t="s">
        <v>657</v>
      </c>
    </row>
    <row r="304" spans="1:33" s="10" customFormat="1" ht="12.75">
      <c r="A304" s="124">
        <v>3135940</v>
      </c>
      <c r="B304" s="125">
        <v>590037000</v>
      </c>
      <c r="C304" s="126" t="s">
        <v>1529</v>
      </c>
      <c r="D304" s="127" t="s">
        <v>984</v>
      </c>
      <c r="E304" s="127" t="s">
        <v>985</v>
      </c>
      <c r="F304" s="127">
        <v>68748</v>
      </c>
      <c r="G304" s="128">
        <v>210</v>
      </c>
      <c r="H304" s="129">
        <v>4023712695</v>
      </c>
      <c r="I304" s="130">
        <v>7</v>
      </c>
      <c r="J304" s="131" t="s">
        <v>530</v>
      </c>
      <c r="K304" s="132"/>
      <c r="L304" s="133">
        <v>71.98</v>
      </c>
      <c r="M304" s="134" t="s">
        <v>529</v>
      </c>
      <c r="N304" s="135">
        <v>29.12621359</v>
      </c>
      <c r="O304" s="131" t="s">
        <v>530</v>
      </c>
      <c r="P304" s="136"/>
      <c r="Q304" s="132" t="str">
        <f t="shared" si="59"/>
        <v>NO</v>
      </c>
      <c r="R304" s="137" t="s">
        <v>530</v>
      </c>
      <c r="S304" s="138">
        <v>17498</v>
      </c>
      <c r="T304" s="139">
        <v>1128</v>
      </c>
      <c r="U304" s="139">
        <v>146</v>
      </c>
      <c r="V304" s="140">
        <v>399</v>
      </c>
      <c r="W304" s="126">
        <f t="shared" si="60"/>
        <v>1</v>
      </c>
      <c r="X304" s="127">
        <f t="shared" si="65"/>
        <v>1</v>
      </c>
      <c r="Y304" s="127">
        <f t="shared" si="61"/>
        <v>0</v>
      </c>
      <c r="Z304" s="129">
        <f t="shared" si="62"/>
        <v>0</v>
      </c>
      <c r="AA304" s="141" t="str">
        <f t="shared" si="66"/>
        <v>SRSA</v>
      </c>
      <c r="AB304" s="126">
        <f t="shared" si="67"/>
        <v>1</v>
      </c>
      <c r="AC304" s="127">
        <f t="shared" si="68"/>
        <v>1</v>
      </c>
      <c r="AD304" s="129" t="str">
        <f t="shared" si="69"/>
        <v>Initial</v>
      </c>
      <c r="AE304" s="141" t="str">
        <f t="shared" si="63"/>
        <v>-</v>
      </c>
      <c r="AF304" s="126" t="str">
        <f t="shared" si="64"/>
        <v>SRSA</v>
      </c>
      <c r="AG304" s="10" t="e">
        <v>#N/A</v>
      </c>
    </row>
    <row r="305" spans="1:33" s="10" customFormat="1" ht="12.75">
      <c r="A305" s="124">
        <v>3100178</v>
      </c>
      <c r="B305" s="125">
        <v>730179000</v>
      </c>
      <c r="C305" s="126" t="s">
        <v>1162</v>
      </c>
      <c r="D305" s="127" t="s">
        <v>1163</v>
      </c>
      <c r="E305" s="127" t="s">
        <v>1164</v>
      </c>
      <c r="F305" s="127">
        <v>69020</v>
      </c>
      <c r="G305" s="128">
        <v>187</v>
      </c>
      <c r="H305" s="129">
        <v>3086923223</v>
      </c>
      <c r="I305" s="130">
        <v>7</v>
      </c>
      <c r="J305" s="131" t="s">
        <v>530</v>
      </c>
      <c r="K305" s="132"/>
      <c r="L305" s="133">
        <v>396.82</v>
      </c>
      <c r="M305" s="134" t="s">
        <v>528</v>
      </c>
      <c r="N305" s="135">
        <v>19.18735892</v>
      </c>
      <c r="O305" s="131" t="s">
        <v>531</v>
      </c>
      <c r="P305" s="136"/>
      <c r="Q305" s="132" t="str">
        <f t="shared" si="59"/>
        <v>NO</v>
      </c>
      <c r="R305" s="137" t="s">
        <v>530</v>
      </c>
      <c r="S305" s="138">
        <v>32849</v>
      </c>
      <c r="T305" s="139">
        <v>3740</v>
      </c>
      <c r="U305" s="139">
        <v>3191</v>
      </c>
      <c r="V305" s="140">
        <v>2437</v>
      </c>
      <c r="W305" s="126">
        <f t="shared" si="60"/>
        <v>1</v>
      </c>
      <c r="X305" s="127">
        <f t="shared" si="65"/>
        <v>1</v>
      </c>
      <c r="Y305" s="127">
        <f t="shared" si="61"/>
        <v>0</v>
      </c>
      <c r="Z305" s="129">
        <f t="shared" si="62"/>
        <v>0</v>
      </c>
      <c r="AA305" s="141" t="str">
        <f t="shared" si="66"/>
        <v>SRSA</v>
      </c>
      <c r="AB305" s="126">
        <f t="shared" si="67"/>
        <v>1</v>
      </c>
      <c r="AC305" s="127">
        <f t="shared" si="68"/>
        <v>0</v>
      </c>
      <c r="AD305" s="129">
        <f t="shared" si="69"/>
        <v>0</v>
      </c>
      <c r="AE305" s="141" t="str">
        <f t="shared" si="63"/>
        <v>-</v>
      </c>
      <c r="AF305" s="126">
        <f t="shared" si="64"/>
        <v>0</v>
      </c>
      <c r="AG305" s="10" t="e">
        <v>#N/A</v>
      </c>
    </row>
    <row r="306" spans="1:33" s="10" customFormat="1" ht="12.75">
      <c r="A306" s="111">
        <v>3106220</v>
      </c>
      <c r="B306" s="112">
        <v>190001000</v>
      </c>
      <c r="C306" s="113" t="s">
        <v>1312</v>
      </c>
      <c r="D306" s="114" t="s">
        <v>1313</v>
      </c>
      <c r="E306" s="114" t="s">
        <v>1314</v>
      </c>
      <c r="F306" s="114">
        <v>68601</v>
      </c>
      <c r="G306" s="115">
        <v>8633</v>
      </c>
      <c r="H306" s="116">
        <v>4025646900</v>
      </c>
      <c r="I306" s="117">
        <v>7</v>
      </c>
      <c r="J306" s="118" t="s">
        <v>530</v>
      </c>
      <c r="K306" s="91"/>
      <c r="L306" s="84">
        <v>62.99</v>
      </c>
      <c r="M306" s="88" t="s">
        <v>528</v>
      </c>
      <c r="N306" s="119">
        <v>12.74509804</v>
      </c>
      <c r="O306" s="118" t="s">
        <v>531</v>
      </c>
      <c r="P306" s="70"/>
      <c r="Q306" s="91" t="str">
        <f t="shared" si="59"/>
        <v>NO</v>
      </c>
      <c r="R306" s="120" t="s">
        <v>530</v>
      </c>
      <c r="S306" s="95">
        <v>4227</v>
      </c>
      <c r="T306" s="75">
        <v>0</v>
      </c>
      <c r="U306" s="75">
        <v>154</v>
      </c>
      <c r="V306" s="97">
        <v>292</v>
      </c>
      <c r="W306" s="113">
        <f t="shared" si="60"/>
        <v>1</v>
      </c>
      <c r="X306" s="114">
        <f t="shared" si="65"/>
        <v>1</v>
      </c>
      <c r="Y306" s="114">
        <f t="shared" si="61"/>
        <v>0</v>
      </c>
      <c r="Z306" s="116">
        <f t="shared" si="62"/>
        <v>0</v>
      </c>
      <c r="AA306" s="121" t="str">
        <f t="shared" si="66"/>
        <v>SRSA</v>
      </c>
      <c r="AB306" s="113">
        <f t="shared" si="67"/>
        <v>1</v>
      </c>
      <c r="AC306" s="114">
        <f t="shared" si="68"/>
        <v>0</v>
      </c>
      <c r="AD306" s="116">
        <f t="shared" si="69"/>
        <v>0</v>
      </c>
      <c r="AE306" s="121" t="str">
        <f t="shared" si="63"/>
        <v>-</v>
      </c>
      <c r="AF306" s="113">
        <f t="shared" si="64"/>
        <v>0</v>
      </c>
      <c r="AG306" s="10" t="s">
        <v>656</v>
      </c>
    </row>
    <row r="307" spans="1:33" s="10" customFormat="1" ht="12.75">
      <c r="A307" s="111">
        <v>3118120</v>
      </c>
      <c r="B307" s="112">
        <v>360014000</v>
      </c>
      <c r="C307" s="113" t="s">
        <v>1312</v>
      </c>
      <c r="D307" s="114" t="s">
        <v>1366</v>
      </c>
      <c r="E307" s="114" t="s">
        <v>1249</v>
      </c>
      <c r="F307" s="114">
        <v>68823</v>
      </c>
      <c r="G307" s="115">
        <v>729</v>
      </c>
      <c r="H307" s="116">
        <v>3083464367</v>
      </c>
      <c r="I307" s="117">
        <v>7</v>
      </c>
      <c r="J307" s="118" t="s">
        <v>530</v>
      </c>
      <c r="K307" s="91"/>
      <c r="L307" s="84">
        <v>12.76</v>
      </c>
      <c r="M307" s="88" t="s">
        <v>529</v>
      </c>
      <c r="N307" s="119">
        <v>5.882352941</v>
      </c>
      <c r="O307" s="118" t="s">
        <v>531</v>
      </c>
      <c r="P307" s="70"/>
      <c r="Q307" s="91" t="str">
        <f t="shared" si="59"/>
        <v>NO</v>
      </c>
      <c r="R307" s="120" t="s">
        <v>530</v>
      </c>
      <c r="S307" s="95">
        <v>859</v>
      </c>
      <c r="T307" s="75">
        <v>0</v>
      </c>
      <c r="U307" s="75">
        <v>24</v>
      </c>
      <c r="V307" s="97">
        <v>45</v>
      </c>
      <c r="W307" s="113">
        <f t="shared" si="60"/>
        <v>1</v>
      </c>
      <c r="X307" s="114">
        <f t="shared" si="65"/>
        <v>1</v>
      </c>
      <c r="Y307" s="114">
        <f t="shared" si="61"/>
        <v>0</v>
      </c>
      <c r="Z307" s="116">
        <f t="shared" si="62"/>
        <v>0</v>
      </c>
      <c r="AA307" s="121" t="str">
        <f t="shared" si="66"/>
        <v>SRSA</v>
      </c>
      <c r="AB307" s="113">
        <f t="shared" si="67"/>
        <v>1</v>
      </c>
      <c r="AC307" s="114">
        <f t="shared" si="68"/>
        <v>0</v>
      </c>
      <c r="AD307" s="116">
        <f t="shared" si="69"/>
        <v>0</v>
      </c>
      <c r="AE307" s="121" t="str">
        <f t="shared" si="63"/>
        <v>-</v>
      </c>
      <c r="AF307" s="113">
        <f t="shared" si="64"/>
        <v>0</v>
      </c>
      <c r="AG307" s="10" t="s">
        <v>656</v>
      </c>
    </row>
    <row r="308" spans="1:33" s="10" customFormat="1" ht="12.75">
      <c r="A308" s="111">
        <v>3168130</v>
      </c>
      <c r="B308" s="112">
        <v>450180000</v>
      </c>
      <c r="C308" s="113" t="s">
        <v>100</v>
      </c>
      <c r="D308" s="114" t="s">
        <v>101</v>
      </c>
      <c r="E308" s="114" t="s">
        <v>1204</v>
      </c>
      <c r="F308" s="114">
        <v>68713</v>
      </c>
      <c r="G308" s="115">
        <v>9802</v>
      </c>
      <c r="H308" s="116">
        <v>4029252336</v>
      </c>
      <c r="I308" s="117">
        <v>7</v>
      </c>
      <c r="J308" s="118" t="s">
        <v>530</v>
      </c>
      <c r="K308" s="91"/>
      <c r="L308" s="84">
        <v>14.79</v>
      </c>
      <c r="M308" s="88" t="s">
        <v>529</v>
      </c>
      <c r="N308" s="119">
        <v>62.5</v>
      </c>
      <c r="O308" s="118" t="s">
        <v>530</v>
      </c>
      <c r="P308" s="70"/>
      <c r="Q308" s="91" t="str">
        <f t="shared" si="59"/>
        <v>NO</v>
      </c>
      <c r="R308" s="120" t="s">
        <v>530</v>
      </c>
      <c r="S308" s="95">
        <v>2407.5</v>
      </c>
      <c r="T308" s="75">
        <v>540</v>
      </c>
      <c r="U308" s="75">
        <v>30.5</v>
      </c>
      <c r="V308" s="97">
        <v>113.75</v>
      </c>
      <c r="W308" s="113">
        <f t="shared" si="60"/>
        <v>1</v>
      </c>
      <c r="X308" s="114">
        <f t="shared" si="65"/>
        <v>1</v>
      </c>
      <c r="Y308" s="114">
        <f t="shared" si="61"/>
        <v>0</v>
      </c>
      <c r="Z308" s="116">
        <f t="shared" si="62"/>
        <v>0</v>
      </c>
      <c r="AA308" s="121" t="str">
        <f t="shared" si="66"/>
        <v>SRSA</v>
      </c>
      <c r="AB308" s="113">
        <f t="shared" si="67"/>
        <v>1</v>
      </c>
      <c r="AC308" s="114">
        <f t="shared" si="68"/>
        <v>1</v>
      </c>
      <c r="AD308" s="116" t="str">
        <f t="shared" si="69"/>
        <v>Initial</v>
      </c>
      <c r="AE308" s="121" t="str">
        <f t="shared" si="63"/>
        <v>-</v>
      </c>
      <c r="AF308" s="113" t="str">
        <f t="shared" si="64"/>
        <v>SRSA</v>
      </c>
      <c r="AG308" s="10" t="s">
        <v>655</v>
      </c>
    </row>
    <row r="309" spans="1:33" s="10" customFormat="1" ht="12.75">
      <c r="A309" s="111">
        <v>3176080</v>
      </c>
      <c r="B309" s="112">
        <v>120032000</v>
      </c>
      <c r="C309" s="113" t="s">
        <v>389</v>
      </c>
      <c r="D309" s="114" t="s">
        <v>390</v>
      </c>
      <c r="E309" s="114" t="s">
        <v>391</v>
      </c>
      <c r="F309" s="114">
        <v>68658</v>
      </c>
      <c r="G309" s="115">
        <v>160</v>
      </c>
      <c r="H309" s="116">
        <v>4025422216</v>
      </c>
      <c r="I309" s="117">
        <v>7</v>
      </c>
      <c r="J309" s="118" t="s">
        <v>530</v>
      </c>
      <c r="K309" s="91"/>
      <c r="L309" s="84">
        <v>127.51</v>
      </c>
      <c r="M309" s="88" t="s">
        <v>528</v>
      </c>
      <c r="N309" s="119">
        <v>10.08403361</v>
      </c>
      <c r="O309" s="118" t="s">
        <v>531</v>
      </c>
      <c r="P309" s="70"/>
      <c r="Q309" s="91" t="str">
        <f t="shared" si="59"/>
        <v>NO</v>
      </c>
      <c r="R309" s="120" t="s">
        <v>530</v>
      </c>
      <c r="S309" s="95">
        <v>2958</v>
      </c>
      <c r="T309" s="75">
        <v>884</v>
      </c>
      <c r="U309" s="75">
        <v>721</v>
      </c>
      <c r="V309" s="97">
        <v>835</v>
      </c>
      <c r="W309" s="113">
        <f t="shared" si="60"/>
        <v>1</v>
      </c>
      <c r="X309" s="114">
        <f t="shared" si="65"/>
        <v>1</v>
      </c>
      <c r="Y309" s="114">
        <f t="shared" si="61"/>
        <v>0</v>
      </c>
      <c r="Z309" s="116">
        <f t="shared" si="62"/>
        <v>0</v>
      </c>
      <c r="AA309" s="121" t="str">
        <f t="shared" si="66"/>
        <v>SRSA</v>
      </c>
      <c r="AB309" s="113">
        <f t="shared" si="67"/>
        <v>1</v>
      </c>
      <c r="AC309" s="114">
        <f t="shared" si="68"/>
        <v>0</v>
      </c>
      <c r="AD309" s="116">
        <f t="shared" si="69"/>
        <v>0</v>
      </c>
      <c r="AE309" s="121" t="str">
        <f t="shared" si="63"/>
        <v>-</v>
      </c>
      <c r="AF309" s="113">
        <f t="shared" si="64"/>
        <v>0</v>
      </c>
      <c r="AG309" s="10" t="s">
        <v>654</v>
      </c>
    </row>
    <row r="310" spans="1:33" s="10" customFormat="1" ht="12.75">
      <c r="A310" s="111">
        <v>3118780</v>
      </c>
      <c r="B310" s="112">
        <v>100015000</v>
      </c>
      <c r="C310" s="113" t="s">
        <v>1415</v>
      </c>
      <c r="D310" s="114" t="s">
        <v>1416</v>
      </c>
      <c r="E310" s="114" t="s">
        <v>1417</v>
      </c>
      <c r="F310" s="114">
        <v>68870</v>
      </c>
      <c r="G310" s="115">
        <v>9</v>
      </c>
      <c r="H310" s="116">
        <v>3088932481</v>
      </c>
      <c r="I310" s="117">
        <v>7</v>
      </c>
      <c r="J310" s="118" t="s">
        <v>530</v>
      </c>
      <c r="K310" s="91"/>
      <c r="L310" s="84">
        <v>40.16</v>
      </c>
      <c r="M310" s="88" t="s">
        <v>528</v>
      </c>
      <c r="N310" s="119">
        <v>12.14953271</v>
      </c>
      <c r="O310" s="118" t="s">
        <v>531</v>
      </c>
      <c r="P310" s="70"/>
      <c r="Q310" s="91" t="str">
        <f t="shared" si="59"/>
        <v>NO</v>
      </c>
      <c r="R310" s="120" t="s">
        <v>530</v>
      </c>
      <c r="S310" s="95">
        <v>4251</v>
      </c>
      <c r="T310" s="75">
        <v>305</v>
      </c>
      <c r="U310" s="75">
        <v>81</v>
      </c>
      <c r="V310" s="97">
        <v>154</v>
      </c>
      <c r="W310" s="113">
        <f t="shared" si="60"/>
        <v>1</v>
      </c>
      <c r="X310" s="114">
        <f t="shared" si="65"/>
        <v>1</v>
      </c>
      <c r="Y310" s="114">
        <f t="shared" si="61"/>
        <v>0</v>
      </c>
      <c r="Z310" s="116">
        <f t="shared" si="62"/>
        <v>0</v>
      </c>
      <c r="AA310" s="121" t="str">
        <f t="shared" si="66"/>
        <v>SRSA</v>
      </c>
      <c r="AB310" s="113">
        <f t="shared" si="67"/>
        <v>1</v>
      </c>
      <c r="AC310" s="114">
        <f t="shared" si="68"/>
        <v>0</v>
      </c>
      <c r="AD310" s="116">
        <f t="shared" si="69"/>
        <v>0</v>
      </c>
      <c r="AE310" s="121" t="str">
        <f t="shared" si="63"/>
        <v>-</v>
      </c>
      <c r="AF310" s="113">
        <f t="shared" si="64"/>
        <v>0</v>
      </c>
      <c r="AG310" s="10" t="s">
        <v>1415</v>
      </c>
    </row>
    <row r="311" spans="1:33" s="10" customFormat="1" ht="12.75">
      <c r="A311" s="111">
        <v>3176170</v>
      </c>
      <c r="B311" s="112">
        <v>750100000</v>
      </c>
      <c r="C311" s="113" t="s">
        <v>392</v>
      </c>
      <c r="D311" s="114" t="s">
        <v>393</v>
      </c>
      <c r="E311" s="114" t="s">
        <v>1309</v>
      </c>
      <c r="F311" s="114">
        <v>68714</v>
      </c>
      <c r="G311" s="115">
        <v>448</v>
      </c>
      <c r="H311" s="116">
        <v>4026843411</v>
      </c>
      <c r="I311" s="117">
        <v>7</v>
      </c>
      <c r="J311" s="118" t="s">
        <v>530</v>
      </c>
      <c r="K311" s="91"/>
      <c r="L311" s="84">
        <v>89.65</v>
      </c>
      <c r="M311" s="88" t="s">
        <v>529</v>
      </c>
      <c r="N311" s="119">
        <v>21.17647059</v>
      </c>
      <c r="O311" s="118" t="s">
        <v>530</v>
      </c>
      <c r="P311" s="70"/>
      <c r="Q311" s="91" t="str">
        <f t="shared" si="59"/>
        <v>NO</v>
      </c>
      <c r="R311" s="120" t="s">
        <v>530</v>
      </c>
      <c r="S311" s="95">
        <v>7512</v>
      </c>
      <c r="T311" s="75">
        <v>945</v>
      </c>
      <c r="U311" s="75">
        <v>183</v>
      </c>
      <c r="V311" s="97">
        <v>546</v>
      </c>
      <c r="W311" s="113">
        <f t="shared" si="60"/>
        <v>1</v>
      </c>
      <c r="X311" s="114">
        <f t="shared" si="65"/>
        <v>1</v>
      </c>
      <c r="Y311" s="114">
        <f t="shared" si="61"/>
        <v>0</v>
      </c>
      <c r="Z311" s="116">
        <f t="shared" si="62"/>
        <v>0</v>
      </c>
      <c r="AA311" s="121" t="str">
        <f t="shared" si="66"/>
        <v>SRSA</v>
      </c>
      <c r="AB311" s="113">
        <f t="shared" si="67"/>
        <v>1</v>
      </c>
      <c r="AC311" s="114">
        <f t="shared" si="68"/>
        <v>1</v>
      </c>
      <c r="AD311" s="116" t="str">
        <f t="shared" si="69"/>
        <v>Initial</v>
      </c>
      <c r="AE311" s="121" t="str">
        <f t="shared" si="63"/>
        <v>-</v>
      </c>
      <c r="AF311" s="113" t="str">
        <f t="shared" si="64"/>
        <v>SRSA</v>
      </c>
      <c r="AG311" s="10" t="s">
        <v>653</v>
      </c>
    </row>
    <row r="312" spans="1:33" s="10" customFormat="1" ht="12.75">
      <c r="A312" s="111">
        <v>3154450</v>
      </c>
      <c r="B312" s="112">
        <v>750072000</v>
      </c>
      <c r="C312" s="113" t="s">
        <v>16</v>
      </c>
      <c r="D312" s="114" t="s">
        <v>1434</v>
      </c>
      <c r="E312" s="114" t="s">
        <v>1309</v>
      </c>
      <c r="F312" s="114">
        <v>68714</v>
      </c>
      <c r="G312" s="115" t="s">
        <v>1098</v>
      </c>
      <c r="H312" s="116">
        <v>4026843469</v>
      </c>
      <c r="I312" s="117">
        <v>7</v>
      </c>
      <c r="J312" s="118" t="s">
        <v>530</v>
      </c>
      <c r="K312" s="91"/>
      <c r="L312" s="84">
        <v>4.8</v>
      </c>
      <c r="M312" s="88" t="s">
        <v>529</v>
      </c>
      <c r="N312" s="119">
        <v>25</v>
      </c>
      <c r="O312" s="118" t="s">
        <v>530</v>
      </c>
      <c r="P312" s="70"/>
      <c r="Q312" s="91" t="str">
        <f t="shared" si="59"/>
        <v>NO</v>
      </c>
      <c r="R312" s="120" t="s">
        <v>530</v>
      </c>
      <c r="S312" s="95">
        <v>942</v>
      </c>
      <c r="T312" s="75">
        <v>0</v>
      </c>
      <c r="U312" s="75">
        <v>10</v>
      </c>
      <c r="V312" s="97">
        <v>19</v>
      </c>
      <c r="W312" s="113">
        <f t="shared" si="60"/>
        <v>1</v>
      </c>
      <c r="X312" s="114">
        <f t="shared" si="65"/>
        <v>1</v>
      </c>
      <c r="Y312" s="114">
        <f t="shared" si="61"/>
        <v>0</v>
      </c>
      <c r="Z312" s="116">
        <f t="shared" si="62"/>
        <v>0</v>
      </c>
      <c r="AA312" s="121" t="str">
        <f t="shared" si="66"/>
        <v>SRSA</v>
      </c>
      <c r="AB312" s="113">
        <f t="shared" si="67"/>
        <v>1</v>
      </c>
      <c r="AC312" s="114">
        <f t="shared" si="68"/>
        <v>1</v>
      </c>
      <c r="AD312" s="116" t="str">
        <f t="shared" si="69"/>
        <v>Initial</v>
      </c>
      <c r="AE312" s="121" t="str">
        <f t="shared" si="63"/>
        <v>-</v>
      </c>
      <c r="AF312" s="113" t="str">
        <f t="shared" si="64"/>
        <v>SRSA</v>
      </c>
      <c r="AG312" s="10" t="s">
        <v>652</v>
      </c>
    </row>
    <row r="313" spans="1:33" s="10" customFormat="1" ht="12.75">
      <c r="A313" s="111">
        <v>3158260</v>
      </c>
      <c r="B313" s="112">
        <v>560082000</v>
      </c>
      <c r="C313" s="113" t="s">
        <v>32</v>
      </c>
      <c r="D313" s="114" t="s">
        <v>33</v>
      </c>
      <c r="E313" s="114" t="s">
        <v>34</v>
      </c>
      <c r="F313" s="114">
        <v>69143</v>
      </c>
      <c r="G313" s="115">
        <v>39</v>
      </c>
      <c r="H313" s="116">
        <v>3085320331</v>
      </c>
      <c r="I313" s="117">
        <v>7</v>
      </c>
      <c r="J313" s="118" t="s">
        <v>530</v>
      </c>
      <c r="K313" s="91"/>
      <c r="L313" s="84">
        <v>11.33</v>
      </c>
      <c r="M313" s="88" t="s">
        <v>528</v>
      </c>
      <c r="N313" s="119">
        <v>26.92307692</v>
      </c>
      <c r="O313" s="118" t="s">
        <v>530</v>
      </c>
      <c r="P313" s="70"/>
      <c r="Q313" s="91" t="str">
        <f t="shared" si="59"/>
        <v>NO</v>
      </c>
      <c r="R313" s="120" t="s">
        <v>530</v>
      </c>
      <c r="S313" s="95">
        <v>1576</v>
      </c>
      <c r="T313" s="75">
        <v>0</v>
      </c>
      <c r="U313" s="75">
        <v>24</v>
      </c>
      <c r="V313" s="97">
        <v>45</v>
      </c>
      <c r="W313" s="113">
        <f t="shared" si="60"/>
        <v>1</v>
      </c>
      <c r="X313" s="114">
        <f t="shared" si="65"/>
        <v>1</v>
      </c>
      <c r="Y313" s="114">
        <f t="shared" si="61"/>
        <v>0</v>
      </c>
      <c r="Z313" s="116">
        <f t="shared" si="62"/>
        <v>0</v>
      </c>
      <c r="AA313" s="121" t="str">
        <f t="shared" si="66"/>
        <v>SRSA</v>
      </c>
      <c r="AB313" s="113">
        <f t="shared" si="67"/>
        <v>1</v>
      </c>
      <c r="AC313" s="114">
        <f t="shared" si="68"/>
        <v>1</v>
      </c>
      <c r="AD313" s="116" t="str">
        <f t="shared" si="69"/>
        <v>Initial</v>
      </c>
      <c r="AE313" s="121" t="str">
        <f t="shared" si="63"/>
        <v>-</v>
      </c>
      <c r="AF313" s="113" t="str">
        <f t="shared" si="64"/>
        <v>SRSA</v>
      </c>
      <c r="AG313" s="10" t="s">
        <v>651</v>
      </c>
    </row>
    <row r="314" spans="1:33" s="10" customFormat="1" ht="12.75">
      <c r="A314" s="111">
        <v>3176380</v>
      </c>
      <c r="B314" s="112">
        <v>50071000</v>
      </c>
      <c r="C314" s="113" t="s">
        <v>394</v>
      </c>
      <c r="D314" s="114" t="s">
        <v>395</v>
      </c>
      <c r="E314" s="114" t="s">
        <v>396</v>
      </c>
      <c r="F314" s="114">
        <v>68833</v>
      </c>
      <c r="G314" s="115">
        <v>460</v>
      </c>
      <c r="H314" s="116">
        <v>3085382224</v>
      </c>
      <c r="I314" s="117">
        <v>7</v>
      </c>
      <c r="J314" s="118" t="s">
        <v>530</v>
      </c>
      <c r="K314" s="91"/>
      <c r="L314" s="84">
        <v>143.42</v>
      </c>
      <c r="M314" s="88" t="s">
        <v>529</v>
      </c>
      <c r="N314" s="119">
        <v>22.32142857</v>
      </c>
      <c r="O314" s="118" t="s">
        <v>530</v>
      </c>
      <c r="P314" s="70"/>
      <c r="Q314" s="91" t="str">
        <f t="shared" si="59"/>
        <v>NO</v>
      </c>
      <c r="R314" s="120" t="s">
        <v>530</v>
      </c>
      <c r="S314" s="95">
        <v>11567</v>
      </c>
      <c r="T314" s="75">
        <v>1849</v>
      </c>
      <c r="U314" s="75">
        <v>1323</v>
      </c>
      <c r="V314" s="97">
        <v>936</v>
      </c>
      <c r="W314" s="113">
        <f t="shared" si="60"/>
        <v>1</v>
      </c>
      <c r="X314" s="114">
        <f t="shared" si="65"/>
        <v>1</v>
      </c>
      <c r="Y314" s="114">
        <f t="shared" si="61"/>
        <v>0</v>
      </c>
      <c r="Z314" s="116">
        <f t="shared" si="62"/>
        <v>0</v>
      </c>
      <c r="AA314" s="121" t="str">
        <f t="shared" si="66"/>
        <v>SRSA</v>
      </c>
      <c r="AB314" s="113">
        <f t="shared" si="67"/>
        <v>1</v>
      </c>
      <c r="AC314" s="114">
        <f t="shared" si="68"/>
        <v>1</v>
      </c>
      <c r="AD314" s="116" t="str">
        <f t="shared" si="69"/>
        <v>Initial</v>
      </c>
      <c r="AE314" s="121" t="str">
        <f t="shared" si="63"/>
        <v>-</v>
      </c>
      <c r="AF314" s="113" t="str">
        <f t="shared" si="64"/>
        <v>SRSA</v>
      </c>
      <c r="AG314" s="10" t="s">
        <v>650</v>
      </c>
    </row>
    <row r="315" spans="1:33" s="10" customFormat="1" ht="12.75">
      <c r="A315" s="111">
        <v>3176400</v>
      </c>
      <c r="B315" s="112">
        <v>540505000</v>
      </c>
      <c r="C315" s="113" t="s">
        <v>397</v>
      </c>
      <c r="D315" s="114" t="s">
        <v>398</v>
      </c>
      <c r="E315" s="114" t="s">
        <v>399</v>
      </c>
      <c r="F315" s="114">
        <v>68760</v>
      </c>
      <c r="G315" s="115">
        <v>7213</v>
      </c>
      <c r="H315" s="116">
        <v>4028572741</v>
      </c>
      <c r="I315" s="117">
        <v>7</v>
      </c>
      <c r="J315" s="118" t="s">
        <v>530</v>
      </c>
      <c r="K315" s="91"/>
      <c r="L315" s="84">
        <v>105</v>
      </c>
      <c r="M315" s="88" t="s">
        <v>529</v>
      </c>
      <c r="N315" s="119">
        <v>32.47863248</v>
      </c>
      <c r="O315" s="118" t="s">
        <v>530</v>
      </c>
      <c r="P315" s="70"/>
      <c r="Q315" s="91" t="str">
        <f t="shared" si="59"/>
        <v>NO</v>
      </c>
      <c r="R315" s="120" t="s">
        <v>530</v>
      </c>
      <c r="S315" s="95">
        <v>15336</v>
      </c>
      <c r="T315" s="75">
        <v>2669</v>
      </c>
      <c r="U315" s="75">
        <v>1866</v>
      </c>
      <c r="V315" s="97">
        <v>962</v>
      </c>
      <c r="W315" s="113">
        <f t="shared" si="60"/>
        <v>1</v>
      </c>
      <c r="X315" s="114">
        <f t="shared" si="65"/>
        <v>1</v>
      </c>
      <c r="Y315" s="114">
        <f t="shared" si="61"/>
        <v>0</v>
      </c>
      <c r="Z315" s="116">
        <f t="shared" si="62"/>
        <v>0</v>
      </c>
      <c r="AA315" s="121" t="str">
        <f t="shared" si="66"/>
        <v>SRSA</v>
      </c>
      <c r="AB315" s="113">
        <f t="shared" si="67"/>
        <v>1</v>
      </c>
      <c r="AC315" s="114">
        <f t="shared" si="68"/>
        <v>1</v>
      </c>
      <c r="AD315" s="116" t="str">
        <f t="shared" si="69"/>
        <v>Initial</v>
      </c>
      <c r="AE315" s="121" t="str">
        <f t="shared" si="63"/>
        <v>-</v>
      </c>
      <c r="AF315" s="113" t="str">
        <f t="shared" si="64"/>
        <v>SRSA</v>
      </c>
      <c r="AG315" s="10" t="s">
        <v>649</v>
      </c>
    </row>
    <row r="316" spans="1:33" s="10" customFormat="1" ht="12.75">
      <c r="A316" s="111">
        <v>3176410</v>
      </c>
      <c r="B316" s="112">
        <v>210084000</v>
      </c>
      <c r="C316" s="113" t="s">
        <v>400</v>
      </c>
      <c r="D316" s="114" t="s">
        <v>401</v>
      </c>
      <c r="E316" s="114" t="s">
        <v>402</v>
      </c>
      <c r="F316" s="114">
        <v>68874</v>
      </c>
      <c r="G316" s="115" t="s">
        <v>1098</v>
      </c>
      <c r="H316" s="116">
        <v>3085274119</v>
      </c>
      <c r="I316" s="117">
        <v>7</v>
      </c>
      <c r="J316" s="118" t="s">
        <v>530</v>
      </c>
      <c r="K316" s="91"/>
      <c r="L316" s="84">
        <v>185.9</v>
      </c>
      <c r="M316" s="88" t="s">
        <v>529</v>
      </c>
      <c r="N316" s="119">
        <v>13.24200913</v>
      </c>
      <c r="O316" s="118" t="s">
        <v>531</v>
      </c>
      <c r="P316" s="70"/>
      <c r="Q316" s="91" t="str">
        <f t="shared" si="59"/>
        <v>NO</v>
      </c>
      <c r="R316" s="120" t="s">
        <v>530</v>
      </c>
      <c r="S316" s="95">
        <v>15189</v>
      </c>
      <c r="T316" s="75">
        <v>1406</v>
      </c>
      <c r="U316" s="75">
        <v>1337</v>
      </c>
      <c r="V316" s="97">
        <v>724</v>
      </c>
      <c r="W316" s="113">
        <f t="shared" si="60"/>
        <v>1</v>
      </c>
      <c r="X316" s="114">
        <f t="shared" si="65"/>
        <v>1</v>
      </c>
      <c r="Y316" s="114">
        <f t="shared" si="61"/>
        <v>0</v>
      </c>
      <c r="Z316" s="116">
        <f t="shared" si="62"/>
        <v>0</v>
      </c>
      <c r="AA316" s="121" t="str">
        <f t="shared" si="66"/>
        <v>SRSA</v>
      </c>
      <c r="AB316" s="113">
        <f t="shared" si="67"/>
        <v>1</v>
      </c>
      <c r="AC316" s="114">
        <f t="shared" si="68"/>
        <v>0</v>
      </c>
      <c r="AD316" s="116">
        <f t="shared" si="69"/>
        <v>0</v>
      </c>
      <c r="AE316" s="121" t="str">
        <f t="shared" si="63"/>
        <v>-</v>
      </c>
      <c r="AF316" s="113">
        <f t="shared" si="64"/>
        <v>0</v>
      </c>
      <c r="AG316" s="10" t="s">
        <v>648</v>
      </c>
    </row>
    <row r="317" spans="1:33" s="10" customFormat="1" ht="12.75">
      <c r="A317" s="111">
        <v>3176450</v>
      </c>
      <c r="B317" s="112">
        <v>190123000</v>
      </c>
      <c r="C317" s="113" t="s">
        <v>403</v>
      </c>
      <c r="D317" s="114" t="s">
        <v>404</v>
      </c>
      <c r="E317" s="114" t="s">
        <v>1459</v>
      </c>
      <c r="F317" s="114">
        <v>68661</v>
      </c>
      <c r="G317" s="115">
        <v>2400</v>
      </c>
      <c r="H317" s="116">
        <v>4023523527</v>
      </c>
      <c r="I317" s="117">
        <v>7</v>
      </c>
      <c r="J317" s="118" t="s">
        <v>530</v>
      </c>
      <c r="K317" s="91"/>
      <c r="L317" s="84">
        <v>377.64</v>
      </c>
      <c r="M317" s="88" t="s">
        <v>528</v>
      </c>
      <c r="N317" s="119">
        <v>8.181818182</v>
      </c>
      <c r="O317" s="118" t="s">
        <v>531</v>
      </c>
      <c r="P317" s="70"/>
      <c r="Q317" s="91" t="str">
        <f t="shared" si="59"/>
        <v>NO</v>
      </c>
      <c r="R317" s="120" t="s">
        <v>530</v>
      </c>
      <c r="S317" s="95">
        <v>18610</v>
      </c>
      <c r="T317" s="75">
        <v>2645</v>
      </c>
      <c r="U317" s="75">
        <v>1975</v>
      </c>
      <c r="V317" s="97">
        <v>2324</v>
      </c>
      <c r="W317" s="113">
        <f t="shared" si="60"/>
        <v>1</v>
      </c>
      <c r="X317" s="114">
        <f t="shared" si="65"/>
        <v>1</v>
      </c>
      <c r="Y317" s="114">
        <f t="shared" si="61"/>
        <v>0</v>
      </c>
      <c r="Z317" s="116">
        <f t="shared" si="62"/>
        <v>0</v>
      </c>
      <c r="AA317" s="121" t="str">
        <f t="shared" si="66"/>
        <v>SRSA</v>
      </c>
      <c r="AB317" s="113">
        <f t="shared" si="67"/>
        <v>1</v>
      </c>
      <c r="AC317" s="114">
        <f t="shared" si="68"/>
        <v>0</v>
      </c>
      <c r="AD317" s="116">
        <f t="shared" si="69"/>
        <v>0</v>
      </c>
      <c r="AE317" s="121" t="str">
        <f t="shared" si="63"/>
        <v>-</v>
      </c>
      <c r="AF317" s="113">
        <f t="shared" si="64"/>
        <v>0</v>
      </c>
      <c r="AG317" s="10" t="s">
        <v>642</v>
      </c>
    </row>
    <row r="318" spans="1:33" s="1" customFormat="1" ht="12.75">
      <c r="A318" s="122">
        <v>3100076</v>
      </c>
      <c r="B318" s="122">
        <v>270062000</v>
      </c>
      <c r="C318" s="113" t="s">
        <v>1033</v>
      </c>
      <c r="D318" s="114" t="s">
        <v>1034</v>
      </c>
      <c r="E318" s="114" t="s">
        <v>1035</v>
      </c>
      <c r="F318" s="114">
        <v>68057</v>
      </c>
      <c r="G318" s="114">
        <v>549</v>
      </c>
      <c r="H318" s="116">
        <v>4026642567</v>
      </c>
      <c r="I318" s="117">
        <v>7</v>
      </c>
      <c r="J318" s="118" t="s">
        <v>530</v>
      </c>
      <c r="K318" s="91"/>
      <c r="L318" s="84">
        <v>314.44</v>
      </c>
      <c r="M318" s="88" t="s">
        <v>528</v>
      </c>
      <c r="N318" s="119">
        <v>10.85271318</v>
      </c>
      <c r="O318" s="118" t="s">
        <v>531</v>
      </c>
      <c r="P318" s="70"/>
      <c r="Q318" s="91" t="str">
        <f t="shared" si="59"/>
        <v>NO</v>
      </c>
      <c r="R318" s="120" t="s">
        <v>530</v>
      </c>
      <c r="S318" s="95">
        <v>12807</v>
      </c>
      <c r="T318" s="75">
        <v>1219</v>
      </c>
      <c r="U318" s="75">
        <v>1419</v>
      </c>
      <c r="V318" s="97">
        <v>1233</v>
      </c>
      <c r="W318" s="113">
        <f t="shared" si="60"/>
        <v>1</v>
      </c>
      <c r="X318" s="114">
        <f t="shared" si="65"/>
        <v>1</v>
      </c>
      <c r="Y318" s="114">
        <f t="shared" si="61"/>
        <v>0</v>
      </c>
      <c r="Z318" s="116">
        <f t="shared" si="62"/>
        <v>0</v>
      </c>
      <c r="AA318" s="121" t="str">
        <f t="shared" si="66"/>
        <v>SRSA</v>
      </c>
      <c r="AB318" s="113">
        <f t="shared" si="67"/>
        <v>1</v>
      </c>
      <c r="AC318" s="114">
        <f t="shared" si="68"/>
        <v>0</v>
      </c>
      <c r="AD318" s="116">
        <f t="shared" si="69"/>
        <v>0</v>
      </c>
      <c r="AE318" s="121" t="str">
        <f t="shared" si="63"/>
        <v>-</v>
      </c>
      <c r="AF318" s="113">
        <f t="shared" si="64"/>
        <v>0</v>
      </c>
      <c r="AG318" s="10" t="s">
        <v>639</v>
      </c>
    </row>
    <row r="319" spans="1:33" s="10" customFormat="1" ht="12.75">
      <c r="A319" s="111">
        <v>3177160</v>
      </c>
      <c r="B319" s="112">
        <v>740501000</v>
      </c>
      <c r="C319" s="113" t="s">
        <v>437</v>
      </c>
      <c r="D319" s="114" t="s">
        <v>438</v>
      </c>
      <c r="E319" s="114" t="s">
        <v>439</v>
      </c>
      <c r="F319" s="114">
        <v>68442</v>
      </c>
      <c r="G319" s="115">
        <v>73</v>
      </c>
      <c r="H319" s="116">
        <v>4028832600</v>
      </c>
      <c r="I319" s="117">
        <v>7</v>
      </c>
      <c r="J319" s="118" t="s">
        <v>530</v>
      </c>
      <c r="K319" s="91"/>
      <c r="L319" s="84">
        <v>159.58</v>
      </c>
      <c r="M319" s="88" t="s">
        <v>528</v>
      </c>
      <c r="N319" s="119">
        <v>11.83673469</v>
      </c>
      <c r="O319" s="118" t="s">
        <v>531</v>
      </c>
      <c r="P319" s="70"/>
      <c r="Q319" s="91" t="str">
        <f t="shared" si="59"/>
        <v>NO</v>
      </c>
      <c r="R319" s="120" t="s">
        <v>530</v>
      </c>
      <c r="S319" s="95">
        <v>13985</v>
      </c>
      <c r="T319" s="75">
        <v>1548</v>
      </c>
      <c r="U319" s="75">
        <v>1317</v>
      </c>
      <c r="V319" s="97">
        <v>1127</v>
      </c>
      <c r="W319" s="113">
        <f t="shared" si="60"/>
        <v>1</v>
      </c>
      <c r="X319" s="114">
        <f t="shared" si="65"/>
        <v>1</v>
      </c>
      <c r="Y319" s="114">
        <f t="shared" si="61"/>
        <v>0</v>
      </c>
      <c r="Z319" s="116">
        <f t="shared" si="62"/>
        <v>0</v>
      </c>
      <c r="AA319" s="121" t="str">
        <f t="shared" si="66"/>
        <v>SRSA</v>
      </c>
      <c r="AB319" s="113">
        <f t="shared" si="67"/>
        <v>1</v>
      </c>
      <c r="AC319" s="114">
        <f t="shared" si="68"/>
        <v>0</v>
      </c>
      <c r="AD319" s="116">
        <f t="shared" si="69"/>
        <v>0</v>
      </c>
      <c r="AE319" s="121" t="str">
        <f t="shared" si="63"/>
        <v>-</v>
      </c>
      <c r="AF319" s="113">
        <f t="shared" si="64"/>
        <v>0</v>
      </c>
      <c r="AG319" s="10" t="s">
        <v>624</v>
      </c>
    </row>
    <row r="320" spans="1:33" s="10" customFormat="1" ht="12.75">
      <c r="A320" s="111">
        <v>3106990</v>
      </c>
      <c r="B320" s="112">
        <v>630002000</v>
      </c>
      <c r="C320" s="113" t="s">
        <v>1321</v>
      </c>
      <c r="D320" s="114" t="s">
        <v>1322</v>
      </c>
      <c r="E320" s="114" t="s">
        <v>1149</v>
      </c>
      <c r="F320" s="114">
        <v>68640</v>
      </c>
      <c r="G320" s="115">
        <v>9740</v>
      </c>
      <c r="H320" s="116">
        <v>4029932473</v>
      </c>
      <c r="I320" s="117">
        <v>7</v>
      </c>
      <c r="J320" s="118" t="s">
        <v>530</v>
      </c>
      <c r="K320" s="91"/>
      <c r="L320" s="84">
        <v>8.22</v>
      </c>
      <c r="M320" s="88" t="s">
        <v>529</v>
      </c>
      <c r="N320" s="119">
        <v>19.04761905</v>
      </c>
      <c r="O320" s="118" t="s">
        <v>531</v>
      </c>
      <c r="P320" s="70"/>
      <c r="Q320" s="91" t="str">
        <f t="shared" si="59"/>
        <v>NO</v>
      </c>
      <c r="R320" s="120" t="s">
        <v>530</v>
      </c>
      <c r="S320" s="95">
        <v>2619</v>
      </c>
      <c r="T320" s="75">
        <v>0</v>
      </c>
      <c r="U320" s="75">
        <v>18</v>
      </c>
      <c r="V320" s="97">
        <v>34</v>
      </c>
      <c r="W320" s="113">
        <f t="shared" si="60"/>
        <v>1</v>
      </c>
      <c r="X320" s="114">
        <f t="shared" si="65"/>
        <v>1</v>
      </c>
      <c r="Y320" s="114">
        <f t="shared" si="61"/>
        <v>0</v>
      </c>
      <c r="Z320" s="116">
        <f t="shared" si="62"/>
        <v>0</v>
      </c>
      <c r="AA320" s="121" t="str">
        <f t="shared" si="66"/>
        <v>SRSA</v>
      </c>
      <c r="AB320" s="113">
        <f t="shared" si="67"/>
        <v>1</v>
      </c>
      <c r="AC320" s="114">
        <f t="shared" si="68"/>
        <v>0</v>
      </c>
      <c r="AD320" s="116">
        <f t="shared" si="69"/>
        <v>0</v>
      </c>
      <c r="AE320" s="121" t="str">
        <f t="shared" si="63"/>
        <v>-</v>
      </c>
      <c r="AF320" s="113">
        <f t="shared" si="64"/>
        <v>0</v>
      </c>
      <c r="AG320" s="10" t="s">
        <v>638</v>
      </c>
    </row>
    <row r="321" spans="1:33" s="10" customFormat="1" ht="12.75">
      <c r="A321" s="111">
        <v>3176590</v>
      </c>
      <c r="B321" s="112">
        <v>720032000</v>
      </c>
      <c r="C321" s="113" t="s">
        <v>412</v>
      </c>
      <c r="D321" s="114" t="s">
        <v>413</v>
      </c>
      <c r="E321" s="114" t="s">
        <v>414</v>
      </c>
      <c r="F321" s="114">
        <v>68662</v>
      </c>
      <c r="G321" s="115">
        <v>218</v>
      </c>
      <c r="H321" s="116">
        <v>4025275946</v>
      </c>
      <c r="I321" s="117">
        <v>7</v>
      </c>
      <c r="J321" s="118" t="s">
        <v>530</v>
      </c>
      <c r="K321" s="91"/>
      <c r="L321" s="84">
        <v>256.99</v>
      </c>
      <c r="M321" s="88" t="s">
        <v>528</v>
      </c>
      <c r="N321" s="119">
        <v>13.43283582</v>
      </c>
      <c r="O321" s="118" t="s">
        <v>531</v>
      </c>
      <c r="P321" s="70"/>
      <c r="Q321" s="91" t="str">
        <f t="shared" si="59"/>
        <v>NO</v>
      </c>
      <c r="R321" s="120" t="s">
        <v>530</v>
      </c>
      <c r="S321" s="95">
        <v>9614</v>
      </c>
      <c r="T321" s="75">
        <v>1466</v>
      </c>
      <c r="U321" s="75">
        <v>1198</v>
      </c>
      <c r="V321" s="97">
        <v>1008</v>
      </c>
      <c r="W321" s="113">
        <f t="shared" si="60"/>
        <v>1</v>
      </c>
      <c r="X321" s="114">
        <f t="shared" si="65"/>
        <v>1</v>
      </c>
      <c r="Y321" s="114">
        <f t="shared" si="61"/>
        <v>0</v>
      </c>
      <c r="Z321" s="116">
        <f t="shared" si="62"/>
        <v>0</v>
      </c>
      <c r="AA321" s="121" t="str">
        <f t="shared" si="66"/>
        <v>SRSA</v>
      </c>
      <c r="AB321" s="113">
        <f t="shared" si="67"/>
        <v>1</v>
      </c>
      <c r="AC321" s="114">
        <f t="shared" si="68"/>
        <v>0</v>
      </c>
      <c r="AD321" s="116">
        <f t="shared" si="69"/>
        <v>0</v>
      </c>
      <c r="AE321" s="121" t="str">
        <f t="shared" si="63"/>
        <v>-</v>
      </c>
      <c r="AF321" s="113">
        <f t="shared" si="64"/>
        <v>0</v>
      </c>
      <c r="AG321" s="10" t="s">
        <v>637</v>
      </c>
    </row>
    <row r="322" spans="1:33" s="10" customFormat="1" ht="12.75">
      <c r="A322" s="111">
        <v>3148300</v>
      </c>
      <c r="B322" s="112">
        <v>60057000</v>
      </c>
      <c r="C322" s="113" t="s">
        <v>1573</v>
      </c>
      <c r="D322" s="114" t="s">
        <v>922</v>
      </c>
      <c r="E322" s="114" t="s">
        <v>923</v>
      </c>
      <c r="F322" s="114">
        <v>68620</v>
      </c>
      <c r="G322" s="115">
        <v>1225</v>
      </c>
      <c r="H322" s="116">
        <v>4023865640</v>
      </c>
      <c r="I322" s="117">
        <v>7</v>
      </c>
      <c r="J322" s="118" t="s">
        <v>530</v>
      </c>
      <c r="K322" s="91"/>
      <c r="L322" s="84">
        <v>6.95</v>
      </c>
      <c r="M322" s="88" t="s">
        <v>529</v>
      </c>
      <c r="N322" s="119">
        <v>10</v>
      </c>
      <c r="O322" s="118" t="s">
        <v>531</v>
      </c>
      <c r="P322" s="70"/>
      <c r="Q322" s="91" t="str">
        <f t="shared" si="59"/>
        <v>NO</v>
      </c>
      <c r="R322" s="120" t="s">
        <v>530</v>
      </c>
      <c r="S322" s="95">
        <v>1178</v>
      </c>
      <c r="T322" s="75">
        <v>0</v>
      </c>
      <c r="U322" s="75">
        <v>14</v>
      </c>
      <c r="V322" s="97">
        <v>26</v>
      </c>
      <c r="W322" s="113">
        <f t="shared" si="60"/>
        <v>1</v>
      </c>
      <c r="X322" s="114">
        <f t="shared" si="65"/>
        <v>1</v>
      </c>
      <c r="Y322" s="114">
        <f t="shared" si="61"/>
        <v>0</v>
      </c>
      <c r="Z322" s="116">
        <f t="shared" si="62"/>
        <v>0</v>
      </c>
      <c r="AA322" s="121" t="str">
        <f t="shared" si="66"/>
        <v>SRSA</v>
      </c>
      <c r="AB322" s="113">
        <f t="shared" si="67"/>
        <v>1</v>
      </c>
      <c r="AC322" s="114">
        <f t="shared" si="68"/>
        <v>0</v>
      </c>
      <c r="AD322" s="116">
        <f t="shared" si="69"/>
        <v>0</v>
      </c>
      <c r="AE322" s="121" t="str">
        <f t="shared" si="63"/>
        <v>-</v>
      </c>
      <c r="AF322" s="113">
        <f t="shared" si="64"/>
        <v>0</v>
      </c>
      <c r="AG322" s="10" t="s">
        <v>636</v>
      </c>
    </row>
    <row r="323" spans="1:33" s="10" customFormat="1" ht="12.75">
      <c r="A323" s="111">
        <v>3176620</v>
      </c>
      <c r="B323" s="112">
        <v>100019000</v>
      </c>
      <c r="C323" s="113" t="s">
        <v>415</v>
      </c>
      <c r="D323" s="114" t="s">
        <v>416</v>
      </c>
      <c r="E323" s="114" t="s">
        <v>417</v>
      </c>
      <c r="F323" s="114">
        <v>68876</v>
      </c>
      <c r="G323" s="115">
        <v>610</v>
      </c>
      <c r="H323" s="116">
        <v>3086476742</v>
      </c>
      <c r="I323" s="117">
        <v>7</v>
      </c>
      <c r="J323" s="118" t="s">
        <v>530</v>
      </c>
      <c r="K323" s="91"/>
      <c r="L323" s="84">
        <v>367.24</v>
      </c>
      <c r="M323" s="88" t="s">
        <v>528</v>
      </c>
      <c r="N323" s="119">
        <v>17.05426357</v>
      </c>
      <c r="O323" s="118" t="s">
        <v>531</v>
      </c>
      <c r="P323" s="70"/>
      <c r="Q323" s="91" t="str">
        <f t="shared" si="59"/>
        <v>NO</v>
      </c>
      <c r="R323" s="120" t="s">
        <v>530</v>
      </c>
      <c r="S323" s="95">
        <v>18234</v>
      </c>
      <c r="T323" s="75">
        <v>2073</v>
      </c>
      <c r="U323" s="75">
        <v>2181</v>
      </c>
      <c r="V323" s="97">
        <v>1447</v>
      </c>
      <c r="W323" s="113">
        <f t="shared" si="60"/>
        <v>1</v>
      </c>
      <c r="X323" s="114">
        <f t="shared" si="65"/>
        <v>1</v>
      </c>
      <c r="Y323" s="114">
        <f t="shared" si="61"/>
        <v>0</v>
      </c>
      <c r="Z323" s="116">
        <f t="shared" si="62"/>
        <v>0</v>
      </c>
      <c r="AA323" s="121" t="str">
        <f t="shared" si="66"/>
        <v>SRSA</v>
      </c>
      <c r="AB323" s="113">
        <f t="shared" si="67"/>
        <v>1</v>
      </c>
      <c r="AC323" s="114">
        <f t="shared" si="68"/>
        <v>0</v>
      </c>
      <c r="AD323" s="116">
        <f t="shared" si="69"/>
        <v>0</v>
      </c>
      <c r="AE323" s="121" t="str">
        <f t="shared" si="63"/>
        <v>-</v>
      </c>
      <c r="AF323" s="113">
        <f t="shared" si="64"/>
        <v>0</v>
      </c>
      <c r="AG323" s="10" t="s">
        <v>635</v>
      </c>
    </row>
    <row r="324" spans="1:33" s="10" customFormat="1" ht="12.75">
      <c r="A324" s="111">
        <v>3166120</v>
      </c>
      <c r="B324" s="112">
        <v>810131000</v>
      </c>
      <c r="C324" s="113" t="s">
        <v>78</v>
      </c>
      <c r="D324" s="114" t="s">
        <v>79</v>
      </c>
      <c r="E324" s="114" t="s">
        <v>68</v>
      </c>
      <c r="F324" s="114">
        <v>69340</v>
      </c>
      <c r="G324" s="115">
        <v>9710</v>
      </c>
      <c r="H324" s="116">
        <v>3082821071</v>
      </c>
      <c r="I324" s="117">
        <v>7</v>
      </c>
      <c r="J324" s="118" t="s">
        <v>530</v>
      </c>
      <c r="K324" s="91"/>
      <c r="L324" s="84">
        <v>5.94</v>
      </c>
      <c r="M324" s="88" t="s">
        <v>529</v>
      </c>
      <c r="N324" s="119">
        <v>12.5</v>
      </c>
      <c r="O324" s="118" t="s">
        <v>531</v>
      </c>
      <c r="P324" s="70"/>
      <c r="Q324" s="91" t="str">
        <f t="shared" si="59"/>
        <v>NO</v>
      </c>
      <c r="R324" s="120" t="s">
        <v>530</v>
      </c>
      <c r="S324" s="95">
        <v>540</v>
      </c>
      <c r="T324" s="75">
        <v>0</v>
      </c>
      <c r="U324" s="75">
        <v>12</v>
      </c>
      <c r="V324" s="97">
        <v>22</v>
      </c>
      <c r="W324" s="113">
        <f t="shared" si="60"/>
        <v>1</v>
      </c>
      <c r="X324" s="114">
        <f t="shared" si="65"/>
        <v>1</v>
      </c>
      <c r="Y324" s="114">
        <f t="shared" si="61"/>
        <v>0</v>
      </c>
      <c r="Z324" s="116">
        <f t="shared" si="62"/>
        <v>0</v>
      </c>
      <c r="AA324" s="121" t="str">
        <f t="shared" si="66"/>
        <v>SRSA</v>
      </c>
      <c r="AB324" s="113">
        <f t="shared" si="67"/>
        <v>1</v>
      </c>
      <c r="AC324" s="114">
        <f t="shared" si="68"/>
        <v>0</v>
      </c>
      <c r="AD324" s="116">
        <f t="shared" si="69"/>
        <v>0</v>
      </c>
      <c r="AE324" s="121" t="str">
        <f t="shared" si="63"/>
        <v>-</v>
      </c>
      <c r="AF324" s="113">
        <f t="shared" si="64"/>
        <v>0</v>
      </c>
      <c r="AG324" s="10" t="s">
        <v>633</v>
      </c>
    </row>
    <row r="325" spans="1:33" s="10" customFormat="1" ht="12.75">
      <c r="A325" s="111">
        <v>3176650</v>
      </c>
      <c r="B325" s="112">
        <v>300054000</v>
      </c>
      <c r="C325" s="113" t="s">
        <v>418</v>
      </c>
      <c r="D325" s="114" t="s">
        <v>419</v>
      </c>
      <c r="E325" s="114" t="s">
        <v>420</v>
      </c>
      <c r="F325" s="114">
        <v>68436</v>
      </c>
      <c r="G325" s="115">
        <v>407</v>
      </c>
      <c r="H325" s="116">
        <v>4026273375</v>
      </c>
      <c r="I325" s="117">
        <v>7</v>
      </c>
      <c r="J325" s="118" t="s">
        <v>530</v>
      </c>
      <c r="K325" s="91"/>
      <c r="L325" s="84">
        <v>141.17</v>
      </c>
      <c r="M325" s="88" t="s">
        <v>528</v>
      </c>
      <c r="N325" s="119">
        <v>6.622516556</v>
      </c>
      <c r="O325" s="118" t="s">
        <v>531</v>
      </c>
      <c r="P325" s="70"/>
      <c r="Q325" s="91" t="str">
        <f t="shared" si="59"/>
        <v>NO</v>
      </c>
      <c r="R325" s="120" t="s">
        <v>530</v>
      </c>
      <c r="S325" s="95">
        <v>9877</v>
      </c>
      <c r="T325" s="75">
        <v>566</v>
      </c>
      <c r="U325" s="75">
        <v>686</v>
      </c>
      <c r="V325" s="97">
        <v>559</v>
      </c>
      <c r="W325" s="113">
        <f t="shared" si="60"/>
        <v>1</v>
      </c>
      <c r="X325" s="114">
        <f t="shared" si="65"/>
        <v>1</v>
      </c>
      <c r="Y325" s="114">
        <f t="shared" si="61"/>
        <v>0</v>
      </c>
      <c r="Z325" s="116">
        <f t="shared" si="62"/>
        <v>0</v>
      </c>
      <c r="AA325" s="121" t="str">
        <f t="shared" si="66"/>
        <v>SRSA</v>
      </c>
      <c r="AB325" s="113">
        <f t="shared" si="67"/>
        <v>1</v>
      </c>
      <c r="AC325" s="114">
        <f t="shared" si="68"/>
        <v>0</v>
      </c>
      <c r="AD325" s="116">
        <f t="shared" si="69"/>
        <v>0</v>
      </c>
      <c r="AE325" s="121" t="str">
        <f t="shared" si="63"/>
        <v>-</v>
      </c>
      <c r="AF325" s="113">
        <f t="shared" si="64"/>
        <v>0</v>
      </c>
      <c r="AG325" s="10" t="s">
        <v>631</v>
      </c>
    </row>
    <row r="326" spans="1:33" s="1" customFormat="1" ht="12.75">
      <c r="A326" s="122">
        <v>3100066</v>
      </c>
      <c r="B326" s="122">
        <v>10123000</v>
      </c>
      <c r="C326" s="113" t="s">
        <v>1007</v>
      </c>
      <c r="D326" s="114" t="s">
        <v>1008</v>
      </c>
      <c r="E326" s="114" t="s">
        <v>1009</v>
      </c>
      <c r="F326" s="114">
        <v>68973</v>
      </c>
      <c r="G326" s="114">
        <v>8</v>
      </c>
      <c r="H326" s="116">
        <v>4027566611</v>
      </c>
      <c r="I326" s="117">
        <v>7</v>
      </c>
      <c r="J326" s="118" t="s">
        <v>530</v>
      </c>
      <c r="K326" s="91"/>
      <c r="L326" s="84">
        <v>252.41</v>
      </c>
      <c r="M326" s="88" t="s">
        <v>528</v>
      </c>
      <c r="N326" s="119">
        <v>9.85915493</v>
      </c>
      <c r="O326" s="118" t="s">
        <v>531</v>
      </c>
      <c r="P326" s="70"/>
      <c r="Q326" s="91" t="str">
        <f t="shared" si="59"/>
        <v>NO</v>
      </c>
      <c r="R326" s="120" t="s">
        <v>530</v>
      </c>
      <c r="S326" s="95">
        <v>13050</v>
      </c>
      <c r="T326" s="75">
        <v>1783</v>
      </c>
      <c r="U326" s="75">
        <v>1528</v>
      </c>
      <c r="V326" s="97">
        <v>1583</v>
      </c>
      <c r="W326" s="113">
        <f t="shared" si="60"/>
        <v>1</v>
      </c>
      <c r="X326" s="114">
        <f t="shared" si="65"/>
        <v>1</v>
      </c>
      <c r="Y326" s="114">
        <f t="shared" si="61"/>
        <v>0</v>
      </c>
      <c r="Z326" s="116">
        <f t="shared" si="62"/>
        <v>0</v>
      </c>
      <c r="AA326" s="121" t="str">
        <f t="shared" si="66"/>
        <v>SRSA</v>
      </c>
      <c r="AB326" s="113">
        <f t="shared" si="67"/>
        <v>1</v>
      </c>
      <c r="AC326" s="114">
        <f t="shared" si="68"/>
        <v>0</v>
      </c>
      <c r="AD326" s="116">
        <f t="shared" si="69"/>
        <v>0</v>
      </c>
      <c r="AE326" s="121" t="str">
        <f t="shared" si="63"/>
        <v>-</v>
      </c>
      <c r="AF326" s="113">
        <f t="shared" si="64"/>
        <v>0</v>
      </c>
      <c r="AG326" s="10" t="s">
        <v>630</v>
      </c>
    </row>
    <row r="327" spans="1:33" s="10" customFormat="1" ht="12.75">
      <c r="A327" s="111">
        <v>3109880</v>
      </c>
      <c r="B327" s="112">
        <v>160005000</v>
      </c>
      <c r="C327" s="113" t="s">
        <v>1362</v>
      </c>
      <c r="D327" s="114" t="s">
        <v>1357</v>
      </c>
      <c r="E327" s="114" t="s">
        <v>1358</v>
      </c>
      <c r="F327" s="114">
        <v>69201</v>
      </c>
      <c r="G327" s="115">
        <v>1842</v>
      </c>
      <c r="H327" s="116">
        <v>4023761680</v>
      </c>
      <c r="I327" s="117" t="s">
        <v>532</v>
      </c>
      <c r="J327" s="118" t="s">
        <v>530</v>
      </c>
      <c r="K327" s="91"/>
      <c r="L327" s="84">
        <v>12.48</v>
      </c>
      <c r="M327" s="88" t="s">
        <v>529</v>
      </c>
      <c r="N327" s="119">
        <v>12.5</v>
      </c>
      <c r="O327" s="118" t="s">
        <v>531</v>
      </c>
      <c r="P327" s="70"/>
      <c r="Q327" s="91" t="str">
        <f aca="true" t="shared" si="70" ref="Q327:Q390">IF(AND(ISNUMBER(P327),P327&gt;=20),"YES","NO")</f>
        <v>NO</v>
      </c>
      <c r="R327" s="120" t="s">
        <v>530</v>
      </c>
      <c r="S327" s="95">
        <v>852</v>
      </c>
      <c r="T327" s="75">
        <v>0</v>
      </c>
      <c r="U327" s="75">
        <v>26</v>
      </c>
      <c r="V327" s="97">
        <v>49</v>
      </c>
      <c r="W327" s="113">
        <f aca="true" t="shared" si="71" ref="W327:W390">IF(OR(J327="YES",K327="YES"),1,0)</f>
        <v>1</v>
      </c>
      <c r="X327" s="114">
        <f t="shared" si="65"/>
        <v>1</v>
      </c>
      <c r="Y327" s="114">
        <f aca="true" t="shared" si="72" ref="Y327:Y390">IF(AND(OR(J327="YES",K327="YES"),(W327=0)),"Trouble",0)</f>
        <v>0</v>
      </c>
      <c r="Z327" s="116">
        <f aca="true" t="shared" si="73" ref="Z327:Z390">IF(AND(OR(AND(ISNUMBER(L327),AND(L327&gt;0,L327&lt;600)),AND(ISNUMBER(L327),AND(L327&gt;0,M327="YES"))),(X327=0)),"Trouble",0)</f>
        <v>0</v>
      </c>
      <c r="AA327" s="121" t="str">
        <f t="shared" si="66"/>
        <v>SRSA</v>
      </c>
      <c r="AB327" s="113">
        <f t="shared" si="67"/>
        <v>1</v>
      </c>
      <c r="AC327" s="114">
        <f t="shared" si="68"/>
        <v>0</v>
      </c>
      <c r="AD327" s="116">
        <f t="shared" si="69"/>
        <v>0</v>
      </c>
      <c r="AE327" s="121" t="str">
        <f aca="true" t="shared" si="74" ref="AE327:AE390">IF(AND(AND(AD327="Initial",AF327=0),AND(ISNUMBER(L327),L327&gt;0)),"RLIS","-")</f>
        <v>-</v>
      </c>
      <c r="AF327" s="113">
        <f aca="true" t="shared" si="75" ref="AF327:AF390">IF(AND(AA327="SRSA",AD327="Initial"),"SRSA",0)</f>
        <v>0</v>
      </c>
      <c r="AG327" s="10" t="s">
        <v>629</v>
      </c>
    </row>
    <row r="328" spans="1:33" s="10" customFormat="1" ht="12.75">
      <c r="A328" s="111">
        <v>3176800</v>
      </c>
      <c r="B328" s="112">
        <v>830500000</v>
      </c>
      <c r="C328" s="113" t="s">
        <v>423</v>
      </c>
      <c r="D328" s="114" t="s">
        <v>424</v>
      </c>
      <c r="E328" s="114" t="s">
        <v>1089</v>
      </c>
      <c r="F328" s="114">
        <v>69346</v>
      </c>
      <c r="G328" s="115">
        <v>38</v>
      </c>
      <c r="H328" s="116">
        <v>3086682415</v>
      </c>
      <c r="I328" s="117">
        <v>7</v>
      </c>
      <c r="J328" s="118" t="s">
        <v>530</v>
      </c>
      <c r="K328" s="91"/>
      <c r="L328" s="84">
        <v>34.26</v>
      </c>
      <c r="M328" s="88" t="s">
        <v>529</v>
      </c>
      <c r="N328" s="119">
        <v>16</v>
      </c>
      <c r="O328" s="118" t="s">
        <v>531</v>
      </c>
      <c r="P328" s="70"/>
      <c r="Q328" s="91" t="str">
        <f t="shared" si="70"/>
        <v>NO</v>
      </c>
      <c r="R328" s="120" t="s">
        <v>530</v>
      </c>
      <c r="S328" s="95">
        <v>2916</v>
      </c>
      <c r="T328" s="75">
        <v>0</v>
      </c>
      <c r="U328" s="75">
        <v>73</v>
      </c>
      <c r="V328" s="97">
        <v>139</v>
      </c>
      <c r="W328" s="113">
        <f t="shared" si="71"/>
        <v>1</v>
      </c>
      <c r="X328" s="114">
        <f aca="true" t="shared" si="76" ref="X328:X391">IF(OR(AND(ISNUMBER(L328),AND(L328&gt;0,L328&lt;600)),AND(ISNUMBER(L328),AND(L328&gt;0,M328="YES"))),1,0)</f>
        <v>1</v>
      </c>
      <c r="Y328" s="114">
        <f t="shared" si="72"/>
        <v>0</v>
      </c>
      <c r="Z328" s="116">
        <f t="shared" si="73"/>
        <v>0</v>
      </c>
      <c r="AA328" s="121" t="str">
        <f aca="true" t="shared" si="77" ref="AA328:AA391">IF(AND(W328=1,X328=1),"SRSA","-")</f>
        <v>SRSA</v>
      </c>
      <c r="AB328" s="113">
        <f aca="true" t="shared" si="78" ref="AB328:AB391">IF(R328="YES",1,0)</f>
        <v>1</v>
      </c>
      <c r="AC328" s="114">
        <f aca="true" t="shared" si="79" ref="AC328:AC391">IF(OR(AND(ISNUMBER(P328),P328&gt;=20),(AND(ISNUMBER(P328)=FALSE,AND(ISNUMBER(N328),N328&gt;=20)))),1,0)</f>
        <v>0</v>
      </c>
      <c r="AD328" s="116">
        <f aca="true" t="shared" si="80" ref="AD328:AD391">IF(AND(AB328=1,AC328=1),"Initial",0)</f>
        <v>0</v>
      </c>
      <c r="AE328" s="121" t="str">
        <f t="shared" si="74"/>
        <v>-</v>
      </c>
      <c r="AF328" s="113">
        <f t="shared" si="75"/>
        <v>0</v>
      </c>
      <c r="AG328" s="10" t="s">
        <v>628</v>
      </c>
    </row>
    <row r="329" spans="1:33" s="10" customFormat="1" ht="12.75">
      <c r="A329" s="124">
        <v>3115240</v>
      </c>
      <c r="B329" s="125">
        <v>660011000</v>
      </c>
      <c r="C329" s="126" t="s">
        <v>1391</v>
      </c>
      <c r="D329" s="127" t="s">
        <v>1392</v>
      </c>
      <c r="E329" s="127" t="s">
        <v>1393</v>
      </c>
      <c r="F329" s="127">
        <v>68346</v>
      </c>
      <c r="G329" s="128">
        <v>54</v>
      </c>
      <c r="H329" s="129">
        <v>4022593655</v>
      </c>
      <c r="I329" s="130">
        <v>7</v>
      </c>
      <c r="J329" s="131" t="s">
        <v>530</v>
      </c>
      <c r="K329" s="132"/>
      <c r="L329" s="133">
        <v>4.78</v>
      </c>
      <c r="M329" s="134" t="s">
        <v>528</v>
      </c>
      <c r="N329" s="135">
        <v>4</v>
      </c>
      <c r="O329" s="131" t="s">
        <v>531</v>
      </c>
      <c r="P329" s="136"/>
      <c r="Q329" s="132" t="str">
        <f t="shared" si="70"/>
        <v>NO</v>
      </c>
      <c r="R329" s="137" t="s">
        <v>530</v>
      </c>
      <c r="S329" s="138">
        <v>699</v>
      </c>
      <c r="T329" s="139">
        <v>0</v>
      </c>
      <c r="U329" s="139">
        <v>10</v>
      </c>
      <c r="V329" s="140">
        <v>19</v>
      </c>
      <c r="W329" s="126">
        <f t="shared" si="71"/>
        <v>1</v>
      </c>
      <c r="X329" s="127">
        <f t="shared" si="76"/>
        <v>1</v>
      </c>
      <c r="Y329" s="127">
        <f t="shared" si="72"/>
        <v>0</v>
      </c>
      <c r="Z329" s="129">
        <f t="shared" si="73"/>
        <v>0</v>
      </c>
      <c r="AA329" s="141" t="str">
        <f t="shared" si="77"/>
        <v>SRSA</v>
      </c>
      <c r="AB329" s="126">
        <f t="shared" si="78"/>
        <v>1</v>
      </c>
      <c r="AC329" s="127">
        <f t="shared" si="79"/>
        <v>0</v>
      </c>
      <c r="AD329" s="129">
        <f t="shared" si="80"/>
        <v>0</v>
      </c>
      <c r="AE329" s="141" t="str">
        <f t="shared" si="74"/>
        <v>-</v>
      </c>
      <c r="AF329" s="126">
        <f t="shared" si="75"/>
        <v>0</v>
      </c>
      <c r="AG329" s="10" t="e">
        <v>#N/A</v>
      </c>
    </row>
    <row r="330" spans="1:33" s="10" customFormat="1" ht="12.75">
      <c r="A330" s="111">
        <v>3100122</v>
      </c>
      <c r="B330" s="112">
        <v>652005000</v>
      </c>
      <c r="C330" s="113" t="s">
        <v>1131</v>
      </c>
      <c r="D330" s="114" t="s">
        <v>1132</v>
      </c>
      <c r="E330" s="114" t="s">
        <v>1133</v>
      </c>
      <c r="F330" s="114">
        <v>68938</v>
      </c>
      <c r="G330" s="115">
        <v>2757</v>
      </c>
      <c r="H330" s="116">
        <v>4027262151</v>
      </c>
      <c r="I330" s="117" t="s">
        <v>532</v>
      </c>
      <c r="J330" s="118" t="s">
        <v>530</v>
      </c>
      <c r="K330" s="91"/>
      <c r="L330" s="84">
        <v>1068.17</v>
      </c>
      <c r="M330" s="88" t="s">
        <v>529</v>
      </c>
      <c r="N330" s="119">
        <v>11.27622378</v>
      </c>
      <c r="O330" s="118" t="s">
        <v>531</v>
      </c>
      <c r="P330" s="70"/>
      <c r="Q330" s="91" t="str">
        <f t="shared" si="70"/>
        <v>NO</v>
      </c>
      <c r="R330" s="120" t="s">
        <v>530</v>
      </c>
      <c r="S330" s="95">
        <v>70232</v>
      </c>
      <c r="T330" s="75">
        <v>6721</v>
      </c>
      <c r="U330" s="75">
        <v>6604</v>
      </c>
      <c r="V330" s="97">
        <v>4397</v>
      </c>
      <c r="W330" s="113">
        <f t="shared" si="71"/>
        <v>1</v>
      </c>
      <c r="X330" s="114">
        <f t="shared" si="76"/>
        <v>1</v>
      </c>
      <c r="Y330" s="114">
        <f t="shared" si="72"/>
        <v>0</v>
      </c>
      <c r="Z330" s="116">
        <f t="shared" si="73"/>
        <v>0</v>
      </c>
      <c r="AA330" s="121" t="str">
        <f t="shared" si="77"/>
        <v>SRSA</v>
      </c>
      <c r="AB330" s="113">
        <f t="shared" si="78"/>
        <v>1</v>
      </c>
      <c r="AC330" s="114">
        <f t="shared" si="79"/>
        <v>0</v>
      </c>
      <c r="AD330" s="116">
        <f t="shared" si="80"/>
        <v>0</v>
      </c>
      <c r="AE330" s="121" t="str">
        <f t="shared" si="74"/>
        <v>-</v>
      </c>
      <c r="AF330" s="113">
        <f t="shared" si="75"/>
        <v>0</v>
      </c>
      <c r="AG330" s="10" t="s">
        <v>627</v>
      </c>
    </row>
    <row r="331" spans="1:33" s="1" customFormat="1" ht="12.75">
      <c r="A331" s="122">
        <v>3100001</v>
      </c>
      <c r="B331" s="122">
        <v>60060000</v>
      </c>
      <c r="C331" s="113" t="s">
        <v>921</v>
      </c>
      <c r="D331" s="114" t="s">
        <v>922</v>
      </c>
      <c r="E331" s="114" t="s">
        <v>923</v>
      </c>
      <c r="F331" s="114">
        <v>68620</v>
      </c>
      <c r="G331" s="115">
        <v>1225</v>
      </c>
      <c r="H331" s="116">
        <v>4023956555</v>
      </c>
      <c r="I331" s="117">
        <v>7</v>
      </c>
      <c r="J331" s="118" t="s">
        <v>530</v>
      </c>
      <c r="K331" s="91"/>
      <c r="L331" s="84">
        <v>6.87</v>
      </c>
      <c r="M331" s="88" t="s">
        <v>529</v>
      </c>
      <c r="N331" s="119">
        <v>14.81481481</v>
      </c>
      <c r="O331" s="118" t="s">
        <v>531</v>
      </c>
      <c r="P331" s="70"/>
      <c r="Q331" s="91" t="str">
        <f t="shared" si="70"/>
        <v>NO</v>
      </c>
      <c r="R331" s="120" t="s">
        <v>530</v>
      </c>
      <c r="S331" s="95">
        <v>886</v>
      </c>
      <c r="T331" s="75">
        <v>0</v>
      </c>
      <c r="U331" s="75">
        <v>12</v>
      </c>
      <c r="V331" s="97">
        <v>26</v>
      </c>
      <c r="W331" s="113">
        <f t="shared" si="71"/>
        <v>1</v>
      </c>
      <c r="X331" s="114">
        <f t="shared" si="76"/>
        <v>1</v>
      </c>
      <c r="Y331" s="114">
        <f t="shared" si="72"/>
        <v>0</v>
      </c>
      <c r="Z331" s="116">
        <f t="shared" si="73"/>
        <v>0</v>
      </c>
      <c r="AA331" s="121" t="str">
        <f t="shared" si="77"/>
        <v>SRSA</v>
      </c>
      <c r="AB331" s="113">
        <f t="shared" si="78"/>
        <v>1</v>
      </c>
      <c r="AC331" s="114">
        <f t="shared" si="79"/>
        <v>0</v>
      </c>
      <c r="AD331" s="116">
        <f t="shared" si="80"/>
        <v>0</v>
      </c>
      <c r="AE331" s="121" t="str">
        <f t="shared" si="74"/>
        <v>-</v>
      </c>
      <c r="AF331" s="113">
        <f t="shared" si="75"/>
        <v>0</v>
      </c>
      <c r="AG331" s="10" t="s">
        <v>626</v>
      </c>
    </row>
    <row r="332" spans="1:33" s="1" customFormat="1" ht="12.75">
      <c r="A332" s="142">
        <v>3100038</v>
      </c>
      <c r="B332" s="142">
        <v>780070000</v>
      </c>
      <c r="C332" s="126" t="s">
        <v>989</v>
      </c>
      <c r="D332" s="127" t="s">
        <v>990</v>
      </c>
      <c r="E332" s="127" t="s">
        <v>991</v>
      </c>
      <c r="F332" s="127">
        <v>68066</v>
      </c>
      <c r="G332" s="127">
        <v>9734</v>
      </c>
      <c r="H332" s="129">
        <v>4024435317</v>
      </c>
      <c r="I332" s="130">
        <v>8</v>
      </c>
      <c r="J332" s="131" t="s">
        <v>530</v>
      </c>
      <c r="K332" s="132"/>
      <c r="L332" s="133">
        <v>11.55</v>
      </c>
      <c r="M332" s="134" t="s">
        <v>528</v>
      </c>
      <c r="N332" s="135">
        <v>20.68965517</v>
      </c>
      <c r="O332" s="131" t="s">
        <v>530</v>
      </c>
      <c r="P332" s="136"/>
      <c r="Q332" s="132" t="str">
        <f t="shared" si="70"/>
        <v>NO</v>
      </c>
      <c r="R332" s="137" t="s">
        <v>530</v>
      </c>
      <c r="S332" s="138">
        <v>3136</v>
      </c>
      <c r="T332" s="139">
        <v>0</v>
      </c>
      <c r="U332" s="139">
        <v>28</v>
      </c>
      <c r="V332" s="140">
        <v>52</v>
      </c>
      <c r="W332" s="126">
        <f t="shared" si="71"/>
        <v>1</v>
      </c>
      <c r="X332" s="127">
        <f t="shared" si="76"/>
        <v>1</v>
      </c>
      <c r="Y332" s="127">
        <f t="shared" si="72"/>
        <v>0</v>
      </c>
      <c r="Z332" s="129">
        <f t="shared" si="73"/>
        <v>0</v>
      </c>
      <c r="AA332" s="141" t="str">
        <f t="shared" si="77"/>
        <v>SRSA</v>
      </c>
      <c r="AB332" s="126">
        <f t="shared" si="78"/>
        <v>1</v>
      </c>
      <c r="AC332" s="127">
        <f t="shared" si="79"/>
        <v>1</v>
      </c>
      <c r="AD332" s="129" t="str">
        <f t="shared" si="80"/>
        <v>Initial</v>
      </c>
      <c r="AE332" s="141" t="str">
        <f t="shared" si="74"/>
        <v>-</v>
      </c>
      <c r="AF332" s="126" t="str">
        <f t="shared" si="75"/>
        <v>SRSA</v>
      </c>
      <c r="AG332" s="10" t="e">
        <v>#N/A</v>
      </c>
    </row>
    <row r="333" spans="1:33" s="10" customFormat="1" ht="12.75">
      <c r="A333" s="111">
        <v>3100110</v>
      </c>
      <c r="B333" s="112">
        <v>250095000</v>
      </c>
      <c r="C333" s="113" t="s">
        <v>1099</v>
      </c>
      <c r="D333" s="114" t="s">
        <v>1100</v>
      </c>
      <c r="E333" s="114" t="s">
        <v>1101</v>
      </c>
      <c r="F333" s="114">
        <v>69122</v>
      </c>
      <c r="G333" s="115">
        <v>457</v>
      </c>
      <c r="H333" s="116">
        <v>3088893622</v>
      </c>
      <c r="I333" s="117">
        <v>7</v>
      </c>
      <c r="J333" s="118" t="s">
        <v>530</v>
      </c>
      <c r="K333" s="91"/>
      <c r="L333" s="84">
        <v>156.48</v>
      </c>
      <c r="M333" s="88" t="s">
        <v>529</v>
      </c>
      <c r="N333" s="119">
        <v>14.47963801</v>
      </c>
      <c r="O333" s="118" t="s">
        <v>531</v>
      </c>
      <c r="P333" s="70"/>
      <c r="Q333" s="91" t="str">
        <f t="shared" si="70"/>
        <v>NO</v>
      </c>
      <c r="R333" s="120" t="s">
        <v>530</v>
      </c>
      <c r="S333" s="95">
        <v>13188</v>
      </c>
      <c r="T333" s="75">
        <v>1414</v>
      </c>
      <c r="U333" s="75">
        <v>1175</v>
      </c>
      <c r="V333" s="97">
        <v>970</v>
      </c>
      <c r="W333" s="113">
        <f t="shared" si="71"/>
        <v>1</v>
      </c>
      <c r="X333" s="114">
        <f t="shared" si="76"/>
        <v>1</v>
      </c>
      <c r="Y333" s="114">
        <f t="shared" si="72"/>
        <v>0</v>
      </c>
      <c r="Z333" s="116">
        <f t="shared" si="73"/>
        <v>0</v>
      </c>
      <c r="AA333" s="121" t="str">
        <f t="shared" si="77"/>
        <v>SRSA</v>
      </c>
      <c r="AB333" s="113">
        <f t="shared" si="78"/>
        <v>1</v>
      </c>
      <c r="AC333" s="114">
        <f t="shared" si="79"/>
        <v>0</v>
      </c>
      <c r="AD333" s="116">
        <f t="shared" si="80"/>
        <v>0</v>
      </c>
      <c r="AE333" s="121" t="str">
        <f t="shared" si="74"/>
        <v>-</v>
      </c>
      <c r="AF333" s="113">
        <f t="shared" si="75"/>
        <v>0</v>
      </c>
      <c r="AG333" s="10" t="s">
        <v>625</v>
      </c>
    </row>
    <row r="334" spans="1:33" s="10" customFormat="1" ht="12.75">
      <c r="A334" s="111">
        <v>3177180</v>
      </c>
      <c r="B334" s="112">
        <v>340001000</v>
      </c>
      <c r="C334" s="113" t="s">
        <v>440</v>
      </c>
      <c r="D334" s="114" t="s">
        <v>441</v>
      </c>
      <c r="E334" s="114" t="s">
        <v>442</v>
      </c>
      <c r="F334" s="114">
        <v>68466</v>
      </c>
      <c r="G334" s="115">
        <v>237</v>
      </c>
      <c r="H334" s="116">
        <v>4026453326</v>
      </c>
      <c r="I334" s="117">
        <v>7</v>
      </c>
      <c r="J334" s="118" t="s">
        <v>530</v>
      </c>
      <c r="K334" s="91"/>
      <c r="L334" s="84">
        <v>480.75</v>
      </c>
      <c r="M334" s="88" t="s">
        <v>528</v>
      </c>
      <c r="N334" s="119">
        <v>14.69465649</v>
      </c>
      <c r="O334" s="118" t="s">
        <v>531</v>
      </c>
      <c r="P334" s="70"/>
      <c r="Q334" s="91" t="str">
        <f t="shared" si="70"/>
        <v>NO</v>
      </c>
      <c r="R334" s="120" t="s">
        <v>530</v>
      </c>
      <c r="S334" s="95">
        <v>33395</v>
      </c>
      <c r="T334" s="75">
        <v>3960</v>
      </c>
      <c r="U334" s="75">
        <v>3501</v>
      </c>
      <c r="V334" s="97">
        <v>2837</v>
      </c>
      <c r="W334" s="113">
        <f t="shared" si="71"/>
        <v>1</v>
      </c>
      <c r="X334" s="114">
        <f t="shared" si="76"/>
        <v>1</v>
      </c>
      <c r="Y334" s="114">
        <f t="shared" si="72"/>
        <v>0</v>
      </c>
      <c r="Z334" s="116">
        <f t="shared" si="73"/>
        <v>0</v>
      </c>
      <c r="AA334" s="121" t="str">
        <f t="shared" si="77"/>
        <v>SRSA</v>
      </c>
      <c r="AB334" s="113">
        <f t="shared" si="78"/>
        <v>1</v>
      </c>
      <c r="AC334" s="114">
        <f t="shared" si="79"/>
        <v>0</v>
      </c>
      <c r="AD334" s="116">
        <f t="shared" si="80"/>
        <v>0</v>
      </c>
      <c r="AE334" s="121" t="str">
        <f t="shared" si="74"/>
        <v>-</v>
      </c>
      <c r="AF334" s="113">
        <f t="shared" si="75"/>
        <v>0</v>
      </c>
      <c r="AG334" s="10" t="s">
        <v>623</v>
      </c>
    </row>
    <row r="335" spans="1:33" s="10" customFormat="1" ht="12.75">
      <c r="A335" s="111">
        <v>3100109</v>
      </c>
      <c r="B335" s="112">
        <v>330540000</v>
      </c>
      <c r="C335" s="113" t="s">
        <v>1095</v>
      </c>
      <c r="D335" s="114" t="s">
        <v>1096</v>
      </c>
      <c r="E335" s="114" t="s">
        <v>1097</v>
      </c>
      <c r="F335" s="114">
        <v>68967</v>
      </c>
      <c r="G335" s="115" t="s">
        <v>1098</v>
      </c>
      <c r="H335" s="116">
        <v>3088682222</v>
      </c>
      <c r="I335" s="117">
        <v>7</v>
      </c>
      <c r="J335" s="118" t="s">
        <v>530</v>
      </c>
      <c r="K335" s="91"/>
      <c r="L335" s="84">
        <v>489.25</v>
      </c>
      <c r="M335" s="88" t="s">
        <v>529</v>
      </c>
      <c r="N335" s="119">
        <v>21.81467181</v>
      </c>
      <c r="O335" s="118" t="s">
        <v>530</v>
      </c>
      <c r="P335" s="70"/>
      <c r="Q335" s="91" t="str">
        <f t="shared" si="70"/>
        <v>NO</v>
      </c>
      <c r="R335" s="120" t="s">
        <v>530</v>
      </c>
      <c r="S335" s="95">
        <v>28757</v>
      </c>
      <c r="T335" s="75">
        <v>6034</v>
      </c>
      <c r="U335" s="75">
        <v>3940</v>
      </c>
      <c r="V335" s="97">
        <v>3247</v>
      </c>
      <c r="W335" s="113">
        <f t="shared" si="71"/>
        <v>1</v>
      </c>
      <c r="X335" s="114">
        <f t="shared" si="76"/>
        <v>1</v>
      </c>
      <c r="Y335" s="114">
        <f t="shared" si="72"/>
        <v>0</v>
      </c>
      <c r="Z335" s="116">
        <f t="shared" si="73"/>
        <v>0</v>
      </c>
      <c r="AA335" s="121" t="str">
        <f t="shared" si="77"/>
        <v>SRSA</v>
      </c>
      <c r="AB335" s="113">
        <f t="shared" si="78"/>
        <v>1</v>
      </c>
      <c r="AC335" s="114">
        <f t="shared" si="79"/>
        <v>1</v>
      </c>
      <c r="AD335" s="116" t="str">
        <f t="shared" si="80"/>
        <v>Initial</v>
      </c>
      <c r="AE335" s="121" t="str">
        <f t="shared" si="74"/>
        <v>-</v>
      </c>
      <c r="AF335" s="113" t="str">
        <f t="shared" si="75"/>
        <v>SRSA</v>
      </c>
      <c r="AG335" s="10" t="s">
        <v>759</v>
      </c>
    </row>
    <row r="336" spans="1:33" s="10" customFormat="1" ht="12.75">
      <c r="A336" s="111">
        <v>3176890</v>
      </c>
      <c r="B336" s="112">
        <v>390055000</v>
      </c>
      <c r="C336" s="113" t="s">
        <v>428</v>
      </c>
      <c r="D336" s="114" t="s">
        <v>429</v>
      </c>
      <c r="E336" s="114" t="s">
        <v>430</v>
      </c>
      <c r="F336" s="114">
        <v>68665</v>
      </c>
      <c r="G336" s="115">
        <v>220</v>
      </c>
      <c r="H336" s="116">
        <v>3084972431</v>
      </c>
      <c r="I336" s="117">
        <v>7</v>
      </c>
      <c r="J336" s="118" t="s">
        <v>530</v>
      </c>
      <c r="K336" s="91"/>
      <c r="L336" s="84">
        <v>119.26</v>
      </c>
      <c r="M336" s="88" t="s">
        <v>529</v>
      </c>
      <c r="N336" s="119">
        <v>17.58241758</v>
      </c>
      <c r="O336" s="118" t="s">
        <v>531</v>
      </c>
      <c r="P336" s="70"/>
      <c r="Q336" s="91" t="str">
        <f t="shared" si="70"/>
        <v>NO</v>
      </c>
      <c r="R336" s="120" t="s">
        <v>530</v>
      </c>
      <c r="S336" s="95">
        <v>12255</v>
      </c>
      <c r="T336" s="75">
        <v>2509</v>
      </c>
      <c r="U336" s="75">
        <v>1659</v>
      </c>
      <c r="V336" s="97">
        <v>813</v>
      </c>
      <c r="W336" s="113">
        <f t="shared" si="71"/>
        <v>1</v>
      </c>
      <c r="X336" s="114">
        <f t="shared" si="76"/>
        <v>1</v>
      </c>
      <c r="Y336" s="114">
        <f t="shared" si="72"/>
        <v>0</v>
      </c>
      <c r="Z336" s="116">
        <f t="shared" si="73"/>
        <v>0</v>
      </c>
      <c r="AA336" s="121" t="str">
        <f t="shared" si="77"/>
        <v>SRSA</v>
      </c>
      <c r="AB336" s="113">
        <f t="shared" si="78"/>
        <v>1</v>
      </c>
      <c r="AC336" s="114">
        <f t="shared" si="79"/>
        <v>0</v>
      </c>
      <c r="AD336" s="116">
        <f t="shared" si="80"/>
        <v>0</v>
      </c>
      <c r="AE336" s="121" t="str">
        <f t="shared" si="74"/>
        <v>-</v>
      </c>
      <c r="AF336" s="113">
        <f t="shared" si="75"/>
        <v>0</v>
      </c>
      <c r="AG336" s="10" t="s">
        <v>622</v>
      </c>
    </row>
    <row r="337" spans="1:33" s="10" customFormat="1" ht="12.75">
      <c r="A337" s="111">
        <v>3154060</v>
      </c>
      <c r="B337" s="112">
        <v>160071000</v>
      </c>
      <c r="C337" s="113" t="s">
        <v>15</v>
      </c>
      <c r="D337" s="114" t="s">
        <v>1357</v>
      </c>
      <c r="E337" s="114" t="s">
        <v>1358</v>
      </c>
      <c r="F337" s="114">
        <v>69201</v>
      </c>
      <c r="G337" s="115">
        <v>1842</v>
      </c>
      <c r="H337" s="116">
        <v>4023761680</v>
      </c>
      <c r="I337" s="117">
        <v>7</v>
      </c>
      <c r="J337" s="118" t="s">
        <v>530</v>
      </c>
      <c r="K337" s="91"/>
      <c r="L337" s="84">
        <v>10.94</v>
      </c>
      <c r="M337" s="88" t="s">
        <v>529</v>
      </c>
      <c r="N337" s="119">
        <v>53.33333333</v>
      </c>
      <c r="O337" s="118" t="s">
        <v>530</v>
      </c>
      <c r="P337" s="70"/>
      <c r="Q337" s="91" t="str">
        <f t="shared" si="70"/>
        <v>NO</v>
      </c>
      <c r="R337" s="120" t="s">
        <v>530</v>
      </c>
      <c r="S337" s="95">
        <v>1343</v>
      </c>
      <c r="T337" s="75">
        <v>0</v>
      </c>
      <c r="U337" s="75">
        <v>24</v>
      </c>
      <c r="V337" s="97">
        <v>45</v>
      </c>
      <c r="W337" s="113">
        <f t="shared" si="71"/>
        <v>1</v>
      </c>
      <c r="X337" s="114">
        <f t="shared" si="76"/>
        <v>1</v>
      </c>
      <c r="Y337" s="114">
        <f t="shared" si="72"/>
        <v>0</v>
      </c>
      <c r="Z337" s="116">
        <f t="shared" si="73"/>
        <v>0</v>
      </c>
      <c r="AA337" s="121" t="str">
        <f t="shared" si="77"/>
        <v>SRSA</v>
      </c>
      <c r="AB337" s="113">
        <f t="shared" si="78"/>
        <v>1</v>
      </c>
      <c r="AC337" s="114">
        <f t="shared" si="79"/>
        <v>1</v>
      </c>
      <c r="AD337" s="116" t="str">
        <f t="shared" si="80"/>
        <v>Initial</v>
      </c>
      <c r="AE337" s="121" t="str">
        <f t="shared" si="74"/>
        <v>-</v>
      </c>
      <c r="AF337" s="113" t="str">
        <f t="shared" si="75"/>
        <v>SRSA</v>
      </c>
      <c r="AG337" s="10" t="s">
        <v>621</v>
      </c>
    </row>
    <row r="338" spans="1:33" s="10" customFormat="1" ht="12.75">
      <c r="A338" s="111">
        <v>3147640</v>
      </c>
      <c r="B338" s="112">
        <v>520056000</v>
      </c>
      <c r="C338" s="113" t="s">
        <v>1571</v>
      </c>
      <c r="D338" s="114" t="s">
        <v>1572</v>
      </c>
      <c r="E338" s="114" t="s">
        <v>1445</v>
      </c>
      <c r="F338" s="114">
        <v>68778</v>
      </c>
      <c r="G338" s="115">
        <v>70</v>
      </c>
      <c r="H338" s="116">
        <v>4024972621</v>
      </c>
      <c r="I338" s="117">
        <v>7</v>
      </c>
      <c r="J338" s="118" t="s">
        <v>530</v>
      </c>
      <c r="K338" s="91"/>
      <c r="L338" s="84">
        <v>68.62</v>
      </c>
      <c r="M338" s="88" t="s">
        <v>529</v>
      </c>
      <c r="N338" s="119">
        <v>28.57142857</v>
      </c>
      <c r="O338" s="118" t="s">
        <v>530</v>
      </c>
      <c r="P338" s="70"/>
      <c r="Q338" s="91" t="str">
        <f t="shared" si="70"/>
        <v>NO</v>
      </c>
      <c r="R338" s="120" t="s">
        <v>530</v>
      </c>
      <c r="S338" s="95">
        <v>5677</v>
      </c>
      <c r="T338" s="75">
        <v>1244</v>
      </c>
      <c r="U338" s="75">
        <v>856</v>
      </c>
      <c r="V338" s="97">
        <v>477</v>
      </c>
      <c r="W338" s="113">
        <f t="shared" si="71"/>
        <v>1</v>
      </c>
      <c r="X338" s="114">
        <f t="shared" si="76"/>
        <v>1</v>
      </c>
      <c r="Y338" s="114">
        <f t="shared" si="72"/>
        <v>0</v>
      </c>
      <c r="Z338" s="116">
        <f t="shared" si="73"/>
        <v>0</v>
      </c>
      <c r="AA338" s="121" t="str">
        <f t="shared" si="77"/>
        <v>SRSA</v>
      </c>
      <c r="AB338" s="113">
        <f t="shared" si="78"/>
        <v>1</v>
      </c>
      <c r="AC338" s="114">
        <f t="shared" si="79"/>
        <v>1</v>
      </c>
      <c r="AD338" s="116" t="str">
        <f t="shared" si="80"/>
        <v>Initial</v>
      </c>
      <c r="AE338" s="121" t="str">
        <f t="shared" si="74"/>
        <v>-</v>
      </c>
      <c r="AF338" s="113" t="str">
        <f t="shared" si="75"/>
        <v>SRSA</v>
      </c>
      <c r="AG338" s="10" t="s">
        <v>723</v>
      </c>
    </row>
    <row r="339" spans="1:33" s="10" customFormat="1" ht="12.75">
      <c r="A339" s="111">
        <v>3176980</v>
      </c>
      <c r="B339" s="112">
        <v>60017000</v>
      </c>
      <c r="C339" s="113" t="s">
        <v>431</v>
      </c>
      <c r="D339" s="114" t="s">
        <v>432</v>
      </c>
      <c r="E339" s="114" t="s">
        <v>433</v>
      </c>
      <c r="F339" s="114">
        <v>68660</v>
      </c>
      <c r="G339" s="115">
        <v>138</v>
      </c>
      <c r="H339" s="116">
        <v>4026782282</v>
      </c>
      <c r="I339" s="117">
        <v>7</v>
      </c>
      <c r="J339" s="118" t="s">
        <v>530</v>
      </c>
      <c r="K339" s="91"/>
      <c r="L339" s="84">
        <v>189.27</v>
      </c>
      <c r="M339" s="88" t="s">
        <v>529</v>
      </c>
      <c r="N339" s="119">
        <v>9.677419355</v>
      </c>
      <c r="O339" s="118" t="s">
        <v>531</v>
      </c>
      <c r="P339" s="70"/>
      <c r="Q339" s="91" t="str">
        <f t="shared" si="70"/>
        <v>NO</v>
      </c>
      <c r="R339" s="120" t="s">
        <v>530</v>
      </c>
      <c r="S339" s="95">
        <v>12141</v>
      </c>
      <c r="T339" s="75">
        <v>1672</v>
      </c>
      <c r="U339" s="75">
        <v>1612</v>
      </c>
      <c r="V339" s="97">
        <v>1161</v>
      </c>
      <c r="W339" s="113">
        <f t="shared" si="71"/>
        <v>1</v>
      </c>
      <c r="X339" s="114">
        <f t="shared" si="76"/>
        <v>1</v>
      </c>
      <c r="Y339" s="114">
        <f t="shared" si="72"/>
        <v>0</v>
      </c>
      <c r="Z339" s="116">
        <f t="shared" si="73"/>
        <v>0</v>
      </c>
      <c r="AA339" s="121" t="str">
        <f t="shared" si="77"/>
        <v>SRSA</v>
      </c>
      <c r="AB339" s="113">
        <f t="shared" si="78"/>
        <v>1</v>
      </c>
      <c r="AC339" s="114">
        <f t="shared" si="79"/>
        <v>0</v>
      </c>
      <c r="AD339" s="116">
        <f t="shared" si="80"/>
        <v>0</v>
      </c>
      <c r="AE339" s="121" t="str">
        <f t="shared" si="74"/>
        <v>-</v>
      </c>
      <c r="AF339" s="113">
        <f t="shared" si="75"/>
        <v>0</v>
      </c>
      <c r="AG339" s="10" t="s">
        <v>620</v>
      </c>
    </row>
    <row r="340" spans="1:33" s="10" customFormat="1" ht="12.75">
      <c r="A340" s="111">
        <v>3170600</v>
      </c>
      <c r="B340" s="112">
        <v>470118000</v>
      </c>
      <c r="C340" s="113" t="s">
        <v>142</v>
      </c>
      <c r="D340" s="114" t="s">
        <v>143</v>
      </c>
      <c r="E340" s="114" t="s">
        <v>144</v>
      </c>
      <c r="F340" s="114">
        <v>68872</v>
      </c>
      <c r="G340" s="115">
        <v>2817</v>
      </c>
      <c r="H340" s="116">
        <v>3086876475</v>
      </c>
      <c r="I340" s="117">
        <v>7</v>
      </c>
      <c r="J340" s="118" t="s">
        <v>530</v>
      </c>
      <c r="K340" s="91"/>
      <c r="L340" s="84">
        <v>74.93</v>
      </c>
      <c r="M340" s="88" t="s">
        <v>528</v>
      </c>
      <c r="N340" s="119">
        <v>17.46031746</v>
      </c>
      <c r="O340" s="118" t="s">
        <v>531</v>
      </c>
      <c r="P340" s="70"/>
      <c r="Q340" s="91" t="str">
        <f t="shared" si="70"/>
        <v>NO</v>
      </c>
      <c r="R340" s="120" t="s">
        <v>530</v>
      </c>
      <c r="S340" s="95">
        <v>4468</v>
      </c>
      <c r="T340" s="75">
        <v>493</v>
      </c>
      <c r="U340" s="75">
        <v>156</v>
      </c>
      <c r="V340" s="97">
        <v>296</v>
      </c>
      <c r="W340" s="113">
        <f t="shared" si="71"/>
        <v>1</v>
      </c>
      <c r="X340" s="114">
        <f t="shared" si="76"/>
        <v>1</v>
      </c>
      <c r="Y340" s="114">
        <f t="shared" si="72"/>
        <v>0</v>
      </c>
      <c r="Z340" s="116">
        <f t="shared" si="73"/>
        <v>0</v>
      </c>
      <c r="AA340" s="121" t="str">
        <f t="shared" si="77"/>
        <v>SRSA</v>
      </c>
      <c r="AB340" s="113">
        <f t="shared" si="78"/>
        <v>1</v>
      </c>
      <c r="AC340" s="114">
        <f t="shared" si="79"/>
        <v>0</v>
      </c>
      <c r="AD340" s="116">
        <f t="shared" si="80"/>
        <v>0</v>
      </c>
      <c r="AE340" s="121" t="str">
        <f t="shared" si="74"/>
        <v>-</v>
      </c>
      <c r="AF340" s="113">
        <f t="shared" si="75"/>
        <v>0</v>
      </c>
      <c r="AG340" s="10" t="s">
        <v>736</v>
      </c>
    </row>
    <row r="341" spans="1:33" s="10" customFormat="1" ht="12.75">
      <c r="A341" s="111">
        <v>3125300</v>
      </c>
      <c r="B341" s="112">
        <v>780023000</v>
      </c>
      <c r="C341" s="113" t="s">
        <v>1451</v>
      </c>
      <c r="D341" s="114" t="s">
        <v>1452</v>
      </c>
      <c r="E341" s="114" t="s">
        <v>1453</v>
      </c>
      <c r="F341" s="114">
        <v>68018</v>
      </c>
      <c r="G341" s="115">
        <v>4066</v>
      </c>
      <c r="H341" s="116">
        <v>4024435236</v>
      </c>
      <c r="I341" s="117">
        <v>8</v>
      </c>
      <c r="J341" s="118" t="s">
        <v>530</v>
      </c>
      <c r="K341" s="91"/>
      <c r="L341" s="84">
        <v>6.57</v>
      </c>
      <c r="M341" s="88" t="s">
        <v>528</v>
      </c>
      <c r="N341" s="119">
        <v>0</v>
      </c>
      <c r="O341" s="118" t="s">
        <v>531</v>
      </c>
      <c r="P341" s="70"/>
      <c r="Q341" s="91" t="str">
        <f t="shared" si="70"/>
        <v>NO</v>
      </c>
      <c r="R341" s="120" t="s">
        <v>530</v>
      </c>
      <c r="S341" s="95">
        <v>1632</v>
      </c>
      <c r="T341" s="75">
        <v>0</v>
      </c>
      <c r="U341" s="75">
        <v>14</v>
      </c>
      <c r="V341" s="97">
        <v>26</v>
      </c>
      <c r="W341" s="113">
        <f t="shared" si="71"/>
        <v>1</v>
      </c>
      <c r="X341" s="114">
        <f t="shared" si="76"/>
        <v>1</v>
      </c>
      <c r="Y341" s="114">
        <f t="shared" si="72"/>
        <v>0</v>
      </c>
      <c r="Z341" s="116">
        <f t="shared" si="73"/>
        <v>0</v>
      </c>
      <c r="AA341" s="121" t="str">
        <f t="shared" si="77"/>
        <v>SRSA</v>
      </c>
      <c r="AB341" s="113">
        <f t="shared" si="78"/>
        <v>1</v>
      </c>
      <c r="AC341" s="114">
        <f t="shared" si="79"/>
        <v>0</v>
      </c>
      <c r="AD341" s="116">
        <f t="shared" si="80"/>
        <v>0</v>
      </c>
      <c r="AE341" s="121" t="str">
        <f t="shared" si="74"/>
        <v>-</v>
      </c>
      <c r="AF341" s="113">
        <f t="shared" si="75"/>
        <v>0</v>
      </c>
      <c r="AG341" s="10" t="s">
        <v>619</v>
      </c>
    </row>
    <row r="342" spans="1:33" s="1" customFormat="1" ht="12.75">
      <c r="A342" s="122">
        <v>3100041</v>
      </c>
      <c r="B342" s="122">
        <v>840003000</v>
      </c>
      <c r="C342" s="113" t="s">
        <v>995</v>
      </c>
      <c r="D342" s="114" t="s">
        <v>996</v>
      </c>
      <c r="E342" s="114" t="s">
        <v>997</v>
      </c>
      <c r="F342" s="114">
        <v>68779</v>
      </c>
      <c r="G342" s="114">
        <v>749</v>
      </c>
      <c r="H342" s="116">
        <v>4024392233</v>
      </c>
      <c r="I342" s="117">
        <v>7</v>
      </c>
      <c r="J342" s="118" t="s">
        <v>530</v>
      </c>
      <c r="K342" s="91"/>
      <c r="L342" s="84">
        <v>441.4</v>
      </c>
      <c r="M342" s="88" t="s">
        <v>528</v>
      </c>
      <c r="N342" s="119">
        <v>10.6</v>
      </c>
      <c r="O342" s="118" t="s">
        <v>531</v>
      </c>
      <c r="P342" s="70"/>
      <c r="Q342" s="91" t="str">
        <f t="shared" si="70"/>
        <v>NO</v>
      </c>
      <c r="R342" s="120" t="s">
        <v>530</v>
      </c>
      <c r="S342" s="95">
        <v>19400</v>
      </c>
      <c r="T342" s="75">
        <v>2971</v>
      </c>
      <c r="U342" s="75">
        <v>2530</v>
      </c>
      <c r="V342" s="97">
        <v>2545</v>
      </c>
      <c r="W342" s="113">
        <f t="shared" si="71"/>
        <v>1</v>
      </c>
      <c r="X342" s="114">
        <f t="shared" si="76"/>
        <v>1</v>
      </c>
      <c r="Y342" s="114">
        <f t="shared" si="72"/>
        <v>0</v>
      </c>
      <c r="Z342" s="116">
        <f t="shared" si="73"/>
        <v>0</v>
      </c>
      <c r="AA342" s="121" t="str">
        <f t="shared" si="77"/>
        <v>SRSA</v>
      </c>
      <c r="AB342" s="113">
        <f t="shared" si="78"/>
        <v>1</v>
      </c>
      <c r="AC342" s="114">
        <f t="shared" si="79"/>
        <v>0</v>
      </c>
      <c r="AD342" s="116">
        <f t="shared" si="80"/>
        <v>0</v>
      </c>
      <c r="AE342" s="121" t="str">
        <f t="shared" si="74"/>
        <v>-</v>
      </c>
      <c r="AF342" s="113">
        <f t="shared" si="75"/>
        <v>0</v>
      </c>
      <c r="AG342" s="10" t="s">
        <v>618</v>
      </c>
    </row>
    <row r="343" spans="1:33" s="10" customFormat="1" ht="12.75">
      <c r="A343" s="111">
        <v>3177100</v>
      </c>
      <c r="B343" s="112">
        <v>570501000</v>
      </c>
      <c r="C343" s="113" t="s">
        <v>434</v>
      </c>
      <c r="D343" s="114" t="s">
        <v>435</v>
      </c>
      <c r="E343" s="114" t="s">
        <v>436</v>
      </c>
      <c r="F343" s="114">
        <v>69163</v>
      </c>
      <c r="G343" s="115">
        <v>128</v>
      </c>
      <c r="H343" s="116">
        <v>3086362252</v>
      </c>
      <c r="I343" s="117">
        <v>7</v>
      </c>
      <c r="J343" s="118" t="s">
        <v>530</v>
      </c>
      <c r="K343" s="91"/>
      <c r="L343" s="84">
        <v>156.29</v>
      </c>
      <c r="M343" s="88" t="s">
        <v>529</v>
      </c>
      <c r="N343" s="119">
        <v>13.66906475</v>
      </c>
      <c r="O343" s="118" t="s">
        <v>531</v>
      </c>
      <c r="P343" s="70"/>
      <c r="Q343" s="91" t="str">
        <f t="shared" si="70"/>
        <v>NO</v>
      </c>
      <c r="R343" s="120" t="s">
        <v>530</v>
      </c>
      <c r="S343" s="95">
        <v>9576</v>
      </c>
      <c r="T343" s="75">
        <v>1342</v>
      </c>
      <c r="U343" s="75">
        <v>1297</v>
      </c>
      <c r="V343" s="97">
        <v>604</v>
      </c>
      <c r="W343" s="113">
        <f t="shared" si="71"/>
        <v>1</v>
      </c>
      <c r="X343" s="114">
        <f t="shared" si="76"/>
        <v>1</v>
      </c>
      <c r="Y343" s="114">
        <f t="shared" si="72"/>
        <v>0</v>
      </c>
      <c r="Z343" s="116">
        <f t="shared" si="73"/>
        <v>0</v>
      </c>
      <c r="AA343" s="121" t="str">
        <f t="shared" si="77"/>
        <v>SRSA</v>
      </c>
      <c r="AB343" s="113">
        <f t="shared" si="78"/>
        <v>1</v>
      </c>
      <c r="AC343" s="114">
        <f t="shared" si="79"/>
        <v>0</v>
      </c>
      <c r="AD343" s="116">
        <f t="shared" si="80"/>
        <v>0</v>
      </c>
      <c r="AE343" s="121" t="str">
        <f t="shared" si="74"/>
        <v>-</v>
      </c>
      <c r="AF343" s="113">
        <f t="shared" si="75"/>
        <v>0</v>
      </c>
      <c r="AG343" s="10" t="s">
        <v>617</v>
      </c>
    </row>
    <row r="344" spans="1:33" s="10" customFormat="1" ht="12.75">
      <c r="A344" s="111">
        <v>3129320</v>
      </c>
      <c r="B344" s="112">
        <v>600028000</v>
      </c>
      <c r="C344" s="113" t="s">
        <v>1475</v>
      </c>
      <c r="D344" s="114" t="s">
        <v>1476</v>
      </c>
      <c r="E344" s="114" t="s">
        <v>1352</v>
      </c>
      <c r="F344" s="114">
        <v>69167</v>
      </c>
      <c r="G344" s="115">
        <v>9210</v>
      </c>
      <c r="H344" s="116">
        <v>3085872292</v>
      </c>
      <c r="I344" s="117">
        <v>7</v>
      </c>
      <c r="J344" s="118" t="s">
        <v>530</v>
      </c>
      <c r="K344" s="91"/>
      <c r="L344" s="84">
        <v>4.75</v>
      </c>
      <c r="M344" s="88" t="s">
        <v>528</v>
      </c>
      <c r="N344" s="119">
        <v>7.692307692</v>
      </c>
      <c r="O344" s="118" t="s">
        <v>531</v>
      </c>
      <c r="P344" s="70"/>
      <c r="Q344" s="91" t="str">
        <f t="shared" si="70"/>
        <v>NO</v>
      </c>
      <c r="R344" s="120" t="s">
        <v>530</v>
      </c>
      <c r="S344" s="95">
        <v>1124</v>
      </c>
      <c r="T344" s="75">
        <v>0</v>
      </c>
      <c r="U344" s="75">
        <v>10</v>
      </c>
      <c r="V344" s="97">
        <v>19</v>
      </c>
      <c r="W344" s="113">
        <f t="shared" si="71"/>
        <v>1</v>
      </c>
      <c r="X344" s="114">
        <f t="shared" si="76"/>
        <v>1</v>
      </c>
      <c r="Y344" s="114">
        <f t="shared" si="72"/>
        <v>0</v>
      </c>
      <c r="Z344" s="116">
        <f t="shared" si="73"/>
        <v>0</v>
      </c>
      <c r="AA344" s="121" t="str">
        <f t="shared" si="77"/>
        <v>SRSA</v>
      </c>
      <c r="AB344" s="113">
        <f t="shared" si="78"/>
        <v>1</v>
      </c>
      <c r="AC344" s="114">
        <f t="shared" si="79"/>
        <v>0</v>
      </c>
      <c r="AD344" s="116">
        <f t="shared" si="80"/>
        <v>0</v>
      </c>
      <c r="AE344" s="121" t="str">
        <f t="shared" si="74"/>
        <v>-</v>
      </c>
      <c r="AF344" s="113">
        <f t="shared" si="75"/>
        <v>0</v>
      </c>
      <c r="AG344" s="10" t="s">
        <v>616</v>
      </c>
    </row>
    <row r="345" spans="1:33" s="10" customFormat="1" ht="12.75">
      <c r="A345" s="111">
        <v>3143560</v>
      </c>
      <c r="B345" s="112">
        <v>450049000</v>
      </c>
      <c r="C345" s="113" t="s">
        <v>1557</v>
      </c>
      <c r="D345" s="114" t="s">
        <v>1558</v>
      </c>
      <c r="E345" s="114" t="s">
        <v>1472</v>
      </c>
      <c r="F345" s="114">
        <v>68763</v>
      </c>
      <c r="G345" s="115">
        <v>5338</v>
      </c>
      <c r="H345" s="116">
        <v>4023362218</v>
      </c>
      <c r="I345" s="117">
        <v>7</v>
      </c>
      <c r="J345" s="118" t="s">
        <v>530</v>
      </c>
      <c r="K345" s="91"/>
      <c r="L345" s="84">
        <v>3.81</v>
      </c>
      <c r="M345" s="88" t="s">
        <v>529</v>
      </c>
      <c r="N345" s="119">
        <v>0</v>
      </c>
      <c r="O345" s="118" t="s">
        <v>531</v>
      </c>
      <c r="P345" s="70"/>
      <c r="Q345" s="91" t="str">
        <f t="shared" si="70"/>
        <v>NO</v>
      </c>
      <c r="R345" s="120" t="s">
        <v>530</v>
      </c>
      <c r="S345" s="95">
        <v>254</v>
      </c>
      <c r="T345" s="75">
        <v>0</v>
      </c>
      <c r="U345" s="75">
        <v>8</v>
      </c>
      <c r="V345" s="97">
        <v>15</v>
      </c>
      <c r="W345" s="113">
        <f t="shared" si="71"/>
        <v>1</v>
      </c>
      <c r="X345" s="114">
        <f t="shared" si="76"/>
        <v>1</v>
      </c>
      <c r="Y345" s="114">
        <f t="shared" si="72"/>
        <v>0</v>
      </c>
      <c r="Z345" s="116">
        <f t="shared" si="73"/>
        <v>0</v>
      </c>
      <c r="AA345" s="121" t="str">
        <f t="shared" si="77"/>
        <v>SRSA</v>
      </c>
      <c r="AB345" s="113">
        <f t="shared" si="78"/>
        <v>1</v>
      </c>
      <c r="AC345" s="114">
        <f t="shared" si="79"/>
        <v>0</v>
      </c>
      <c r="AD345" s="116">
        <f t="shared" si="80"/>
        <v>0</v>
      </c>
      <c r="AE345" s="121" t="str">
        <f t="shared" si="74"/>
        <v>-</v>
      </c>
      <c r="AF345" s="113">
        <f t="shared" si="75"/>
        <v>0</v>
      </c>
      <c r="AG345" s="10" t="s">
        <v>615</v>
      </c>
    </row>
    <row r="346" spans="1:33" s="10" customFormat="1" ht="12.75">
      <c r="A346" s="111">
        <v>3177190</v>
      </c>
      <c r="B346" s="112">
        <v>490033000</v>
      </c>
      <c r="C346" s="113" t="s">
        <v>443</v>
      </c>
      <c r="D346" s="114" t="s">
        <v>444</v>
      </c>
      <c r="E346" s="114" t="s">
        <v>445</v>
      </c>
      <c r="F346" s="114">
        <v>68443</v>
      </c>
      <c r="G346" s="115">
        <v>39</v>
      </c>
      <c r="H346" s="116">
        <v>4028664761</v>
      </c>
      <c r="I346" s="117">
        <v>7</v>
      </c>
      <c r="J346" s="118" t="s">
        <v>530</v>
      </c>
      <c r="K346" s="91"/>
      <c r="L346" s="84">
        <v>221.39</v>
      </c>
      <c r="M346" s="88" t="s">
        <v>528</v>
      </c>
      <c r="N346" s="119">
        <v>8</v>
      </c>
      <c r="O346" s="118" t="s">
        <v>531</v>
      </c>
      <c r="P346" s="70"/>
      <c r="Q346" s="91" t="str">
        <f t="shared" si="70"/>
        <v>NO</v>
      </c>
      <c r="R346" s="120" t="s">
        <v>530</v>
      </c>
      <c r="S346" s="95">
        <v>5987</v>
      </c>
      <c r="T346" s="75">
        <v>718</v>
      </c>
      <c r="U346" s="75">
        <v>889</v>
      </c>
      <c r="V346" s="97">
        <v>836</v>
      </c>
      <c r="W346" s="113">
        <f t="shared" si="71"/>
        <v>1</v>
      </c>
      <c r="X346" s="114">
        <f t="shared" si="76"/>
        <v>1</v>
      </c>
      <c r="Y346" s="114">
        <f t="shared" si="72"/>
        <v>0</v>
      </c>
      <c r="Z346" s="116">
        <f t="shared" si="73"/>
        <v>0</v>
      </c>
      <c r="AA346" s="121" t="str">
        <f t="shared" si="77"/>
        <v>SRSA</v>
      </c>
      <c r="AB346" s="113">
        <f t="shared" si="78"/>
        <v>1</v>
      </c>
      <c r="AC346" s="114">
        <f t="shared" si="79"/>
        <v>0</v>
      </c>
      <c r="AD346" s="116">
        <f t="shared" si="80"/>
        <v>0</v>
      </c>
      <c r="AE346" s="121" t="str">
        <f t="shared" si="74"/>
        <v>-</v>
      </c>
      <c r="AF346" s="113">
        <f t="shared" si="75"/>
        <v>0</v>
      </c>
      <c r="AG346" s="10" t="s">
        <v>614</v>
      </c>
    </row>
    <row r="347" spans="1:33" s="10" customFormat="1" ht="12.75">
      <c r="A347" s="111">
        <v>3135580</v>
      </c>
      <c r="B347" s="112">
        <v>100036000</v>
      </c>
      <c r="C347" s="113" t="s">
        <v>1527</v>
      </c>
      <c r="D347" s="114" t="s">
        <v>1528</v>
      </c>
      <c r="E347" s="114" t="s">
        <v>998</v>
      </c>
      <c r="F347" s="114">
        <v>68847</v>
      </c>
      <c r="G347" s="115">
        <v>9419</v>
      </c>
      <c r="H347" s="116">
        <v>3082349486</v>
      </c>
      <c r="I347" s="117">
        <v>7</v>
      </c>
      <c r="J347" s="118" t="s">
        <v>530</v>
      </c>
      <c r="K347" s="91"/>
      <c r="L347" s="84">
        <v>33.18</v>
      </c>
      <c r="M347" s="88" t="s">
        <v>528</v>
      </c>
      <c r="N347" s="119">
        <v>10</v>
      </c>
      <c r="O347" s="118" t="s">
        <v>531</v>
      </c>
      <c r="P347" s="70"/>
      <c r="Q347" s="91" t="str">
        <f t="shared" si="70"/>
        <v>NO</v>
      </c>
      <c r="R347" s="120" t="s">
        <v>530</v>
      </c>
      <c r="S347" s="95">
        <v>1045</v>
      </c>
      <c r="T347" s="75">
        <v>0</v>
      </c>
      <c r="U347" s="75">
        <v>67</v>
      </c>
      <c r="V347" s="97">
        <v>127</v>
      </c>
      <c r="W347" s="113">
        <f t="shared" si="71"/>
        <v>1</v>
      </c>
      <c r="X347" s="114">
        <f t="shared" si="76"/>
        <v>1</v>
      </c>
      <c r="Y347" s="114">
        <f t="shared" si="72"/>
        <v>0</v>
      </c>
      <c r="Z347" s="116">
        <f t="shared" si="73"/>
        <v>0</v>
      </c>
      <c r="AA347" s="121" t="str">
        <f t="shared" si="77"/>
        <v>SRSA</v>
      </c>
      <c r="AB347" s="113">
        <f t="shared" si="78"/>
        <v>1</v>
      </c>
      <c r="AC347" s="114">
        <f t="shared" si="79"/>
        <v>0</v>
      </c>
      <c r="AD347" s="116">
        <f t="shared" si="80"/>
        <v>0</v>
      </c>
      <c r="AE347" s="121" t="str">
        <f t="shared" si="74"/>
        <v>-</v>
      </c>
      <c r="AF347" s="113">
        <f t="shared" si="75"/>
        <v>0</v>
      </c>
      <c r="AG347" s="10" t="s">
        <v>613</v>
      </c>
    </row>
    <row r="348" spans="1:33" s="10" customFormat="1" ht="12.75">
      <c r="A348" s="111">
        <v>3135430</v>
      </c>
      <c r="B348" s="112">
        <v>300036000</v>
      </c>
      <c r="C348" s="113" t="s">
        <v>1524</v>
      </c>
      <c r="D348" s="114" t="s">
        <v>1525</v>
      </c>
      <c r="E348" s="114" t="s">
        <v>1526</v>
      </c>
      <c r="F348" s="114">
        <v>68444</v>
      </c>
      <c r="G348" s="115">
        <v>96</v>
      </c>
      <c r="H348" s="116">
        <v>4027594727</v>
      </c>
      <c r="I348" s="117">
        <v>7</v>
      </c>
      <c r="J348" s="118" t="s">
        <v>530</v>
      </c>
      <c r="K348" s="91"/>
      <c r="L348" s="84">
        <v>3.66</v>
      </c>
      <c r="M348" s="88" t="s">
        <v>528</v>
      </c>
      <c r="N348" s="119">
        <v>15.38461538</v>
      </c>
      <c r="O348" s="118" t="s">
        <v>531</v>
      </c>
      <c r="P348" s="70"/>
      <c r="Q348" s="91" t="str">
        <f t="shared" si="70"/>
        <v>NO</v>
      </c>
      <c r="R348" s="120" t="s">
        <v>530</v>
      </c>
      <c r="S348" s="95">
        <v>759</v>
      </c>
      <c r="T348" s="75">
        <v>0</v>
      </c>
      <c r="U348" s="75">
        <v>12</v>
      </c>
      <c r="V348" s="97">
        <v>22</v>
      </c>
      <c r="W348" s="113">
        <f t="shared" si="71"/>
        <v>1</v>
      </c>
      <c r="X348" s="114">
        <f t="shared" si="76"/>
        <v>1</v>
      </c>
      <c r="Y348" s="114">
        <f t="shared" si="72"/>
        <v>0</v>
      </c>
      <c r="Z348" s="116">
        <f t="shared" si="73"/>
        <v>0</v>
      </c>
      <c r="AA348" s="121" t="str">
        <f t="shared" si="77"/>
        <v>SRSA</v>
      </c>
      <c r="AB348" s="113">
        <f t="shared" si="78"/>
        <v>1</v>
      </c>
      <c r="AC348" s="114">
        <f t="shared" si="79"/>
        <v>0</v>
      </c>
      <c r="AD348" s="116">
        <f t="shared" si="80"/>
        <v>0</v>
      </c>
      <c r="AE348" s="121" t="str">
        <f t="shared" si="74"/>
        <v>-</v>
      </c>
      <c r="AF348" s="113">
        <f t="shared" si="75"/>
        <v>0</v>
      </c>
      <c r="AG348" s="10" t="s">
        <v>766</v>
      </c>
    </row>
    <row r="349" spans="1:33" s="10" customFormat="1" ht="12.75">
      <c r="A349" s="111">
        <v>3100082</v>
      </c>
      <c r="B349" s="112">
        <v>450044000</v>
      </c>
      <c r="C349" s="113" t="s">
        <v>1044</v>
      </c>
      <c r="D349" s="114" t="s">
        <v>1045</v>
      </c>
      <c r="E349" s="114" t="s">
        <v>1046</v>
      </c>
      <c r="F349" s="114">
        <v>68780</v>
      </c>
      <c r="G349" s="115">
        <v>99</v>
      </c>
      <c r="H349" s="116">
        <v>4029243302</v>
      </c>
      <c r="I349" s="117">
        <v>7</v>
      </c>
      <c r="J349" s="118" t="s">
        <v>530</v>
      </c>
      <c r="K349" s="91"/>
      <c r="L349" s="84">
        <v>170.04</v>
      </c>
      <c r="M349" s="88" t="s">
        <v>529</v>
      </c>
      <c r="N349" s="119">
        <v>13.10679612</v>
      </c>
      <c r="O349" s="118" t="s">
        <v>531</v>
      </c>
      <c r="P349" s="70"/>
      <c r="Q349" s="91" t="str">
        <f t="shared" si="70"/>
        <v>NO</v>
      </c>
      <c r="R349" s="120" t="s">
        <v>530</v>
      </c>
      <c r="S349" s="95">
        <v>14618</v>
      </c>
      <c r="T349" s="75">
        <v>1709</v>
      </c>
      <c r="U349" s="75">
        <v>1529</v>
      </c>
      <c r="V349" s="97">
        <v>1029</v>
      </c>
      <c r="W349" s="113">
        <f t="shared" si="71"/>
        <v>1</v>
      </c>
      <c r="X349" s="114">
        <f t="shared" si="76"/>
        <v>1</v>
      </c>
      <c r="Y349" s="114">
        <f t="shared" si="72"/>
        <v>0</v>
      </c>
      <c r="Z349" s="116">
        <f t="shared" si="73"/>
        <v>0</v>
      </c>
      <c r="AA349" s="121" t="str">
        <f t="shared" si="77"/>
        <v>SRSA</v>
      </c>
      <c r="AB349" s="113">
        <f t="shared" si="78"/>
        <v>1</v>
      </c>
      <c r="AC349" s="114">
        <f t="shared" si="79"/>
        <v>0</v>
      </c>
      <c r="AD349" s="116">
        <f t="shared" si="80"/>
        <v>0</v>
      </c>
      <c r="AE349" s="121" t="str">
        <f t="shared" si="74"/>
        <v>-</v>
      </c>
      <c r="AF349" s="113">
        <f t="shared" si="75"/>
        <v>0</v>
      </c>
      <c r="AG349" s="10" t="s">
        <v>612</v>
      </c>
    </row>
    <row r="350" spans="1:33" s="10" customFormat="1" ht="12.75">
      <c r="A350" s="111">
        <v>3177340</v>
      </c>
      <c r="B350" s="112">
        <v>240101000</v>
      </c>
      <c r="C350" s="113" t="s">
        <v>446</v>
      </c>
      <c r="D350" s="114" t="s">
        <v>447</v>
      </c>
      <c r="E350" s="114" t="s">
        <v>448</v>
      </c>
      <c r="F350" s="114">
        <v>68878</v>
      </c>
      <c r="G350" s="115">
        <v>126</v>
      </c>
      <c r="H350" s="116">
        <v>3087522925</v>
      </c>
      <c r="I350" s="117">
        <v>7</v>
      </c>
      <c r="J350" s="118" t="s">
        <v>530</v>
      </c>
      <c r="K350" s="91"/>
      <c r="L350" s="84">
        <v>180.15</v>
      </c>
      <c r="M350" s="88" t="s">
        <v>528</v>
      </c>
      <c r="N350" s="119">
        <v>11.8226601</v>
      </c>
      <c r="O350" s="118" t="s">
        <v>531</v>
      </c>
      <c r="P350" s="70"/>
      <c r="Q350" s="91" t="str">
        <f t="shared" si="70"/>
        <v>NO</v>
      </c>
      <c r="R350" s="120" t="s">
        <v>530</v>
      </c>
      <c r="S350" s="95">
        <v>13572</v>
      </c>
      <c r="T350" s="75">
        <v>1750</v>
      </c>
      <c r="U350" s="75">
        <v>1444</v>
      </c>
      <c r="V350" s="97">
        <v>1208</v>
      </c>
      <c r="W350" s="113">
        <f t="shared" si="71"/>
        <v>1</v>
      </c>
      <c r="X350" s="114">
        <f t="shared" si="76"/>
        <v>1</v>
      </c>
      <c r="Y350" s="114">
        <f t="shared" si="72"/>
        <v>0</v>
      </c>
      <c r="Z350" s="116">
        <f t="shared" si="73"/>
        <v>0</v>
      </c>
      <c r="AA350" s="121" t="str">
        <f t="shared" si="77"/>
        <v>SRSA</v>
      </c>
      <c r="AB350" s="113">
        <f t="shared" si="78"/>
        <v>1</v>
      </c>
      <c r="AC350" s="114">
        <f t="shared" si="79"/>
        <v>0</v>
      </c>
      <c r="AD350" s="116">
        <f t="shared" si="80"/>
        <v>0</v>
      </c>
      <c r="AE350" s="121" t="str">
        <f t="shared" si="74"/>
        <v>-</v>
      </c>
      <c r="AF350" s="113">
        <f t="shared" si="75"/>
        <v>0</v>
      </c>
      <c r="AG350" s="10" t="s">
        <v>611</v>
      </c>
    </row>
    <row r="351" spans="1:33" s="10" customFormat="1" ht="12.75">
      <c r="A351" s="124">
        <v>3107890</v>
      </c>
      <c r="B351" s="125">
        <v>590003000</v>
      </c>
      <c r="C351" s="126" t="s">
        <v>1336</v>
      </c>
      <c r="D351" s="127" t="s">
        <v>984</v>
      </c>
      <c r="E351" s="127" t="s">
        <v>985</v>
      </c>
      <c r="F351" s="127">
        <v>68748</v>
      </c>
      <c r="G351" s="128">
        <v>210</v>
      </c>
      <c r="H351" s="129">
        <v>4023719075</v>
      </c>
      <c r="I351" s="130">
        <v>7</v>
      </c>
      <c r="J351" s="131" t="s">
        <v>530</v>
      </c>
      <c r="K351" s="132"/>
      <c r="L351" s="133">
        <v>91.09</v>
      </c>
      <c r="M351" s="134" t="s">
        <v>529</v>
      </c>
      <c r="N351" s="135">
        <v>1.374570447</v>
      </c>
      <c r="O351" s="131" t="s">
        <v>531</v>
      </c>
      <c r="P351" s="136"/>
      <c r="Q351" s="132" t="str">
        <f t="shared" si="70"/>
        <v>NO</v>
      </c>
      <c r="R351" s="137" t="s">
        <v>530</v>
      </c>
      <c r="S351" s="138">
        <v>2036</v>
      </c>
      <c r="T351" s="139">
        <v>0</v>
      </c>
      <c r="U351" s="139">
        <v>175</v>
      </c>
      <c r="V351" s="140">
        <v>334</v>
      </c>
      <c r="W351" s="126">
        <f t="shared" si="71"/>
        <v>1</v>
      </c>
      <c r="X351" s="127">
        <f t="shared" si="76"/>
        <v>1</v>
      </c>
      <c r="Y351" s="127">
        <f t="shared" si="72"/>
        <v>0</v>
      </c>
      <c r="Z351" s="129">
        <f t="shared" si="73"/>
        <v>0</v>
      </c>
      <c r="AA351" s="141" t="str">
        <f t="shared" si="77"/>
        <v>SRSA</v>
      </c>
      <c r="AB351" s="126">
        <f t="shared" si="78"/>
        <v>1</v>
      </c>
      <c r="AC351" s="127">
        <f t="shared" si="79"/>
        <v>0</v>
      </c>
      <c r="AD351" s="129">
        <f t="shared" si="80"/>
        <v>0</v>
      </c>
      <c r="AE351" s="141" t="str">
        <f t="shared" si="74"/>
        <v>-</v>
      </c>
      <c r="AF351" s="126">
        <f t="shared" si="75"/>
        <v>0</v>
      </c>
      <c r="AG351" s="10" t="e">
        <v>#N/A</v>
      </c>
    </row>
    <row r="352" spans="1:33" s="10" customFormat="1" ht="12.75">
      <c r="A352" s="124">
        <v>3134830</v>
      </c>
      <c r="B352" s="125">
        <v>20035000</v>
      </c>
      <c r="C352" s="126" t="s">
        <v>1519</v>
      </c>
      <c r="D352" s="127" t="s">
        <v>1520</v>
      </c>
      <c r="E352" s="127" t="s">
        <v>1350</v>
      </c>
      <c r="F352" s="127">
        <v>68756</v>
      </c>
      <c r="G352" s="128">
        <v>5024</v>
      </c>
      <c r="H352" s="129">
        <v>4028422615</v>
      </c>
      <c r="I352" s="130">
        <v>7</v>
      </c>
      <c r="J352" s="131" t="s">
        <v>530</v>
      </c>
      <c r="K352" s="132"/>
      <c r="L352" s="133">
        <v>4.84</v>
      </c>
      <c r="M352" s="134" t="s">
        <v>529</v>
      </c>
      <c r="N352" s="135">
        <v>16.66666667</v>
      </c>
      <c r="O352" s="131" t="s">
        <v>531</v>
      </c>
      <c r="P352" s="136"/>
      <c r="Q352" s="132" t="str">
        <f t="shared" si="70"/>
        <v>NO</v>
      </c>
      <c r="R352" s="137" t="s">
        <v>530</v>
      </c>
      <c r="S352" s="138">
        <v>496</v>
      </c>
      <c r="T352" s="139">
        <v>0</v>
      </c>
      <c r="U352" s="139">
        <v>9</v>
      </c>
      <c r="V352" s="140">
        <v>19</v>
      </c>
      <c r="W352" s="126">
        <f t="shared" si="71"/>
        <v>1</v>
      </c>
      <c r="X352" s="127">
        <f t="shared" si="76"/>
        <v>1</v>
      </c>
      <c r="Y352" s="127">
        <f t="shared" si="72"/>
        <v>0</v>
      </c>
      <c r="Z352" s="129">
        <f t="shared" si="73"/>
        <v>0</v>
      </c>
      <c r="AA352" s="141" t="str">
        <f t="shared" si="77"/>
        <v>SRSA</v>
      </c>
      <c r="AB352" s="126">
        <f t="shared" si="78"/>
        <v>1</v>
      </c>
      <c r="AC352" s="127">
        <f t="shared" si="79"/>
        <v>0</v>
      </c>
      <c r="AD352" s="129">
        <f t="shared" si="80"/>
        <v>0</v>
      </c>
      <c r="AE352" s="141" t="str">
        <f t="shared" si="74"/>
        <v>-</v>
      </c>
      <c r="AF352" s="126">
        <f t="shared" si="75"/>
        <v>0</v>
      </c>
      <c r="AG352" s="10" t="e">
        <v>#N/A</v>
      </c>
    </row>
    <row r="353" spans="1:33" s="1" customFormat="1" ht="12.75">
      <c r="A353" s="122">
        <v>3100024</v>
      </c>
      <c r="B353" s="122">
        <v>560055000</v>
      </c>
      <c r="C353" s="113" t="s">
        <v>977</v>
      </c>
      <c r="D353" s="114" t="s">
        <v>978</v>
      </c>
      <c r="E353" s="114" t="s">
        <v>979</v>
      </c>
      <c r="F353" s="114">
        <v>69165</v>
      </c>
      <c r="G353" s="114">
        <v>217</v>
      </c>
      <c r="H353" s="116">
        <v>3083864656</v>
      </c>
      <c r="I353" s="117">
        <v>7</v>
      </c>
      <c r="J353" s="118" t="s">
        <v>530</v>
      </c>
      <c r="K353" s="91"/>
      <c r="L353" s="84">
        <v>353.42</v>
      </c>
      <c r="M353" s="88" t="s">
        <v>528</v>
      </c>
      <c r="N353" s="119">
        <v>13.97515528</v>
      </c>
      <c r="O353" s="118" t="s">
        <v>531</v>
      </c>
      <c r="P353" s="70"/>
      <c r="Q353" s="91" t="str">
        <f t="shared" si="70"/>
        <v>NO</v>
      </c>
      <c r="R353" s="120" t="s">
        <v>530</v>
      </c>
      <c r="S353" s="95">
        <v>14345</v>
      </c>
      <c r="T353" s="75">
        <v>1865</v>
      </c>
      <c r="U353" s="75">
        <v>2027</v>
      </c>
      <c r="V353" s="97">
        <v>1443</v>
      </c>
      <c r="W353" s="113">
        <f t="shared" si="71"/>
        <v>1</v>
      </c>
      <c r="X353" s="114">
        <f t="shared" si="76"/>
        <v>1</v>
      </c>
      <c r="Y353" s="114">
        <f t="shared" si="72"/>
        <v>0</v>
      </c>
      <c r="Z353" s="116">
        <f t="shared" si="73"/>
        <v>0</v>
      </c>
      <c r="AA353" s="121" t="str">
        <f t="shared" si="77"/>
        <v>SRSA</v>
      </c>
      <c r="AB353" s="113">
        <f t="shared" si="78"/>
        <v>1</v>
      </c>
      <c r="AC353" s="114">
        <f t="shared" si="79"/>
        <v>0</v>
      </c>
      <c r="AD353" s="116">
        <f t="shared" si="80"/>
        <v>0</v>
      </c>
      <c r="AE353" s="121" t="str">
        <f t="shared" si="74"/>
        <v>-</v>
      </c>
      <c r="AF353" s="113">
        <f t="shared" si="75"/>
        <v>0</v>
      </c>
      <c r="AG353" s="10" t="s">
        <v>610</v>
      </c>
    </row>
    <row r="354" spans="1:33" s="10" customFormat="1" ht="12.75">
      <c r="A354" s="111">
        <v>3177520</v>
      </c>
      <c r="B354" s="112">
        <v>180002000</v>
      </c>
      <c r="C354" s="113" t="s">
        <v>449</v>
      </c>
      <c r="D354" s="114" t="s">
        <v>450</v>
      </c>
      <c r="E354" s="114" t="s">
        <v>451</v>
      </c>
      <c r="F354" s="114">
        <v>68979</v>
      </c>
      <c r="G354" s="115">
        <v>590</v>
      </c>
      <c r="H354" s="116">
        <v>4027735569</v>
      </c>
      <c r="I354" s="117">
        <v>7</v>
      </c>
      <c r="J354" s="118" t="s">
        <v>530</v>
      </c>
      <c r="K354" s="91"/>
      <c r="L354" s="84">
        <v>398.26</v>
      </c>
      <c r="M354" s="88" t="s">
        <v>528</v>
      </c>
      <c r="N354" s="119">
        <v>13.76146789</v>
      </c>
      <c r="O354" s="118" t="s">
        <v>531</v>
      </c>
      <c r="P354" s="70"/>
      <c r="Q354" s="91" t="str">
        <f t="shared" si="70"/>
        <v>NO</v>
      </c>
      <c r="R354" s="120" t="s">
        <v>530</v>
      </c>
      <c r="S354" s="95">
        <v>17986</v>
      </c>
      <c r="T354" s="75">
        <v>3689</v>
      </c>
      <c r="U354" s="75">
        <v>3487</v>
      </c>
      <c r="V354" s="97">
        <v>1597</v>
      </c>
      <c r="W354" s="113">
        <f t="shared" si="71"/>
        <v>1</v>
      </c>
      <c r="X354" s="114">
        <f t="shared" si="76"/>
        <v>1</v>
      </c>
      <c r="Y354" s="114">
        <f t="shared" si="72"/>
        <v>0</v>
      </c>
      <c r="Z354" s="116">
        <f t="shared" si="73"/>
        <v>0</v>
      </c>
      <c r="AA354" s="121" t="str">
        <f t="shared" si="77"/>
        <v>SRSA</v>
      </c>
      <c r="AB354" s="113">
        <f t="shared" si="78"/>
        <v>1</v>
      </c>
      <c r="AC354" s="114">
        <f t="shared" si="79"/>
        <v>0</v>
      </c>
      <c r="AD354" s="116">
        <f t="shared" si="80"/>
        <v>0</v>
      </c>
      <c r="AE354" s="121" t="str">
        <f t="shared" si="74"/>
        <v>-</v>
      </c>
      <c r="AF354" s="113">
        <f t="shared" si="75"/>
        <v>0</v>
      </c>
      <c r="AG354" s="10" t="s">
        <v>609</v>
      </c>
    </row>
    <row r="355" spans="1:33" s="10" customFormat="1" ht="12.75">
      <c r="A355" s="111">
        <v>3138520</v>
      </c>
      <c r="B355" s="112">
        <v>230041000</v>
      </c>
      <c r="C355" s="113" t="s">
        <v>1534</v>
      </c>
      <c r="D355" s="114" t="s">
        <v>1032</v>
      </c>
      <c r="E355" s="114" t="s">
        <v>999</v>
      </c>
      <c r="F355" s="114">
        <v>69337</v>
      </c>
      <c r="G355" s="115">
        <v>2650</v>
      </c>
      <c r="H355" s="116">
        <v>3084320107</v>
      </c>
      <c r="I355" s="117">
        <v>7</v>
      </c>
      <c r="J355" s="118" t="s">
        <v>530</v>
      </c>
      <c r="K355" s="91"/>
      <c r="L355" s="84">
        <v>4.65</v>
      </c>
      <c r="M355" s="88" t="s">
        <v>529</v>
      </c>
      <c r="N355" s="119">
        <v>12.5</v>
      </c>
      <c r="O355" s="118" t="s">
        <v>531</v>
      </c>
      <c r="P355" s="70"/>
      <c r="Q355" s="91" t="str">
        <f t="shared" si="70"/>
        <v>NO</v>
      </c>
      <c r="R355" s="120" t="s">
        <v>530</v>
      </c>
      <c r="S355" s="95">
        <v>537</v>
      </c>
      <c r="T355" s="75">
        <v>0</v>
      </c>
      <c r="U355" s="75">
        <v>12</v>
      </c>
      <c r="V355" s="97">
        <v>22</v>
      </c>
      <c r="W355" s="113">
        <f t="shared" si="71"/>
        <v>1</v>
      </c>
      <c r="X355" s="114">
        <f t="shared" si="76"/>
        <v>1</v>
      </c>
      <c r="Y355" s="114">
        <f t="shared" si="72"/>
        <v>0</v>
      </c>
      <c r="Z355" s="116">
        <f t="shared" si="73"/>
        <v>0</v>
      </c>
      <c r="AA355" s="121" t="str">
        <f t="shared" si="77"/>
        <v>SRSA</v>
      </c>
      <c r="AB355" s="113">
        <f t="shared" si="78"/>
        <v>1</v>
      </c>
      <c r="AC355" s="114">
        <f t="shared" si="79"/>
        <v>0</v>
      </c>
      <c r="AD355" s="116">
        <f t="shared" si="80"/>
        <v>0</v>
      </c>
      <c r="AE355" s="121" t="str">
        <f t="shared" si="74"/>
        <v>-</v>
      </c>
      <c r="AF355" s="113">
        <f t="shared" si="75"/>
        <v>0</v>
      </c>
      <c r="AG355" s="10" t="s">
        <v>608</v>
      </c>
    </row>
    <row r="356" spans="1:33" s="10" customFormat="1" ht="12.75">
      <c r="A356" s="111">
        <v>3155590</v>
      </c>
      <c r="B356" s="112">
        <v>210075000</v>
      </c>
      <c r="C356" s="113" t="s">
        <v>24</v>
      </c>
      <c r="D356" s="114" t="s">
        <v>25</v>
      </c>
      <c r="E356" s="114" t="s">
        <v>947</v>
      </c>
      <c r="F356" s="114">
        <v>68822</v>
      </c>
      <c r="G356" s="115">
        <v>9502</v>
      </c>
      <c r="H356" s="116">
        <v>3088722745</v>
      </c>
      <c r="I356" s="117">
        <v>7</v>
      </c>
      <c r="J356" s="118" t="s">
        <v>530</v>
      </c>
      <c r="K356" s="91"/>
      <c r="L356" s="84">
        <v>20.16</v>
      </c>
      <c r="M356" s="88" t="s">
        <v>529</v>
      </c>
      <c r="N356" s="119">
        <v>9.090909091</v>
      </c>
      <c r="O356" s="118" t="s">
        <v>531</v>
      </c>
      <c r="P356" s="70"/>
      <c r="Q356" s="91" t="str">
        <f t="shared" si="70"/>
        <v>NO</v>
      </c>
      <c r="R356" s="120" t="s">
        <v>530</v>
      </c>
      <c r="S356" s="95">
        <v>529</v>
      </c>
      <c r="T356" s="75">
        <v>0</v>
      </c>
      <c r="U356" s="75">
        <v>41</v>
      </c>
      <c r="V356" s="97">
        <v>79</v>
      </c>
      <c r="W356" s="113">
        <f t="shared" si="71"/>
        <v>1</v>
      </c>
      <c r="X356" s="114">
        <f t="shared" si="76"/>
        <v>1</v>
      </c>
      <c r="Y356" s="114">
        <f t="shared" si="72"/>
        <v>0</v>
      </c>
      <c r="Z356" s="116">
        <f t="shared" si="73"/>
        <v>0</v>
      </c>
      <c r="AA356" s="121" t="str">
        <f t="shared" si="77"/>
        <v>SRSA</v>
      </c>
      <c r="AB356" s="113">
        <f t="shared" si="78"/>
        <v>1</v>
      </c>
      <c r="AC356" s="114">
        <f t="shared" si="79"/>
        <v>0</v>
      </c>
      <c r="AD356" s="116">
        <f t="shared" si="80"/>
        <v>0</v>
      </c>
      <c r="AE356" s="121" t="str">
        <f t="shared" si="74"/>
        <v>-</v>
      </c>
      <c r="AF356" s="113">
        <f t="shared" si="75"/>
        <v>0</v>
      </c>
      <c r="AG356" s="10" t="s">
        <v>646</v>
      </c>
    </row>
    <row r="357" spans="1:33" s="10" customFormat="1" ht="12.75">
      <c r="A357" s="111">
        <v>3100086</v>
      </c>
      <c r="B357" s="112">
        <v>490032000</v>
      </c>
      <c r="C357" s="113" t="s">
        <v>1050</v>
      </c>
      <c r="D357" s="114" t="s">
        <v>1051</v>
      </c>
      <c r="E357" s="114" t="s">
        <v>1052</v>
      </c>
      <c r="F357" s="114">
        <v>68450</v>
      </c>
      <c r="G357" s="115">
        <v>338</v>
      </c>
      <c r="H357" s="116">
        <v>4023353320</v>
      </c>
      <c r="I357" s="117">
        <v>7</v>
      </c>
      <c r="J357" s="118" t="s">
        <v>530</v>
      </c>
      <c r="K357" s="91"/>
      <c r="L357" s="84">
        <v>409.7</v>
      </c>
      <c r="M357" s="88" t="s">
        <v>528</v>
      </c>
      <c r="N357" s="119">
        <v>14.59330144</v>
      </c>
      <c r="O357" s="118" t="s">
        <v>531</v>
      </c>
      <c r="P357" s="70"/>
      <c r="Q357" s="91" t="str">
        <f t="shared" si="70"/>
        <v>NO</v>
      </c>
      <c r="R357" s="120" t="s">
        <v>530</v>
      </c>
      <c r="S357" s="95">
        <v>18808</v>
      </c>
      <c r="T357" s="75">
        <v>2832</v>
      </c>
      <c r="U357" s="75">
        <v>2720</v>
      </c>
      <c r="V357" s="97">
        <v>1619</v>
      </c>
      <c r="W357" s="113">
        <f t="shared" si="71"/>
        <v>1</v>
      </c>
      <c r="X357" s="114">
        <f t="shared" si="76"/>
        <v>1</v>
      </c>
      <c r="Y357" s="114">
        <f t="shared" si="72"/>
        <v>0</v>
      </c>
      <c r="Z357" s="116">
        <f t="shared" si="73"/>
        <v>0</v>
      </c>
      <c r="AA357" s="121" t="str">
        <f t="shared" si="77"/>
        <v>SRSA</v>
      </c>
      <c r="AB357" s="113">
        <f t="shared" si="78"/>
        <v>1</v>
      </c>
      <c r="AC357" s="114">
        <f t="shared" si="79"/>
        <v>0</v>
      </c>
      <c r="AD357" s="116">
        <f t="shared" si="80"/>
        <v>0</v>
      </c>
      <c r="AE357" s="121" t="str">
        <f t="shared" si="74"/>
        <v>-</v>
      </c>
      <c r="AF357" s="113">
        <f t="shared" si="75"/>
        <v>0</v>
      </c>
      <c r="AG357" s="10" t="s">
        <v>607</v>
      </c>
    </row>
    <row r="358" spans="1:33" s="1" customFormat="1" ht="12.75">
      <c r="A358" s="122">
        <v>3100071</v>
      </c>
      <c r="B358" s="122">
        <v>110001000</v>
      </c>
      <c r="C358" s="113" t="s">
        <v>1022</v>
      </c>
      <c r="D358" s="114" t="s">
        <v>1023</v>
      </c>
      <c r="E358" s="114" t="s">
        <v>1024</v>
      </c>
      <c r="F358" s="114">
        <v>68061</v>
      </c>
      <c r="G358" s="114">
        <v>1044</v>
      </c>
      <c r="H358" s="116">
        <v>4023742157</v>
      </c>
      <c r="I358" s="117" t="s">
        <v>539</v>
      </c>
      <c r="J358" s="118" t="s">
        <v>530</v>
      </c>
      <c r="K358" s="91"/>
      <c r="L358" s="84">
        <v>566.9</v>
      </c>
      <c r="M358" s="88" t="s">
        <v>528</v>
      </c>
      <c r="N358" s="119">
        <v>12.36133122</v>
      </c>
      <c r="O358" s="118" t="s">
        <v>531</v>
      </c>
      <c r="P358" s="70"/>
      <c r="Q358" s="91" t="str">
        <f t="shared" si="70"/>
        <v>NO</v>
      </c>
      <c r="R358" s="120" t="s">
        <v>530</v>
      </c>
      <c r="S358" s="95">
        <v>38054</v>
      </c>
      <c r="T358" s="75">
        <v>2405</v>
      </c>
      <c r="U358" s="75">
        <v>3106</v>
      </c>
      <c r="V358" s="97">
        <v>2407</v>
      </c>
      <c r="W358" s="113">
        <f t="shared" si="71"/>
        <v>1</v>
      </c>
      <c r="X358" s="114">
        <f t="shared" si="76"/>
        <v>1</v>
      </c>
      <c r="Y358" s="114">
        <f t="shared" si="72"/>
        <v>0</v>
      </c>
      <c r="Z358" s="116">
        <f t="shared" si="73"/>
        <v>0</v>
      </c>
      <c r="AA358" s="121" t="str">
        <f t="shared" si="77"/>
        <v>SRSA</v>
      </c>
      <c r="AB358" s="113">
        <f t="shared" si="78"/>
        <v>1</v>
      </c>
      <c r="AC358" s="114">
        <f t="shared" si="79"/>
        <v>0</v>
      </c>
      <c r="AD358" s="116">
        <f t="shared" si="80"/>
        <v>0</v>
      </c>
      <c r="AE358" s="121" t="str">
        <f t="shared" si="74"/>
        <v>-</v>
      </c>
      <c r="AF358" s="113">
        <f t="shared" si="75"/>
        <v>0</v>
      </c>
      <c r="AG358" s="10" t="s">
        <v>606</v>
      </c>
    </row>
    <row r="359" spans="1:33" s="10" customFormat="1" ht="12.75">
      <c r="A359" s="111">
        <v>3100132</v>
      </c>
      <c r="B359" s="112">
        <v>850070000</v>
      </c>
      <c r="C359" s="113" t="s">
        <v>1153</v>
      </c>
      <c r="D359" s="114" t="s">
        <v>1154</v>
      </c>
      <c r="E359" s="114" t="s">
        <v>1155</v>
      </c>
      <c r="F359" s="114">
        <v>68370</v>
      </c>
      <c r="G359" s="115">
        <v>9</v>
      </c>
      <c r="H359" s="116">
        <v>4027686117</v>
      </c>
      <c r="I359" s="117">
        <v>7</v>
      </c>
      <c r="J359" s="118" t="s">
        <v>530</v>
      </c>
      <c r="K359" s="91"/>
      <c r="L359" s="84">
        <v>425.79916</v>
      </c>
      <c r="M359" s="88" t="s">
        <v>528</v>
      </c>
      <c r="N359" s="119">
        <v>11.25</v>
      </c>
      <c r="O359" s="118" t="s">
        <v>531</v>
      </c>
      <c r="P359" s="70"/>
      <c r="Q359" s="91" t="str">
        <f t="shared" si="70"/>
        <v>NO</v>
      </c>
      <c r="R359" s="120" t="s">
        <v>530</v>
      </c>
      <c r="S359" s="95">
        <v>23429.633</v>
      </c>
      <c r="T359" s="75">
        <v>2432</v>
      </c>
      <c r="U359" s="75">
        <v>2535.832</v>
      </c>
      <c r="V359" s="97">
        <v>1666.898</v>
      </c>
      <c r="W359" s="113">
        <f t="shared" si="71"/>
        <v>1</v>
      </c>
      <c r="X359" s="114">
        <f t="shared" si="76"/>
        <v>1</v>
      </c>
      <c r="Y359" s="114">
        <f t="shared" si="72"/>
        <v>0</v>
      </c>
      <c r="Z359" s="116">
        <f t="shared" si="73"/>
        <v>0</v>
      </c>
      <c r="AA359" s="121" t="str">
        <f t="shared" si="77"/>
        <v>SRSA</v>
      </c>
      <c r="AB359" s="113">
        <f t="shared" si="78"/>
        <v>1</v>
      </c>
      <c r="AC359" s="114">
        <f t="shared" si="79"/>
        <v>0</v>
      </c>
      <c r="AD359" s="116">
        <f t="shared" si="80"/>
        <v>0</v>
      </c>
      <c r="AE359" s="121" t="str">
        <f t="shared" si="74"/>
        <v>-</v>
      </c>
      <c r="AF359" s="113">
        <f t="shared" si="75"/>
        <v>0</v>
      </c>
      <c r="AG359" s="10" t="s">
        <v>605</v>
      </c>
    </row>
    <row r="360" spans="1:33" s="10" customFormat="1" ht="12.75">
      <c r="A360" s="111">
        <v>3109510</v>
      </c>
      <c r="B360" s="112">
        <v>860004000</v>
      </c>
      <c r="C360" s="113" t="s">
        <v>1359</v>
      </c>
      <c r="D360" s="114" t="s">
        <v>1360</v>
      </c>
      <c r="E360" s="114" t="s">
        <v>1361</v>
      </c>
      <c r="F360" s="114">
        <v>69166</v>
      </c>
      <c r="G360" s="115">
        <v>248</v>
      </c>
      <c r="H360" s="116">
        <v>3086452214</v>
      </c>
      <c r="I360" s="117">
        <v>7</v>
      </c>
      <c r="J360" s="118" t="s">
        <v>530</v>
      </c>
      <c r="K360" s="91"/>
      <c r="L360" s="84">
        <v>38.59</v>
      </c>
      <c r="M360" s="88" t="s">
        <v>529</v>
      </c>
      <c r="N360" s="119">
        <v>11.11111111</v>
      </c>
      <c r="O360" s="118" t="s">
        <v>531</v>
      </c>
      <c r="P360" s="70"/>
      <c r="Q360" s="91" t="str">
        <f t="shared" si="70"/>
        <v>NO</v>
      </c>
      <c r="R360" s="120" t="s">
        <v>530</v>
      </c>
      <c r="S360" s="95">
        <v>2822</v>
      </c>
      <c r="T360" s="75">
        <v>536</v>
      </c>
      <c r="U360" s="75">
        <v>423</v>
      </c>
      <c r="V360" s="97">
        <v>269</v>
      </c>
      <c r="W360" s="113">
        <f t="shared" si="71"/>
        <v>1</v>
      </c>
      <c r="X360" s="114">
        <f t="shared" si="76"/>
        <v>1</v>
      </c>
      <c r="Y360" s="114">
        <f t="shared" si="72"/>
        <v>0</v>
      </c>
      <c r="Z360" s="116">
        <f t="shared" si="73"/>
        <v>0</v>
      </c>
      <c r="AA360" s="121" t="str">
        <f t="shared" si="77"/>
        <v>SRSA</v>
      </c>
      <c r="AB360" s="113">
        <f t="shared" si="78"/>
        <v>1</v>
      </c>
      <c r="AC360" s="114">
        <f t="shared" si="79"/>
        <v>0</v>
      </c>
      <c r="AD360" s="116">
        <f t="shared" si="80"/>
        <v>0</v>
      </c>
      <c r="AE360" s="121" t="str">
        <f t="shared" si="74"/>
        <v>-</v>
      </c>
      <c r="AF360" s="113">
        <f t="shared" si="75"/>
        <v>0</v>
      </c>
      <c r="AG360" s="10" t="s">
        <v>604</v>
      </c>
    </row>
    <row r="361" spans="1:33" s="10" customFormat="1" ht="12.75">
      <c r="A361" s="111">
        <v>3177730</v>
      </c>
      <c r="B361" s="112">
        <v>860001000</v>
      </c>
      <c r="C361" s="113" t="s">
        <v>455</v>
      </c>
      <c r="D361" s="114" t="s">
        <v>456</v>
      </c>
      <c r="E361" s="114" t="s">
        <v>1361</v>
      </c>
      <c r="F361" s="114">
        <v>69166</v>
      </c>
      <c r="G361" s="115">
        <v>248</v>
      </c>
      <c r="H361" s="116">
        <v>3086452230</v>
      </c>
      <c r="I361" s="117">
        <v>7</v>
      </c>
      <c r="J361" s="118" t="s">
        <v>530</v>
      </c>
      <c r="K361" s="91"/>
      <c r="L361" s="84">
        <v>72.86</v>
      </c>
      <c r="M361" s="88" t="s">
        <v>529</v>
      </c>
      <c r="N361" s="119">
        <v>18.86792453</v>
      </c>
      <c r="O361" s="118" t="s">
        <v>531</v>
      </c>
      <c r="P361" s="70"/>
      <c r="Q361" s="91" t="str">
        <f t="shared" si="70"/>
        <v>NO</v>
      </c>
      <c r="R361" s="120" t="s">
        <v>530</v>
      </c>
      <c r="S361" s="95">
        <v>4632</v>
      </c>
      <c r="T361" s="75">
        <v>815</v>
      </c>
      <c r="U361" s="75">
        <v>550</v>
      </c>
      <c r="V361" s="97">
        <v>461</v>
      </c>
      <c r="W361" s="113">
        <f t="shared" si="71"/>
        <v>1</v>
      </c>
      <c r="X361" s="114">
        <f t="shared" si="76"/>
        <v>1</v>
      </c>
      <c r="Y361" s="114">
        <f t="shared" si="72"/>
        <v>0</v>
      </c>
      <c r="Z361" s="116">
        <f t="shared" si="73"/>
        <v>0</v>
      </c>
      <c r="AA361" s="121" t="str">
        <f t="shared" si="77"/>
        <v>SRSA</v>
      </c>
      <c r="AB361" s="113">
        <f t="shared" si="78"/>
        <v>1</v>
      </c>
      <c r="AC361" s="114">
        <f t="shared" si="79"/>
        <v>0</v>
      </c>
      <c r="AD361" s="116">
        <f t="shared" si="80"/>
        <v>0</v>
      </c>
      <c r="AE361" s="121" t="str">
        <f t="shared" si="74"/>
        <v>-</v>
      </c>
      <c r="AF361" s="113">
        <f t="shared" si="75"/>
        <v>0</v>
      </c>
      <c r="AG361" s="10" t="s">
        <v>603</v>
      </c>
    </row>
    <row r="362" spans="1:33" s="10" customFormat="1" ht="12.75">
      <c r="A362" s="124">
        <v>3164140</v>
      </c>
      <c r="B362" s="125">
        <v>780111000</v>
      </c>
      <c r="C362" s="126" t="s">
        <v>61</v>
      </c>
      <c r="D362" s="127" t="s">
        <v>62</v>
      </c>
      <c r="E362" s="127" t="s">
        <v>63</v>
      </c>
      <c r="F362" s="127">
        <v>68065</v>
      </c>
      <c r="G362" s="128">
        <v>8641</v>
      </c>
      <c r="H362" s="129">
        <v>4027842154</v>
      </c>
      <c r="I362" s="130">
        <v>8</v>
      </c>
      <c r="J362" s="131" t="s">
        <v>530</v>
      </c>
      <c r="K362" s="132"/>
      <c r="L362" s="133">
        <v>2.88</v>
      </c>
      <c r="M362" s="134" t="s">
        <v>528</v>
      </c>
      <c r="N362" s="135">
        <v>0</v>
      </c>
      <c r="O362" s="131" t="s">
        <v>531</v>
      </c>
      <c r="P362" s="136"/>
      <c r="Q362" s="132" t="str">
        <f t="shared" si="70"/>
        <v>NO</v>
      </c>
      <c r="R362" s="137" t="s">
        <v>530</v>
      </c>
      <c r="S362" s="138">
        <v>251</v>
      </c>
      <c r="T362" s="139">
        <v>0</v>
      </c>
      <c r="U362" s="139">
        <v>6</v>
      </c>
      <c r="V362" s="140">
        <v>11</v>
      </c>
      <c r="W362" s="126">
        <f t="shared" si="71"/>
        <v>1</v>
      </c>
      <c r="X362" s="127">
        <f t="shared" si="76"/>
        <v>1</v>
      </c>
      <c r="Y362" s="127">
        <f t="shared" si="72"/>
        <v>0</v>
      </c>
      <c r="Z362" s="129">
        <f t="shared" si="73"/>
        <v>0</v>
      </c>
      <c r="AA362" s="141" t="str">
        <f t="shared" si="77"/>
        <v>SRSA</v>
      </c>
      <c r="AB362" s="126">
        <f t="shared" si="78"/>
        <v>1</v>
      </c>
      <c r="AC362" s="127">
        <f t="shared" si="79"/>
        <v>0</v>
      </c>
      <c r="AD362" s="129">
        <f t="shared" si="80"/>
        <v>0</v>
      </c>
      <c r="AE362" s="141" t="str">
        <f t="shared" si="74"/>
        <v>-</v>
      </c>
      <c r="AF362" s="126">
        <f t="shared" si="75"/>
        <v>0</v>
      </c>
      <c r="AG362" s="10" t="e">
        <v>#N/A</v>
      </c>
    </row>
    <row r="363" spans="1:33" s="10" customFormat="1" ht="12.75">
      <c r="A363" s="111">
        <v>3105970</v>
      </c>
      <c r="B363" s="112">
        <v>480300000</v>
      </c>
      <c r="C363" s="113" t="s">
        <v>1298</v>
      </c>
      <c r="D363" s="114" t="s">
        <v>1299</v>
      </c>
      <c r="E363" s="114" t="s">
        <v>1300</v>
      </c>
      <c r="F363" s="114">
        <v>68341</v>
      </c>
      <c r="G363" s="115">
        <v>4502</v>
      </c>
      <c r="H363" s="116">
        <v>4026832015</v>
      </c>
      <c r="I363" s="117">
        <v>7</v>
      </c>
      <c r="J363" s="118" t="s">
        <v>530</v>
      </c>
      <c r="K363" s="91"/>
      <c r="L363" s="84">
        <v>446.86</v>
      </c>
      <c r="M363" s="88" t="s">
        <v>528</v>
      </c>
      <c r="N363" s="119">
        <v>10.52631579</v>
      </c>
      <c r="O363" s="118" t="s">
        <v>531</v>
      </c>
      <c r="P363" s="70"/>
      <c r="Q363" s="91" t="str">
        <f t="shared" si="70"/>
        <v>NO</v>
      </c>
      <c r="R363" s="120" t="s">
        <v>530</v>
      </c>
      <c r="S363" s="95">
        <v>21633</v>
      </c>
      <c r="T363" s="75">
        <v>1691</v>
      </c>
      <c r="U363" s="75">
        <v>1969</v>
      </c>
      <c r="V363" s="97">
        <v>1743</v>
      </c>
      <c r="W363" s="113">
        <f t="shared" si="71"/>
        <v>1</v>
      </c>
      <c r="X363" s="114">
        <f t="shared" si="76"/>
        <v>1</v>
      </c>
      <c r="Y363" s="114">
        <f t="shared" si="72"/>
        <v>0</v>
      </c>
      <c r="Z363" s="116">
        <f t="shared" si="73"/>
        <v>0</v>
      </c>
      <c r="AA363" s="121" t="str">
        <f t="shared" si="77"/>
        <v>SRSA</v>
      </c>
      <c r="AB363" s="113">
        <f t="shared" si="78"/>
        <v>1</v>
      </c>
      <c r="AC363" s="114">
        <f t="shared" si="79"/>
        <v>0</v>
      </c>
      <c r="AD363" s="116">
        <f t="shared" si="80"/>
        <v>0</v>
      </c>
      <c r="AE363" s="121" t="str">
        <f t="shared" si="74"/>
        <v>-</v>
      </c>
      <c r="AF363" s="113">
        <f t="shared" si="75"/>
        <v>0</v>
      </c>
      <c r="AG363" s="10" t="s">
        <v>602</v>
      </c>
    </row>
    <row r="364" spans="1:33" s="10" customFormat="1" ht="12.75">
      <c r="A364" s="111">
        <v>3133390</v>
      </c>
      <c r="B364" s="112">
        <v>10033000</v>
      </c>
      <c r="C364" s="113" t="s">
        <v>1504</v>
      </c>
      <c r="D364" s="114" t="s">
        <v>1505</v>
      </c>
      <c r="E364" s="114" t="s">
        <v>1173</v>
      </c>
      <c r="F364" s="114">
        <v>68901</v>
      </c>
      <c r="G364" s="115">
        <v>1929</v>
      </c>
      <c r="H364" s="116">
        <v>4024638326</v>
      </c>
      <c r="I364" s="117">
        <v>7</v>
      </c>
      <c r="J364" s="118" t="s">
        <v>530</v>
      </c>
      <c r="K364" s="91"/>
      <c r="L364" s="84">
        <v>18.48</v>
      </c>
      <c r="M364" s="88" t="s">
        <v>528</v>
      </c>
      <c r="N364" s="119">
        <v>1.052631579</v>
      </c>
      <c r="O364" s="118" t="s">
        <v>531</v>
      </c>
      <c r="P364" s="70"/>
      <c r="Q364" s="91" t="str">
        <f t="shared" si="70"/>
        <v>NO</v>
      </c>
      <c r="R364" s="120" t="s">
        <v>530</v>
      </c>
      <c r="S364" s="95">
        <v>2146</v>
      </c>
      <c r="T364" s="75">
        <v>0</v>
      </c>
      <c r="U364" s="75">
        <v>41</v>
      </c>
      <c r="V364" s="97">
        <v>79</v>
      </c>
      <c r="W364" s="113">
        <f t="shared" si="71"/>
        <v>1</v>
      </c>
      <c r="X364" s="114">
        <f t="shared" si="76"/>
        <v>1</v>
      </c>
      <c r="Y364" s="114">
        <f t="shared" si="72"/>
        <v>0</v>
      </c>
      <c r="Z364" s="116">
        <f t="shared" si="73"/>
        <v>0</v>
      </c>
      <c r="AA364" s="121" t="str">
        <f t="shared" si="77"/>
        <v>SRSA</v>
      </c>
      <c r="AB364" s="113">
        <f t="shared" si="78"/>
        <v>1</v>
      </c>
      <c r="AC364" s="114">
        <f t="shared" si="79"/>
        <v>0</v>
      </c>
      <c r="AD364" s="116">
        <f t="shared" si="80"/>
        <v>0</v>
      </c>
      <c r="AE364" s="121" t="str">
        <f t="shared" si="74"/>
        <v>-</v>
      </c>
      <c r="AF364" s="113">
        <f t="shared" si="75"/>
        <v>0</v>
      </c>
      <c r="AG364" s="10" t="s">
        <v>1504</v>
      </c>
    </row>
    <row r="365" spans="1:33" s="1" customFormat="1" ht="12.75">
      <c r="A365" s="122">
        <v>3100074</v>
      </c>
      <c r="B365" s="122">
        <v>230049000</v>
      </c>
      <c r="C365" s="113" t="s">
        <v>1031</v>
      </c>
      <c r="D365" s="114" t="s">
        <v>1032</v>
      </c>
      <c r="E365" s="114" t="s">
        <v>999</v>
      </c>
      <c r="F365" s="114">
        <v>69337</v>
      </c>
      <c r="G365" s="114">
        <v>2650</v>
      </c>
      <c r="H365" s="116">
        <v>3084320107</v>
      </c>
      <c r="I365" s="117">
        <v>7</v>
      </c>
      <c r="J365" s="118" t="s">
        <v>530</v>
      </c>
      <c r="K365" s="91"/>
      <c r="L365" s="84">
        <v>30.38</v>
      </c>
      <c r="M365" s="88" t="s">
        <v>529</v>
      </c>
      <c r="N365" s="119">
        <v>14.81481481</v>
      </c>
      <c r="O365" s="118" t="s">
        <v>531</v>
      </c>
      <c r="P365" s="70"/>
      <c r="Q365" s="91" t="str">
        <f t="shared" si="70"/>
        <v>NO</v>
      </c>
      <c r="R365" s="120" t="s">
        <v>530</v>
      </c>
      <c r="S365" s="95">
        <v>936</v>
      </c>
      <c r="T365" s="75">
        <v>0</v>
      </c>
      <c r="U365" s="75">
        <v>59</v>
      </c>
      <c r="V365" s="97">
        <v>112</v>
      </c>
      <c r="W365" s="113">
        <f t="shared" si="71"/>
        <v>1</v>
      </c>
      <c r="X365" s="114">
        <f t="shared" si="76"/>
        <v>1</v>
      </c>
      <c r="Y365" s="114">
        <f t="shared" si="72"/>
        <v>0</v>
      </c>
      <c r="Z365" s="116">
        <f t="shared" si="73"/>
        <v>0</v>
      </c>
      <c r="AA365" s="121" t="str">
        <f t="shared" si="77"/>
        <v>SRSA</v>
      </c>
      <c r="AB365" s="113">
        <f t="shared" si="78"/>
        <v>1</v>
      </c>
      <c r="AC365" s="114">
        <f t="shared" si="79"/>
        <v>0</v>
      </c>
      <c r="AD365" s="116">
        <f t="shared" si="80"/>
        <v>0</v>
      </c>
      <c r="AE365" s="121" t="str">
        <f t="shared" si="74"/>
        <v>-</v>
      </c>
      <c r="AF365" s="113">
        <f t="shared" si="75"/>
        <v>0</v>
      </c>
      <c r="AG365" s="10" t="s">
        <v>601</v>
      </c>
    </row>
    <row r="366" spans="1:33" s="10" customFormat="1" ht="12.75">
      <c r="A366" s="111">
        <v>3108990</v>
      </c>
      <c r="B366" s="112">
        <v>600004000</v>
      </c>
      <c r="C366" s="113" t="s">
        <v>1351</v>
      </c>
      <c r="D366" s="114" t="s">
        <v>943</v>
      </c>
      <c r="E366" s="114" t="s">
        <v>1352</v>
      </c>
      <c r="F366" s="114">
        <v>69167</v>
      </c>
      <c r="G366" s="115">
        <v>68</v>
      </c>
      <c r="H366" s="116">
        <v>3085872320</v>
      </c>
      <c r="I366" s="117">
        <v>7</v>
      </c>
      <c r="J366" s="118" t="s">
        <v>530</v>
      </c>
      <c r="K366" s="91"/>
      <c r="L366" s="84">
        <v>41.34</v>
      </c>
      <c r="M366" s="88" t="s">
        <v>528</v>
      </c>
      <c r="N366" s="119">
        <v>28.20512821</v>
      </c>
      <c r="O366" s="118" t="s">
        <v>530</v>
      </c>
      <c r="P366" s="70"/>
      <c r="Q366" s="91" t="str">
        <f t="shared" si="70"/>
        <v>NO</v>
      </c>
      <c r="R366" s="120" t="s">
        <v>530</v>
      </c>
      <c r="S366" s="95">
        <v>6477</v>
      </c>
      <c r="T366" s="75">
        <v>135</v>
      </c>
      <c r="U366" s="75">
        <v>81</v>
      </c>
      <c r="V366" s="97">
        <v>154</v>
      </c>
      <c r="W366" s="113">
        <f t="shared" si="71"/>
        <v>1</v>
      </c>
      <c r="X366" s="114">
        <f t="shared" si="76"/>
        <v>1</v>
      </c>
      <c r="Y366" s="114">
        <f t="shared" si="72"/>
        <v>0</v>
      </c>
      <c r="Z366" s="116">
        <f t="shared" si="73"/>
        <v>0</v>
      </c>
      <c r="AA366" s="121" t="str">
        <f t="shared" si="77"/>
        <v>SRSA</v>
      </c>
      <c r="AB366" s="113">
        <f t="shared" si="78"/>
        <v>1</v>
      </c>
      <c r="AC366" s="114">
        <f t="shared" si="79"/>
        <v>1</v>
      </c>
      <c r="AD366" s="116" t="str">
        <f t="shared" si="80"/>
        <v>Initial</v>
      </c>
      <c r="AE366" s="121" t="str">
        <f t="shared" si="74"/>
        <v>-</v>
      </c>
      <c r="AF366" s="113" t="str">
        <f t="shared" si="75"/>
        <v>SRSA</v>
      </c>
      <c r="AG366" s="10" t="s">
        <v>600</v>
      </c>
    </row>
    <row r="367" spans="1:33" s="10" customFormat="1" ht="12.75">
      <c r="A367" s="111">
        <v>3100129</v>
      </c>
      <c r="B367" s="112">
        <v>630030000</v>
      </c>
      <c r="C367" s="113" t="s">
        <v>1147</v>
      </c>
      <c r="D367" s="114" t="s">
        <v>1148</v>
      </c>
      <c r="E367" s="114" t="s">
        <v>1149</v>
      </c>
      <c r="F367" s="114">
        <v>68640</v>
      </c>
      <c r="G367" s="115">
        <v>640</v>
      </c>
      <c r="H367" s="116">
        <v>4029932274</v>
      </c>
      <c r="I367" s="117">
        <v>7</v>
      </c>
      <c r="J367" s="118" t="s">
        <v>530</v>
      </c>
      <c r="K367" s="91"/>
      <c r="L367" s="84">
        <v>500.11</v>
      </c>
      <c r="M367" s="88" t="s">
        <v>529</v>
      </c>
      <c r="N367" s="119">
        <v>11.34380454</v>
      </c>
      <c r="O367" s="118" t="s">
        <v>531</v>
      </c>
      <c r="P367" s="70"/>
      <c r="Q367" s="91" t="str">
        <f t="shared" si="70"/>
        <v>NO</v>
      </c>
      <c r="R367" s="120" t="s">
        <v>530</v>
      </c>
      <c r="S367" s="95">
        <v>26963</v>
      </c>
      <c r="T367" s="75">
        <v>2316</v>
      </c>
      <c r="U367" s="75">
        <v>2508</v>
      </c>
      <c r="V367" s="97">
        <v>1934</v>
      </c>
      <c r="W367" s="113">
        <f t="shared" si="71"/>
        <v>1</v>
      </c>
      <c r="X367" s="114">
        <f t="shared" si="76"/>
        <v>1</v>
      </c>
      <c r="Y367" s="114">
        <f t="shared" si="72"/>
        <v>0</v>
      </c>
      <c r="Z367" s="116">
        <f t="shared" si="73"/>
        <v>0</v>
      </c>
      <c r="AA367" s="121" t="str">
        <f t="shared" si="77"/>
        <v>SRSA</v>
      </c>
      <c r="AB367" s="113">
        <f t="shared" si="78"/>
        <v>1</v>
      </c>
      <c r="AC367" s="114">
        <f t="shared" si="79"/>
        <v>0</v>
      </c>
      <c r="AD367" s="116">
        <f t="shared" si="80"/>
        <v>0</v>
      </c>
      <c r="AE367" s="121" t="str">
        <f t="shared" si="74"/>
        <v>-</v>
      </c>
      <c r="AF367" s="113">
        <f t="shared" si="75"/>
        <v>0</v>
      </c>
      <c r="AG367" s="10" t="s">
        <v>599</v>
      </c>
    </row>
    <row r="368" spans="1:33" s="10" customFormat="1" ht="12.75">
      <c r="A368" s="111">
        <v>3119560</v>
      </c>
      <c r="B368" s="112">
        <v>870016000</v>
      </c>
      <c r="C368" s="113" t="s">
        <v>1423</v>
      </c>
      <c r="D368" s="114" t="s">
        <v>1424</v>
      </c>
      <c r="E368" s="114" t="s">
        <v>1425</v>
      </c>
      <c r="F368" s="114">
        <v>68039</v>
      </c>
      <c r="G368" s="115">
        <v>280</v>
      </c>
      <c r="H368" s="116">
        <v>4028375622</v>
      </c>
      <c r="I368" s="117">
        <v>7</v>
      </c>
      <c r="J368" s="118" t="s">
        <v>530</v>
      </c>
      <c r="K368" s="91"/>
      <c r="L368" s="84">
        <v>278.31</v>
      </c>
      <c r="M368" s="88" t="s">
        <v>528</v>
      </c>
      <c r="N368" s="119">
        <v>41.14832536</v>
      </c>
      <c r="O368" s="118" t="s">
        <v>530</v>
      </c>
      <c r="P368" s="70"/>
      <c r="Q368" s="91" t="str">
        <f t="shared" si="70"/>
        <v>NO</v>
      </c>
      <c r="R368" s="120" t="s">
        <v>530</v>
      </c>
      <c r="S368" s="95">
        <v>64490</v>
      </c>
      <c r="T368" s="75">
        <v>11031</v>
      </c>
      <c r="U368" s="75">
        <v>7408</v>
      </c>
      <c r="V368" s="97">
        <v>3353</v>
      </c>
      <c r="W368" s="113">
        <f t="shared" si="71"/>
        <v>1</v>
      </c>
      <c r="X368" s="114">
        <f t="shared" si="76"/>
        <v>1</v>
      </c>
      <c r="Y368" s="114">
        <f t="shared" si="72"/>
        <v>0</v>
      </c>
      <c r="Z368" s="116">
        <f t="shared" si="73"/>
        <v>0</v>
      </c>
      <c r="AA368" s="121" t="str">
        <f t="shared" si="77"/>
        <v>SRSA</v>
      </c>
      <c r="AB368" s="113">
        <f t="shared" si="78"/>
        <v>1</v>
      </c>
      <c r="AC368" s="114">
        <f t="shared" si="79"/>
        <v>1</v>
      </c>
      <c r="AD368" s="116" t="str">
        <f t="shared" si="80"/>
        <v>Initial</v>
      </c>
      <c r="AE368" s="121" t="str">
        <f t="shared" si="74"/>
        <v>-</v>
      </c>
      <c r="AF368" s="113" t="str">
        <f t="shared" si="75"/>
        <v>SRSA</v>
      </c>
      <c r="AG368" s="10" t="s">
        <v>598</v>
      </c>
    </row>
    <row r="369" spans="1:33" s="10" customFormat="1" ht="12.75">
      <c r="A369" s="111">
        <v>3123070</v>
      </c>
      <c r="B369" s="112">
        <v>660020000</v>
      </c>
      <c r="C369" s="113" t="s">
        <v>1440</v>
      </c>
      <c r="D369" s="114" t="s">
        <v>1441</v>
      </c>
      <c r="E369" s="114" t="s">
        <v>1442</v>
      </c>
      <c r="F369" s="114">
        <v>68454</v>
      </c>
      <c r="G369" s="115">
        <v>98</v>
      </c>
      <c r="H369" s="116">
        <v>4028284655</v>
      </c>
      <c r="I369" s="117">
        <v>7</v>
      </c>
      <c r="J369" s="118" t="s">
        <v>530</v>
      </c>
      <c r="K369" s="91"/>
      <c r="L369" s="84">
        <v>62.79</v>
      </c>
      <c r="M369" s="88" t="s">
        <v>528</v>
      </c>
      <c r="N369" s="119">
        <v>8.955223881</v>
      </c>
      <c r="O369" s="118" t="s">
        <v>531</v>
      </c>
      <c r="P369" s="70"/>
      <c r="Q369" s="91" t="str">
        <f t="shared" si="70"/>
        <v>NO</v>
      </c>
      <c r="R369" s="120" t="s">
        <v>530</v>
      </c>
      <c r="S369" s="95">
        <v>1776</v>
      </c>
      <c r="T369" s="75">
        <v>0</v>
      </c>
      <c r="U369" s="75">
        <v>132</v>
      </c>
      <c r="V369" s="97">
        <v>251</v>
      </c>
      <c r="W369" s="113">
        <f t="shared" si="71"/>
        <v>1</v>
      </c>
      <c r="X369" s="114">
        <f t="shared" si="76"/>
        <v>1</v>
      </c>
      <c r="Y369" s="114">
        <f t="shared" si="72"/>
        <v>0</v>
      </c>
      <c r="Z369" s="116">
        <f t="shared" si="73"/>
        <v>0</v>
      </c>
      <c r="AA369" s="121" t="str">
        <f t="shared" si="77"/>
        <v>SRSA</v>
      </c>
      <c r="AB369" s="113">
        <f t="shared" si="78"/>
        <v>1</v>
      </c>
      <c r="AC369" s="114">
        <f t="shared" si="79"/>
        <v>0</v>
      </c>
      <c r="AD369" s="116">
        <f t="shared" si="80"/>
        <v>0</v>
      </c>
      <c r="AE369" s="121" t="str">
        <f t="shared" si="74"/>
        <v>-</v>
      </c>
      <c r="AF369" s="113">
        <f t="shared" si="75"/>
        <v>0</v>
      </c>
      <c r="AG369" s="10" t="s">
        <v>597</v>
      </c>
    </row>
    <row r="370" spans="1:33" s="10" customFormat="1" ht="12.75">
      <c r="A370" s="111">
        <v>3155450</v>
      </c>
      <c r="B370" s="112">
        <v>450074000</v>
      </c>
      <c r="C370" s="113" t="s">
        <v>19</v>
      </c>
      <c r="D370" s="114" t="s">
        <v>20</v>
      </c>
      <c r="E370" s="114" t="s">
        <v>1204</v>
      </c>
      <c r="F370" s="114">
        <v>68713</v>
      </c>
      <c r="G370" s="115" t="s">
        <v>1098</v>
      </c>
      <c r="H370" s="116">
        <v>4029252435</v>
      </c>
      <c r="I370" s="117">
        <v>7</v>
      </c>
      <c r="J370" s="118" t="s">
        <v>530</v>
      </c>
      <c r="K370" s="91"/>
      <c r="L370" s="84">
        <v>22.51242</v>
      </c>
      <c r="M370" s="88" t="s">
        <v>529</v>
      </c>
      <c r="N370" s="119">
        <v>32.25806452</v>
      </c>
      <c r="O370" s="118" t="s">
        <v>530</v>
      </c>
      <c r="P370" s="70"/>
      <c r="Q370" s="91" t="str">
        <f t="shared" si="70"/>
        <v>NO</v>
      </c>
      <c r="R370" s="120" t="s">
        <v>530</v>
      </c>
      <c r="S370" s="95">
        <v>3651.03</v>
      </c>
      <c r="T370" s="75">
        <v>0</v>
      </c>
      <c r="U370" s="75">
        <v>43.436</v>
      </c>
      <c r="V370" s="97">
        <v>97.553</v>
      </c>
      <c r="W370" s="113">
        <f t="shared" si="71"/>
        <v>1</v>
      </c>
      <c r="X370" s="114">
        <f t="shared" si="76"/>
        <v>1</v>
      </c>
      <c r="Y370" s="114">
        <f t="shared" si="72"/>
        <v>0</v>
      </c>
      <c r="Z370" s="116">
        <f t="shared" si="73"/>
        <v>0</v>
      </c>
      <c r="AA370" s="121" t="str">
        <f t="shared" si="77"/>
        <v>SRSA</v>
      </c>
      <c r="AB370" s="113">
        <f t="shared" si="78"/>
        <v>1</v>
      </c>
      <c r="AC370" s="114">
        <f t="shared" si="79"/>
        <v>1</v>
      </c>
      <c r="AD370" s="116" t="str">
        <f t="shared" si="80"/>
        <v>Initial</v>
      </c>
      <c r="AE370" s="121" t="str">
        <f t="shared" si="74"/>
        <v>-</v>
      </c>
      <c r="AF370" s="113" t="str">
        <f t="shared" si="75"/>
        <v>SRSA</v>
      </c>
      <c r="AG370" s="10" t="s">
        <v>596</v>
      </c>
    </row>
    <row r="371" spans="1:33" s="10" customFormat="1" ht="12.75">
      <c r="A371" s="111">
        <v>3178020</v>
      </c>
      <c r="B371" s="112">
        <v>160006000</v>
      </c>
      <c r="C371" s="113" t="s">
        <v>459</v>
      </c>
      <c r="D371" s="114" t="s">
        <v>460</v>
      </c>
      <c r="E371" s="114" t="s">
        <v>1358</v>
      </c>
      <c r="F371" s="114">
        <v>69201</v>
      </c>
      <c r="G371" s="115">
        <v>90</v>
      </c>
      <c r="H371" s="116">
        <v>4023762730</v>
      </c>
      <c r="I371" s="117">
        <v>7</v>
      </c>
      <c r="J371" s="118" t="s">
        <v>530</v>
      </c>
      <c r="K371" s="91"/>
      <c r="L371" s="84">
        <v>256.68</v>
      </c>
      <c r="M371" s="88" t="s">
        <v>529</v>
      </c>
      <c r="N371" s="119">
        <v>10.40892193</v>
      </c>
      <c r="O371" s="118" t="s">
        <v>531</v>
      </c>
      <c r="P371" s="70"/>
      <c r="Q371" s="91" t="str">
        <f t="shared" si="70"/>
        <v>NO</v>
      </c>
      <c r="R371" s="120" t="s">
        <v>530</v>
      </c>
      <c r="S371" s="95">
        <v>12151</v>
      </c>
      <c r="T371" s="75">
        <v>1321</v>
      </c>
      <c r="U371" s="75">
        <v>541</v>
      </c>
      <c r="V371" s="97">
        <v>1031</v>
      </c>
      <c r="W371" s="113">
        <f t="shared" si="71"/>
        <v>1</v>
      </c>
      <c r="X371" s="114">
        <f t="shared" si="76"/>
        <v>1</v>
      </c>
      <c r="Y371" s="114">
        <f t="shared" si="72"/>
        <v>0</v>
      </c>
      <c r="Z371" s="116">
        <f t="shared" si="73"/>
        <v>0</v>
      </c>
      <c r="AA371" s="121" t="str">
        <f t="shared" si="77"/>
        <v>SRSA</v>
      </c>
      <c r="AB371" s="113">
        <f t="shared" si="78"/>
        <v>1</v>
      </c>
      <c r="AC371" s="114">
        <f t="shared" si="79"/>
        <v>0</v>
      </c>
      <c r="AD371" s="116">
        <f t="shared" si="80"/>
        <v>0</v>
      </c>
      <c r="AE371" s="121" t="str">
        <f t="shared" si="74"/>
        <v>-</v>
      </c>
      <c r="AF371" s="113">
        <f t="shared" si="75"/>
        <v>0</v>
      </c>
      <c r="AG371" s="10" t="s">
        <v>595</v>
      </c>
    </row>
    <row r="372" spans="1:33" s="10" customFormat="1" ht="12.75">
      <c r="A372" s="111">
        <v>3129250</v>
      </c>
      <c r="B372" s="112">
        <v>230028000</v>
      </c>
      <c r="C372" s="113" t="s">
        <v>1474</v>
      </c>
      <c r="D372" s="114" t="s">
        <v>1032</v>
      </c>
      <c r="E372" s="114" t="s">
        <v>999</v>
      </c>
      <c r="F372" s="114">
        <v>69337</v>
      </c>
      <c r="G372" s="115">
        <v>2650</v>
      </c>
      <c r="H372" s="116">
        <v>3084320107</v>
      </c>
      <c r="I372" s="117">
        <v>7</v>
      </c>
      <c r="J372" s="118" t="s">
        <v>530</v>
      </c>
      <c r="K372" s="91"/>
      <c r="L372" s="84">
        <v>10.62</v>
      </c>
      <c r="M372" s="88" t="s">
        <v>529</v>
      </c>
      <c r="N372" s="119">
        <v>26.66666667</v>
      </c>
      <c r="O372" s="118" t="s">
        <v>530</v>
      </c>
      <c r="P372" s="70"/>
      <c r="Q372" s="91" t="str">
        <f t="shared" si="70"/>
        <v>NO</v>
      </c>
      <c r="R372" s="120" t="s">
        <v>530</v>
      </c>
      <c r="S372" s="95">
        <v>1626</v>
      </c>
      <c r="T372" s="75">
        <v>0</v>
      </c>
      <c r="U372" s="75">
        <v>22</v>
      </c>
      <c r="V372" s="97">
        <v>41</v>
      </c>
      <c r="W372" s="113">
        <f t="shared" si="71"/>
        <v>1</v>
      </c>
      <c r="X372" s="114">
        <f t="shared" si="76"/>
        <v>1</v>
      </c>
      <c r="Y372" s="114">
        <f t="shared" si="72"/>
        <v>0</v>
      </c>
      <c r="Z372" s="116">
        <f t="shared" si="73"/>
        <v>0</v>
      </c>
      <c r="AA372" s="121" t="str">
        <f t="shared" si="77"/>
        <v>SRSA</v>
      </c>
      <c r="AB372" s="113">
        <f t="shared" si="78"/>
        <v>1</v>
      </c>
      <c r="AC372" s="114">
        <f t="shared" si="79"/>
        <v>1</v>
      </c>
      <c r="AD372" s="116" t="str">
        <f t="shared" si="80"/>
        <v>Initial</v>
      </c>
      <c r="AE372" s="121" t="str">
        <f t="shared" si="74"/>
        <v>-</v>
      </c>
      <c r="AF372" s="113" t="str">
        <f t="shared" si="75"/>
        <v>SRSA</v>
      </c>
      <c r="AG372" s="10" t="s">
        <v>594</v>
      </c>
    </row>
    <row r="373" spans="1:33" s="10" customFormat="1" ht="12.75">
      <c r="A373" s="124">
        <v>3108860</v>
      </c>
      <c r="B373" s="125">
        <v>20004000</v>
      </c>
      <c r="C373" s="126" t="s">
        <v>1348</v>
      </c>
      <c r="D373" s="127" t="s">
        <v>1349</v>
      </c>
      <c r="E373" s="127" t="s">
        <v>1350</v>
      </c>
      <c r="F373" s="127">
        <v>68756</v>
      </c>
      <c r="G373" s="128">
        <v>5034</v>
      </c>
      <c r="H373" s="129">
        <v>4028875007</v>
      </c>
      <c r="I373" s="130">
        <v>7</v>
      </c>
      <c r="J373" s="131" t="s">
        <v>530</v>
      </c>
      <c r="K373" s="132"/>
      <c r="L373" s="133">
        <v>6.56</v>
      </c>
      <c r="M373" s="134" t="s">
        <v>529</v>
      </c>
      <c r="N373" s="135">
        <v>20</v>
      </c>
      <c r="O373" s="131" t="s">
        <v>530</v>
      </c>
      <c r="P373" s="136"/>
      <c r="Q373" s="132" t="str">
        <f t="shared" si="70"/>
        <v>NO</v>
      </c>
      <c r="R373" s="137" t="s">
        <v>530</v>
      </c>
      <c r="S373" s="138">
        <v>2287</v>
      </c>
      <c r="T373" s="139">
        <v>0</v>
      </c>
      <c r="U373" s="139">
        <v>14</v>
      </c>
      <c r="V373" s="140">
        <v>26</v>
      </c>
      <c r="W373" s="126">
        <f t="shared" si="71"/>
        <v>1</v>
      </c>
      <c r="X373" s="127">
        <f t="shared" si="76"/>
        <v>1</v>
      </c>
      <c r="Y373" s="127">
        <f t="shared" si="72"/>
        <v>0</v>
      </c>
      <c r="Z373" s="129">
        <f t="shared" si="73"/>
        <v>0</v>
      </c>
      <c r="AA373" s="141" t="str">
        <f t="shared" si="77"/>
        <v>SRSA</v>
      </c>
      <c r="AB373" s="126">
        <f t="shared" si="78"/>
        <v>1</v>
      </c>
      <c r="AC373" s="127">
        <f t="shared" si="79"/>
        <v>1</v>
      </c>
      <c r="AD373" s="129" t="str">
        <f t="shared" si="80"/>
        <v>Initial</v>
      </c>
      <c r="AE373" s="141" t="str">
        <f t="shared" si="74"/>
        <v>-</v>
      </c>
      <c r="AF373" s="126" t="str">
        <f t="shared" si="75"/>
        <v>SRSA</v>
      </c>
      <c r="AG373" s="10" t="e">
        <v>#N/A</v>
      </c>
    </row>
    <row r="374" spans="1:33" s="10" customFormat="1" ht="12.75">
      <c r="A374" s="111">
        <v>3121270</v>
      </c>
      <c r="B374" s="112">
        <v>760018000</v>
      </c>
      <c r="C374" s="113" t="s">
        <v>1348</v>
      </c>
      <c r="D374" s="114" t="s">
        <v>1435</v>
      </c>
      <c r="E374" s="114" t="s">
        <v>1071</v>
      </c>
      <c r="F374" s="114">
        <v>68333</v>
      </c>
      <c r="G374" s="115">
        <v>9728</v>
      </c>
      <c r="H374" s="116">
        <v>4028265558</v>
      </c>
      <c r="I374" s="117">
        <v>7</v>
      </c>
      <c r="J374" s="118" t="s">
        <v>530</v>
      </c>
      <c r="K374" s="91"/>
      <c r="L374" s="84">
        <v>18.49</v>
      </c>
      <c r="M374" s="88" t="s">
        <v>528</v>
      </c>
      <c r="N374" s="119">
        <v>14.28571429</v>
      </c>
      <c r="O374" s="118" t="s">
        <v>531</v>
      </c>
      <c r="P374" s="70"/>
      <c r="Q374" s="91" t="str">
        <f t="shared" si="70"/>
        <v>NO</v>
      </c>
      <c r="R374" s="120" t="s">
        <v>530</v>
      </c>
      <c r="S374" s="95">
        <v>1360</v>
      </c>
      <c r="T374" s="75">
        <v>0</v>
      </c>
      <c r="U374" s="75">
        <v>41</v>
      </c>
      <c r="V374" s="97">
        <v>79</v>
      </c>
      <c r="W374" s="113">
        <f t="shared" si="71"/>
        <v>1</v>
      </c>
      <c r="X374" s="114">
        <f t="shared" si="76"/>
        <v>1</v>
      </c>
      <c r="Y374" s="114">
        <f t="shared" si="72"/>
        <v>0</v>
      </c>
      <c r="Z374" s="116">
        <f t="shared" si="73"/>
        <v>0</v>
      </c>
      <c r="AA374" s="121" t="str">
        <f t="shared" si="77"/>
        <v>SRSA</v>
      </c>
      <c r="AB374" s="113">
        <f t="shared" si="78"/>
        <v>1</v>
      </c>
      <c r="AC374" s="114">
        <f t="shared" si="79"/>
        <v>0</v>
      </c>
      <c r="AD374" s="116">
        <f t="shared" si="80"/>
        <v>0</v>
      </c>
      <c r="AE374" s="121" t="str">
        <f t="shared" si="74"/>
        <v>-</v>
      </c>
      <c r="AF374" s="113">
        <f t="shared" si="75"/>
        <v>0</v>
      </c>
      <c r="AG374" s="10" t="s">
        <v>593</v>
      </c>
    </row>
    <row r="375" spans="1:33" s="10" customFormat="1" ht="12.75">
      <c r="A375" s="124">
        <v>3114700</v>
      </c>
      <c r="B375" s="125">
        <v>880010000</v>
      </c>
      <c r="C375" s="126" t="s">
        <v>1385</v>
      </c>
      <c r="D375" s="127" t="s">
        <v>1386</v>
      </c>
      <c r="E375" s="127" t="s">
        <v>1387</v>
      </c>
      <c r="F375" s="127">
        <v>68862</v>
      </c>
      <c r="G375" s="128">
        <v>9738</v>
      </c>
      <c r="H375" s="129">
        <v>3087283379</v>
      </c>
      <c r="I375" s="130">
        <v>7</v>
      </c>
      <c r="J375" s="131" t="s">
        <v>530</v>
      </c>
      <c r="K375" s="132"/>
      <c r="L375" s="133">
        <v>9.51</v>
      </c>
      <c r="M375" s="134" t="s">
        <v>529</v>
      </c>
      <c r="N375" s="135">
        <v>17.64705882</v>
      </c>
      <c r="O375" s="131" t="s">
        <v>531</v>
      </c>
      <c r="P375" s="136"/>
      <c r="Q375" s="132" t="str">
        <f t="shared" si="70"/>
        <v>NO</v>
      </c>
      <c r="R375" s="137" t="s">
        <v>530</v>
      </c>
      <c r="S375" s="138">
        <v>922</v>
      </c>
      <c r="T375" s="139">
        <v>0</v>
      </c>
      <c r="U375" s="139">
        <v>20</v>
      </c>
      <c r="V375" s="140">
        <v>89</v>
      </c>
      <c r="W375" s="126">
        <f t="shared" si="71"/>
        <v>1</v>
      </c>
      <c r="X375" s="127">
        <f t="shared" si="76"/>
        <v>1</v>
      </c>
      <c r="Y375" s="127">
        <f t="shared" si="72"/>
        <v>0</v>
      </c>
      <c r="Z375" s="129">
        <f t="shared" si="73"/>
        <v>0</v>
      </c>
      <c r="AA375" s="141" t="str">
        <f t="shared" si="77"/>
        <v>SRSA</v>
      </c>
      <c r="AB375" s="126">
        <f t="shared" si="78"/>
        <v>1</v>
      </c>
      <c r="AC375" s="127">
        <f t="shared" si="79"/>
        <v>0</v>
      </c>
      <c r="AD375" s="129">
        <f t="shared" si="80"/>
        <v>0</v>
      </c>
      <c r="AE375" s="141" t="str">
        <f t="shared" si="74"/>
        <v>-</v>
      </c>
      <c r="AF375" s="126">
        <f t="shared" si="75"/>
        <v>0</v>
      </c>
      <c r="AG375" s="10" t="e">
        <v>#N/A</v>
      </c>
    </row>
    <row r="376" spans="1:33" s="10" customFormat="1" ht="12.75">
      <c r="A376" s="124">
        <v>3125770</v>
      </c>
      <c r="B376" s="125">
        <v>880023000</v>
      </c>
      <c r="C376" s="126" t="s">
        <v>1454</v>
      </c>
      <c r="D376" s="127" t="s">
        <v>1455</v>
      </c>
      <c r="E376" s="127" t="s">
        <v>1387</v>
      </c>
      <c r="F376" s="127">
        <v>68862</v>
      </c>
      <c r="G376" s="128">
        <v>9707</v>
      </c>
      <c r="H376" s="129">
        <v>3087285667</v>
      </c>
      <c r="I376" s="130">
        <v>7</v>
      </c>
      <c r="J376" s="131" t="s">
        <v>530</v>
      </c>
      <c r="K376" s="132"/>
      <c r="L376" s="133">
        <v>29.65</v>
      </c>
      <c r="M376" s="134" t="s">
        <v>529</v>
      </c>
      <c r="N376" s="135">
        <v>45.45454545</v>
      </c>
      <c r="O376" s="131" t="s">
        <v>530</v>
      </c>
      <c r="P376" s="136"/>
      <c r="Q376" s="132" t="str">
        <f t="shared" si="70"/>
        <v>NO</v>
      </c>
      <c r="R376" s="137" t="s">
        <v>530</v>
      </c>
      <c r="S376" s="138">
        <v>1091</v>
      </c>
      <c r="T376" s="139">
        <v>0</v>
      </c>
      <c r="U376" s="139">
        <v>59</v>
      </c>
      <c r="V376" s="140">
        <v>112</v>
      </c>
      <c r="W376" s="126">
        <f t="shared" si="71"/>
        <v>1</v>
      </c>
      <c r="X376" s="127">
        <f t="shared" si="76"/>
        <v>1</v>
      </c>
      <c r="Y376" s="127">
        <f t="shared" si="72"/>
        <v>0</v>
      </c>
      <c r="Z376" s="129">
        <f t="shared" si="73"/>
        <v>0</v>
      </c>
      <c r="AA376" s="141" t="str">
        <f t="shared" si="77"/>
        <v>SRSA</v>
      </c>
      <c r="AB376" s="126">
        <f t="shared" si="78"/>
        <v>1</v>
      </c>
      <c r="AC376" s="127">
        <f t="shared" si="79"/>
        <v>1</v>
      </c>
      <c r="AD376" s="129" t="str">
        <f t="shared" si="80"/>
        <v>Initial</v>
      </c>
      <c r="AE376" s="141" t="str">
        <f t="shared" si="74"/>
        <v>-</v>
      </c>
      <c r="AF376" s="126" t="str">
        <f t="shared" si="75"/>
        <v>SRSA</v>
      </c>
      <c r="AG376" s="10" t="e">
        <v>#N/A</v>
      </c>
    </row>
    <row r="377" spans="1:33" s="10" customFormat="1" ht="12.75">
      <c r="A377" s="111">
        <v>3107830</v>
      </c>
      <c r="B377" s="112">
        <v>380002000</v>
      </c>
      <c r="C377" s="113" t="s">
        <v>1331</v>
      </c>
      <c r="D377" s="114" t="s">
        <v>1332</v>
      </c>
      <c r="E377" s="114" t="s">
        <v>1333</v>
      </c>
      <c r="F377" s="114">
        <v>69366</v>
      </c>
      <c r="G377" s="115">
        <v>9509</v>
      </c>
      <c r="H377" s="116">
        <v>3085446557</v>
      </c>
      <c r="I377" s="117">
        <v>7</v>
      </c>
      <c r="J377" s="118" t="s">
        <v>530</v>
      </c>
      <c r="K377" s="91"/>
      <c r="L377" s="84">
        <v>4.85</v>
      </c>
      <c r="M377" s="88" t="s">
        <v>529</v>
      </c>
      <c r="N377" s="119">
        <v>14.28571429</v>
      </c>
      <c r="O377" s="118" t="s">
        <v>531</v>
      </c>
      <c r="P377" s="70"/>
      <c r="Q377" s="91" t="str">
        <f t="shared" si="70"/>
        <v>NO</v>
      </c>
      <c r="R377" s="120" t="s">
        <v>530</v>
      </c>
      <c r="S377" s="95">
        <v>346</v>
      </c>
      <c r="T377" s="75">
        <v>0</v>
      </c>
      <c r="U377" s="75">
        <v>10</v>
      </c>
      <c r="V377" s="97">
        <v>19</v>
      </c>
      <c r="W377" s="113">
        <f t="shared" si="71"/>
        <v>1</v>
      </c>
      <c r="X377" s="114">
        <f t="shared" si="76"/>
        <v>1</v>
      </c>
      <c r="Y377" s="114">
        <f t="shared" si="72"/>
        <v>0</v>
      </c>
      <c r="Z377" s="116">
        <f t="shared" si="73"/>
        <v>0</v>
      </c>
      <c r="AA377" s="121" t="str">
        <f t="shared" si="77"/>
        <v>SRSA</v>
      </c>
      <c r="AB377" s="113">
        <f t="shared" si="78"/>
        <v>1</v>
      </c>
      <c r="AC377" s="114">
        <f t="shared" si="79"/>
        <v>0</v>
      </c>
      <c r="AD377" s="116">
        <f t="shared" si="80"/>
        <v>0</v>
      </c>
      <c r="AE377" s="121" t="str">
        <f t="shared" si="74"/>
        <v>-</v>
      </c>
      <c r="AF377" s="113">
        <f t="shared" si="75"/>
        <v>0</v>
      </c>
      <c r="AG377" s="10" t="s">
        <v>802</v>
      </c>
    </row>
    <row r="378" spans="1:33" s="10" customFormat="1" ht="12.75">
      <c r="A378" s="111">
        <v>3178240</v>
      </c>
      <c r="B378" s="112">
        <v>900560000</v>
      </c>
      <c r="C378" s="113" t="s">
        <v>463</v>
      </c>
      <c r="D378" s="114" t="s">
        <v>464</v>
      </c>
      <c r="E378" s="114" t="s">
        <v>465</v>
      </c>
      <c r="F378" s="114">
        <v>68784</v>
      </c>
      <c r="G378" s="115">
        <v>330</v>
      </c>
      <c r="H378" s="116">
        <v>4022872012</v>
      </c>
      <c r="I378" s="117">
        <v>7</v>
      </c>
      <c r="J378" s="118" t="s">
        <v>530</v>
      </c>
      <c r="K378" s="91"/>
      <c r="L378" s="84">
        <v>460.36</v>
      </c>
      <c r="M378" s="88" t="s">
        <v>528</v>
      </c>
      <c r="N378" s="119">
        <v>14.09395973</v>
      </c>
      <c r="O378" s="118" t="s">
        <v>531</v>
      </c>
      <c r="P378" s="70"/>
      <c r="Q378" s="91" t="str">
        <f t="shared" si="70"/>
        <v>NO</v>
      </c>
      <c r="R378" s="120" t="s">
        <v>530</v>
      </c>
      <c r="S378" s="95">
        <v>18564</v>
      </c>
      <c r="T378" s="75">
        <v>2919</v>
      </c>
      <c r="U378" s="75">
        <v>2861</v>
      </c>
      <c r="V378" s="97">
        <v>1769</v>
      </c>
      <c r="W378" s="113">
        <f t="shared" si="71"/>
        <v>1</v>
      </c>
      <c r="X378" s="114">
        <f t="shared" si="76"/>
        <v>1</v>
      </c>
      <c r="Y378" s="114">
        <f t="shared" si="72"/>
        <v>0</v>
      </c>
      <c r="Z378" s="116">
        <f t="shared" si="73"/>
        <v>0</v>
      </c>
      <c r="AA378" s="121" t="str">
        <f t="shared" si="77"/>
        <v>SRSA</v>
      </c>
      <c r="AB378" s="113">
        <f t="shared" si="78"/>
        <v>1</v>
      </c>
      <c r="AC378" s="114">
        <f t="shared" si="79"/>
        <v>0</v>
      </c>
      <c r="AD378" s="116">
        <f t="shared" si="80"/>
        <v>0</v>
      </c>
      <c r="AE378" s="121" t="str">
        <f t="shared" si="74"/>
        <v>-</v>
      </c>
      <c r="AF378" s="113">
        <f t="shared" si="75"/>
        <v>0</v>
      </c>
      <c r="AG378" s="10" t="s">
        <v>644</v>
      </c>
    </row>
    <row r="379" spans="1:33" s="10" customFormat="1" ht="12.75">
      <c r="A379" s="111">
        <v>3178260</v>
      </c>
      <c r="B379" s="112">
        <v>560565000</v>
      </c>
      <c r="C379" s="113" t="s">
        <v>466</v>
      </c>
      <c r="D379" s="114" t="s">
        <v>467</v>
      </c>
      <c r="E379" s="114" t="s">
        <v>468</v>
      </c>
      <c r="F379" s="114">
        <v>69169</v>
      </c>
      <c r="G379" s="115">
        <v>127</v>
      </c>
      <c r="H379" s="116">
        <v>3083874323</v>
      </c>
      <c r="I379" s="117">
        <v>7</v>
      </c>
      <c r="J379" s="118" t="s">
        <v>530</v>
      </c>
      <c r="K379" s="91"/>
      <c r="L379" s="84">
        <v>173.53</v>
      </c>
      <c r="M379" s="88" t="s">
        <v>528</v>
      </c>
      <c r="N379" s="119">
        <v>16.36363636</v>
      </c>
      <c r="O379" s="118" t="s">
        <v>531</v>
      </c>
      <c r="P379" s="70"/>
      <c r="Q379" s="91" t="str">
        <f t="shared" si="70"/>
        <v>NO</v>
      </c>
      <c r="R379" s="120" t="s">
        <v>530</v>
      </c>
      <c r="S379" s="95">
        <v>8992</v>
      </c>
      <c r="T379" s="75">
        <v>925</v>
      </c>
      <c r="U379" s="75">
        <v>932</v>
      </c>
      <c r="V379" s="97">
        <v>686</v>
      </c>
      <c r="W379" s="113">
        <f t="shared" si="71"/>
        <v>1</v>
      </c>
      <c r="X379" s="114">
        <f t="shared" si="76"/>
        <v>1</v>
      </c>
      <c r="Y379" s="114">
        <f t="shared" si="72"/>
        <v>0</v>
      </c>
      <c r="Z379" s="116">
        <f t="shared" si="73"/>
        <v>0</v>
      </c>
      <c r="AA379" s="121" t="str">
        <f t="shared" si="77"/>
        <v>SRSA</v>
      </c>
      <c r="AB379" s="113">
        <f t="shared" si="78"/>
        <v>1</v>
      </c>
      <c r="AC379" s="114">
        <f t="shared" si="79"/>
        <v>0</v>
      </c>
      <c r="AD379" s="116">
        <f t="shared" si="80"/>
        <v>0</v>
      </c>
      <c r="AE379" s="121" t="str">
        <f t="shared" si="74"/>
        <v>-</v>
      </c>
      <c r="AF379" s="113">
        <f t="shared" si="75"/>
        <v>0</v>
      </c>
      <c r="AG379" s="10" t="s">
        <v>591</v>
      </c>
    </row>
    <row r="380" spans="1:33" s="10" customFormat="1" ht="12.75">
      <c r="A380" s="111">
        <v>3149590</v>
      </c>
      <c r="B380" s="112">
        <v>10060000</v>
      </c>
      <c r="C380" s="113" t="s">
        <v>1576</v>
      </c>
      <c r="D380" s="114" t="s">
        <v>1577</v>
      </c>
      <c r="E380" s="114" t="s">
        <v>1173</v>
      </c>
      <c r="F380" s="114">
        <v>68901</v>
      </c>
      <c r="G380" s="115">
        <v>7721</v>
      </c>
      <c r="H380" s="116">
        <v>4024635090</v>
      </c>
      <c r="I380" s="117">
        <v>7</v>
      </c>
      <c r="J380" s="118" t="s">
        <v>530</v>
      </c>
      <c r="K380" s="91"/>
      <c r="L380" s="84">
        <v>125.53</v>
      </c>
      <c r="M380" s="88" t="s">
        <v>528</v>
      </c>
      <c r="N380" s="119">
        <v>11.65048544</v>
      </c>
      <c r="O380" s="118" t="s">
        <v>531</v>
      </c>
      <c r="P380" s="70"/>
      <c r="Q380" s="91" t="str">
        <f t="shared" si="70"/>
        <v>NO</v>
      </c>
      <c r="R380" s="120" t="s">
        <v>530</v>
      </c>
      <c r="S380" s="95">
        <v>2907</v>
      </c>
      <c r="T380" s="75">
        <v>0</v>
      </c>
      <c r="U380" s="75">
        <v>260</v>
      </c>
      <c r="V380" s="97">
        <v>495</v>
      </c>
      <c r="W380" s="113">
        <f t="shared" si="71"/>
        <v>1</v>
      </c>
      <c r="X380" s="114">
        <f t="shared" si="76"/>
        <v>1</v>
      </c>
      <c r="Y380" s="114">
        <f t="shared" si="72"/>
        <v>0</v>
      </c>
      <c r="Z380" s="116">
        <f t="shared" si="73"/>
        <v>0</v>
      </c>
      <c r="AA380" s="121" t="str">
        <f t="shared" si="77"/>
        <v>SRSA</v>
      </c>
      <c r="AB380" s="113">
        <f t="shared" si="78"/>
        <v>1</v>
      </c>
      <c r="AC380" s="114">
        <f t="shared" si="79"/>
        <v>0</v>
      </c>
      <c r="AD380" s="116">
        <f t="shared" si="80"/>
        <v>0</v>
      </c>
      <c r="AE380" s="121" t="str">
        <f t="shared" si="74"/>
        <v>-</v>
      </c>
      <c r="AF380" s="113">
        <f t="shared" si="75"/>
        <v>0</v>
      </c>
      <c r="AG380" s="10" t="s">
        <v>592</v>
      </c>
    </row>
    <row r="381" spans="1:33" s="10" customFormat="1" ht="12.75">
      <c r="A381" s="111">
        <v>3178300</v>
      </c>
      <c r="B381" s="112">
        <v>870013000</v>
      </c>
      <c r="C381" s="113" t="s">
        <v>469</v>
      </c>
      <c r="D381" s="114" t="s">
        <v>470</v>
      </c>
      <c r="E381" s="114" t="s">
        <v>471</v>
      </c>
      <c r="F381" s="114">
        <v>68067</v>
      </c>
      <c r="G381" s="115">
        <v>563</v>
      </c>
      <c r="H381" s="116">
        <v>4028465432</v>
      </c>
      <c r="I381" s="117">
        <v>7</v>
      </c>
      <c r="J381" s="118" t="s">
        <v>530</v>
      </c>
      <c r="K381" s="91"/>
      <c r="L381" s="84">
        <v>207.44</v>
      </c>
      <c r="M381" s="88" t="s">
        <v>528</v>
      </c>
      <c r="N381" s="119">
        <v>22.22222222</v>
      </c>
      <c r="O381" s="118" t="s">
        <v>530</v>
      </c>
      <c r="P381" s="70"/>
      <c r="Q381" s="91" t="str">
        <f t="shared" si="70"/>
        <v>NO</v>
      </c>
      <c r="R381" s="120" t="s">
        <v>530</v>
      </c>
      <c r="S381" s="95">
        <v>29945</v>
      </c>
      <c r="T381" s="75">
        <v>4771</v>
      </c>
      <c r="U381" s="75">
        <v>3474</v>
      </c>
      <c r="V381" s="97">
        <v>2003</v>
      </c>
      <c r="W381" s="113">
        <f t="shared" si="71"/>
        <v>1</v>
      </c>
      <c r="X381" s="114">
        <f t="shared" si="76"/>
        <v>1</v>
      </c>
      <c r="Y381" s="114">
        <f t="shared" si="72"/>
        <v>0</v>
      </c>
      <c r="Z381" s="116">
        <f t="shared" si="73"/>
        <v>0</v>
      </c>
      <c r="AA381" s="121" t="str">
        <f t="shared" si="77"/>
        <v>SRSA</v>
      </c>
      <c r="AB381" s="113">
        <f t="shared" si="78"/>
        <v>1</v>
      </c>
      <c r="AC381" s="114">
        <f t="shared" si="79"/>
        <v>1</v>
      </c>
      <c r="AD381" s="116" t="str">
        <f t="shared" si="80"/>
        <v>Initial</v>
      </c>
      <c r="AE381" s="121" t="str">
        <f t="shared" si="74"/>
        <v>-</v>
      </c>
      <c r="AF381" s="113" t="str">
        <f t="shared" si="75"/>
        <v>SRSA</v>
      </c>
      <c r="AG381" s="10" t="s">
        <v>590</v>
      </c>
    </row>
    <row r="382" spans="1:33" s="10" customFormat="1" ht="12.75">
      <c r="A382" s="124">
        <v>3127000</v>
      </c>
      <c r="B382" s="125">
        <v>590025000</v>
      </c>
      <c r="C382" s="126" t="s">
        <v>1460</v>
      </c>
      <c r="D382" s="127" t="s">
        <v>984</v>
      </c>
      <c r="E382" s="127" t="s">
        <v>985</v>
      </c>
      <c r="F382" s="127">
        <v>68748</v>
      </c>
      <c r="G382" s="128">
        <v>210</v>
      </c>
      <c r="H382" s="129">
        <v>4023711518</v>
      </c>
      <c r="I382" s="130">
        <v>7</v>
      </c>
      <c r="J382" s="131" t="s">
        <v>530</v>
      </c>
      <c r="K382" s="132"/>
      <c r="L382" s="133">
        <v>35.86</v>
      </c>
      <c r="M382" s="134" t="s">
        <v>529</v>
      </c>
      <c r="N382" s="135">
        <v>1.587301587</v>
      </c>
      <c r="O382" s="131" t="s">
        <v>531</v>
      </c>
      <c r="P382" s="136"/>
      <c r="Q382" s="132" t="str">
        <f t="shared" si="70"/>
        <v>NO</v>
      </c>
      <c r="R382" s="137" t="s">
        <v>530</v>
      </c>
      <c r="S382" s="138">
        <v>4462</v>
      </c>
      <c r="T382" s="139">
        <v>0</v>
      </c>
      <c r="U382" s="139">
        <v>71</v>
      </c>
      <c r="V382" s="140">
        <v>135</v>
      </c>
      <c r="W382" s="126">
        <f t="shared" si="71"/>
        <v>1</v>
      </c>
      <c r="X382" s="127">
        <f t="shared" si="76"/>
        <v>1</v>
      </c>
      <c r="Y382" s="127">
        <f t="shared" si="72"/>
        <v>0</v>
      </c>
      <c r="Z382" s="129">
        <f t="shared" si="73"/>
        <v>0</v>
      </c>
      <c r="AA382" s="141" t="str">
        <f t="shared" si="77"/>
        <v>SRSA</v>
      </c>
      <c r="AB382" s="126">
        <f t="shared" si="78"/>
        <v>1</v>
      </c>
      <c r="AC382" s="127">
        <f t="shared" si="79"/>
        <v>0</v>
      </c>
      <c r="AD382" s="129">
        <f t="shared" si="80"/>
        <v>0</v>
      </c>
      <c r="AE382" s="141" t="str">
        <f t="shared" si="74"/>
        <v>-</v>
      </c>
      <c r="AF382" s="126">
        <f t="shared" si="75"/>
        <v>0</v>
      </c>
      <c r="AG382" s="10" t="e">
        <v>#N/A</v>
      </c>
    </row>
    <row r="383" spans="1:33" s="1" customFormat="1" ht="12.75">
      <c r="A383" s="122">
        <v>3100018</v>
      </c>
      <c r="B383" s="122">
        <v>150536000</v>
      </c>
      <c r="C383" s="113" t="s">
        <v>962</v>
      </c>
      <c r="D383" s="114" t="s">
        <v>963</v>
      </c>
      <c r="E383" s="114" t="s">
        <v>964</v>
      </c>
      <c r="F383" s="114">
        <v>69045</v>
      </c>
      <c r="G383" s="115">
        <v>368</v>
      </c>
      <c r="H383" s="116">
        <v>3083945700</v>
      </c>
      <c r="I383" s="117">
        <v>7</v>
      </c>
      <c r="J383" s="118" t="s">
        <v>530</v>
      </c>
      <c r="K383" s="91"/>
      <c r="L383" s="84">
        <v>256.58</v>
      </c>
      <c r="M383" s="88" t="s">
        <v>529</v>
      </c>
      <c r="N383" s="119">
        <v>19.12751678</v>
      </c>
      <c r="O383" s="118" t="s">
        <v>531</v>
      </c>
      <c r="P383" s="70"/>
      <c r="Q383" s="91" t="str">
        <f t="shared" si="70"/>
        <v>NO</v>
      </c>
      <c r="R383" s="120" t="s">
        <v>530</v>
      </c>
      <c r="S383" s="95">
        <v>18047</v>
      </c>
      <c r="T383" s="75">
        <v>2235</v>
      </c>
      <c r="U383" s="75">
        <v>1919</v>
      </c>
      <c r="V383" s="97">
        <v>1492</v>
      </c>
      <c r="W383" s="113">
        <f t="shared" si="71"/>
        <v>1</v>
      </c>
      <c r="X383" s="114">
        <f t="shared" si="76"/>
        <v>1</v>
      </c>
      <c r="Y383" s="114">
        <f t="shared" si="72"/>
        <v>0</v>
      </c>
      <c r="Z383" s="116">
        <f t="shared" si="73"/>
        <v>0</v>
      </c>
      <c r="AA383" s="121" t="str">
        <f t="shared" si="77"/>
        <v>SRSA</v>
      </c>
      <c r="AB383" s="113">
        <f t="shared" si="78"/>
        <v>1</v>
      </c>
      <c r="AC383" s="114">
        <f t="shared" si="79"/>
        <v>0</v>
      </c>
      <c r="AD383" s="116">
        <f t="shared" si="80"/>
        <v>0</v>
      </c>
      <c r="AE383" s="121" t="str">
        <f t="shared" si="74"/>
        <v>-</v>
      </c>
      <c r="AF383" s="113">
        <f t="shared" si="75"/>
        <v>0</v>
      </c>
      <c r="AG383" s="10" t="s">
        <v>589</v>
      </c>
    </row>
    <row r="384" spans="1:33" s="10" customFormat="1" ht="12.75">
      <c r="A384" s="111">
        <v>3178450</v>
      </c>
      <c r="B384" s="112">
        <v>540576000</v>
      </c>
      <c r="C384" s="113" t="s">
        <v>472</v>
      </c>
      <c r="D384" s="114" t="s">
        <v>473</v>
      </c>
      <c r="E384" s="114" t="s">
        <v>474</v>
      </c>
      <c r="F384" s="114">
        <v>68786</v>
      </c>
      <c r="G384" s="115">
        <v>159</v>
      </c>
      <c r="H384" s="116">
        <v>4025862255</v>
      </c>
      <c r="I384" s="117">
        <v>7</v>
      </c>
      <c r="J384" s="118" t="s">
        <v>530</v>
      </c>
      <c r="K384" s="91"/>
      <c r="L384" s="84">
        <v>194.73</v>
      </c>
      <c r="M384" s="88" t="s">
        <v>529</v>
      </c>
      <c r="N384" s="119">
        <v>21.9895288</v>
      </c>
      <c r="O384" s="118" t="s">
        <v>530</v>
      </c>
      <c r="P384" s="70"/>
      <c r="Q384" s="91" t="str">
        <f t="shared" si="70"/>
        <v>NO</v>
      </c>
      <c r="R384" s="120" t="s">
        <v>530</v>
      </c>
      <c r="S384" s="95">
        <v>15462</v>
      </c>
      <c r="T384" s="75">
        <v>1427</v>
      </c>
      <c r="U384" s="75">
        <v>1202</v>
      </c>
      <c r="V384" s="97">
        <v>757</v>
      </c>
      <c r="W384" s="113">
        <f t="shared" si="71"/>
        <v>1</v>
      </c>
      <c r="X384" s="114">
        <f t="shared" si="76"/>
        <v>1</v>
      </c>
      <c r="Y384" s="114">
        <f t="shared" si="72"/>
        <v>0</v>
      </c>
      <c r="Z384" s="116">
        <f t="shared" si="73"/>
        <v>0</v>
      </c>
      <c r="AA384" s="121" t="str">
        <f t="shared" si="77"/>
        <v>SRSA</v>
      </c>
      <c r="AB384" s="113">
        <f t="shared" si="78"/>
        <v>1</v>
      </c>
      <c r="AC384" s="114">
        <f t="shared" si="79"/>
        <v>1</v>
      </c>
      <c r="AD384" s="116" t="str">
        <f t="shared" si="80"/>
        <v>Initial</v>
      </c>
      <c r="AE384" s="121" t="str">
        <f t="shared" si="74"/>
        <v>-</v>
      </c>
      <c r="AF384" s="113" t="str">
        <f t="shared" si="75"/>
        <v>SRSA</v>
      </c>
      <c r="AG384" s="10" t="s">
        <v>588</v>
      </c>
    </row>
    <row r="385" spans="1:33" s="10" customFormat="1" ht="12.75">
      <c r="A385" s="111">
        <v>3178540</v>
      </c>
      <c r="B385" s="112">
        <v>130022000</v>
      </c>
      <c r="C385" s="113" t="s">
        <v>478</v>
      </c>
      <c r="D385" s="114" t="s">
        <v>479</v>
      </c>
      <c r="E385" s="114" t="s">
        <v>480</v>
      </c>
      <c r="F385" s="114">
        <v>68463</v>
      </c>
      <c r="G385" s="115">
        <v>206</v>
      </c>
      <c r="H385" s="116">
        <v>4022672445</v>
      </c>
      <c r="I385" s="117">
        <v>8</v>
      </c>
      <c r="J385" s="118" t="s">
        <v>530</v>
      </c>
      <c r="K385" s="91"/>
      <c r="L385" s="84">
        <v>363.21</v>
      </c>
      <c r="M385" s="88" t="s">
        <v>528</v>
      </c>
      <c r="N385" s="119">
        <v>8.947368421</v>
      </c>
      <c r="O385" s="118" t="s">
        <v>531</v>
      </c>
      <c r="P385" s="70"/>
      <c r="Q385" s="91" t="str">
        <f t="shared" si="70"/>
        <v>NO</v>
      </c>
      <c r="R385" s="120" t="s">
        <v>530</v>
      </c>
      <c r="S385" s="95">
        <v>15313</v>
      </c>
      <c r="T385" s="75">
        <v>1872</v>
      </c>
      <c r="U385" s="75">
        <v>1924</v>
      </c>
      <c r="V385" s="97">
        <v>1432</v>
      </c>
      <c r="W385" s="113">
        <f t="shared" si="71"/>
        <v>1</v>
      </c>
      <c r="X385" s="114">
        <f t="shared" si="76"/>
        <v>1</v>
      </c>
      <c r="Y385" s="114">
        <f t="shared" si="72"/>
        <v>0</v>
      </c>
      <c r="Z385" s="116">
        <f t="shared" si="73"/>
        <v>0</v>
      </c>
      <c r="AA385" s="121" t="str">
        <f t="shared" si="77"/>
        <v>SRSA</v>
      </c>
      <c r="AB385" s="113">
        <f t="shared" si="78"/>
        <v>1</v>
      </c>
      <c r="AC385" s="114">
        <f t="shared" si="79"/>
        <v>0</v>
      </c>
      <c r="AD385" s="116">
        <f t="shared" si="80"/>
        <v>0</v>
      </c>
      <c r="AE385" s="121" t="str">
        <f t="shared" si="74"/>
        <v>-</v>
      </c>
      <c r="AF385" s="113">
        <f t="shared" si="75"/>
        <v>0</v>
      </c>
      <c r="AG385" s="10" t="s">
        <v>587</v>
      </c>
    </row>
    <row r="386" spans="1:33" s="10" customFormat="1" ht="12.75">
      <c r="A386" s="111">
        <v>3133900</v>
      </c>
      <c r="B386" s="112">
        <v>350033000</v>
      </c>
      <c r="C386" s="113" t="s">
        <v>1512</v>
      </c>
      <c r="D386" s="114" t="s">
        <v>1513</v>
      </c>
      <c r="E386" s="114" t="s">
        <v>1514</v>
      </c>
      <c r="F386" s="114">
        <v>69147</v>
      </c>
      <c r="G386" s="115">
        <v>8012</v>
      </c>
      <c r="H386" s="116">
        <v>3087723113</v>
      </c>
      <c r="I386" s="117">
        <v>7</v>
      </c>
      <c r="J386" s="118" t="s">
        <v>530</v>
      </c>
      <c r="K386" s="91"/>
      <c r="L386" s="84">
        <v>7.08335</v>
      </c>
      <c r="M386" s="88" t="s">
        <v>529</v>
      </c>
      <c r="N386" s="119">
        <v>28.57142857</v>
      </c>
      <c r="O386" s="118" t="s">
        <v>530</v>
      </c>
      <c r="P386" s="70"/>
      <c r="Q386" s="91" t="str">
        <f t="shared" si="70"/>
        <v>NO</v>
      </c>
      <c r="R386" s="120" t="s">
        <v>530</v>
      </c>
      <c r="S386" s="95">
        <v>517.285</v>
      </c>
      <c r="T386" s="75">
        <v>0</v>
      </c>
      <c r="U386" s="75">
        <v>20.44</v>
      </c>
      <c r="V386" s="97">
        <v>38.325</v>
      </c>
      <c r="W386" s="113">
        <f t="shared" si="71"/>
        <v>1</v>
      </c>
      <c r="X386" s="114">
        <f t="shared" si="76"/>
        <v>1</v>
      </c>
      <c r="Y386" s="114">
        <f t="shared" si="72"/>
        <v>0</v>
      </c>
      <c r="Z386" s="116">
        <f t="shared" si="73"/>
        <v>0</v>
      </c>
      <c r="AA386" s="121" t="str">
        <f t="shared" si="77"/>
        <v>SRSA</v>
      </c>
      <c r="AB386" s="113">
        <f t="shared" si="78"/>
        <v>1</v>
      </c>
      <c r="AC386" s="114">
        <f t="shared" si="79"/>
        <v>1</v>
      </c>
      <c r="AD386" s="116" t="str">
        <f t="shared" si="80"/>
        <v>Initial</v>
      </c>
      <c r="AE386" s="121" t="str">
        <f t="shared" si="74"/>
        <v>-</v>
      </c>
      <c r="AF386" s="113" t="str">
        <f t="shared" si="75"/>
        <v>SRSA</v>
      </c>
      <c r="AG386" s="10" t="s">
        <v>586</v>
      </c>
    </row>
    <row r="387" spans="1:33" s="10" customFormat="1" ht="12.75">
      <c r="A387" s="111">
        <v>3100127</v>
      </c>
      <c r="B387" s="112">
        <v>82002000</v>
      </c>
      <c r="C387" s="113" t="s">
        <v>1143</v>
      </c>
      <c r="D387" s="114" t="s">
        <v>1144</v>
      </c>
      <c r="E387" s="114" t="s">
        <v>1145</v>
      </c>
      <c r="F387" s="114">
        <v>68722</v>
      </c>
      <c r="G387" s="115">
        <v>139</v>
      </c>
      <c r="H387" s="116">
        <v>4027752040</v>
      </c>
      <c r="I387" s="117" t="s">
        <v>532</v>
      </c>
      <c r="J387" s="118" t="s">
        <v>530</v>
      </c>
      <c r="K387" s="91"/>
      <c r="L387" s="84">
        <v>316.89878</v>
      </c>
      <c r="M387" s="88" t="s">
        <v>529</v>
      </c>
      <c r="N387" s="119">
        <v>14.50151057</v>
      </c>
      <c r="O387" s="118" t="s">
        <v>531</v>
      </c>
      <c r="P387" s="70"/>
      <c r="Q387" s="91" t="str">
        <f t="shared" si="70"/>
        <v>NO</v>
      </c>
      <c r="R387" s="120" t="s">
        <v>530</v>
      </c>
      <c r="S387" s="95">
        <v>25170.97</v>
      </c>
      <c r="T387" s="75">
        <v>3156</v>
      </c>
      <c r="U387" s="75">
        <v>2664.644</v>
      </c>
      <c r="V387" s="97">
        <v>1884.127</v>
      </c>
      <c r="W387" s="113">
        <f t="shared" si="71"/>
        <v>1</v>
      </c>
      <c r="X387" s="114">
        <f t="shared" si="76"/>
        <v>1</v>
      </c>
      <c r="Y387" s="114">
        <f t="shared" si="72"/>
        <v>0</v>
      </c>
      <c r="Z387" s="116">
        <f t="shared" si="73"/>
        <v>0</v>
      </c>
      <c r="AA387" s="121" t="str">
        <f t="shared" si="77"/>
        <v>SRSA</v>
      </c>
      <c r="AB387" s="113">
        <f t="shared" si="78"/>
        <v>1</v>
      </c>
      <c r="AC387" s="114">
        <f t="shared" si="79"/>
        <v>0</v>
      </c>
      <c r="AD387" s="116">
        <f t="shared" si="80"/>
        <v>0</v>
      </c>
      <c r="AE387" s="121" t="str">
        <f t="shared" si="74"/>
        <v>-</v>
      </c>
      <c r="AF387" s="113">
        <f t="shared" si="75"/>
        <v>0</v>
      </c>
      <c r="AG387" s="10" t="s">
        <v>584</v>
      </c>
    </row>
    <row r="388" spans="1:33" s="10" customFormat="1" ht="12.75">
      <c r="A388" s="111">
        <v>3171990</v>
      </c>
      <c r="B388" s="112">
        <v>450025000</v>
      </c>
      <c r="C388" s="113" t="s">
        <v>191</v>
      </c>
      <c r="D388" s="114" t="s">
        <v>192</v>
      </c>
      <c r="E388" s="114" t="s">
        <v>1204</v>
      </c>
      <c r="F388" s="114">
        <v>68713</v>
      </c>
      <c r="G388" s="115">
        <v>457</v>
      </c>
      <c r="H388" s="116">
        <v>4029252890</v>
      </c>
      <c r="I388" s="117">
        <v>7</v>
      </c>
      <c r="J388" s="118" t="s">
        <v>530</v>
      </c>
      <c r="K388" s="91"/>
      <c r="L388" s="84">
        <v>161.64</v>
      </c>
      <c r="M388" s="88" t="s">
        <v>529</v>
      </c>
      <c r="N388" s="119">
        <v>18.24324324</v>
      </c>
      <c r="O388" s="118" t="s">
        <v>531</v>
      </c>
      <c r="P388" s="70"/>
      <c r="Q388" s="91" t="str">
        <f t="shared" si="70"/>
        <v>NO</v>
      </c>
      <c r="R388" s="120" t="s">
        <v>530</v>
      </c>
      <c r="S388" s="95">
        <v>10326</v>
      </c>
      <c r="T388" s="75">
        <v>1173</v>
      </c>
      <c r="U388" s="75">
        <v>337</v>
      </c>
      <c r="V388" s="97">
        <v>641</v>
      </c>
      <c r="W388" s="113">
        <f t="shared" si="71"/>
        <v>1</v>
      </c>
      <c r="X388" s="114">
        <f t="shared" si="76"/>
        <v>1</v>
      </c>
      <c r="Y388" s="114">
        <f t="shared" si="72"/>
        <v>0</v>
      </c>
      <c r="Z388" s="116">
        <f t="shared" si="73"/>
        <v>0</v>
      </c>
      <c r="AA388" s="121" t="str">
        <f t="shared" si="77"/>
        <v>SRSA</v>
      </c>
      <c r="AB388" s="113">
        <f t="shared" si="78"/>
        <v>1</v>
      </c>
      <c r="AC388" s="114">
        <f t="shared" si="79"/>
        <v>0</v>
      </c>
      <c r="AD388" s="116">
        <f t="shared" si="80"/>
        <v>0</v>
      </c>
      <c r="AE388" s="121" t="str">
        <f t="shared" si="74"/>
        <v>-</v>
      </c>
      <c r="AF388" s="113">
        <f t="shared" si="75"/>
        <v>0</v>
      </c>
      <c r="AG388" s="10" t="s">
        <v>583</v>
      </c>
    </row>
    <row r="389" spans="1:33" s="10" customFormat="1" ht="12.75">
      <c r="A389" s="111">
        <v>3162920</v>
      </c>
      <c r="B389" s="112">
        <v>760163000</v>
      </c>
      <c r="C389" s="113" t="s">
        <v>53</v>
      </c>
      <c r="D389" s="114" t="s">
        <v>54</v>
      </c>
      <c r="E389" s="114" t="s">
        <v>55</v>
      </c>
      <c r="F389" s="114">
        <v>68464</v>
      </c>
      <c r="G389" s="115">
        <v>488</v>
      </c>
      <c r="H389" s="116">
        <v>4024332761</v>
      </c>
      <c r="I389" s="117">
        <v>7</v>
      </c>
      <c r="J389" s="118" t="s">
        <v>530</v>
      </c>
      <c r="K389" s="91"/>
      <c r="L389" s="84">
        <v>28.52</v>
      </c>
      <c r="M389" s="88" t="s">
        <v>528</v>
      </c>
      <c r="N389" s="119">
        <v>1.886792453</v>
      </c>
      <c r="O389" s="118" t="s">
        <v>531</v>
      </c>
      <c r="P389" s="70"/>
      <c r="Q389" s="91" t="str">
        <f t="shared" si="70"/>
        <v>NO</v>
      </c>
      <c r="R389" s="120" t="s">
        <v>530</v>
      </c>
      <c r="S389" s="95">
        <v>979</v>
      </c>
      <c r="T389" s="75">
        <v>0</v>
      </c>
      <c r="U389" s="75">
        <v>66</v>
      </c>
      <c r="V389" s="97">
        <v>127</v>
      </c>
      <c r="W389" s="113">
        <f t="shared" si="71"/>
        <v>1</v>
      </c>
      <c r="X389" s="114">
        <f t="shared" si="76"/>
        <v>1</v>
      </c>
      <c r="Y389" s="114">
        <f t="shared" si="72"/>
        <v>0</v>
      </c>
      <c r="Z389" s="116">
        <f t="shared" si="73"/>
        <v>0</v>
      </c>
      <c r="AA389" s="121" t="str">
        <f t="shared" si="77"/>
        <v>SRSA</v>
      </c>
      <c r="AB389" s="113">
        <f t="shared" si="78"/>
        <v>1</v>
      </c>
      <c r="AC389" s="114">
        <f t="shared" si="79"/>
        <v>0</v>
      </c>
      <c r="AD389" s="116">
        <f t="shared" si="80"/>
        <v>0</v>
      </c>
      <c r="AE389" s="121" t="str">
        <f t="shared" si="74"/>
        <v>-</v>
      </c>
      <c r="AF389" s="113">
        <f t="shared" si="75"/>
        <v>0</v>
      </c>
      <c r="AG389" s="10" t="s">
        <v>53</v>
      </c>
    </row>
    <row r="390" spans="1:33" s="10" customFormat="1" ht="12.75">
      <c r="A390" s="124">
        <v>3123970</v>
      </c>
      <c r="B390" s="125">
        <v>90021000</v>
      </c>
      <c r="C390" s="126" t="s">
        <v>1446</v>
      </c>
      <c r="D390" s="127" t="s">
        <v>1447</v>
      </c>
      <c r="E390" s="127" t="s">
        <v>1018</v>
      </c>
      <c r="F390" s="127">
        <v>69210</v>
      </c>
      <c r="G390" s="128">
        <v>9745</v>
      </c>
      <c r="H390" s="129">
        <v>4023872190</v>
      </c>
      <c r="I390" s="130">
        <v>7</v>
      </c>
      <c r="J390" s="131" t="s">
        <v>530</v>
      </c>
      <c r="K390" s="132"/>
      <c r="L390" s="133">
        <v>7.67</v>
      </c>
      <c r="M390" s="134" t="s">
        <v>529</v>
      </c>
      <c r="N390" s="135">
        <v>6.25</v>
      </c>
      <c r="O390" s="131" t="s">
        <v>531</v>
      </c>
      <c r="P390" s="136"/>
      <c r="Q390" s="132" t="str">
        <f t="shared" si="70"/>
        <v>NO</v>
      </c>
      <c r="R390" s="137" t="s">
        <v>530</v>
      </c>
      <c r="S390" s="138">
        <v>0</v>
      </c>
      <c r="T390" s="139">
        <v>0</v>
      </c>
      <c r="U390" s="139">
        <v>0</v>
      </c>
      <c r="V390" s="140">
        <v>0</v>
      </c>
      <c r="W390" s="126">
        <f t="shared" si="71"/>
        <v>1</v>
      </c>
      <c r="X390" s="127">
        <f t="shared" si="76"/>
        <v>1</v>
      </c>
      <c r="Y390" s="127">
        <f t="shared" si="72"/>
        <v>0</v>
      </c>
      <c r="Z390" s="129">
        <f t="shared" si="73"/>
        <v>0</v>
      </c>
      <c r="AA390" s="141" t="str">
        <f t="shared" si="77"/>
        <v>SRSA</v>
      </c>
      <c r="AB390" s="126">
        <f t="shared" si="78"/>
        <v>1</v>
      </c>
      <c r="AC390" s="127">
        <f t="shared" si="79"/>
        <v>0</v>
      </c>
      <c r="AD390" s="129">
        <f t="shared" si="80"/>
        <v>0</v>
      </c>
      <c r="AE390" s="141" t="str">
        <f t="shared" si="74"/>
        <v>-</v>
      </c>
      <c r="AF390" s="126">
        <f t="shared" si="75"/>
        <v>0</v>
      </c>
      <c r="AG390" s="10" t="e">
        <v>#N/A</v>
      </c>
    </row>
    <row r="391" spans="1:33" s="10" customFormat="1" ht="12.75">
      <c r="A391" s="111">
        <v>3116650</v>
      </c>
      <c r="B391" s="112">
        <v>790013000</v>
      </c>
      <c r="C391" s="113" t="s">
        <v>1408</v>
      </c>
      <c r="D391" s="114" t="s">
        <v>1409</v>
      </c>
      <c r="E391" s="114" t="s">
        <v>1410</v>
      </c>
      <c r="F391" s="114">
        <v>69352</v>
      </c>
      <c r="G391" s="115">
        <v>1967</v>
      </c>
      <c r="H391" s="116">
        <v>3082472539</v>
      </c>
      <c r="I391" s="117">
        <v>7</v>
      </c>
      <c r="J391" s="118" t="s">
        <v>530</v>
      </c>
      <c r="K391" s="91"/>
      <c r="L391" s="84">
        <v>19.17</v>
      </c>
      <c r="M391" s="88" t="s">
        <v>528</v>
      </c>
      <c r="N391" s="119">
        <v>21.42857143</v>
      </c>
      <c r="O391" s="118" t="s">
        <v>530</v>
      </c>
      <c r="P391" s="70"/>
      <c r="Q391" s="91" t="str">
        <f aca="true" t="shared" si="81" ref="Q391:Q405">IF(AND(ISNUMBER(P391),P391&gt;=20),"YES","NO")</f>
        <v>NO</v>
      </c>
      <c r="R391" s="120" t="s">
        <v>530</v>
      </c>
      <c r="S391" s="95">
        <v>1709</v>
      </c>
      <c r="T391" s="75">
        <v>26</v>
      </c>
      <c r="U391" s="75">
        <v>78</v>
      </c>
      <c r="V391" s="97">
        <v>121</v>
      </c>
      <c r="W391" s="113">
        <f aca="true" t="shared" si="82" ref="W391:W405">IF(OR(J391="YES",K391="YES"),1,0)</f>
        <v>1</v>
      </c>
      <c r="X391" s="114">
        <f t="shared" si="76"/>
        <v>1</v>
      </c>
      <c r="Y391" s="114">
        <f aca="true" t="shared" si="83" ref="Y391:Y405">IF(AND(OR(J391="YES",K391="YES"),(W391=0)),"Trouble",0)</f>
        <v>0</v>
      </c>
      <c r="Z391" s="116">
        <f aca="true" t="shared" si="84" ref="Z391:Z405">IF(AND(OR(AND(ISNUMBER(L391),AND(L391&gt;0,L391&lt;600)),AND(ISNUMBER(L391),AND(L391&gt;0,M391="YES"))),(X391=0)),"Trouble",0)</f>
        <v>0</v>
      </c>
      <c r="AA391" s="121" t="str">
        <f t="shared" si="77"/>
        <v>SRSA</v>
      </c>
      <c r="AB391" s="113">
        <f t="shared" si="78"/>
        <v>1</v>
      </c>
      <c r="AC391" s="114">
        <f t="shared" si="79"/>
        <v>1</v>
      </c>
      <c r="AD391" s="116" t="str">
        <f t="shared" si="80"/>
        <v>Initial</v>
      </c>
      <c r="AE391" s="121" t="str">
        <f aca="true" t="shared" si="85" ref="AE391:AE405">IF(AND(AND(AD391="Initial",AF391=0),AND(ISNUMBER(L391),L391&gt;0)),"RLIS","-")</f>
        <v>-</v>
      </c>
      <c r="AF391" s="113" t="str">
        <f aca="true" t="shared" si="86" ref="AF391:AF405">IF(AND(AA391="SRSA",AD391="Initial"),"SRSA",0)</f>
        <v>SRSA</v>
      </c>
      <c r="AG391" s="10" t="s">
        <v>582</v>
      </c>
    </row>
    <row r="392" spans="1:33" s="10" customFormat="1" ht="12.75">
      <c r="A392" s="111">
        <v>3178670</v>
      </c>
      <c r="B392" s="112">
        <v>920045000</v>
      </c>
      <c r="C392" s="113" t="s">
        <v>483</v>
      </c>
      <c r="D392" s="114" t="s">
        <v>484</v>
      </c>
      <c r="E392" s="114" t="s">
        <v>485</v>
      </c>
      <c r="F392" s="114">
        <v>68622</v>
      </c>
      <c r="G392" s="115">
        <v>68</v>
      </c>
      <c r="H392" s="116">
        <v>3086543273</v>
      </c>
      <c r="I392" s="117" t="s">
        <v>532</v>
      </c>
      <c r="J392" s="118" t="s">
        <v>530</v>
      </c>
      <c r="K392" s="91"/>
      <c r="L392" s="84">
        <v>131.89</v>
      </c>
      <c r="M392" s="88" t="s">
        <v>529</v>
      </c>
      <c r="N392" s="119">
        <v>22.29299363</v>
      </c>
      <c r="O392" s="118" t="s">
        <v>530</v>
      </c>
      <c r="P392" s="70"/>
      <c r="Q392" s="91" t="str">
        <f t="shared" si="81"/>
        <v>NO</v>
      </c>
      <c r="R392" s="120" t="s">
        <v>530</v>
      </c>
      <c r="S392" s="95">
        <v>11381</v>
      </c>
      <c r="T392" s="75">
        <v>1898</v>
      </c>
      <c r="U392" s="75">
        <v>1308</v>
      </c>
      <c r="V392" s="97">
        <v>887</v>
      </c>
      <c r="W392" s="113">
        <f t="shared" si="82"/>
        <v>1</v>
      </c>
      <c r="X392" s="114">
        <f aca="true" t="shared" si="87" ref="X392:X405">IF(OR(AND(ISNUMBER(L392),AND(L392&gt;0,L392&lt;600)),AND(ISNUMBER(L392),AND(L392&gt;0,M392="YES"))),1,0)</f>
        <v>1</v>
      </c>
      <c r="Y392" s="114">
        <f t="shared" si="83"/>
        <v>0</v>
      </c>
      <c r="Z392" s="116">
        <f t="shared" si="84"/>
        <v>0</v>
      </c>
      <c r="AA392" s="121" t="str">
        <f aca="true" t="shared" si="88" ref="AA392:AA405">IF(AND(W392=1,X392=1),"SRSA","-")</f>
        <v>SRSA</v>
      </c>
      <c r="AB392" s="113">
        <f aca="true" t="shared" si="89" ref="AB392:AB405">IF(R392="YES",1,0)</f>
        <v>1</v>
      </c>
      <c r="AC392" s="114">
        <f aca="true" t="shared" si="90" ref="AC392:AC405">IF(OR(AND(ISNUMBER(P392),P392&gt;=20),(AND(ISNUMBER(P392)=FALSE,AND(ISNUMBER(N392),N392&gt;=20)))),1,0)</f>
        <v>1</v>
      </c>
      <c r="AD392" s="116" t="str">
        <f aca="true" t="shared" si="91" ref="AD392:AD405">IF(AND(AB392=1,AC392=1),"Initial",0)</f>
        <v>Initial</v>
      </c>
      <c r="AE392" s="121" t="str">
        <f t="shared" si="85"/>
        <v>-</v>
      </c>
      <c r="AF392" s="113" t="str">
        <f t="shared" si="86"/>
        <v>SRSA</v>
      </c>
      <c r="AG392" s="10" t="s">
        <v>581</v>
      </c>
    </row>
    <row r="393" spans="1:33" s="10" customFormat="1" ht="12.75">
      <c r="A393" s="111">
        <v>3150370</v>
      </c>
      <c r="B393" s="112">
        <v>230062000</v>
      </c>
      <c r="C393" s="113" t="s">
        <v>1580</v>
      </c>
      <c r="D393" s="114" t="s">
        <v>1032</v>
      </c>
      <c r="E393" s="114" t="s">
        <v>999</v>
      </c>
      <c r="F393" s="114">
        <v>69337</v>
      </c>
      <c r="G393" s="115">
        <v>2650</v>
      </c>
      <c r="H393" s="116">
        <v>3084320107</v>
      </c>
      <c r="I393" s="117">
        <v>7</v>
      </c>
      <c r="J393" s="118" t="s">
        <v>530</v>
      </c>
      <c r="K393" s="91"/>
      <c r="L393" s="84">
        <v>17.65</v>
      </c>
      <c r="M393" s="88" t="s">
        <v>529</v>
      </c>
      <c r="N393" s="119">
        <v>4.545454545</v>
      </c>
      <c r="O393" s="118" t="s">
        <v>531</v>
      </c>
      <c r="P393" s="70"/>
      <c r="Q393" s="91" t="str">
        <f t="shared" si="81"/>
        <v>NO</v>
      </c>
      <c r="R393" s="120" t="s">
        <v>530</v>
      </c>
      <c r="S393" s="95">
        <v>1941</v>
      </c>
      <c r="T393" s="75">
        <v>0</v>
      </c>
      <c r="U393" s="75">
        <v>35</v>
      </c>
      <c r="V393" s="97">
        <v>67</v>
      </c>
      <c r="W393" s="113">
        <f t="shared" si="82"/>
        <v>1</v>
      </c>
      <c r="X393" s="114">
        <f t="shared" si="87"/>
        <v>1</v>
      </c>
      <c r="Y393" s="114">
        <f t="shared" si="83"/>
        <v>0</v>
      </c>
      <c r="Z393" s="116">
        <f t="shared" si="84"/>
        <v>0</v>
      </c>
      <c r="AA393" s="121" t="str">
        <f t="shared" si="88"/>
        <v>SRSA</v>
      </c>
      <c r="AB393" s="113">
        <f t="shared" si="89"/>
        <v>1</v>
      </c>
      <c r="AC393" s="114">
        <f t="shared" si="90"/>
        <v>0</v>
      </c>
      <c r="AD393" s="116">
        <f t="shared" si="91"/>
        <v>0</v>
      </c>
      <c r="AE393" s="121" t="str">
        <f t="shared" si="85"/>
        <v>-</v>
      </c>
      <c r="AF393" s="113">
        <f t="shared" si="86"/>
        <v>0</v>
      </c>
      <c r="AG393" s="10" t="s">
        <v>579</v>
      </c>
    </row>
    <row r="394" spans="1:33" s="10" customFormat="1" ht="12.75">
      <c r="A394" s="111">
        <v>3178720</v>
      </c>
      <c r="B394" s="112">
        <v>760082000</v>
      </c>
      <c r="C394" s="113" t="s">
        <v>486</v>
      </c>
      <c r="D394" s="114" t="s">
        <v>487</v>
      </c>
      <c r="E394" s="114" t="s">
        <v>488</v>
      </c>
      <c r="F394" s="114">
        <v>68465</v>
      </c>
      <c r="G394" s="115">
        <v>487</v>
      </c>
      <c r="H394" s="116">
        <v>4028212266</v>
      </c>
      <c r="I394" s="117">
        <v>7</v>
      </c>
      <c r="J394" s="118" t="s">
        <v>530</v>
      </c>
      <c r="K394" s="91"/>
      <c r="L394" s="84">
        <v>519.30944</v>
      </c>
      <c r="M394" s="88" t="s">
        <v>528</v>
      </c>
      <c r="N394" s="119">
        <v>7.516339869</v>
      </c>
      <c r="O394" s="118" t="s">
        <v>531</v>
      </c>
      <c r="P394" s="70"/>
      <c r="Q394" s="91" t="str">
        <f t="shared" si="81"/>
        <v>NO</v>
      </c>
      <c r="R394" s="120" t="s">
        <v>530</v>
      </c>
      <c r="S394" s="95">
        <v>21092.248</v>
      </c>
      <c r="T394" s="75">
        <v>1374</v>
      </c>
      <c r="U394" s="75">
        <v>2039.352</v>
      </c>
      <c r="V394" s="97">
        <v>2027.648</v>
      </c>
      <c r="W394" s="113">
        <f t="shared" si="82"/>
        <v>1</v>
      </c>
      <c r="X394" s="114">
        <f t="shared" si="87"/>
        <v>1</v>
      </c>
      <c r="Y394" s="114">
        <f t="shared" si="83"/>
        <v>0</v>
      </c>
      <c r="Z394" s="116">
        <f t="shared" si="84"/>
        <v>0</v>
      </c>
      <c r="AA394" s="121" t="str">
        <f t="shared" si="88"/>
        <v>SRSA</v>
      </c>
      <c r="AB394" s="113">
        <f t="shared" si="89"/>
        <v>1</v>
      </c>
      <c r="AC394" s="114">
        <f t="shared" si="90"/>
        <v>0</v>
      </c>
      <c r="AD394" s="116">
        <f t="shared" si="91"/>
        <v>0</v>
      </c>
      <c r="AE394" s="121" t="str">
        <f t="shared" si="85"/>
        <v>-</v>
      </c>
      <c r="AF394" s="113">
        <f t="shared" si="86"/>
        <v>0</v>
      </c>
      <c r="AG394" s="10" t="s">
        <v>578</v>
      </c>
    </row>
    <row r="395" spans="1:33" s="10" customFormat="1" ht="12.75">
      <c r="A395" s="111">
        <v>3100134</v>
      </c>
      <c r="B395" s="112">
        <v>500001000</v>
      </c>
      <c r="C395" s="113" t="s">
        <v>1159</v>
      </c>
      <c r="D395" s="114" t="s">
        <v>1160</v>
      </c>
      <c r="E395" s="114" t="s">
        <v>1161</v>
      </c>
      <c r="F395" s="114">
        <v>68982</v>
      </c>
      <c r="G395" s="115">
        <v>190</v>
      </c>
      <c r="H395" s="116">
        <v>3084785265</v>
      </c>
      <c r="I395" s="117">
        <v>7</v>
      </c>
      <c r="J395" s="118" t="s">
        <v>530</v>
      </c>
      <c r="K395" s="91"/>
      <c r="L395" s="84">
        <v>304.31</v>
      </c>
      <c r="M395" s="88" t="s">
        <v>528</v>
      </c>
      <c r="N395" s="119">
        <v>8.653846154</v>
      </c>
      <c r="O395" s="118" t="s">
        <v>531</v>
      </c>
      <c r="P395" s="70"/>
      <c r="Q395" s="91" t="str">
        <f t="shared" si="81"/>
        <v>NO</v>
      </c>
      <c r="R395" s="120" t="s">
        <v>530</v>
      </c>
      <c r="S395" s="95">
        <v>13984</v>
      </c>
      <c r="T395" s="75">
        <v>1217</v>
      </c>
      <c r="U395" s="75">
        <v>1396</v>
      </c>
      <c r="V395" s="97">
        <v>1200</v>
      </c>
      <c r="W395" s="113">
        <f t="shared" si="82"/>
        <v>1</v>
      </c>
      <c r="X395" s="114">
        <f t="shared" si="87"/>
        <v>1</v>
      </c>
      <c r="Y395" s="114">
        <f t="shared" si="83"/>
        <v>0</v>
      </c>
      <c r="Z395" s="116">
        <f t="shared" si="84"/>
        <v>0</v>
      </c>
      <c r="AA395" s="121" t="str">
        <f t="shared" si="88"/>
        <v>SRSA</v>
      </c>
      <c r="AB395" s="113">
        <f t="shared" si="89"/>
        <v>1</v>
      </c>
      <c r="AC395" s="114">
        <f t="shared" si="90"/>
        <v>0</v>
      </c>
      <c r="AD395" s="116">
        <f t="shared" si="91"/>
        <v>0</v>
      </c>
      <c r="AE395" s="121" t="str">
        <f t="shared" si="85"/>
        <v>-</v>
      </c>
      <c r="AF395" s="113">
        <f t="shared" si="86"/>
        <v>0</v>
      </c>
      <c r="AG395" s="10" t="s">
        <v>577</v>
      </c>
    </row>
    <row r="396" spans="1:33" s="10" customFormat="1" ht="12.75">
      <c r="A396" s="111">
        <v>3165730</v>
      </c>
      <c r="B396" s="112">
        <v>160128000</v>
      </c>
      <c r="C396" s="113" t="s">
        <v>72</v>
      </c>
      <c r="D396" s="114" t="s">
        <v>1357</v>
      </c>
      <c r="E396" s="114" t="s">
        <v>1358</v>
      </c>
      <c r="F396" s="114">
        <v>69201</v>
      </c>
      <c r="G396" s="115">
        <v>1842</v>
      </c>
      <c r="H396" s="116">
        <v>4023761680</v>
      </c>
      <c r="I396" s="117">
        <v>7</v>
      </c>
      <c r="J396" s="118" t="s">
        <v>530</v>
      </c>
      <c r="K396" s="91"/>
      <c r="L396" s="84">
        <v>4.23</v>
      </c>
      <c r="M396" s="88" t="s">
        <v>529</v>
      </c>
      <c r="N396" s="119">
        <v>0</v>
      </c>
      <c r="O396" s="118" t="s">
        <v>531</v>
      </c>
      <c r="P396" s="70"/>
      <c r="Q396" s="91" t="str">
        <f t="shared" si="81"/>
        <v>NO</v>
      </c>
      <c r="R396" s="120" t="s">
        <v>530</v>
      </c>
      <c r="S396" s="95">
        <v>992</v>
      </c>
      <c r="T396" s="75">
        <v>0</v>
      </c>
      <c r="U396" s="75">
        <v>10</v>
      </c>
      <c r="V396" s="97">
        <v>19</v>
      </c>
      <c r="W396" s="113">
        <f t="shared" si="82"/>
        <v>1</v>
      </c>
      <c r="X396" s="114">
        <f t="shared" si="87"/>
        <v>1</v>
      </c>
      <c r="Y396" s="114">
        <f t="shared" si="83"/>
        <v>0</v>
      </c>
      <c r="Z396" s="116">
        <f t="shared" si="84"/>
        <v>0</v>
      </c>
      <c r="AA396" s="121" t="str">
        <f t="shared" si="88"/>
        <v>SRSA</v>
      </c>
      <c r="AB396" s="113">
        <f t="shared" si="89"/>
        <v>1</v>
      </c>
      <c r="AC396" s="114">
        <f t="shared" si="90"/>
        <v>0</v>
      </c>
      <c r="AD396" s="116">
        <f t="shared" si="91"/>
        <v>0</v>
      </c>
      <c r="AE396" s="121" t="str">
        <f t="shared" si="85"/>
        <v>-</v>
      </c>
      <c r="AF396" s="113">
        <f t="shared" si="86"/>
        <v>0</v>
      </c>
      <c r="AG396" s="10" t="s">
        <v>576</v>
      </c>
    </row>
    <row r="397" spans="1:33" s="10" customFormat="1" ht="12.75">
      <c r="A397" s="111">
        <v>3178810</v>
      </c>
      <c r="B397" s="112">
        <v>870017000</v>
      </c>
      <c r="C397" s="113" t="s">
        <v>489</v>
      </c>
      <c r="D397" s="114" t="s">
        <v>490</v>
      </c>
      <c r="E397" s="114" t="s">
        <v>491</v>
      </c>
      <c r="F397" s="114">
        <v>68071</v>
      </c>
      <c r="G397" s="115">
        <v>769</v>
      </c>
      <c r="H397" s="116">
        <v>4028782224</v>
      </c>
      <c r="I397" s="117">
        <v>7</v>
      </c>
      <c r="J397" s="118" t="s">
        <v>530</v>
      </c>
      <c r="K397" s="91"/>
      <c r="L397" s="84">
        <v>396.57</v>
      </c>
      <c r="M397" s="88" t="s">
        <v>528</v>
      </c>
      <c r="N397" s="119">
        <v>35.76017131</v>
      </c>
      <c r="O397" s="118" t="s">
        <v>530</v>
      </c>
      <c r="P397" s="70"/>
      <c r="Q397" s="91" t="str">
        <f t="shared" si="81"/>
        <v>NO</v>
      </c>
      <c r="R397" s="120" t="s">
        <v>530</v>
      </c>
      <c r="S397" s="95">
        <v>50703</v>
      </c>
      <c r="T397" s="75">
        <v>10695</v>
      </c>
      <c r="U397" s="75">
        <v>7770</v>
      </c>
      <c r="V397" s="97">
        <v>3257</v>
      </c>
      <c r="W397" s="113">
        <f t="shared" si="82"/>
        <v>1</v>
      </c>
      <c r="X397" s="114">
        <f t="shared" si="87"/>
        <v>1</v>
      </c>
      <c r="Y397" s="114">
        <f t="shared" si="83"/>
        <v>0</v>
      </c>
      <c r="Z397" s="116">
        <f t="shared" si="84"/>
        <v>0</v>
      </c>
      <c r="AA397" s="121" t="str">
        <f t="shared" si="88"/>
        <v>SRSA</v>
      </c>
      <c r="AB397" s="113">
        <f t="shared" si="89"/>
        <v>1</v>
      </c>
      <c r="AC397" s="114">
        <f t="shared" si="90"/>
        <v>1</v>
      </c>
      <c r="AD397" s="116" t="str">
        <f t="shared" si="91"/>
        <v>Initial</v>
      </c>
      <c r="AE397" s="121" t="str">
        <f t="shared" si="85"/>
        <v>-</v>
      </c>
      <c r="AF397" s="113" t="str">
        <f t="shared" si="86"/>
        <v>SRSA</v>
      </c>
      <c r="AG397" s="10" t="s">
        <v>575</v>
      </c>
    </row>
    <row r="398" spans="1:33" s="10" customFormat="1" ht="12.75">
      <c r="A398" s="111">
        <v>3178840</v>
      </c>
      <c r="B398" s="112">
        <v>900595000</v>
      </c>
      <c r="C398" s="113" t="s">
        <v>492</v>
      </c>
      <c r="D398" s="114" t="s">
        <v>493</v>
      </c>
      <c r="E398" s="114" t="s">
        <v>494</v>
      </c>
      <c r="F398" s="114">
        <v>68790</v>
      </c>
      <c r="G398" s="115">
        <v>158</v>
      </c>
      <c r="H398" s="116">
        <v>4022864466</v>
      </c>
      <c r="I398" s="117">
        <v>7</v>
      </c>
      <c r="J398" s="118" t="s">
        <v>530</v>
      </c>
      <c r="K398" s="91"/>
      <c r="L398" s="84">
        <v>251.74</v>
      </c>
      <c r="M398" s="88" t="s">
        <v>528</v>
      </c>
      <c r="N398" s="119">
        <v>21.88841202</v>
      </c>
      <c r="O398" s="118" t="s">
        <v>530</v>
      </c>
      <c r="P398" s="70"/>
      <c r="Q398" s="91" t="str">
        <f t="shared" si="81"/>
        <v>NO</v>
      </c>
      <c r="R398" s="120" t="s">
        <v>530</v>
      </c>
      <c r="S398" s="95">
        <v>16096</v>
      </c>
      <c r="T398" s="75">
        <v>1661</v>
      </c>
      <c r="U398" s="75">
        <v>1563</v>
      </c>
      <c r="V398" s="97">
        <v>993</v>
      </c>
      <c r="W398" s="113">
        <f t="shared" si="82"/>
        <v>1</v>
      </c>
      <c r="X398" s="114">
        <f t="shared" si="87"/>
        <v>1</v>
      </c>
      <c r="Y398" s="114">
        <f t="shared" si="83"/>
        <v>0</v>
      </c>
      <c r="Z398" s="116">
        <f t="shared" si="84"/>
        <v>0</v>
      </c>
      <c r="AA398" s="121" t="str">
        <f t="shared" si="88"/>
        <v>SRSA</v>
      </c>
      <c r="AB398" s="113">
        <f t="shared" si="89"/>
        <v>1</v>
      </c>
      <c r="AC398" s="114">
        <f t="shared" si="90"/>
        <v>1</v>
      </c>
      <c r="AD398" s="116" t="str">
        <f t="shared" si="91"/>
        <v>Initial</v>
      </c>
      <c r="AE398" s="121" t="str">
        <f t="shared" si="85"/>
        <v>-</v>
      </c>
      <c r="AF398" s="113" t="str">
        <f t="shared" si="86"/>
        <v>SRSA</v>
      </c>
      <c r="AG398" s="10" t="s">
        <v>574</v>
      </c>
    </row>
    <row r="399" spans="1:33" s="10" customFormat="1" ht="12.75">
      <c r="A399" s="124">
        <v>3122620</v>
      </c>
      <c r="B399" s="125">
        <v>590020000</v>
      </c>
      <c r="C399" s="126" t="s">
        <v>1436</v>
      </c>
      <c r="D399" s="127" t="s">
        <v>984</v>
      </c>
      <c r="E399" s="127" t="s">
        <v>985</v>
      </c>
      <c r="F399" s="127">
        <v>68748</v>
      </c>
      <c r="G399" s="128">
        <v>210</v>
      </c>
      <c r="H399" s="129">
        <v>4023713928</v>
      </c>
      <c r="I399" s="130">
        <v>7</v>
      </c>
      <c r="J399" s="131" t="s">
        <v>530</v>
      </c>
      <c r="K399" s="132"/>
      <c r="L399" s="133">
        <v>45.12</v>
      </c>
      <c r="M399" s="134" t="s">
        <v>529</v>
      </c>
      <c r="N399" s="135">
        <v>8.771929825</v>
      </c>
      <c r="O399" s="131" t="s">
        <v>531</v>
      </c>
      <c r="P399" s="136"/>
      <c r="Q399" s="132" t="str">
        <f t="shared" si="81"/>
        <v>NO</v>
      </c>
      <c r="R399" s="137" t="s">
        <v>530</v>
      </c>
      <c r="S399" s="138">
        <v>2453</v>
      </c>
      <c r="T399" s="139">
        <v>0</v>
      </c>
      <c r="U399" s="139">
        <v>91</v>
      </c>
      <c r="V399" s="140">
        <v>172</v>
      </c>
      <c r="W399" s="126">
        <f t="shared" si="82"/>
        <v>1</v>
      </c>
      <c r="X399" s="127">
        <f t="shared" si="87"/>
        <v>1</v>
      </c>
      <c r="Y399" s="127">
        <f t="shared" si="83"/>
        <v>0</v>
      </c>
      <c r="Z399" s="129">
        <f t="shared" si="84"/>
        <v>0</v>
      </c>
      <c r="AA399" s="141" t="str">
        <f t="shared" si="88"/>
        <v>SRSA</v>
      </c>
      <c r="AB399" s="126">
        <f t="shared" si="89"/>
        <v>1</v>
      </c>
      <c r="AC399" s="127">
        <f t="shared" si="90"/>
        <v>0</v>
      </c>
      <c r="AD399" s="129">
        <f t="shared" si="91"/>
        <v>0</v>
      </c>
      <c r="AE399" s="141" t="str">
        <f t="shared" si="85"/>
        <v>-</v>
      </c>
      <c r="AF399" s="126">
        <f t="shared" si="86"/>
        <v>0</v>
      </c>
      <c r="AG399" s="10" t="e">
        <v>#N/A</v>
      </c>
    </row>
    <row r="400" spans="1:33" s="1" customFormat="1" ht="12.75">
      <c r="A400" s="122">
        <v>3100008</v>
      </c>
      <c r="B400" s="122">
        <v>200030000</v>
      </c>
      <c r="C400" s="113" t="s">
        <v>939</v>
      </c>
      <c r="D400" s="114" t="s">
        <v>940</v>
      </c>
      <c r="E400" s="114" t="s">
        <v>941</v>
      </c>
      <c r="F400" s="114">
        <v>68791</v>
      </c>
      <c r="G400" s="115">
        <v>580</v>
      </c>
      <c r="H400" s="116">
        <v>4025293249</v>
      </c>
      <c r="I400" s="117">
        <v>7</v>
      </c>
      <c r="J400" s="118" t="s">
        <v>530</v>
      </c>
      <c r="K400" s="91"/>
      <c r="L400" s="84">
        <v>494.26</v>
      </c>
      <c r="M400" s="88" t="s">
        <v>528</v>
      </c>
      <c r="N400" s="119">
        <v>11.44578313</v>
      </c>
      <c r="O400" s="118" t="s">
        <v>531</v>
      </c>
      <c r="P400" s="70"/>
      <c r="Q400" s="91" t="str">
        <f t="shared" si="81"/>
        <v>NO</v>
      </c>
      <c r="R400" s="120" t="s">
        <v>530</v>
      </c>
      <c r="S400" s="95">
        <v>24635</v>
      </c>
      <c r="T400" s="75">
        <v>3174</v>
      </c>
      <c r="U400" s="75">
        <v>2842</v>
      </c>
      <c r="V400" s="97">
        <v>2845</v>
      </c>
      <c r="W400" s="113">
        <f t="shared" si="82"/>
        <v>1</v>
      </c>
      <c r="X400" s="114">
        <f t="shared" si="87"/>
        <v>1</v>
      </c>
      <c r="Y400" s="114">
        <f t="shared" si="83"/>
        <v>0</v>
      </c>
      <c r="Z400" s="116">
        <f t="shared" si="84"/>
        <v>0</v>
      </c>
      <c r="AA400" s="121" t="str">
        <f t="shared" si="88"/>
        <v>SRSA</v>
      </c>
      <c r="AB400" s="113">
        <f t="shared" si="89"/>
        <v>1</v>
      </c>
      <c r="AC400" s="114">
        <f t="shared" si="90"/>
        <v>0</v>
      </c>
      <c r="AD400" s="116">
        <f t="shared" si="91"/>
        <v>0</v>
      </c>
      <c r="AE400" s="121" t="str">
        <f t="shared" si="85"/>
        <v>-</v>
      </c>
      <c r="AF400" s="113">
        <f t="shared" si="86"/>
        <v>0</v>
      </c>
      <c r="AG400" s="10" t="s">
        <v>573</v>
      </c>
    </row>
    <row r="401" spans="1:33" s="10" customFormat="1" ht="12.75">
      <c r="A401" s="111">
        <v>3111970</v>
      </c>
      <c r="B401" s="112">
        <v>160007000</v>
      </c>
      <c r="C401" s="113" t="s">
        <v>1374</v>
      </c>
      <c r="D401" s="114" t="s">
        <v>1357</v>
      </c>
      <c r="E401" s="114" t="s">
        <v>1358</v>
      </c>
      <c r="F401" s="114">
        <v>69201</v>
      </c>
      <c r="G401" s="115">
        <v>1842</v>
      </c>
      <c r="H401" s="116">
        <v>4023761680</v>
      </c>
      <c r="I401" s="117">
        <v>7</v>
      </c>
      <c r="J401" s="118" t="s">
        <v>530</v>
      </c>
      <c r="K401" s="91"/>
      <c r="L401" s="84">
        <v>11.98</v>
      </c>
      <c r="M401" s="88" t="s">
        <v>529</v>
      </c>
      <c r="N401" s="119">
        <v>45.45454545</v>
      </c>
      <c r="O401" s="118" t="s">
        <v>530</v>
      </c>
      <c r="P401" s="70"/>
      <c r="Q401" s="91" t="str">
        <f t="shared" si="81"/>
        <v>NO</v>
      </c>
      <c r="R401" s="120" t="s">
        <v>530</v>
      </c>
      <c r="S401" s="95">
        <v>3017</v>
      </c>
      <c r="T401" s="75">
        <v>0</v>
      </c>
      <c r="U401" s="75">
        <v>26</v>
      </c>
      <c r="V401" s="97">
        <v>49</v>
      </c>
      <c r="W401" s="113">
        <f t="shared" si="82"/>
        <v>1</v>
      </c>
      <c r="X401" s="114">
        <f t="shared" si="87"/>
        <v>1</v>
      </c>
      <c r="Y401" s="114">
        <f t="shared" si="83"/>
        <v>0</v>
      </c>
      <c r="Z401" s="116">
        <f t="shared" si="84"/>
        <v>0</v>
      </c>
      <c r="AA401" s="121" t="str">
        <f t="shared" si="88"/>
        <v>SRSA</v>
      </c>
      <c r="AB401" s="113">
        <f t="shared" si="89"/>
        <v>1</v>
      </c>
      <c r="AC401" s="114">
        <f t="shared" si="90"/>
        <v>1</v>
      </c>
      <c r="AD401" s="116" t="str">
        <f t="shared" si="91"/>
        <v>Initial</v>
      </c>
      <c r="AE401" s="121" t="str">
        <f t="shared" si="85"/>
        <v>-</v>
      </c>
      <c r="AF401" s="113" t="str">
        <f t="shared" si="86"/>
        <v>SRSA</v>
      </c>
      <c r="AG401" s="10" t="s">
        <v>572</v>
      </c>
    </row>
    <row r="402" spans="1:33" s="10" customFormat="1" ht="12.75">
      <c r="A402" s="111">
        <v>3178930</v>
      </c>
      <c r="B402" s="112">
        <v>400008000</v>
      </c>
      <c r="C402" s="113" t="s">
        <v>495</v>
      </c>
      <c r="D402" s="114" t="s">
        <v>496</v>
      </c>
      <c r="E402" s="114" t="s">
        <v>1428</v>
      </c>
      <c r="F402" s="114">
        <v>68883</v>
      </c>
      <c r="G402" s="115">
        <v>488</v>
      </c>
      <c r="H402" s="116">
        <v>3085832525</v>
      </c>
      <c r="I402" s="117">
        <v>7</v>
      </c>
      <c r="J402" s="118" t="s">
        <v>530</v>
      </c>
      <c r="K402" s="91"/>
      <c r="L402" s="84">
        <v>225.59</v>
      </c>
      <c r="M402" s="88" t="s">
        <v>528</v>
      </c>
      <c r="N402" s="119">
        <v>17.39130435</v>
      </c>
      <c r="O402" s="118" t="s">
        <v>531</v>
      </c>
      <c r="P402" s="70"/>
      <c r="Q402" s="91" t="str">
        <f t="shared" si="81"/>
        <v>NO</v>
      </c>
      <c r="R402" s="120" t="s">
        <v>530</v>
      </c>
      <c r="S402" s="95">
        <v>14062</v>
      </c>
      <c r="T402" s="75">
        <v>1326</v>
      </c>
      <c r="U402" s="75">
        <v>1181</v>
      </c>
      <c r="V402" s="97">
        <v>881</v>
      </c>
      <c r="W402" s="113">
        <f t="shared" si="82"/>
        <v>1</v>
      </c>
      <c r="X402" s="114">
        <f t="shared" si="87"/>
        <v>1</v>
      </c>
      <c r="Y402" s="114">
        <f t="shared" si="83"/>
        <v>0</v>
      </c>
      <c r="Z402" s="116">
        <f t="shared" si="84"/>
        <v>0</v>
      </c>
      <c r="AA402" s="121" t="str">
        <f t="shared" si="88"/>
        <v>SRSA</v>
      </c>
      <c r="AB402" s="113">
        <f t="shared" si="89"/>
        <v>1</v>
      </c>
      <c r="AC402" s="114">
        <f t="shared" si="90"/>
        <v>0</v>
      </c>
      <c r="AD402" s="116">
        <f t="shared" si="91"/>
        <v>0</v>
      </c>
      <c r="AE402" s="121" t="str">
        <f t="shared" si="85"/>
        <v>-</v>
      </c>
      <c r="AF402" s="113">
        <f t="shared" si="86"/>
        <v>0</v>
      </c>
      <c r="AG402" s="10" t="s">
        <v>571</v>
      </c>
    </row>
    <row r="403" spans="1:33" s="10" customFormat="1" ht="12.75">
      <c r="A403" s="111">
        <v>3178940</v>
      </c>
      <c r="B403" s="112">
        <v>400083000</v>
      </c>
      <c r="C403" s="113" t="s">
        <v>497</v>
      </c>
      <c r="D403" s="114" t="s">
        <v>498</v>
      </c>
      <c r="E403" s="114" t="s">
        <v>1428</v>
      </c>
      <c r="F403" s="114">
        <v>68883</v>
      </c>
      <c r="G403" s="115">
        <v>518</v>
      </c>
      <c r="H403" s="116">
        <v>3085832249</v>
      </c>
      <c r="I403" s="117">
        <v>7</v>
      </c>
      <c r="J403" s="118" t="s">
        <v>530</v>
      </c>
      <c r="K403" s="91"/>
      <c r="L403" s="84">
        <v>275.32</v>
      </c>
      <c r="M403" s="88" t="s">
        <v>528</v>
      </c>
      <c r="N403" s="119">
        <v>6.462585034</v>
      </c>
      <c r="O403" s="118" t="s">
        <v>531</v>
      </c>
      <c r="P403" s="70"/>
      <c r="Q403" s="91" t="str">
        <f t="shared" si="81"/>
        <v>NO</v>
      </c>
      <c r="R403" s="120" t="s">
        <v>530</v>
      </c>
      <c r="S403" s="95">
        <v>11111</v>
      </c>
      <c r="T403" s="75">
        <v>1450</v>
      </c>
      <c r="U403" s="75">
        <v>561</v>
      </c>
      <c r="V403" s="97">
        <v>1532</v>
      </c>
      <c r="W403" s="113">
        <f t="shared" si="82"/>
        <v>1</v>
      </c>
      <c r="X403" s="114">
        <f t="shared" si="87"/>
        <v>1</v>
      </c>
      <c r="Y403" s="114">
        <f t="shared" si="83"/>
        <v>0</v>
      </c>
      <c r="Z403" s="116">
        <f t="shared" si="84"/>
        <v>0</v>
      </c>
      <c r="AA403" s="121" t="str">
        <f t="shared" si="88"/>
        <v>SRSA</v>
      </c>
      <c r="AB403" s="113">
        <f t="shared" si="89"/>
        <v>1</v>
      </c>
      <c r="AC403" s="114">
        <f t="shared" si="90"/>
        <v>0</v>
      </c>
      <c r="AD403" s="116">
        <f t="shared" si="91"/>
        <v>0</v>
      </c>
      <c r="AE403" s="121" t="str">
        <f t="shared" si="85"/>
        <v>-</v>
      </c>
      <c r="AF403" s="113">
        <f t="shared" si="86"/>
        <v>0</v>
      </c>
      <c r="AG403" s="10" t="s">
        <v>570</v>
      </c>
    </row>
    <row r="404" spans="1:33" s="10" customFormat="1" ht="12.75">
      <c r="A404" s="111">
        <v>3178990</v>
      </c>
      <c r="B404" s="112">
        <v>140101000</v>
      </c>
      <c r="C404" s="113" t="s">
        <v>499</v>
      </c>
      <c r="D404" s="114" t="s">
        <v>500</v>
      </c>
      <c r="E404" s="114" t="s">
        <v>501</v>
      </c>
      <c r="F404" s="114">
        <v>68792</v>
      </c>
      <c r="G404" s="115">
        <v>157</v>
      </c>
      <c r="H404" s="116">
        <v>4023572121</v>
      </c>
      <c r="I404" s="117">
        <v>7</v>
      </c>
      <c r="J404" s="118" t="s">
        <v>530</v>
      </c>
      <c r="K404" s="91"/>
      <c r="L404" s="84">
        <v>166.71</v>
      </c>
      <c r="M404" s="88" t="s">
        <v>528</v>
      </c>
      <c r="N404" s="119">
        <v>10.8490566</v>
      </c>
      <c r="O404" s="118" t="s">
        <v>531</v>
      </c>
      <c r="P404" s="70"/>
      <c r="Q404" s="91" t="str">
        <f t="shared" si="81"/>
        <v>NO</v>
      </c>
      <c r="R404" s="120" t="s">
        <v>530</v>
      </c>
      <c r="S404" s="95">
        <v>12795</v>
      </c>
      <c r="T404" s="75">
        <v>1558</v>
      </c>
      <c r="U404" s="75">
        <v>1462</v>
      </c>
      <c r="V404" s="97">
        <v>971</v>
      </c>
      <c r="W404" s="113">
        <f t="shared" si="82"/>
        <v>1</v>
      </c>
      <c r="X404" s="114">
        <f t="shared" si="87"/>
        <v>1</v>
      </c>
      <c r="Y404" s="114">
        <f t="shared" si="83"/>
        <v>0</v>
      </c>
      <c r="Z404" s="116">
        <f t="shared" si="84"/>
        <v>0</v>
      </c>
      <c r="AA404" s="121" t="str">
        <f t="shared" si="88"/>
        <v>SRSA</v>
      </c>
      <c r="AB404" s="113">
        <f t="shared" si="89"/>
        <v>1</v>
      </c>
      <c r="AC404" s="114">
        <f t="shared" si="90"/>
        <v>0</v>
      </c>
      <c r="AD404" s="116">
        <f t="shared" si="91"/>
        <v>0</v>
      </c>
      <c r="AE404" s="121" t="str">
        <f t="shared" si="85"/>
        <v>-</v>
      </c>
      <c r="AF404" s="113">
        <f t="shared" si="86"/>
        <v>0</v>
      </c>
      <c r="AG404" s="10" t="s">
        <v>569</v>
      </c>
    </row>
    <row r="405" spans="1:33" s="10" customFormat="1" ht="12.75">
      <c r="A405" s="111">
        <v>3179080</v>
      </c>
      <c r="B405" s="112">
        <v>780009000</v>
      </c>
      <c r="C405" s="113" t="s">
        <v>505</v>
      </c>
      <c r="D405" s="114" t="s">
        <v>506</v>
      </c>
      <c r="E405" s="114" t="s">
        <v>507</v>
      </c>
      <c r="F405" s="114">
        <v>68073</v>
      </c>
      <c r="G405" s="115">
        <v>3054</v>
      </c>
      <c r="H405" s="116">
        <v>4026252243</v>
      </c>
      <c r="I405" s="117">
        <v>8</v>
      </c>
      <c r="J405" s="118" t="s">
        <v>530</v>
      </c>
      <c r="K405" s="91"/>
      <c r="L405" s="84">
        <v>453.1</v>
      </c>
      <c r="M405" s="88" t="s">
        <v>528</v>
      </c>
      <c r="N405" s="119">
        <v>4.47761194</v>
      </c>
      <c r="O405" s="118" t="s">
        <v>531</v>
      </c>
      <c r="P405" s="70"/>
      <c r="Q405" s="91" t="str">
        <f t="shared" si="81"/>
        <v>NO</v>
      </c>
      <c r="R405" s="120" t="s">
        <v>530</v>
      </c>
      <c r="S405" s="95">
        <v>11681</v>
      </c>
      <c r="T405" s="75">
        <v>1096</v>
      </c>
      <c r="U405" s="75">
        <v>1641</v>
      </c>
      <c r="V405" s="97">
        <v>1732</v>
      </c>
      <c r="W405" s="113">
        <f t="shared" si="82"/>
        <v>1</v>
      </c>
      <c r="X405" s="114">
        <f t="shared" si="87"/>
        <v>1</v>
      </c>
      <c r="Y405" s="114">
        <f t="shared" si="83"/>
        <v>0</v>
      </c>
      <c r="Z405" s="116">
        <f t="shared" si="84"/>
        <v>0</v>
      </c>
      <c r="AA405" s="121" t="str">
        <f t="shared" si="88"/>
        <v>SRSA</v>
      </c>
      <c r="AB405" s="113">
        <f t="shared" si="89"/>
        <v>1</v>
      </c>
      <c r="AC405" s="114">
        <f t="shared" si="90"/>
        <v>0</v>
      </c>
      <c r="AD405" s="116">
        <f t="shared" si="91"/>
        <v>0</v>
      </c>
      <c r="AE405" s="121" t="str">
        <f t="shared" si="85"/>
        <v>-</v>
      </c>
      <c r="AF405" s="113">
        <f t="shared" si="86"/>
        <v>0</v>
      </c>
      <c r="AG405" s="10" t="s">
        <v>568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&amp;L&amp;"Arial,Bold"&amp;14 2005&amp;C&amp;P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14" customWidth="1"/>
    <col min="2" max="2" width="11.28125" style="15" bestFit="1" customWidth="1"/>
    <col min="3" max="3" width="39.00390625" style="10" bestFit="1" customWidth="1"/>
    <col min="4" max="4" width="29.421875" style="10" bestFit="1" customWidth="1"/>
    <col min="5" max="5" width="19.00390625" style="10" bestFit="1" customWidth="1"/>
    <col min="6" max="6" width="6.8515625" style="10" customWidth="1"/>
    <col min="7" max="7" width="5.8515625" style="13" customWidth="1"/>
    <col min="8" max="8" width="11.7109375" style="10" customWidth="1"/>
    <col min="9" max="9" width="6.57421875" style="16" bestFit="1" customWidth="1"/>
    <col min="10" max="11" width="6.57421875" style="10" bestFit="1" customWidth="1"/>
    <col min="12" max="12" width="8.57421875" style="11" bestFit="1" customWidth="1"/>
    <col min="13" max="13" width="6.57421875" style="10" bestFit="1" customWidth="1"/>
    <col min="14" max="14" width="6.57421875" style="0" bestFit="1" customWidth="1"/>
    <col min="15" max="15" width="6.57421875" style="10" bestFit="1" customWidth="1"/>
    <col min="16" max="16" width="6.57421875" style="10" hidden="1" customWidth="1"/>
    <col min="17" max="17" width="0" style="1" hidden="1" customWidth="1"/>
    <col min="18" max="18" width="6.57421875" style="10" bestFit="1" customWidth="1"/>
    <col min="19" max="19" width="9.140625" style="12" bestFit="1" customWidth="1"/>
    <col min="20" max="22" width="7.57421875" style="12" bestFit="1" customWidth="1"/>
    <col min="23" max="26" width="4.00390625" style="10" hidden="1" customWidth="1"/>
    <col min="27" max="27" width="6.421875" style="10" customWidth="1"/>
    <col min="28" max="29" width="4.00390625" style="10" hidden="1" customWidth="1"/>
    <col min="30" max="30" width="5.28125" style="10" hidden="1" customWidth="1"/>
    <col min="31" max="31" width="6.421875" style="10" customWidth="1"/>
    <col min="32" max="32" width="6.421875" style="10" hidden="1" customWidth="1"/>
    <col min="33" max="16384" width="11.421875" style="10" customWidth="1"/>
  </cols>
  <sheetData>
    <row r="1" ht="12.75">
      <c r="A1" s="17" t="s">
        <v>913</v>
      </c>
    </row>
    <row r="2" spans="1:17" ht="18">
      <c r="A2" s="22" t="s">
        <v>920</v>
      </c>
      <c r="N2" s="2"/>
      <c r="Q2" s="3"/>
    </row>
    <row r="3" spans="1:32" ht="159.75" customHeight="1" thickBot="1">
      <c r="A3" s="4" t="s">
        <v>890</v>
      </c>
      <c r="B3" s="5" t="s">
        <v>891</v>
      </c>
      <c r="C3" s="6" t="s">
        <v>892</v>
      </c>
      <c r="D3" s="6" t="s">
        <v>893</v>
      </c>
      <c r="E3" s="6" t="s">
        <v>894</v>
      </c>
      <c r="F3" s="24" t="s">
        <v>895</v>
      </c>
      <c r="G3" s="25" t="s">
        <v>896</v>
      </c>
      <c r="H3" s="6" t="s">
        <v>897</v>
      </c>
      <c r="I3" s="19" t="s">
        <v>898</v>
      </c>
      <c r="J3" s="18" t="s">
        <v>562</v>
      </c>
      <c r="K3" s="20" t="s">
        <v>563</v>
      </c>
      <c r="L3" s="26" t="s">
        <v>899</v>
      </c>
      <c r="M3" s="27" t="s">
        <v>564</v>
      </c>
      <c r="N3" s="28" t="s">
        <v>910</v>
      </c>
      <c r="O3" s="21" t="s">
        <v>565</v>
      </c>
      <c r="P3" s="7" t="s">
        <v>911</v>
      </c>
      <c r="Q3" s="29" t="s">
        <v>566</v>
      </c>
      <c r="R3" s="30" t="s">
        <v>900</v>
      </c>
      <c r="S3" s="31" t="s">
        <v>915</v>
      </c>
      <c r="T3" s="32" t="s">
        <v>914</v>
      </c>
      <c r="U3" s="32" t="s">
        <v>916</v>
      </c>
      <c r="V3" s="33" t="s">
        <v>917</v>
      </c>
      <c r="W3" s="8" t="s">
        <v>901</v>
      </c>
      <c r="X3" s="9" t="s">
        <v>902</v>
      </c>
      <c r="Y3" s="9" t="s">
        <v>919</v>
      </c>
      <c r="Z3" s="34" t="s">
        <v>918</v>
      </c>
      <c r="AA3" s="35" t="s">
        <v>903</v>
      </c>
      <c r="AB3" s="8" t="s">
        <v>904</v>
      </c>
      <c r="AC3" s="9" t="s">
        <v>905</v>
      </c>
      <c r="AD3" s="34" t="s">
        <v>906</v>
      </c>
      <c r="AE3" s="36" t="s">
        <v>907</v>
      </c>
      <c r="AF3" s="37" t="s">
        <v>908</v>
      </c>
    </row>
    <row r="4" spans="1:32" s="56" customFormat="1" ht="12" customHeight="1" thickBot="1">
      <c r="A4" s="77">
        <v>1</v>
      </c>
      <c r="B4" s="77">
        <v>2</v>
      </c>
      <c r="C4" s="51">
        <v>3</v>
      </c>
      <c r="D4" s="38">
        <v>4</v>
      </c>
      <c r="E4" s="38">
        <v>5</v>
      </c>
      <c r="F4" s="39">
        <v>6</v>
      </c>
      <c r="G4" s="40"/>
      <c r="H4" s="41">
        <v>7</v>
      </c>
      <c r="I4" s="42">
        <v>8</v>
      </c>
      <c r="J4" s="38">
        <v>9</v>
      </c>
      <c r="K4" s="43">
        <v>10</v>
      </c>
      <c r="L4" s="44">
        <v>11</v>
      </c>
      <c r="M4" s="45">
        <v>12</v>
      </c>
      <c r="N4" s="46">
        <v>13</v>
      </c>
      <c r="O4" s="47">
        <v>14</v>
      </c>
      <c r="P4" s="48" t="s">
        <v>912</v>
      </c>
      <c r="Q4" s="43" t="s">
        <v>567</v>
      </c>
      <c r="R4" s="49">
        <v>15</v>
      </c>
      <c r="S4" s="50">
        <v>16</v>
      </c>
      <c r="T4" s="48">
        <v>17</v>
      </c>
      <c r="U4" s="48">
        <v>18</v>
      </c>
      <c r="V4" s="43">
        <v>19</v>
      </c>
      <c r="W4" s="51"/>
      <c r="X4" s="38"/>
      <c r="Y4" s="38"/>
      <c r="Z4" s="41"/>
      <c r="AA4" s="52">
        <v>20</v>
      </c>
      <c r="AB4" s="53"/>
      <c r="AC4" s="54"/>
      <c r="AD4" s="55"/>
      <c r="AE4" s="52">
        <v>21</v>
      </c>
      <c r="AF4" s="51" t="s">
        <v>909</v>
      </c>
    </row>
    <row r="5" spans="1:32" ht="12.75">
      <c r="A5" s="78">
        <v>3127720</v>
      </c>
      <c r="B5" s="79">
        <v>120025000</v>
      </c>
      <c r="C5" s="63" t="s">
        <v>1464</v>
      </c>
      <c r="D5" s="57" t="s">
        <v>1465</v>
      </c>
      <c r="E5" s="57" t="s">
        <v>1466</v>
      </c>
      <c r="F5" s="57">
        <v>68001</v>
      </c>
      <c r="G5" s="58">
        <v>184</v>
      </c>
      <c r="H5" s="59">
        <v>4025432347</v>
      </c>
      <c r="I5" s="60">
        <v>7</v>
      </c>
      <c r="J5" s="61" t="s">
        <v>530</v>
      </c>
      <c r="K5" s="90"/>
      <c r="L5" s="83">
        <v>17.79</v>
      </c>
      <c r="M5" s="87" t="s">
        <v>528</v>
      </c>
      <c r="N5" s="62">
        <v>16.21621622</v>
      </c>
      <c r="O5" s="61" t="s">
        <v>531</v>
      </c>
      <c r="P5" s="69"/>
      <c r="Q5" s="90" t="str">
        <f aca="true" t="shared" si="0" ref="Q5:Q36">IF(AND(ISNUMBER(P5),P5&gt;=20),"YES","NO")</f>
        <v>NO</v>
      </c>
      <c r="R5" s="92" t="s">
        <v>530</v>
      </c>
      <c r="S5" s="94">
        <v>1778</v>
      </c>
      <c r="T5" s="74">
        <v>0</v>
      </c>
      <c r="U5" s="74">
        <v>39</v>
      </c>
      <c r="V5" s="96">
        <v>75</v>
      </c>
      <c r="W5" s="63">
        <f>IF(OR(J5="YES",K5="YES"),1,0)</f>
        <v>1</v>
      </c>
      <c r="X5" s="57">
        <f>IF(OR(AND(ISNUMBER(L5),AND(L5&gt;0,L5&lt;600)),AND(ISNUMBER(L5),AND(L5&gt;0,M5="YES"))),1,0)</f>
        <v>1</v>
      </c>
      <c r="Y5" s="57">
        <f>IF(AND(OR(J5="YES",K5="YES"),(W5=0)),"Trouble",0)</f>
        <v>0</v>
      </c>
      <c r="Z5" s="59">
        <f>IF(AND(OR(AND(ISNUMBER(L5),AND(L5&gt;0,L5&lt;600)),AND(ISNUMBER(L5),AND(L5&gt;0,M5="YES"))),(X5=0)),"Trouble",0)</f>
        <v>0</v>
      </c>
      <c r="AA5" s="98" t="str">
        <f>IF(AND(W5=1,X5=1),"SRSA","-")</f>
        <v>SRSA</v>
      </c>
      <c r="AB5" s="63">
        <f>IF(R5="YES",1,0)</f>
        <v>1</v>
      </c>
      <c r="AC5" s="57">
        <f>IF(OR(AND(ISNUMBER(P5),P5&gt;=20),(AND(ISNUMBER(P5)=FALSE,AND(ISNUMBER(N5),N5&gt;=20)))),1,0)</f>
        <v>0</v>
      </c>
      <c r="AD5" s="59">
        <f>IF(AND(AB5=1,AC5=1),"Initial",0)</f>
        <v>0</v>
      </c>
      <c r="AE5" s="98" t="str">
        <f>IF(AND(AND(AD5="Initial",AF5=0),AND(ISNUMBER(L5),L5&gt;0)),"RLIS","-")</f>
        <v>-</v>
      </c>
      <c r="AF5" s="63">
        <f>IF(AND(AA5="SRSA",AD5="Initial"),"SRSA",0)</f>
        <v>0</v>
      </c>
    </row>
    <row r="6" spans="1:32" ht="12.75">
      <c r="A6" s="80">
        <v>3102770</v>
      </c>
      <c r="B6" s="81">
        <v>10090000</v>
      </c>
      <c r="C6" s="72" t="s">
        <v>1171</v>
      </c>
      <c r="D6" s="64" t="s">
        <v>1172</v>
      </c>
      <c r="E6" s="64" t="s">
        <v>1173</v>
      </c>
      <c r="F6" s="64">
        <v>68902</v>
      </c>
      <c r="G6" s="65">
        <v>1088</v>
      </c>
      <c r="H6" s="66">
        <v>4024633285</v>
      </c>
      <c r="I6" s="67">
        <v>7</v>
      </c>
      <c r="J6" s="68" t="s">
        <v>530</v>
      </c>
      <c r="K6" s="91"/>
      <c r="L6" s="84">
        <v>462.52</v>
      </c>
      <c r="M6" s="88" t="s">
        <v>528</v>
      </c>
      <c r="N6" s="71">
        <v>7.929515419</v>
      </c>
      <c r="O6" s="68" t="s">
        <v>531</v>
      </c>
      <c r="P6" s="70"/>
      <c r="Q6" s="91" t="str">
        <f t="shared" si="0"/>
        <v>NO</v>
      </c>
      <c r="R6" s="93" t="s">
        <v>530</v>
      </c>
      <c r="S6" s="95">
        <v>12963</v>
      </c>
      <c r="T6" s="75">
        <v>945</v>
      </c>
      <c r="U6" s="75">
        <v>1516</v>
      </c>
      <c r="V6" s="97">
        <v>1751</v>
      </c>
      <c r="W6" s="72">
        <f aca="true" t="shared" si="1" ref="W6:W69">IF(OR(J6="YES",K6="YES"),1,0)</f>
        <v>1</v>
      </c>
      <c r="X6" s="64">
        <f aca="true" t="shared" si="2" ref="X6:X69">IF(OR(AND(ISNUMBER(L6),AND(L6&gt;0,L6&lt;600)),AND(ISNUMBER(L6),AND(L6&gt;0,M6="YES"))),1,0)</f>
        <v>1</v>
      </c>
      <c r="Y6" s="64">
        <f aca="true" t="shared" si="3" ref="Y6:Y69">IF(AND(OR(J6="YES",K6="YES"),(W6=0)),"Trouble",0)</f>
        <v>0</v>
      </c>
      <c r="Z6" s="66">
        <f aca="true" t="shared" si="4" ref="Z6:Z69">IF(AND(OR(AND(ISNUMBER(L6),AND(L6&gt;0,L6&lt;600)),AND(ISNUMBER(L6),AND(L6&gt;0,M6="YES"))),(X6=0)),"Trouble",0)</f>
        <v>0</v>
      </c>
      <c r="AA6" s="99" t="str">
        <f aca="true" t="shared" si="5" ref="AA6:AA69">IF(AND(W6=1,X6=1),"SRSA","-")</f>
        <v>SRSA</v>
      </c>
      <c r="AB6" s="72">
        <f aca="true" t="shared" si="6" ref="AB6:AB69">IF(R6="YES",1,0)</f>
        <v>1</v>
      </c>
      <c r="AC6" s="64">
        <f aca="true" t="shared" si="7" ref="AC6:AC69">IF(OR(AND(ISNUMBER(P6),P6&gt;=20),(AND(ISNUMBER(P6)=FALSE,AND(ISNUMBER(N6),N6&gt;=20)))),1,0)</f>
        <v>0</v>
      </c>
      <c r="AD6" s="66">
        <f aca="true" t="shared" si="8" ref="AD6:AD69">IF(AND(AB6=1,AC6=1),"Initial",0)</f>
        <v>0</v>
      </c>
      <c r="AE6" s="99" t="str">
        <f aca="true" t="shared" si="9" ref="AE6:AE69">IF(AND(AND(AD6="Initial",AF6=0),AND(ISNUMBER(L6),L6&gt;0)),"RLIS","-")</f>
        <v>-</v>
      </c>
      <c r="AF6" s="72">
        <f aca="true" t="shared" si="10" ref="AF6:AF69">IF(AND(AA6="SRSA",AD6="Initial"),"SRSA",0)</f>
        <v>0</v>
      </c>
    </row>
    <row r="7" spans="1:32" ht="12.75">
      <c r="A7" s="80">
        <v>3102790</v>
      </c>
      <c r="B7" s="81">
        <v>90010000</v>
      </c>
      <c r="C7" s="72" t="s">
        <v>1177</v>
      </c>
      <c r="D7" s="64" t="s">
        <v>1178</v>
      </c>
      <c r="E7" s="64" t="s">
        <v>1018</v>
      </c>
      <c r="F7" s="64">
        <v>69210</v>
      </c>
      <c r="G7" s="65">
        <v>65</v>
      </c>
      <c r="H7" s="66">
        <v>4023872333</v>
      </c>
      <c r="I7" s="67" t="s">
        <v>532</v>
      </c>
      <c r="J7" s="68" t="s">
        <v>530</v>
      </c>
      <c r="K7" s="91"/>
      <c r="L7" s="84">
        <v>543.62</v>
      </c>
      <c r="M7" s="88" t="s">
        <v>529</v>
      </c>
      <c r="N7" s="71">
        <v>16.06805293</v>
      </c>
      <c r="O7" s="68" t="s">
        <v>531</v>
      </c>
      <c r="P7" s="70"/>
      <c r="Q7" s="91" t="str">
        <f t="shared" si="0"/>
        <v>NO</v>
      </c>
      <c r="R7" s="93" t="s">
        <v>530</v>
      </c>
      <c r="S7" s="95">
        <v>32031</v>
      </c>
      <c r="T7" s="75">
        <v>3115</v>
      </c>
      <c r="U7" s="75">
        <v>3015</v>
      </c>
      <c r="V7" s="97">
        <v>2077</v>
      </c>
      <c r="W7" s="72">
        <f t="shared" si="1"/>
        <v>1</v>
      </c>
      <c r="X7" s="64">
        <f t="shared" si="2"/>
        <v>1</v>
      </c>
      <c r="Y7" s="64">
        <f t="shared" si="3"/>
        <v>0</v>
      </c>
      <c r="Z7" s="66">
        <f t="shared" si="4"/>
        <v>0</v>
      </c>
      <c r="AA7" s="99" t="str">
        <f t="shared" si="5"/>
        <v>SRSA</v>
      </c>
      <c r="AB7" s="72">
        <f t="shared" si="6"/>
        <v>1</v>
      </c>
      <c r="AC7" s="64">
        <f t="shared" si="7"/>
        <v>0</v>
      </c>
      <c r="AD7" s="66">
        <f t="shared" si="8"/>
        <v>0</v>
      </c>
      <c r="AE7" s="99" t="str">
        <f t="shared" si="9"/>
        <v>-</v>
      </c>
      <c r="AF7" s="72">
        <f t="shared" si="10"/>
        <v>0</v>
      </c>
    </row>
    <row r="8" spans="1:32" ht="12.75">
      <c r="A8" s="80">
        <v>3116440</v>
      </c>
      <c r="B8" s="81">
        <v>400012000</v>
      </c>
      <c r="C8" s="72" t="s">
        <v>1403</v>
      </c>
      <c r="D8" s="64" t="s">
        <v>1404</v>
      </c>
      <c r="E8" s="64" t="s">
        <v>1405</v>
      </c>
      <c r="F8" s="64">
        <v>68810</v>
      </c>
      <c r="G8" s="65">
        <v>146</v>
      </c>
      <c r="H8" s="66">
        <v>3083824052</v>
      </c>
      <c r="I8" s="67">
        <v>7</v>
      </c>
      <c r="J8" s="68" t="s">
        <v>530</v>
      </c>
      <c r="K8" s="91"/>
      <c r="L8" s="84">
        <v>56.68</v>
      </c>
      <c r="M8" s="88" t="s">
        <v>528</v>
      </c>
      <c r="N8" s="71">
        <v>16.4556962</v>
      </c>
      <c r="O8" s="68" t="s">
        <v>531</v>
      </c>
      <c r="P8" s="70"/>
      <c r="Q8" s="91" t="str">
        <f t="shared" si="0"/>
        <v>NO</v>
      </c>
      <c r="R8" s="93" t="s">
        <v>530</v>
      </c>
      <c r="S8" s="95">
        <v>3719</v>
      </c>
      <c r="T8" s="75">
        <v>724</v>
      </c>
      <c r="U8" s="75">
        <v>128</v>
      </c>
      <c r="V8" s="97">
        <v>401</v>
      </c>
      <c r="W8" s="72">
        <f t="shared" si="1"/>
        <v>1</v>
      </c>
      <c r="X8" s="64">
        <f t="shared" si="2"/>
        <v>1</v>
      </c>
      <c r="Y8" s="64">
        <f t="shared" si="3"/>
        <v>0</v>
      </c>
      <c r="Z8" s="66">
        <f t="shared" si="4"/>
        <v>0</v>
      </c>
      <c r="AA8" s="99" t="str">
        <f t="shared" si="5"/>
        <v>SRSA</v>
      </c>
      <c r="AB8" s="72">
        <f t="shared" si="6"/>
        <v>1</v>
      </c>
      <c r="AC8" s="64">
        <f t="shared" si="7"/>
        <v>0</v>
      </c>
      <c r="AD8" s="66">
        <f t="shared" si="8"/>
        <v>0</v>
      </c>
      <c r="AE8" s="99" t="str">
        <f t="shared" si="9"/>
        <v>-</v>
      </c>
      <c r="AF8" s="72">
        <f t="shared" si="10"/>
        <v>0</v>
      </c>
    </row>
    <row r="9" spans="1:32" ht="12.75">
      <c r="A9" s="80">
        <v>3102880</v>
      </c>
      <c r="B9" s="81">
        <v>260070000</v>
      </c>
      <c r="C9" s="72" t="s">
        <v>1181</v>
      </c>
      <c r="D9" s="64" t="s">
        <v>1182</v>
      </c>
      <c r="E9" s="64" t="s">
        <v>1183</v>
      </c>
      <c r="F9" s="64">
        <v>68710</v>
      </c>
      <c r="G9" s="65">
        <v>190</v>
      </c>
      <c r="H9" s="66">
        <v>4026352484</v>
      </c>
      <c r="I9" s="67">
        <v>8</v>
      </c>
      <c r="J9" s="68" t="s">
        <v>530</v>
      </c>
      <c r="K9" s="91"/>
      <c r="L9" s="84">
        <v>207.19</v>
      </c>
      <c r="M9" s="88" t="s">
        <v>528</v>
      </c>
      <c r="N9" s="71">
        <v>0.510204082</v>
      </c>
      <c r="O9" s="68" t="s">
        <v>531</v>
      </c>
      <c r="P9" s="70"/>
      <c r="Q9" s="91" t="str">
        <f t="shared" si="0"/>
        <v>NO</v>
      </c>
      <c r="R9" s="93" t="s">
        <v>530</v>
      </c>
      <c r="S9" s="95">
        <v>5788</v>
      </c>
      <c r="T9" s="75">
        <v>851</v>
      </c>
      <c r="U9" s="75">
        <v>1051</v>
      </c>
      <c r="V9" s="97">
        <v>787</v>
      </c>
      <c r="W9" s="72">
        <f t="shared" si="1"/>
        <v>1</v>
      </c>
      <c r="X9" s="64">
        <f t="shared" si="2"/>
        <v>1</v>
      </c>
      <c r="Y9" s="64">
        <f t="shared" si="3"/>
        <v>0</v>
      </c>
      <c r="Z9" s="66">
        <f t="shared" si="4"/>
        <v>0</v>
      </c>
      <c r="AA9" s="99" t="str">
        <f t="shared" si="5"/>
        <v>SRSA</v>
      </c>
      <c r="AB9" s="72">
        <f t="shared" si="6"/>
        <v>1</v>
      </c>
      <c r="AC9" s="64">
        <f t="shared" si="7"/>
        <v>0</v>
      </c>
      <c r="AD9" s="66">
        <f t="shared" si="8"/>
        <v>0</v>
      </c>
      <c r="AE9" s="99" t="str">
        <f t="shared" si="9"/>
        <v>-</v>
      </c>
      <c r="AF9" s="72">
        <f t="shared" si="10"/>
        <v>0</v>
      </c>
    </row>
    <row r="10" spans="1:32" ht="12.75">
      <c r="A10" s="80">
        <v>3102910</v>
      </c>
      <c r="B10" s="81">
        <v>70006000</v>
      </c>
      <c r="C10" s="72" t="s">
        <v>1184</v>
      </c>
      <c r="D10" s="64" t="s">
        <v>1185</v>
      </c>
      <c r="E10" s="64" t="s">
        <v>1186</v>
      </c>
      <c r="F10" s="64">
        <v>69301</v>
      </c>
      <c r="G10" s="65" t="s">
        <v>1098</v>
      </c>
      <c r="H10" s="66">
        <v>3087625475</v>
      </c>
      <c r="I10" s="67" t="s">
        <v>533</v>
      </c>
      <c r="J10" s="68" t="s">
        <v>531</v>
      </c>
      <c r="K10" s="91"/>
      <c r="L10" s="84">
        <v>1545.99</v>
      </c>
      <c r="M10" s="88" t="s">
        <v>528</v>
      </c>
      <c r="N10" s="71">
        <v>12.77777778</v>
      </c>
      <c r="O10" s="68" t="s">
        <v>531</v>
      </c>
      <c r="P10" s="70"/>
      <c r="Q10" s="91" t="str">
        <f t="shared" si="0"/>
        <v>NO</v>
      </c>
      <c r="R10" s="93" t="s">
        <v>530</v>
      </c>
      <c r="S10" s="95">
        <v>103974</v>
      </c>
      <c r="T10" s="75">
        <v>11114</v>
      </c>
      <c r="U10" s="75">
        <v>10557</v>
      </c>
      <c r="V10" s="97">
        <v>6478</v>
      </c>
      <c r="W10" s="72">
        <f t="shared" si="1"/>
        <v>0</v>
      </c>
      <c r="X10" s="64">
        <f t="shared" si="2"/>
        <v>0</v>
      </c>
      <c r="Y10" s="64">
        <f t="shared" si="3"/>
        <v>0</v>
      </c>
      <c r="Z10" s="66">
        <f t="shared" si="4"/>
        <v>0</v>
      </c>
      <c r="AA10" s="99" t="str">
        <f t="shared" si="5"/>
        <v>-</v>
      </c>
      <c r="AB10" s="72">
        <f t="shared" si="6"/>
        <v>1</v>
      </c>
      <c r="AC10" s="64">
        <f t="shared" si="7"/>
        <v>0</v>
      </c>
      <c r="AD10" s="66">
        <f t="shared" si="8"/>
        <v>0</v>
      </c>
      <c r="AE10" s="99" t="str">
        <f t="shared" si="9"/>
        <v>-</v>
      </c>
      <c r="AF10" s="72">
        <f t="shared" si="10"/>
        <v>0</v>
      </c>
    </row>
    <row r="11" spans="1:32" ht="12.75">
      <c r="A11" s="80">
        <v>3100080</v>
      </c>
      <c r="B11" s="81">
        <v>420002000</v>
      </c>
      <c r="C11" s="72" t="s">
        <v>1041</v>
      </c>
      <c r="D11" s="64" t="s">
        <v>1042</v>
      </c>
      <c r="E11" s="64" t="s">
        <v>1043</v>
      </c>
      <c r="F11" s="64">
        <v>68920</v>
      </c>
      <c r="G11" s="65">
        <v>170</v>
      </c>
      <c r="H11" s="66">
        <v>3089282131</v>
      </c>
      <c r="I11" s="67">
        <v>7</v>
      </c>
      <c r="J11" s="68" t="s">
        <v>530</v>
      </c>
      <c r="K11" s="91"/>
      <c r="L11" s="84">
        <v>322.5</v>
      </c>
      <c r="M11" s="88" t="s">
        <v>529</v>
      </c>
      <c r="N11" s="71">
        <v>10.0591716</v>
      </c>
      <c r="O11" s="68" t="s">
        <v>531</v>
      </c>
      <c r="P11" s="70"/>
      <c r="Q11" s="91" t="str">
        <f t="shared" si="0"/>
        <v>NO</v>
      </c>
      <c r="R11" s="93" t="s">
        <v>530</v>
      </c>
      <c r="S11" s="95">
        <v>15625</v>
      </c>
      <c r="T11" s="75">
        <v>1774</v>
      </c>
      <c r="U11" s="75">
        <v>1857</v>
      </c>
      <c r="V11" s="97">
        <v>1248</v>
      </c>
      <c r="W11" s="72">
        <f t="shared" si="1"/>
        <v>1</v>
      </c>
      <c r="X11" s="64">
        <f t="shared" si="2"/>
        <v>1</v>
      </c>
      <c r="Y11" s="64">
        <f t="shared" si="3"/>
        <v>0</v>
      </c>
      <c r="Z11" s="66">
        <f t="shared" si="4"/>
        <v>0</v>
      </c>
      <c r="AA11" s="99" t="str">
        <f t="shared" si="5"/>
        <v>SRSA</v>
      </c>
      <c r="AB11" s="72">
        <f t="shared" si="6"/>
        <v>1</v>
      </c>
      <c r="AC11" s="64">
        <f t="shared" si="7"/>
        <v>0</v>
      </c>
      <c r="AD11" s="66">
        <f t="shared" si="8"/>
        <v>0</v>
      </c>
      <c r="AE11" s="99" t="str">
        <f t="shared" si="9"/>
        <v>-</v>
      </c>
      <c r="AF11" s="72">
        <f t="shared" si="10"/>
        <v>0</v>
      </c>
    </row>
    <row r="12" spans="1:32" ht="12.75">
      <c r="A12" s="80">
        <v>3107840</v>
      </c>
      <c r="B12" s="81">
        <v>230003000</v>
      </c>
      <c r="C12" s="72" t="s">
        <v>1334</v>
      </c>
      <c r="D12" s="64" t="s">
        <v>1335</v>
      </c>
      <c r="E12" s="64" t="s">
        <v>999</v>
      </c>
      <c r="F12" s="64">
        <v>69337</v>
      </c>
      <c r="G12" s="65">
        <v>6962</v>
      </c>
      <c r="H12" s="66">
        <v>3084323824</v>
      </c>
      <c r="I12" s="67">
        <v>7</v>
      </c>
      <c r="J12" s="68" t="s">
        <v>530</v>
      </c>
      <c r="K12" s="91"/>
      <c r="L12" s="84">
        <v>22.07</v>
      </c>
      <c r="M12" s="88" t="s">
        <v>529</v>
      </c>
      <c r="N12" s="71">
        <v>21.21212121</v>
      </c>
      <c r="O12" s="68" t="s">
        <v>530</v>
      </c>
      <c r="P12" s="70"/>
      <c r="Q12" s="91" t="str">
        <f t="shared" si="0"/>
        <v>NO</v>
      </c>
      <c r="R12" s="93" t="s">
        <v>530</v>
      </c>
      <c r="S12" s="95">
        <v>2054</v>
      </c>
      <c r="T12" s="75">
        <v>0</v>
      </c>
      <c r="U12" s="75">
        <v>45</v>
      </c>
      <c r="V12" s="97">
        <v>86</v>
      </c>
      <c r="W12" s="72">
        <f t="shared" si="1"/>
        <v>1</v>
      </c>
      <c r="X12" s="64">
        <f t="shared" si="2"/>
        <v>1</v>
      </c>
      <c r="Y12" s="64">
        <f t="shared" si="3"/>
        <v>0</v>
      </c>
      <c r="Z12" s="66">
        <f t="shared" si="4"/>
        <v>0</v>
      </c>
      <c r="AA12" s="99" t="str">
        <f t="shared" si="5"/>
        <v>SRSA</v>
      </c>
      <c r="AB12" s="72">
        <f t="shared" si="6"/>
        <v>1</v>
      </c>
      <c r="AC12" s="64">
        <f t="shared" si="7"/>
        <v>1</v>
      </c>
      <c r="AD12" s="66" t="str">
        <f t="shared" si="8"/>
        <v>Initial</v>
      </c>
      <c r="AE12" s="99" t="str">
        <f t="shared" si="9"/>
        <v>-</v>
      </c>
      <c r="AF12" s="72" t="str">
        <f t="shared" si="10"/>
        <v>SRSA</v>
      </c>
    </row>
    <row r="13" spans="1:32" ht="12.75">
      <c r="A13" s="82">
        <v>3100070</v>
      </c>
      <c r="B13" s="82">
        <v>100119000</v>
      </c>
      <c r="C13" s="72" t="s">
        <v>1019</v>
      </c>
      <c r="D13" s="64" t="s">
        <v>1020</v>
      </c>
      <c r="E13" s="64" t="s">
        <v>1021</v>
      </c>
      <c r="F13" s="64">
        <v>68812</v>
      </c>
      <c r="G13" s="64">
        <v>8</v>
      </c>
      <c r="H13" s="66">
        <v>3088263131</v>
      </c>
      <c r="I13" s="67">
        <v>7</v>
      </c>
      <c r="J13" s="68" t="s">
        <v>530</v>
      </c>
      <c r="K13" s="91"/>
      <c r="L13" s="84">
        <v>259.3</v>
      </c>
      <c r="M13" s="88" t="s">
        <v>528</v>
      </c>
      <c r="N13" s="71">
        <v>3.669724771</v>
      </c>
      <c r="O13" s="68" t="s">
        <v>531</v>
      </c>
      <c r="P13" s="70"/>
      <c r="Q13" s="91" t="str">
        <f t="shared" si="0"/>
        <v>NO</v>
      </c>
      <c r="R13" s="93" t="s">
        <v>530</v>
      </c>
      <c r="S13" s="95">
        <v>6624</v>
      </c>
      <c r="T13" s="75">
        <v>403</v>
      </c>
      <c r="U13" s="75">
        <v>812</v>
      </c>
      <c r="V13" s="97">
        <v>1012</v>
      </c>
      <c r="W13" s="72">
        <f t="shared" si="1"/>
        <v>1</v>
      </c>
      <c r="X13" s="64">
        <f t="shared" si="2"/>
        <v>1</v>
      </c>
      <c r="Y13" s="64">
        <f t="shared" si="3"/>
        <v>0</v>
      </c>
      <c r="Z13" s="66">
        <f t="shared" si="4"/>
        <v>0</v>
      </c>
      <c r="AA13" s="99" t="str">
        <f t="shared" si="5"/>
        <v>SRSA</v>
      </c>
      <c r="AB13" s="72">
        <f t="shared" si="6"/>
        <v>1</v>
      </c>
      <c r="AC13" s="64">
        <f t="shared" si="7"/>
        <v>0</v>
      </c>
      <c r="AD13" s="66">
        <f t="shared" si="8"/>
        <v>0</v>
      </c>
      <c r="AE13" s="99" t="str">
        <f t="shared" si="9"/>
        <v>-</v>
      </c>
      <c r="AF13" s="72">
        <f t="shared" si="10"/>
        <v>0</v>
      </c>
    </row>
    <row r="14" spans="1:32" ht="12.75">
      <c r="A14" s="80">
        <v>3138580</v>
      </c>
      <c r="B14" s="81">
        <v>620041000</v>
      </c>
      <c r="C14" s="72" t="s">
        <v>1535</v>
      </c>
      <c r="D14" s="64" t="s">
        <v>1536</v>
      </c>
      <c r="E14" s="64" t="s">
        <v>1537</v>
      </c>
      <c r="F14" s="64">
        <v>69331</v>
      </c>
      <c r="G14" s="65">
        <v>1526</v>
      </c>
      <c r="H14" s="66">
        <v>3082620284</v>
      </c>
      <c r="I14" s="67">
        <v>7</v>
      </c>
      <c r="J14" s="68" t="s">
        <v>530</v>
      </c>
      <c r="K14" s="91"/>
      <c r="L14" s="84">
        <v>0.89</v>
      </c>
      <c r="M14" s="88" t="s">
        <v>529</v>
      </c>
      <c r="N14" s="71">
        <v>62.5</v>
      </c>
      <c r="O14" s="68" t="s">
        <v>530</v>
      </c>
      <c r="P14" s="70"/>
      <c r="Q14" s="91" t="str">
        <f t="shared" si="0"/>
        <v>NO</v>
      </c>
      <c r="R14" s="93" t="s">
        <v>530</v>
      </c>
      <c r="S14" s="95">
        <v>1305</v>
      </c>
      <c r="T14" s="75">
        <v>0</v>
      </c>
      <c r="U14" s="75">
        <v>2</v>
      </c>
      <c r="V14" s="97">
        <v>4</v>
      </c>
      <c r="W14" s="72">
        <f t="shared" si="1"/>
        <v>1</v>
      </c>
      <c r="X14" s="64">
        <f t="shared" si="2"/>
        <v>1</v>
      </c>
      <c r="Y14" s="64">
        <f t="shared" si="3"/>
        <v>0</v>
      </c>
      <c r="Z14" s="66">
        <f t="shared" si="4"/>
        <v>0</v>
      </c>
      <c r="AA14" s="99" t="str">
        <f t="shared" si="5"/>
        <v>SRSA</v>
      </c>
      <c r="AB14" s="72">
        <f t="shared" si="6"/>
        <v>1</v>
      </c>
      <c r="AC14" s="64">
        <f t="shared" si="7"/>
        <v>1</v>
      </c>
      <c r="AD14" s="66" t="str">
        <f t="shared" si="8"/>
        <v>Initial</v>
      </c>
      <c r="AE14" s="99" t="str">
        <f t="shared" si="9"/>
        <v>-</v>
      </c>
      <c r="AF14" s="72" t="str">
        <f t="shared" si="10"/>
        <v>SRSA</v>
      </c>
    </row>
    <row r="15" spans="1:32" ht="12.75">
      <c r="A15" s="82">
        <v>3100010</v>
      </c>
      <c r="B15" s="82">
        <v>210015000</v>
      </c>
      <c r="C15" s="72" t="s">
        <v>942</v>
      </c>
      <c r="D15" s="64" t="s">
        <v>943</v>
      </c>
      <c r="E15" s="64" t="s">
        <v>944</v>
      </c>
      <c r="F15" s="64">
        <v>68856</v>
      </c>
      <c r="G15" s="65">
        <v>68</v>
      </c>
      <c r="H15" s="66">
        <v>3086432224</v>
      </c>
      <c r="I15" s="67">
        <v>7</v>
      </c>
      <c r="J15" s="68" t="s">
        <v>530</v>
      </c>
      <c r="K15" s="91"/>
      <c r="L15" s="84">
        <v>231.72</v>
      </c>
      <c r="M15" s="88" t="s">
        <v>529</v>
      </c>
      <c r="N15" s="71">
        <v>16.79389313</v>
      </c>
      <c r="O15" s="68" t="s">
        <v>531</v>
      </c>
      <c r="P15" s="70"/>
      <c r="Q15" s="91" t="str">
        <f t="shared" si="0"/>
        <v>NO</v>
      </c>
      <c r="R15" s="93" t="s">
        <v>530</v>
      </c>
      <c r="S15" s="95">
        <v>19411</v>
      </c>
      <c r="T15" s="75">
        <v>1800</v>
      </c>
      <c r="U15" s="75">
        <v>1574</v>
      </c>
      <c r="V15" s="97">
        <v>1376</v>
      </c>
      <c r="W15" s="72">
        <f t="shared" si="1"/>
        <v>1</v>
      </c>
      <c r="X15" s="64">
        <f t="shared" si="2"/>
        <v>1</v>
      </c>
      <c r="Y15" s="64">
        <f t="shared" si="3"/>
        <v>0</v>
      </c>
      <c r="Z15" s="66">
        <f t="shared" si="4"/>
        <v>0</v>
      </c>
      <c r="AA15" s="99" t="str">
        <f t="shared" si="5"/>
        <v>SRSA</v>
      </c>
      <c r="AB15" s="72">
        <f t="shared" si="6"/>
        <v>1</v>
      </c>
      <c r="AC15" s="64">
        <f t="shared" si="7"/>
        <v>0</v>
      </c>
      <c r="AD15" s="66">
        <f t="shared" si="8"/>
        <v>0</v>
      </c>
      <c r="AE15" s="99" t="str">
        <f t="shared" si="9"/>
        <v>-</v>
      </c>
      <c r="AF15" s="72">
        <f t="shared" si="10"/>
        <v>0</v>
      </c>
    </row>
    <row r="16" spans="1:32" ht="12.75">
      <c r="A16" s="80">
        <v>3103060</v>
      </c>
      <c r="B16" s="81">
        <v>210044000</v>
      </c>
      <c r="C16" s="72" t="s">
        <v>1187</v>
      </c>
      <c r="D16" s="64" t="s">
        <v>1188</v>
      </c>
      <c r="E16" s="64" t="s">
        <v>1189</v>
      </c>
      <c r="F16" s="64">
        <v>68814</v>
      </c>
      <c r="G16" s="65">
        <v>370</v>
      </c>
      <c r="H16" s="66">
        <v>3089351121</v>
      </c>
      <c r="I16" s="67">
        <v>7</v>
      </c>
      <c r="J16" s="68" t="s">
        <v>530</v>
      </c>
      <c r="K16" s="91"/>
      <c r="L16" s="84">
        <v>195.49</v>
      </c>
      <c r="M16" s="88" t="s">
        <v>529</v>
      </c>
      <c r="N16" s="71">
        <v>15.05376344</v>
      </c>
      <c r="O16" s="68" t="s">
        <v>531</v>
      </c>
      <c r="P16" s="70"/>
      <c r="Q16" s="91" t="str">
        <f t="shared" si="0"/>
        <v>NO</v>
      </c>
      <c r="R16" s="93" t="s">
        <v>530</v>
      </c>
      <c r="S16" s="95">
        <v>14177</v>
      </c>
      <c r="T16" s="75">
        <v>2312</v>
      </c>
      <c r="U16" s="75">
        <v>1504</v>
      </c>
      <c r="V16" s="97">
        <v>1363</v>
      </c>
      <c r="W16" s="72">
        <f t="shared" si="1"/>
        <v>1</v>
      </c>
      <c r="X16" s="64">
        <f t="shared" si="2"/>
        <v>1</v>
      </c>
      <c r="Y16" s="64">
        <f t="shared" si="3"/>
        <v>0</v>
      </c>
      <c r="Z16" s="66">
        <f t="shared" si="4"/>
        <v>0</v>
      </c>
      <c r="AA16" s="99" t="str">
        <f t="shared" si="5"/>
        <v>SRSA</v>
      </c>
      <c r="AB16" s="72">
        <f t="shared" si="6"/>
        <v>1</v>
      </c>
      <c r="AC16" s="64">
        <f t="shared" si="7"/>
        <v>0</v>
      </c>
      <c r="AD16" s="66">
        <f t="shared" si="8"/>
        <v>0</v>
      </c>
      <c r="AE16" s="99" t="str">
        <f t="shared" si="9"/>
        <v>-</v>
      </c>
      <c r="AF16" s="72">
        <f t="shared" si="10"/>
        <v>0</v>
      </c>
    </row>
    <row r="17" spans="1:32" ht="12.75">
      <c r="A17" s="80">
        <v>3140560</v>
      </c>
      <c r="B17" s="81">
        <v>230044000</v>
      </c>
      <c r="C17" s="72" t="s">
        <v>1547</v>
      </c>
      <c r="D17" s="64" t="s">
        <v>1032</v>
      </c>
      <c r="E17" s="64" t="s">
        <v>999</v>
      </c>
      <c r="F17" s="64">
        <v>69337</v>
      </c>
      <c r="G17" s="65">
        <v>2650</v>
      </c>
      <c r="H17" s="66">
        <v>3084320107</v>
      </c>
      <c r="I17" s="67">
        <v>7</v>
      </c>
      <c r="J17" s="68" t="s">
        <v>530</v>
      </c>
      <c r="K17" s="91"/>
      <c r="L17" s="84">
        <v>6.83</v>
      </c>
      <c r="M17" s="88" t="s">
        <v>529</v>
      </c>
      <c r="N17" s="71">
        <v>9.090909091</v>
      </c>
      <c r="O17" s="68" t="s">
        <v>531</v>
      </c>
      <c r="P17" s="70"/>
      <c r="Q17" s="91" t="str">
        <f t="shared" si="0"/>
        <v>NO</v>
      </c>
      <c r="R17" s="93" t="s">
        <v>530</v>
      </c>
      <c r="S17" s="95">
        <v>849</v>
      </c>
      <c r="T17" s="75">
        <v>0</v>
      </c>
      <c r="U17" s="75">
        <v>13</v>
      </c>
      <c r="V17" s="97">
        <v>26</v>
      </c>
      <c r="W17" s="72">
        <f t="shared" si="1"/>
        <v>1</v>
      </c>
      <c r="X17" s="64">
        <f t="shared" si="2"/>
        <v>1</v>
      </c>
      <c r="Y17" s="64">
        <f t="shared" si="3"/>
        <v>0</v>
      </c>
      <c r="Z17" s="66">
        <f t="shared" si="4"/>
        <v>0</v>
      </c>
      <c r="AA17" s="99" t="str">
        <f t="shared" si="5"/>
        <v>SRSA</v>
      </c>
      <c r="AB17" s="72">
        <f t="shared" si="6"/>
        <v>1</v>
      </c>
      <c r="AC17" s="64">
        <f t="shared" si="7"/>
        <v>0</v>
      </c>
      <c r="AD17" s="66">
        <f t="shared" si="8"/>
        <v>0</v>
      </c>
      <c r="AE17" s="99" t="str">
        <f t="shared" si="9"/>
        <v>-</v>
      </c>
      <c r="AF17" s="72">
        <f t="shared" si="10"/>
        <v>0</v>
      </c>
    </row>
    <row r="18" spans="1:32" ht="12.75">
      <c r="A18" s="80">
        <v>3103090</v>
      </c>
      <c r="B18" s="81">
        <v>330018000</v>
      </c>
      <c r="C18" s="72" t="s">
        <v>1190</v>
      </c>
      <c r="D18" s="64" t="s">
        <v>1191</v>
      </c>
      <c r="E18" s="64" t="s">
        <v>1192</v>
      </c>
      <c r="F18" s="64">
        <v>68922</v>
      </c>
      <c r="G18" s="65">
        <v>360</v>
      </c>
      <c r="H18" s="66">
        <v>3089625458</v>
      </c>
      <c r="I18" s="67">
        <v>7</v>
      </c>
      <c r="J18" s="68" t="s">
        <v>530</v>
      </c>
      <c r="K18" s="91"/>
      <c r="L18" s="84">
        <v>348.01</v>
      </c>
      <c r="M18" s="88" t="s">
        <v>529</v>
      </c>
      <c r="N18" s="71">
        <v>9.770114943</v>
      </c>
      <c r="O18" s="68" t="s">
        <v>531</v>
      </c>
      <c r="P18" s="70"/>
      <c r="Q18" s="91" t="str">
        <f t="shared" si="0"/>
        <v>NO</v>
      </c>
      <c r="R18" s="93" t="s">
        <v>530</v>
      </c>
      <c r="S18" s="95">
        <v>17115</v>
      </c>
      <c r="T18" s="75">
        <v>1753</v>
      </c>
      <c r="U18" s="75">
        <v>1670</v>
      </c>
      <c r="V18" s="97">
        <v>1282</v>
      </c>
      <c r="W18" s="72">
        <f t="shared" si="1"/>
        <v>1</v>
      </c>
      <c r="X18" s="64">
        <f t="shared" si="2"/>
        <v>1</v>
      </c>
      <c r="Y18" s="64">
        <f t="shared" si="3"/>
        <v>0</v>
      </c>
      <c r="Z18" s="66">
        <f t="shared" si="4"/>
        <v>0</v>
      </c>
      <c r="AA18" s="99" t="str">
        <f t="shared" si="5"/>
        <v>SRSA</v>
      </c>
      <c r="AB18" s="72">
        <f t="shared" si="6"/>
        <v>1</v>
      </c>
      <c r="AC18" s="64">
        <f t="shared" si="7"/>
        <v>0</v>
      </c>
      <c r="AD18" s="66">
        <f t="shared" si="8"/>
        <v>0</v>
      </c>
      <c r="AE18" s="99" t="str">
        <f t="shared" si="9"/>
        <v>-</v>
      </c>
      <c r="AF18" s="72">
        <f t="shared" si="10"/>
        <v>0</v>
      </c>
    </row>
    <row r="19" spans="1:32" ht="12.75">
      <c r="A19" s="80">
        <v>3103120</v>
      </c>
      <c r="B19" s="81">
        <v>880021000</v>
      </c>
      <c r="C19" s="72" t="s">
        <v>1193</v>
      </c>
      <c r="D19" s="64" t="s">
        <v>1194</v>
      </c>
      <c r="E19" s="64" t="s">
        <v>1195</v>
      </c>
      <c r="F19" s="64">
        <v>68815</v>
      </c>
      <c r="G19" s="65">
        <v>248</v>
      </c>
      <c r="H19" s="66">
        <v>3087896522</v>
      </c>
      <c r="I19" s="67">
        <v>7</v>
      </c>
      <c r="J19" s="68" t="s">
        <v>530</v>
      </c>
      <c r="K19" s="91"/>
      <c r="L19" s="84">
        <v>116.75</v>
      </c>
      <c r="M19" s="88" t="s">
        <v>529</v>
      </c>
      <c r="N19" s="71">
        <v>13.70967742</v>
      </c>
      <c r="O19" s="68" t="s">
        <v>531</v>
      </c>
      <c r="P19" s="70"/>
      <c r="Q19" s="91" t="str">
        <f t="shared" si="0"/>
        <v>NO</v>
      </c>
      <c r="R19" s="93" t="s">
        <v>530</v>
      </c>
      <c r="S19" s="95">
        <v>6620</v>
      </c>
      <c r="T19" s="75">
        <v>853</v>
      </c>
      <c r="U19" s="75">
        <v>749</v>
      </c>
      <c r="V19" s="97">
        <v>674</v>
      </c>
      <c r="W19" s="72">
        <f t="shared" si="1"/>
        <v>1</v>
      </c>
      <c r="X19" s="64">
        <f t="shared" si="2"/>
        <v>1</v>
      </c>
      <c r="Y19" s="64">
        <f t="shared" si="3"/>
        <v>0</v>
      </c>
      <c r="Z19" s="66">
        <f t="shared" si="4"/>
        <v>0</v>
      </c>
      <c r="AA19" s="99" t="str">
        <f t="shared" si="5"/>
        <v>SRSA</v>
      </c>
      <c r="AB19" s="72">
        <f t="shared" si="6"/>
        <v>1</v>
      </c>
      <c r="AC19" s="64">
        <f t="shared" si="7"/>
        <v>0</v>
      </c>
      <c r="AD19" s="66">
        <f t="shared" si="8"/>
        <v>0</v>
      </c>
      <c r="AE19" s="99" t="str">
        <f t="shared" si="9"/>
        <v>-</v>
      </c>
      <c r="AF19" s="72">
        <f t="shared" si="10"/>
        <v>0</v>
      </c>
    </row>
    <row r="20" spans="1:32" ht="12.75">
      <c r="A20" s="80">
        <v>3103130</v>
      </c>
      <c r="B20" s="81">
        <v>890024000</v>
      </c>
      <c r="C20" s="72" t="s">
        <v>1196</v>
      </c>
      <c r="D20" s="64" t="s">
        <v>1197</v>
      </c>
      <c r="E20" s="64" t="s">
        <v>1198</v>
      </c>
      <c r="F20" s="64">
        <v>68002</v>
      </c>
      <c r="G20" s="65">
        <v>580</v>
      </c>
      <c r="H20" s="66">
        <v>4024784173</v>
      </c>
      <c r="I20" s="67">
        <v>8</v>
      </c>
      <c r="J20" s="68" t="s">
        <v>530</v>
      </c>
      <c r="K20" s="91"/>
      <c r="L20" s="84">
        <v>559.65</v>
      </c>
      <c r="M20" s="88" t="s">
        <v>528</v>
      </c>
      <c r="N20" s="71">
        <v>5.120910384</v>
      </c>
      <c r="O20" s="68" t="s">
        <v>531</v>
      </c>
      <c r="P20" s="70"/>
      <c r="Q20" s="91" t="str">
        <f t="shared" si="0"/>
        <v>NO</v>
      </c>
      <c r="R20" s="93" t="s">
        <v>530</v>
      </c>
      <c r="S20" s="95">
        <v>25374</v>
      </c>
      <c r="T20" s="75">
        <v>1315</v>
      </c>
      <c r="U20" s="75">
        <v>2170</v>
      </c>
      <c r="V20" s="97">
        <v>2185</v>
      </c>
      <c r="W20" s="72">
        <f t="shared" si="1"/>
        <v>1</v>
      </c>
      <c r="X20" s="64">
        <f t="shared" si="2"/>
        <v>1</v>
      </c>
      <c r="Y20" s="64">
        <f t="shared" si="3"/>
        <v>0</v>
      </c>
      <c r="Z20" s="66">
        <f t="shared" si="4"/>
        <v>0</v>
      </c>
      <c r="AA20" s="99" t="str">
        <f t="shared" si="5"/>
        <v>SRSA</v>
      </c>
      <c r="AB20" s="72">
        <f t="shared" si="6"/>
        <v>1</v>
      </c>
      <c r="AC20" s="64">
        <f t="shared" si="7"/>
        <v>0</v>
      </c>
      <c r="AD20" s="66">
        <f t="shared" si="8"/>
        <v>0</v>
      </c>
      <c r="AE20" s="99" t="str">
        <f t="shared" si="9"/>
        <v>-</v>
      </c>
      <c r="AF20" s="72">
        <f t="shared" si="10"/>
        <v>0</v>
      </c>
    </row>
    <row r="21" spans="1:32" ht="12.75">
      <c r="A21" s="82">
        <v>3100073</v>
      </c>
      <c r="B21" s="82">
        <v>210089000</v>
      </c>
      <c r="C21" s="72" t="s">
        <v>1028</v>
      </c>
      <c r="D21" s="64" t="s">
        <v>1029</v>
      </c>
      <c r="E21" s="64" t="s">
        <v>1030</v>
      </c>
      <c r="F21" s="64">
        <v>69120</v>
      </c>
      <c r="G21" s="64">
        <v>399</v>
      </c>
      <c r="H21" s="66">
        <v>3088482226</v>
      </c>
      <c r="I21" s="67">
        <v>7</v>
      </c>
      <c r="J21" s="68" t="s">
        <v>530</v>
      </c>
      <c r="K21" s="91"/>
      <c r="L21" s="84">
        <v>174.56</v>
      </c>
      <c r="M21" s="88" t="s">
        <v>529</v>
      </c>
      <c r="N21" s="71">
        <v>21.64948454</v>
      </c>
      <c r="O21" s="68" t="s">
        <v>530</v>
      </c>
      <c r="P21" s="70"/>
      <c r="Q21" s="91" t="str">
        <f t="shared" si="0"/>
        <v>NO</v>
      </c>
      <c r="R21" s="93" t="s">
        <v>530</v>
      </c>
      <c r="S21" s="95">
        <v>13722</v>
      </c>
      <c r="T21" s="75">
        <v>1287</v>
      </c>
      <c r="U21" s="75">
        <v>1225</v>
      </c>
      <c r="V21" s="97">
        <v>686</v>
      </c>
      <c r="W21" s="72">
        <f t="shared" si="1"/>
        <v>1</v>
      </c>
      <c r="X21" s="64">
        <f t="shared" si="2"/>
        <v>1</v>
      </c>
      <c r="Y21" s="64">
        <f t="shared" si="3"/>
        <v>0</v>
      </c>
      <c r="Z21" s="66">
        <f t="shared" si="4"/>
        <v>0</v>
      </c>
      <c r="AA21" s="99" t="str">
        <f t="shared" si="5"/>
        <v>SRSA</v>
      </c>
      <c r="AB21" s="72">
        <f t="shared" si="6"/>
        <v>1</v>
      </c>
      <c r="AC21" s="64">
        <f t="shared" si="7"/>
        <v>1</v>
      </c>
      <c r="AD21" s="66" t="str">
        <f t="shared" si="8"/>
        <v>Initial</v>
      </c>
      <c r="AE21" s="99" t="str">
        <f t="shared" si="9"/>
        <v>-</v>
      </c>
      <c r="AF21" s="72" t="str">
        <f t="shared" si="10"/>
        <v>SRSA</v>
      </c>
    </row>
    <row r="22" spans="1:32" ht="12.75">
      <c r="A22" s="80">
        <v>3103210</v>
      </c>
      <c r="B22" s="81">
        <v>30500000</v>
      </c>
      <c r="C22" s="72" t="s">
        <v>1199</v>
      </c>
      <c r="D22" s="64" t="s">
        <v>1200</v>
      </c>
      <c r="E22" s="64" t="s">
        <v>1201</v>
      </c>
      <c r="F22" s="64">
        <v>69121</v>
      </c>
      <c r="G22" s="65">
        <v>145</v>
      </c>
      <c r="H22" s="66">
        <v>3087642253</v>
      </c>
      <c r="I22" s="67">
        <v>7</v>
      </c>
      <c r="J22" s="68" t="s">
        <v>530</v>
      </c>
      <c r="K22" s="91"/>
      <c r="L22" s="84">
        <v>33.57</v>
      </c>
      <c r="M22" s="88" t="s">
        <v>529</v>
      </c>
      <c r="N22" s="71">
        <v>12.5</v>
      </c>
      <c r="O22" s="68" t="s">
        <v>531</v>
      </c>
      <c r="P22" s="70"/>
      <c r="Q22" s="91" t="str">
        <f t="shared" si="0"/>
        <v>NO</v>
      </c>
      <c r="R22" s="93" t="s">
        <v>530</v>
      </c>
      <c r="S22" s="95">
        <v>1834</v>
      </c>
      <c r="T22" s="75">
        <v>0</v>
      </c>
      <c r="U22" s="75">
        <v>71</v>
      </c>
      <c r="V22" s="97">
        <v>135</v>
      </c>
      <c r="W22" s="72">
        <f t="shared" si="1"/>
        <v>1</v>
      </c>
      <c r="X22" s="64">
        <f t="shared" si="2"/>
        <v>1</v>
      </c>
      <c r="Y22" s="64">
        <f t="shared" si="3"/>
        <v>0</v>
      </c>
      <c r="Z22" s="66">
        <f t="shared" si="4"/>
        <v>0</v>
      </c>
      <c r="AA22" s="99" t="str">
        <f t="shared" si="5"/>
        <v>SRSA</v>
      </c>
      <c r="AB22" s="72">
        <f t="shared" si="6"/>
        <v>1</v>
      </c>
      <c r="AC22" s="64">
        <f t="shared" si="7"/>
        <v>0</v>
      </c>
      <c r="AD22" s="66">
        <f t="shared" si="8"/>
        <v>0</v>
      </c>
      <c r="AE22" s="99" t="str">
        <f t="shared" si="9"/>
        <v>-</v>
      </c>
      <c r="AF22" s="72">
        <f t="shared" si="10"/>
        <v>0</v>
      </c>
    </row>
    <row r="23" spans="1:32" ht="12.75">
      <c r="A23" s="80">
        <v>3132550</v>
      </c>
      <c r="B23" s="81">
        <v>30032000</v>
      </c>
      <c r="C23" s="72" t="s">
        <v>1497</v>
      </c>
      <c r="D23" s="64" t="s">
        <v>560</v>
      </c>
      <c r="E23" s="64" t="s">
        <v>1201</v>
      </c>
      <c r="F23" s="64">
        <v>69121</v>
      </c>
      <c r="G23" s="65">
        <v>36</v>
      </c>
      <c r="H23" s="66">
        <v>3087642231</v>
      </c>
      <c r="I23" s="67">
        <v>7</v>
      </c>
      <c r="J23" s="68" t="s">
        <v>530</v>
      </c>
      <c r="K23" s="91"/>
      <c r="L23" s="84">
        <v>40.94</v>
      </c>
      <c r="M23" s="88" t="s">
        <v>529</v>
      </c>
      <c r="N23" s="71"/>
      <c r="O23" s="68"/>
      <c r="P23" s="70"/>
      <c r="Q23" s="91" t="str">
        <f t="shared" si="0"/>
        <v>NO</v>
      </c>
      <c r="R23" s="93" t="s">
        <v>530</v>
      </c>
      <c r="S23" s="95">
        <v>2201</v>
      </c>
      <c r="T23" s="75">
        <v>0</v>
      </c>
      <c r="U23" s="75">
        <v>87</v>
      </c>
      <c r="V23" s="97">
        <v>164</v>
      </c>
      <c r="W23" s="72">
        <f t="shared" si="1"/>
        <v>1</v>
      </c>
      <c r="X23" s="64">
        <f t="shared" si="2"/>
        <v>1</v>
      </c>
      <c r="Y23" s="64">
        <f t="shared" si="3"/>
        <v>0</v>
      </c>
      <c r="Z23" s="66">
        <f t="shared" si="4"/>
        <v>0</v>
      </c>
      <c r="AA23" s="99" t="str">
        <f t="shared" si="5"/>
        <v>SRSA</v>
      </c>
      <c r="AB23" s="72">
        <f t="shared" si="6"/>
        <v>1</v>
      </c>
      <c r="AC23" s="64">
        <f t="shared" si="7"/>
        <v>0</v>
      </c>
      <c r="AD23" s="66">
        <f t="shared" si="8"/>
        <v>0</v>
      </c>
      <c r="AE23" s="99" t="str">
        <f t="shared" si="9"/>
        <v>-</v>
      </c>
      <c r="AF23" s="72">
        <f t="shared" si="10"/>
        <v>0</v>
      </c>
    </row>
    <row r="24" spans="1:32" ht="12.75">
      <c r="A24" s="80">
        <v>3112480</v>
      </c>
      <c r="B24" s="81">
        <v>380007000</v>
      </c>
      <c r="C24" s="72" t="s">
        <v>1377</v>
      </c>
      <c r="D24" s="64" t="s">
        <v>1378</v>
      </c>
      <c r="E24" s="64" t="s">
        <v>1379</v>
      </c>
      <c r="F24" s="64">
        <v>69333</v>
      </c>
      <c r="G24" s="65">
        <v>127</v>
      </c>
      <c r="H24" s="66">
        <v>3085776362</v>
      </c>
      <c r="I24" s="67">
        <v>7</v>
      </c>
      <c r="J24" s="68" t="s">
        <v>530</v>
      </c>
      <c r="K24" s="91"/>
      <c r="L24" s="84">
        <v>13.416649999999999</v>
      </c>
      <c r="M24" s="88" t="s">
        <v>529</v>
      </c>
      <c r="N24" s="71">
        <v>9.090909091</v>
      </c>
      <c r="O24" s="68" t="s">
        <v>531</v>
      </c>
      <c r="P24" s="70"/>
      <c r="Q24" s="91" t="str">
        <f t="shared" si="0"/>
        <v>NO</v>
      </c>
      <c r="R24" s="93" t="s">
        <v>530</v>
      </c>
      <c r="S24" s="95">
        <v>598.715</v>
      </c>
      <c r="T24" s="75">
        <v>0</v>
      </c>
      <c r="U24" s="75">
        <v>29.56</v>
      </c>
      <c r="V24" s="97">
        <v>55.675</v>
      </c>
      <c r="W24" s="72">
        <f t="shared" si="1"/>
        <v>1</v>
      </c>
      <c r="X24" s="64">
        <f t="shared" si="2"/>
        <v>1</v>
      </c>
      <c r="Y24" s="64">
        <f t="shared" si="3"/>
        <v>0</v>
      </c>
      <c r="Z24" s="66">
        <f t="shared" si="4"/>
        <v>0</v>
      </c>
      <c r="AA24" s="99" t="str">
        <f t="shared" si="5"/>
        <v>SRSA</v>
      </c>
      <c r="AB24" s="72">
        <f t="shared" si="6"/>
        <v>1</v>
      </c>
      <c r="AC24" s="64">
        <f t="shared" si="7"/>
        <v>0</v>
      </c>
      <c r="AD24" s="66">
        <f t="shared" si="8"/>
        <v>0</v>
      </c>
      <c r="AE24" s="99" t="str">
        <f t="shared" si="9"/>
        <v>-</v>
      </c>
      <c r="AF24" s="72">
        <f t="shared" si="10"/>
        <v>0</v>
      </c>
    </row>
    <row r="25" spans="1:32" ht="12.75">
      <c r="A25" s="82">
        <v>3100034</v>
      </c>
      <c r="B25" s="82">
        <v>780001000</v>
      </c>
      <c r="C25" s="72" t="s">
        <v>986</v>
      </c>
      <c r="D25" s="64" t="s">
        <v>987</v>
      </c>
      <c r="E25" s="64" t="s">
        <v>988</v>
      </c>
      <c r="F25" s="64">
        <v>68003</v>
      </c>
      <c r="G25" s="64">
        <v>1899</v>
      </c>
      <c r="H25" s="66">
        <v>4029442128</v>
      </c>
      <c r="I25" s="67">
        <v>8</v>
      </c>
      <c r="J25" s="68" t="s">
        <v>530</v>
      </c>
      <c r="K25" s="91"/>
      <c r="L25" s="84">
        <v>725.01</v>
      </c>
      <c r="M25" s="88" t="s">
        <v>528</v>
      </c>
      <c r="N25" s="71">
        <v>7.692307692</v>
      </c>
      <c r="O25" s="68" t="s">
        <v>531</v>
      </c>
      <c r="P25" s="70"/>
      <c r="Q25" s="91" t="str">
        <f t="shared" si="0"/>
        <v>NO</v>
      </c>
      <c r="R25" s="93" t="s">
        <v>530</v>
      </c>
      <c r="S25" s="95">
        <v>30836</v>
      </c>
      <c r="T25" s="75">
        <v>2392</v>
      </c>
      <c r="U25" s="75">
        <v>3152</v>
      </c>
      <c r="V25" s="97">
        <v>2842</v>
      </c>
      <c r="W25" s="72">
        <f t="shared" si="1"/>
        <v>1</v>
      </c>
      <c r="X25" s="64">
        <f t="shared" si="2"/>
        <v>0</v>
      </c>
      <c r="Y25" s="64">
        <f t="shared" si="3"/>
        <v>0</v>
      </c>
      <c r="Z25" s="66">
        <f t="shared" si="4"/>
        <v>0</v>
      </c>
      <c r="AA25" s="99" t="str">
        <f t="shared" si="5"/>
        <v>-</v>
      </c>
      <c r="AB25" s="72">
        <f t="shared" si="6"/>
        <v>1</v>
      </c>
      <c r="AC25" s="64">
        <f t="shared" si="7"/>
        <v>0</v>
      </c>
      <c r="AD25" s="66">
        <f t="shared" si="8"/>
        <v>0</v>
      </c>
      <c r="AE25" s="99" t="str">
        <f t="shared" si="9"/>
        <v>-</v>
      </c>
      <c r="AF25" s="72">
        <f t="shared" si="10"/>
        <v>0</v>
      </c>
    </row>
    <row r="26" spans="1:32" ht="12.75">
      <c r="A26" s="80">
        <v>3103300</v>
      </c>
      <c r="B26" s="81">
        <v>450021000</v>
      </c>
      <c r="C26" s="72" t="s">
        <v>1202</v>
      </c>
      <c r="D26" s="64" t="s">
        <v>1203</v>
      </c>
      <c r="E26" s="64" t="s">
        <v>1204</v>
      </c>
      <c r="F26" s="64">
        <v>68713</v>
      </c>
      <c r="G26" s="65">
        <v>370</v>
      </c>
      <c r="H26" s="66">
        <v>4029255483</v>
      </c>
      <c r="I26" s="67">
        <v>7</v>
      </c>
      <c r="J26" s="68" t="s">
        <v>530</v>
      </c>
      <c r="K26" s="91"/>
      <c r="L26" s="84">
        <v>147.59</v>
      </c>
      <c r="M26" s="88" t="s">
        <v>529</v>
      </c>
      <c r="N26" s="71">
        <v>18.78172589</v>
      </c>
      <c r="O26" s="68" t="s">
        <v>531</v>
      </c>
      <c r="P26" s="70"/>
      <c r="Q26" s="91" t="str">
        <f t="shared" si="0"/>
        <v>NO</v>
      </c>
      <c r="R26" s="93" t="s">
        <v>530</v>
      </c>
      <c r="S26" s="95">
        <v>15088</v>
      </c>
      <c r="T26" s="75">
        <v>1238</v>
      </c>
      <c r="U26" s="75">
        <v>1287</v>
      </c>
      <c r="V26" s="97">
        <v>569</v>
      </c>
      <c r="W26" s="72">
        <f t="shared" si="1"/>
        <v>1</v>
      </c>
      <c r="X26" s="64">
        <f t="shared" si="2"/>
        <v>1</v>
      </c>
      <c r="Y26" s="64">
        <f t="shared" si="3"/>
        <v>0</v>
      </c>
      <c r="Z26" s="66">
        <f t="shared" si="4"/>
        <v>0</v>
      </c>
      <c r="AA26" s="99" t="str">
        <f t="shared" si="5"/>
        <v>SRSA</v>
      </c>
      <c r="AB26" s="72">
        <f t="shared" si="6"/>
        <v>1</v>
      </c>
      <c r="AC26" s="64">
        <f t="shared" si="7"/>
        <v>0</v>
      </c>
      <c r="AD26" s="66">
        <f t="shared" si="8"/>
        <v>0</v>
      </c>
      <c r="AE26" s="99" t="str">
        <f t="shared" si="9"/>
        <v>-</v>
      </c>
      <c r="AF26" s="72">
        <f t="shared" si="10"/>
        <v>0</v>
      </c>
    </row>
    <row r="27" spans="1:32" ht="12.75">
      <c r="A27" s="80">
        <v>3103330</v>
      </c>
      <c r="B27" s="81">
        <v>640029000</v>
      </c>
      <c r="C27" s="72" t="s">
        <v>1205</v>
      </c>
      <c r="D27" s="64" t="s">
        <v>1206</v>
      </c>
      <c r="E27" s="64" t="s">
        <v>1207</v>
      </c>
      <c r="F27" s="64">
        <v>68305</v>
      </c>
      <c r="G27" s="65">
        <v>2599</v>
      </c>
      <c r="H27" s="66">
        <v>4022744830</v>
      </c>
      <c r="I27" s="67" t="s">
        <v>533</v>
      </c>
      <c r="J27" s="68" t="s">
        <v>531</v>
      </c>
      <c r="K27" s="91"/>
      <c r="L27" s="84">
        <v>830.51</v>
      </c>
      <c r="M27" s="88" t="s">
        <v>528</v>
      </c>
      <c r="N27" s="71">
        <v>9.546539379</v>
      </c>
      <c r="O27" s="68" t="s">
        <v>531</v>
      </c>
      <c r="P27" s="70"/>
      <c r="Q27" s="91" t="str">
        <f t="shared" si="0"/>
        <v>NO</v>
      </c>
      <c r="R27" s="93" t="s">
        <v>530</v>
      </c>
      <c r="S27" s="95">
        <v>35556</v>
      </c>
      <c r="T27" s="75">
        <v>3966</v>
      </c>
      <c r="U27" s="75">
        <v>4497</v>
      </c>
      <c r="V27" s="97">
        <v>3284</v>
      </c>
      <c r="W27" s="72">
        <f t="shared" si="1"/>
        <v>0</v>
      </c>
      <c r="X27" s="64">
        <f t="shared" si="2"/>
        <v>0</v>
      </c>
      <c r="Y27" s="64">
        <f t="shared" si="3"/>
        <v>0</v>
      </c>
      <c r="Z27" s="66">
        <f t="shared" si="4"/>
        <v>0</v>
      </c>
      <c r="AA27" s="99" t="str">
        <f t="shared" si="5"/>
        <v>-</v>
      </c>
      <c r="AB27" s="72">
        <f t="shared" si="6"/>
        <v>1</v>
      </c>
      <c r="AC27" s="64">
        <f t="shared" si="7"/>
        <v>0</v>
      </c>
      <c r="AD27" s="66">
        <f t="shared" si="8"/>
        <v>0</v>
      </c>
      <c r="AE27" s="99" t="str">
        <f t="shared" si="9"/>
        <v>-</v>
      </c>
      <c r="AF27" s="72">
        <f t="shared" si="10"/>
        <v>0</v>
      </c>
    </row>
    <row r="28" spans="1:32" ht="12.75">
      <c r="A28" s="80">
        <v>3103360</v>
      </c>
      <c r="B28" s="81">
        <v>410504000</v>
      </c>
      <c r="C28" s="72" t="s">
        <v>1208</v>
      </c>
      <c r="D28" s="64" t="s">
        <v>1209</v>
      </c>
      <c r="E28" s="64" t="s">
        <v>1210</v>
      </c>
      <c r="F28" s="64">
        <v>68818</v>
      </c>
      <c r="G28" s="65">
        <v>1902</v>
      </c>
      <c r="H28" s="66">
        <v>4026946923</v>
      </c>
      <c r="I28" s="67">
        <v>6</v>
      </c>
      <c r="J28" s="68" t="s">
        <v>531</v>
      </c>
      <c r="K28" s="91"/>
      <c r="L28" s="84">
        <v>1246.55</v>
      </c>
      <c r="M28" s="88" t="s">
        <v>528</v>
      </c>
      <c r="N28" s="71">
        <v>7.20180045</v>
      </c>
      <c r="O28" s="68" t="s">
        <v>531</v>
      </c>
      <c r="P28" s="70"/>
      <c r="Q28" s="91" t="str">
        <f t="shared" si="0"/>
        <v>NO</v>
      </c>
      <c r="R28" s="93" t="s">
        <v>530</v>
      </c>
      <c r="S28" s="95">
        <v>44754</v>
      </c>
      <c r="T28" s="75">
        <v>4346</v>
      </c>
      <c r="U28" s="75">
        <v>5065</v>
      </c>
      <c r="V28" s="97">
        <v>4986</v>
      </c>
      <c r="W28" s="72">
        <f t="shared" si="1"/>
        <v>0</v>
      </c>
      <c r="X28" s="64">
        <f t="shared" si="2"/>
        <v>0</v>
      </c>
      <c r="Y28" s="64">
        <f t="shared" si="3"/>
        <v>0</v>
      </c>
      <c r="Z28" s="66">
        <f t="shared" si="4"/>
        <v>0</v>
      </c>
      <c r="AA28" s="99" t="str">
        <f t="shared" si="5"/>
        <v>-</v>
      </c>
      <c r="AB28" s="72">
        <f t="shared" si="6"/>
        <v>1</v>
      </c>
      <c r="AC28" s="64">
        <f t="shared" si="7"/>
        <v>0</v>
      </c>
      <c r="AD28" s="66">
        <f t="shared" si="8"/>
        <v>0</v>
      </c>
      <c r="AE28" s="99" t="str">
        <f t="shared" si="9"/>
        <v>-</v>
      </c>
      <c r="AF28" s="72">
        <f t="shared" si="10"/>
        <v>0</v>
      </c>
    </row>
    <row r="29" spans="1:32" ht="12.75">
      <c r="A29" s="80">
        <v>3103420</v>
      </c>
      <c r="B29" s="81">
        <v>500501000</v>
      </c>
      <c r="C29" s="72" t="s">
        <v>1211</v>
      </c>
      <c r="D29" s="64" t="s">
        <v>1212</v>
      </c>
      <c r="E29" s="64" t="s">
        <v>1213</v>
      </c>
      <c r="F29" s="64">
        <v>68924</v>
      </c>
      <c r="G29" s="65">
        <v>97</v>
      </c>
      <c r="H29" s="66">
        <v>3087432414</v>
      </c>
      <c r="I29" s="67">
        <v>7</v>
      </c>
      <c r="J29" s="68" t="s">
        <v>530</v>
      </c>
      <c r="K29" s="91"/>
      <c r="L29" s="84">
        <v>308.54</v>
      </c>
      <c r="M29" s="88" t="s">
        <v>528</v>
      </c>
      <c r="N29" s="71">
        <v>8.463949843</v>
      </c>
      <c r="O29" s="68" t="s">
        <v>531</v>
      </c>
      <c r="P29" s="70"/>
      <c r="Q29" s="91" t="str">
        <f t="shared" si="0"/>
        <v>NO</v>
      </c>
      <c r="R29" s="93" t="s">
        <v>530</v>
      </c>
      <c r="S29" s="95">
        <v>8893</v>
      </c>
      <c r="T29" s="75">
        <v>989</v>
      </c>
      <c r="U29" s="75">
        <v>1187</v>
      </c>
      <c r="V29" s="97">
        <v>1170</v>
      </c>
      <c r="W29" s="72">
        <f t="shared" si="1"/>
        <v>1</v>
      </c>
      <c r="X29" s="64">
        <f t="shared" si="2"/>
        <v>1</v>
      </c>
      <c r="Y29" s="64">
        <f t="shared" si="3"/>
        <v>0</v>
      </c>
      <c r="Z29" s="66">
        <f t="shared" si="4"/>
        <v>0</v>
      </c>
      <c r="AA29" s="99" t="str">
        <f t="shared" si="5"/>
        <v>SRSA</v>
      </c>
      <c r="AB29" s="72">
        <f t="shared" si="6"/>
        <v>1</v>
      </c>
      <c r="AC29" s="64">
        <f t="shared" si="7"/>
        <v>0</v>
      </c>
      <c r="AD29" s="66">
        <f t="shared" si="8"/>
        <v>0</v>
      </c>
      <c r="AE29" s="99" t="str">
        <f t="shared" si="9"/>
        <v>-</v>
      </c>
      <c r="AF29" s="72">
        <f t="shared" si="10"/>
        <v>0</v>
      </c>
    </row>
    <row r="30" spans="1:32" ht="12.75">
      <c r="A30" s="80">
        <v>3145810</v>
      </c>
      <c r="B30" s="81">
        <v>10053000</v>
      </c>
      <c r="C30" s="72" t="s">
        <v>1565</v>
      </c>
      <c r="D30" s="64" t="s">
        <v>1566</v>
      </c>
      <c r="E30" s="64" t="s">
        <v>1567</v>
      </c>
      <c r="F30" s="64">
        <v>68925</v>
      </c>
      <c r="G30" s="65">
        <v>91</v>
      </c>
      <c r="H30" s="66">
        <v>4024638844</v>
      </c>
      <c r="I30" s="67">
        <v>7</v>
      </c>
      <c r="J30" s="68" t="s">
        <v>530</v>
      </c>
      <c r="K30" s="91"/>
      <c r="L30" s="84">
        <v>26.74</v>
      </c>
      <c r="M30" s="88" t="s">
        <v>528</v>
      </c>
      <c r="N30" s="71">
        <v>20.37037037</v>
      </c>
      <c r="O30" s="68" t="s">
        <v>530</v>
      </c>
      <c r="P30" s="70"/>
      <c r="Q30" s="91" t="str">
        <f t="shared" si="0"/>
        <v>NO</v>
      </c>
      <c r="R30" s="93" t="s">
        <v>530</v>
      </c>
      <c r="S30" s="95">
        <v>3073</v>
      </c>
      <c r="T30" s="75">
        <v>0</v>
      </c>
      <c r="U30" s="75">
        <v>55</v>
      </c>
      <c r="V30" s="97">
        <v>105</v>
      </c>
      <c r="W30" s="72">
        <f t="shared" si="1"/>
        <v>1</v>
      </c>
      <c r="X30" s="64">
        <f t="shared" si="2"/>
        <v>1</v>
      </c>
      <c r="Y30" s="64">
        <f t="shared" si="3"/>
        <v>0</v>
      </c>
      <c r="Z30" s="66">
        <f t="shared" si="4"/>
        <v>0</v>
      </c>
      <c r="AA30" s="99" t="str">
        <f t="shared" si="5"/>
        <v>SRSA</v>
      </c>
      <c r="AB30" s="72">
        <f t="shared" si="6"/>
        <v>1</v>
      </c>
      <c r="AC30" s="64">
        <f t="shared" si="7"/>
        <v>1</v>
      </c>
      <c r="AD30" s="66" t="str">
        <f t="shared" si="8"/>
        <v>Initial</v>
      </c>
      <c r="AE30" s="99" t="str">
        <f t="shared" si="9"/>
        <v>-</v>
      </c>
      <c r="AF30" s="72" t="str">
        <f t="shared" si="10"/>
        <v>SRSA</v>
      </c>
    </row>
    <row r="31" spans="1:32" ht="12.75">
      <c r="A31" s="80">
        <v>3168070</v>
      </c>
      <c r="B31" s="81">
        <v>160178000</v>
      </c>
      <c r="C31" s="72" t="s">
        <v>98</v>
      </c>
      <c r="D31" s="64" t="s">
        <v>1357</v>
      </c>
      <c r="E31" s="64" t="s">
        <v>1358</v>
      </c>
      <c r="F31" s="64">
        <v>69201</v>
      </c>
      <c r="G31" s="65">
        <v>1842</v>
      </c>
      <c r="H31" s="66">
        <v>4023761680</v>
      </c>
      <c r="I31" s="67">
        <v>7</v>
      </c>
      <c r="J31" s="68" t="s">
        <v>530</v>
      </c>
      <c r="K31" s="91"/>
      <c r="L31" s="84">
        <v>8.9</v>
      </c>
      <c r="M31" s="88" t="s">
        <v>529</v>
      </c>
      <c r="N31" s="71">
        <v>33.33333333</v>
      </c>
      <c r="O31" s="68" t="s">
        <v>530</v>
      </c>
      <c r="P31" s="70"/>
      <c r="Q31" s="91" t="str">
        <f t="shared" si="0"/>
        <v>NO</v>
      </c>
      <c r="R31" s="93" t="s">
        <v>530</v>
      </c>
      <c r="S31" s="95">
        <v>1021</v>
      </c>
      <c r="T31" s="75">
        <v>0</v>
      </c>
      <c r="U31" s="75">
        <v>18</v>
      </c>
      <c r="V31" s="97">
        <v>34</v>
      </c>
      <c r="W31" s="72">
        <f t="shared" si="1"/>
        <v>1</v>
      </c>
      <c r="X31" s="64">
        <f t="shared" si="2"/>
        <v>1</v>
      </c>
      <c r="Y31" s="64">
        <f t="shared" si="3"/>
        <v>0</v>
      </c>
      <c r="Z31" s="66">
        <f t="shared" si="4"/>
        <v>0</v>
      </c>
      <c r="AA31" s="99" t="str">
        <f t="shared" si="5"/>
        <v>SRSA</v>
      </c>
      <c r="AB31" s="72">
        <f t="shared" si="6"/>
        <v>1</v>
      </c>
      <c r="AC31" s="64">
        <f t="shared" si="7"/>
        <v>1</v>
      </c>
      <c r="AD31" s="66" t="str">
        <f t="shared" si="8"/>
        <v>Initial</v>
      </c>
      <c r="AE31" s="99" t="str">
        <f t="shared" si="9"/>
        <v>-</v>
      </c>
      <c r="AF31" s="72" t="str">
        <f t="shared" si="10"/>
        <v>SRSA</v>
      </c>
    </row>
    <row r="32" spans="1:32" ht="12.75">
      <c r="A32" s="80">
        <v>3103440</v>
      </c>
      <c r="B32" s="81">
        <v>200020000</v>
      </c>
      <c r="C32" s="72" t="s">
        <v>1214</v>
      </c>
      <c r="D32" s="64" t="s">
        <v>1215</v>
      </c>
      <c r="E32" s="64" t="s">
        <v>1216</v>
      </c>
      <c r="F32" s="64">
        <v>68004</v>
      </c>
      <c r="G32" s="65">
        <v>129</v>
      </c>
      <c r="H32" s="66">
        <v>4026483337</v>
      </c>
      <c r="I32" s="67">
        <v>7</v>
      </c>
      <c r="J32" s="68" t="s">
        <v>530</v>
      </c>
      <c r="K32" s="91"/>
      <c r="L32" s="84">
        <v>283.76</v>
      </c>
      <c r="M32" s="88" t="s">
        <v>528</v>
      </c>
      <c r="N32" s="71">
        <v>17.89883268</v>
      </c>
      <c r="O32" s="68" t="s">
        <v>531</v>
      </c>
      <c r="P32" s="70"/>
      <c r="Q32" s="91" t="str">
        <f t="shared" si="0"/>
        <v>NO</v>
      </c>
      <c r="R32" s="93" t="s">
        <v>530</v>
      </c>
      <c r="S32" s="95">
        <v>13994</v>
      </c>
      <c r="T32" s="75">
        <v>1730</v>
      </c>
      <c r="U32" s="75">
        <v>1677</v>
      </c>
      <c r="V32" s="97">
        <v>1132</v>
      </c>
      <c r="W32" s="72">
        <f t="shared" si="1"/>
        <v>1</v>
      </c>
      <c r="X32" s="64">
        <f t="shared" si="2"/>
        <v>1</v>
      </c>
      <c r="Y32" s="64">
        <f t="shared" si="3"/>
        <v>0</v>
      </c>
      <c r="Z32" s="66">
        <f t="shared" si="4"/>
        <v>0</v>
      </c>
      <c r="AA32" s="99" t="str">
        <f t="shared" si="5"/>
        <v>SRSA</v>
      </c>
      <c r="AB32" s="72">
        <f t="shared" si="6"/>
        <v>1</v>
      </c>
      <c r="AC32" s="64">
        <f t="shared" si="7"/>
        <v>0</v>
      </c>
      <c r="AD32" s="66">
        <f t="shared" si="8"/>
        <v>0</v>
      </c>
      <c r="AE32" s="99" t="str">
        <f t="shared" si="9"/>
        <v>-</v>
      </c>
      <c r="AF32" s="72">
        <f t="shared" si="10"/>
        <v>0</v>
      </c>
    </row>
    <row r="33" spans="1:32" ht="12.75">
      <c r="A33" s="82">
        <v>3100067</v>
      </c>
      <c r="B33" s="82">
        <v>40001000</v>
      </c>
      <c r="C33" s="72" t="s">
        <v>1010</v>
      </c>
      <c r="D33" s="64" t="s">
        <v>1011</v>
      </c>
      <c r="E33" s="64" t="s">
        <v>1012</v>
      </c>
      <c r="F33" s="64">
        <v>69345</v>
      </c>
      <c r="G33" s="64">
        <v>5</v>
      </c>
      <c r="H33" s="66">
        <v>3084365263</v>
      </c>
      <c r="I33" s="67">
        <v>7</v>
      </c>
      <c r="J33" s="68" t="s">
        <v>530</v>
      </c>
      <c r="K33" s="91"/>
      <c r="L33" s="84">
        <v>158.18</v>
      </c>
      <c r="M33" s="88" t="s">
        <v>529</v>
      </c>
      <c r="N33" s="71">
        <v>11.60220994</v>
      </c>
      <c r="O33" s="68" t="s">
        <v>531</v>
      </c>
      <c r="P33" s="70"/>
      <c r="Q33" s="91" t="str">
        <f t="shared" si="0"/>
        <v>NO</v>
      </c>
      <c r="R33" s="93" t="s">
        <v>530</v>
      </c>
      <c r="S33" s="95">
        <v>13039</v>
      </c>
      <c r="T33" s="75">
        <v>1258</v>
      </c>
      <c r="U33" s="75">
        <v>1176</v>
      </c>
      <c r="V33" s="97">
        <v>649</v>
      </c>
      <c r="W33" s="72">
        <f t="shared" si="1"/>
        <v>1</v>
      </c>
      <c r="X33" s="64">
        <f t="shared" si="2"/>
        <v>1</v>
      </c>
      <c r="Y33" s="64">
        <f t="shared" si="3"/>
        <v>0</v>
      </c>
      <c r="Z33" s="66">
        <f t="shared" si="4"/>
        <v>0</v>
      </c>
      <c r="AA33" s="99" t="str">
        <f t="shared" si="5"/>
        <v>SRSA</v>
      </c>
      <c r="AB33" s="72">
        <f t="shared" si="6"/>
        <v>1</v>
      </c>
      <c r="AC33" s="64">
        <f t="shared" si="7"/>
        <v>0</v>
      </c>
      <c r="AD33" s="66">
        <f t="shared" si="8"/>
        <v>0</v>
      </c>
      <c r="AE33" s="99" t="str">
        <f t="shared" si="9"/>
        <v>-</v>
      </c>
      <c r="AF33" s="72">
        <f t="shared" si="10"/>
        <v>0</v>
      </c>
    </row>
    <row r="34" spans="1:32" ht="12.75">
      <c r="A34" s="80">
        <v>3134680</v>
      </c>
      <c r="B34" s="81">
        <v>810035000</v>
      </c>
      <c r="C34" s="72" t="s">
        <v>1517</v>
      </c>
      <c r="D34" s="64" t="s">
        <v>1518</v>
      </c>
      <c r="E34" s="64" t="s">
        <v>1491</v>
      </c>
      <c r="F34" s="64">
        <v>69347</v>
      </c>
      <c r="G34" s="65">
        <v>9708</v>
      </c>
      <c r="H34" s="66">
        <v>3086387375</v>
      </c>
      <c r="I34" s="67">
        <v>7</v>
      </c>
      <c r="J34" s="68" t="s">
        <v>530</v>
      </c>
      <c r="K34" s="91"/>
      <c r="L34" s="84">
        <v>6.48</v>
      </c>
      <c r="M34" s="88" t="s">
        <v>529</v>
      </c>
      <c r="N34" s="71">
        <v>25</v>
      </c>
      <c r="O34" s="68" t="s">
        <v>530</v>
      </c>
      <c r="P34" s="70"/>
      <c r="Q34" s="91" t="str">
        <f t="shared" si="0"/>
        <v>NO</v>
      </c>
      <c r="R34" s="93" t="s">
        <v>530</v>
      </c>
      <c r="S34" s="95">
        <v>917</v>
      </c>
      <c r="T34" s="75">
        <v>0</v>
      </c>
      <c r="U34" s="75">
        <v>12</v>
      </c>
      <c r="V34" s="97">
        <v>22</v>
      </c>
      <c r="W34" s="72">
        <f t="shared" si="1"/>
        <v>1</v>
      </c>
      <c r="X34" s="64">
        <f t="shared" si="2"/>
        <v>1</v>
      </c>
      <c r="Y34" s="64">
        <f t="shared" si="3"/>
        <v>0</v>
      </c>
      <c r="Z34" s="66">
        <f t="shared" si="4"/>
        <v>0</v>
      </c>
      <c r="AA34" s="99" t="str">
        <f t="shared" si="5"/>
        <v>SRSA</v>
      </c>
      <c r="AB34" s="72">
        <f t="shared" si="6"/>
        <v>1</v>
      </c>
      <c r="AC34" s="64">
        <f t="shared" si="7"/>
        <v>1</v>
      </c>
      <c r="AD34" s="66" t="str">
        <f t="shared" si="8"/>
        <v>Initial</v>
      </c>
      <c r="AE34" s="99" t="str">
        <f t="shared" si="9"/>
        <v>-</v>
      </c>
      <c r="AF34" s="72" t="str">
        <f t="shared" si="10"/>
        <v>SRSA</v>
      </c>
    </row>
    <row r="35" spans="1:32" ht="12.75">
      <c r="A35" s="80">
        <v>3106180</v>
      </c>
      <c r="B35" s="81">
        <v>750074000</v>
      </c>
      <c r="C35" s="72" t="s">
        <v>1307</v>
      </c>
      <c r="D35" s="64" t="s">
        <v>1308</v>
      </c>
      <c r="E35" s="64" t="s">
        <v>1309</v>
      </c>
      <c r="F35" s="64">
        <v>68714</v>
      </c>
      <c r="G35" s="65">
        <v>407</v>
      </c>
      <c r="H35" s="66">
        <v>4026843855</v>
      </c>
      <c r="I35" s="67">
        <v>7</v>
      </c>
      <c r="J35" s="68" t="s">
        <v>530</v>
      </c>
      <c r="K35" s="91"/>
      <c r="L35" s="84">
        <v>90.78</v>
      </c>
      <c r="M35" s="88" t="s">
        <v>529</v>
      </c>
      <c r="N35" s="71">
        <v>22.42990654</v>
      </c>
      <c r="O35" s="68" t="s">
        <v>530</v>
      </c>
      <c r="P35" s="70"/>
      <c r="Q35" s="91" t="str">
        <f t="shared" si="0"/>
        <v>NO</v>
      </c>
      <c r="R35" s="93" t="s">
        <v>530</v>
      </c>
      <c r="S35" s="95">
        <v>10567</v>
      </c>
      <c r="T35" s="75">
        <v>1308</v>
      </c>
      <c r="U35" s="75">
        <v>1076</v>
      </c>
      <c r="V35" s="97">
        <v>356</v>
      </c>
      <c r="W35" s="72">
        <f t="shared" si="1"/>
        <v>1</v>
      </c>
      <c r="X35" s="64">
        <f t="shared" si="2"/>
        <v>1</v>
      </c>
      <c r="Y35" s="64">
        <f t="shared" si="3"/>
        <v>0</v>
      </c>
      <c r="Z35" s="66">
        <f t="shared" si="4"/>
        <v>0</v>
      </c>
      <c r="AA35" s="99" t="str">
        <f t="shared" si="5"/>
        <v>SRSA</v>
      </c>
      <c r="AB35" s="72">
        <f t="shared" si="6"/>
        <v>1</v>
      </c>
      <c r="AC35" s="64">
        <f t="shared" si="7"/>
        <v>1</v>
      </c>
      <c r="AD35" s="66" t="str">
        <f t="shared" si="8"/>
        <v>Initial</v>
      </c>
      <c r="AE35" s="99" t="str">
        <f t="shared" si="9"/>
        <v>-</v>
      </c>
      <c r="AF35" s="72" t="str">
        <f t="shared" si="10"/>
        <v>SRSA</v>
      </c>
    </row>
    <row r="36" spans="1:32" ht="12.75">
      <c r="A36" s="80">
        <v>3103540</v>
      </c>
      <c r="B36" s="81">
        <v>590005000</v>
      </c>
      <c r="C36" s="72" t="s">
        <v>1217</v>
      </c>
      <c r="D36" s="64" t="s">
        <v>1218</v>
      </c>
      <c r="E36" s="64" t="s">
        <v>1219</v>
      </c>
      <c r="F36" s="64">
        <v>68715</v>
      </c>
      <c r="G36" s="65">
        <v>190</v>
      </c>
      <c r="H36" s="66">
        <v>4026756905</v>
      </c>
      <c r="I36" s="67">
        <v>7</v>
      </c>
      <c r="J36" s="68" t="s">
        <v>530</v>
      </c>
      <c r="K36" s="91"/>
      <c r="L36" s="84">
        <v>429.47628</v>
      </c>
      <c r="M36" s="88" t="s">
        <v>529</v>
      </c>
      <c r="N36" s="71">
        <v>9.38697318</v>
      </c>
      <c r="O36" s="68" t="s">
        <v>531</v>
      </c>
      <c r="P36" s="70"/>
      <c r="Q36" s="91" t="str">
        <f t="shared" si="0"/>
        <v>NO</v>
      </c>
      <c r="R36" s="93" t="s">
        <v>530</v>
      </c>
      <c r="S36" s="95">
        <v>25494.652</v>
      </c>
      <c r="T36" s="75">
        <v>1416.936</v>
      </c>
      <c r="U36" s="75">
        <v>2127.664</v>
      </c>
      <c r="V36" s="97">
        <v>1669.692</v>
      </c>
      <c r="W36" s="72">
        <f t="shared" si="1"/>
        <v>1</v>
      </c>
      <c r="X36" s="64">
        <f t="shared" si="2"/>
        <v>1</v>
      </c>
      <c r="Y36" s="64">
        <f t="shared" si="3"/>
        <v>0</v>
      </c>
      <c r="Z36" s="66">
        <f t="shared" si="4"/>
        <v>0</v>
      </c>
      <c r="AA36" s="99" t="str">
        <f t="shared" si="5"/>
        <v>SRSA</v>
      </c>
      <c r="AB36" s="72">
        <f t="shared" si="6"/>
        <v>1</v>
      </c>
      <c r="AC36" s="64">
        <f t="shared" si="7"/>
        <v>0</v>
      </c>
      <c r="AD36" s="66">
        <f t="shared" si="8"/>
        <v>0</v>
      </c>
      <c r="AE36" s="99" t="str">
        <f t="shared" si="9"/>
        <v>-</v>
      </c>
      <c r="AF36" s="72">
        <f t="shared" si="10"/>
        <v>0</v>
      </c>
    </row>
    <row r="37" spans="1:32" ht="12.75">
      <c r="A37" s="80">
        <v>3100090</v>
      </c>
      <c r="B37" s="81">
        <v>620021000</v>
      </c>
      <c r="C37" s="72" t="s">
        <v>1059</v>
      </c>
      <c r="D37" s="64" t="s">
        <v>1060</v>
      </c>
      <c r="E37" s="64" t="s">
        <v>1061</v>
      </c>
      <c r="F37" s="64">
        <v>69334</v>
      </c>
      <c r="G37" s="65">
        <v>607</v>
      </c>
      <c r="H37" s="66">
        <v>3085861700</v>
      </c>
      <c r="I37" s="67">
        <v>7</v>
      </c>
      <c r="J37" s="68" t="s">
        <v>530</v>
      </c>
      <c r="K37" s="91"/>
      <c r="L37" s="84">
        <v>418.57</v>
      </c>
      <c r="M37" s="88" t="s">
        <v>529</v>
      </c>
      <c r="N37" s="71">
        <v>18.22323462</v>
      </c>
      <c r="O37" s="68" t="s">
        <v>531</v>
      </c>
      <c r="P37" s="70"/>
      <c r="Q37" s="91" t="str">
        <f aca="true" t="shared" si="11" ref="Q37:Q68">IF(AND(ISNUMBER(P37),P37&gt;=20),"YES","NO")</f>
        <v>NO</v>
      </c>
      <c r="R37" s="93" t="s">
        <v>530</v>
      </c>
      <c r="S37" s="95">
        <v>36945</v>
      </c>
      <c r="T37" s="75">
        <v>4839</v>
      </c>
      <c r="U37" s="75">
        <v>3811</v>
      </c>
      <c r="V37" s="97">
        <v>2874</v>
      </c>
      <c r="W37" s="72">
        <f t="shared" si="1"/>
        <v>1</v>
      </c>
      <c r="X37" s="64">
        <f t="shared" si="2"/>
        <v>1</v>
      </c>
      <c r="Y37" s="64">
        <f t="shared" si="3"/>
        <v>0</v>
      </c>
      <c r="Z37" s="66">
        <f t="shared" si="4"/>
        <v>0</v>
      </c>
      <c r="AA37" s="99" t="str">
        <f t="shared" si="5"/>
        <v>SRSA</v>
      </c>
      <c r="AB37" s="72">
        <f t="shared" si="6"/>
        <v>1</v>
      </c>
      <c r="AC37" s="64">
        <f t="shared" si="7"/>
        <v>0</v>
      </c>
      <c r="AD37" s="66">
        <f t="shared" si="8"/>
        <v>0</v>
      </c>
      <c r="AE37" s="99" t="str">
        <f t="shared" si="9"/>
        <v>-</v>
      </c>
      <c r="AF37" s="72">
        <f t="shared" si="10"/>
        <v>0</v>
      </c>
    </row>
    <row r="38" spans="1:32" ht="12.75">
      <c r="A38" s="80">
        <v>3103600</v>
      </c>
      <c r="B38" s="81">
        <v>340015000</v>
      </c>
      <c r="C38" s="72" t="s">
        <v>1220</v>
      </c>
      <c r="D38" s="64" t="s">
        <v>1221</v>
      </c>
      <c r="E38" s="64" t="s">
        <v>1222</v>
      </c>
      <c r="F38" s="64">
        <v>68310</v>
      </c>
      <c r="G38" s="65">
        <v>2957</v>
      </c>
      <c r="H38" s="66">
        <v>4022231500</v>
      </c>
      <c r="I38" s="67" t="s">
        <v>534</v>
      </c>
      <c r="J38" s="68" t="s">
        <v>531</v>
      </c>
      <c r="K38" s="91"/>
      <c r="L38" s="84">
        <v>2126.53</v>
      </c>
      <c r="M38" s="88" t="s">
        <v>528</v>
      </c>
      <c r="N38" s="71">
        <v>11.17986799</v>
      </c>
      <c r="O38" s="68" t="s">
        <v>531</v>
      </c>
      <c r="P38" s="70"/>
      <c r="Q38" s="91" t="str">
        <f t="shared" si="11"/>
        <v>NO</v>
      </c>
      <c r="R38" s="93" t="s">
        <v>530</v>
      </c>
      <c r="S38" s="95">
        <v>113374</v>
      </c>
      <c r="T38" s="75">
        <v>11466</v>
      </c>
      <c r="U38" s="75">
        <v>12017</v>
      </c>
      <c r="V38" s="97">
        <v>8468</v>
      </c>
      <c r="W38" s="72">
        <f t="shared" si="1"/>
        <v>0</v>
      </c>
      <c r="X38" s="64">
        <f t="shared" si="2"/>
        <v>0</v>
      </c>
      <c r="Y38" s="64">
        <f t="shared" si="3"/>
        <v>0</v>
      </c>
      <c r="Z38" s="66">
        <f t="shared" si="4"/>
        <v>0</v>
      </c>
      <c r="AA38" s="99" t="str">
        <f t="shared" si="5"/>
        <v>-</v>
      </c>
      <c r="AB38" s="72">
        <f t="shared" si="6"/>
        <v>1</v>
      </c>
      <c r="AC38" s="64">
        <f t="shared" si="7"/>
        <v>0</v>
      </c>
      <c r="AD38" s="66">
        <f t="shared" si="8"/>
        <v>0</v>
      </c>
      <c r="AE38" s="99" t="str">
        <f t="shared" si="9"/>
        <v>-</v>
      </c>
      <c r="AF38" s="72">
        <f t="shared" si="10"/>
        <v>0</v>
      </c>
    </row>
    <row r="39" spans="1:32" ht="12.75">
      <c r="A39" s="80">
        <v>3103740</v>
      </c>
      <c r="B39" s="81">
        <v>200055000</v>
      </c>
      <c r="C39" s="72" t="s">
        <v>1223</v>
      </c>
      <c r="D39" s="64" t="s">
        <v>1224</v>
      </c>
      <c r="E39" s="64" t="s">
        <v>1225</v>
      </c>
      <c r="F39" s="64">
        <v>68716</v>
      </c>
      <c r="G39" s="65">
        <v>10</v>
      </c>
      <c r="H39" s="66">
        <v>4025283380</v>
      </c>
      <c r="I39" s="67">
        <v>7</v>
      </c>
      <c r="J39" s="68" t="s">
        <v>530</v>
      </c>
      <c r="K39" s="91"/>
      <c r="L39" s="84">
        <v>63.07</v>
      </c>
      <c r="M39" s="88" t="s">
        <v>528</v>
      </c>
      <c r="N39" s="71">
        <v>6.285714286</v>
      </c>
      <c r="O39" s="68" t="s">
        <v>531</v>
      </c>
      <c r="P39" s="70"/>
      <c r="Q39" s="91" t="str">
        <f t="shared" si="11"/>
        <v>NO</v>
      </c>
      <c r="R39" s="93" t="s">
        <v>530</v>
      </c>
      <c r="S39" s="95">
        <v>7758</v>
      </c>
      <c r="T39" s="75">
        <v>592</v>
      </c>
      <c r="U39" s="75">
        <v>526</v>
      </c>
      <c r="V39" s="97">
        <v>412</v>
      </c>
      <c r="W39" s="72">
        <f t="shared" si="1"/>
        <v>1</v>
      </c>
      <c r="X39" s="64">
        <f t="shared" si="2"/>
        <v>1</v>
      </c>
      <c r="Y39" s="64">
        <f t="shared" si="3"/>
        <v>0</v>
      </c>
      <c r="Z39" s="66">
        <f t="shared" si="4"/>
        <v>0</v>
      </c>
      <c r="AA39" s="99" t="str">
        <f t="shared" si="5"/>
        <v>SRSA</v>
      </c>
      <c r="AB39" s="72">
        <f t="shared" si="6"/>
        <v>1</v>
      </c>
      <c r="AC39" s="64">
        <f t="shared" si="7"/>
        <v>0</v>
      </c>
      <c r="AD39" s="66">
        <f t="shared" si="8"/>
        <v>0</v>
      </c>
      <c r="AE39" s="99" t="str">
        <f t="shared" si="9"/>
        <v>-</v>
      </c>
      <c r="AF39" s="72">
        <f t="shared" si="10"/>
        <v>0</v>
      </c>
    </row>
    <row r="40" spans="1:32" ht="12.75">
      <c r="A40" s="80">
        <v>3100092</v>
      </c>
      <c r="B40" s="81">
        <v>630008000</v>
      </c>
      <c r="C40" s="72" t="s">
        <v>1065</v>
      </c>
      <c r="D40" s="64" t="s">
        <v>1066</v>
      </c>
      <c r="E40" s="64" t="s">
        <v>1067</v>
      </c>
      <c r="F40" s="64">
        <v>68623</v>
      </c>
      <c r="G40" s="65">
        <v>98</v>
      </c>
      <c r="H40" s="66">
        <v>3083571150</v>
      </c>
      <c r="I40" s="67">
        <v>7</v>
      </c>
      <c r="J40" s="68" t="s">
        <v>530</v>
      </c>
      <c r="K40" s="91"/>
      <c r="L40" s="84">
        <v>17.43</v>
      </c>
      <c r="M40" s="88" t="s">
        <v>529</v>
      </c>
      <c r="N40" s="71">
        <v>0</v>
      </c>
      <c r="O40" s="68" t="s">
        <v>531</v>
      </c>
      <c r="P40" s="70"/>
      <c r="Q40" s="91" t="str">
        <f t="shared" si="11"/>
        <v>NO</v>
      </c>
      <c r="R40" s="93" t="s">
        <v>530</v>
      </c>
      <c r="S40" s="95">
        <v>1560</v>
      </c>
      <c r="T40" s="75">
        <v>9</v>
      </c>
      <c r="U40" s="75">
        <v>35</v>
      </c>
      <c r="V40" s="97">
        <v>102</v>
      </c>
      <c r="W40" s="72">
        <f t="shared" si="1"/>
        <v>1</v>
      </c>
      <c r="X40" s="64">
        <f t="shared" si="2"/>
        <v>1</v>
      </c>
      <c r="Y40" s="64">
        <f t="shared" si="3"/>
        <v>0</v>
      </c>
      <c r="Z40" s="66">
        <f t="shared" si="4"/>
        <v>0</v>
      </c>
      <c r="AA40" s="99" t="str">
        <f t="shared" si="5"/>
        <v>SRSA</v>
      </c>
      <c r="AB40" s="72">
        <f t="shared" si="6"/>
        <v>1</v>
      </c>
      <c r="AC40" s="64">
        <f t="shared" si="7"/>
        <v>0</v>
      </c>
      <c r="AD40" s="66">
        <f t="shared" si="8"/>
        <v>0</v>
      </c>
      <c r="AE40" s="99" t="str">
        <f t="shared" si="9"/>
        <v>-</v>
      </c>
      <c r="AF40" s="72">
        <f t="shared" si="10"/>
        <v>0</v>
      </c>
    </row>
    <row r="41" spans="1:32" ht="12.75">
      <c r="A41" s="80">
        <v>3103810</v>
      </c>
      <c r="B41" s="81">
        <v>770001000</v>
      </c>
      <c r="C41" s="72" t="s">
        <v>1226</v>
      </c>
      <c r="D41" s="64" t="s">
        <v>1227</v>
      </c>
      <c r="E41" s="64" t="s">
        <v>1228</v>
      </c>
      <c r="F41" s="64">
        <v>68005</v>
      </c>
      <c r="G41" s="65">
        <v>3591</v>
      </c>
      <c r="H41" s="66">
        <v>4022934000</v>
      </c>
      <c r="I41" s="67" t="s">
        <v>535</v>
      </c>
      <c r="J41" s="68" t="s">
        <v>531</v>
      </c>
      <c r="K41" s="91"/>
      <c r="L41" s="84">
        <v>8400.05</v>
      </c>
      <c r="M41" s="88" t="s">
        <v>528</v>
      </c>
      <c r="N41" s="71">
        <v>5.246523388</v>
      </c>
      <c r="O41" s="68" t="s">
        <v>531</v>
      </c>
      <c r="P41" s="70"/>
      <c r="Q41" s="91" t="str">
        <f t="shared" si="11"/>
        <v>NO</v>
      </c>
      <c r="R41" s="93" t="s">
        <v>531</v>
      </c>
      <c r="S41" s="95">
        <v>239886</v>
      </c>
      <c r="T41" s="75">
        <v>18916</v>
      </c>
      <c r="U41" s="75">
        <v>30768</v>
      </c>
      <c r="V41" s="97">
        <v>33555</v>
      </c>
      <c r="W41" s="72">
        <f t="shared" si="1"/>
        <v>0</v>
      </c>
      <c r="X41" s="64">
        <f t="shared" si="2"/>
        <v>0</v>
      </c>
      <c r="Y41" s="64">
        <f t="shared" si="3"/>
        <v>0</v>
      </c>
      <c r="Z41" s="66">
        <f t="shared" si="4"/>
        <v>0</v>
      </c>
      <c r="AA41" s="99" t="str">
        <f t="shared" si="5"/>
        <v>-</v>
      </c>
      <c r="AB41" s="72">
        <f t="shared" si="6"/>
        <v>0</v>
      </c>
      <c r="AC41" s="64">
        <f t="shared" si="7"/>
        <v>0</v>
      </c>
      <c r="AD41" s="66">
        <f t="shared" si="8"/>
        <v>0</v>
      </c>
      <c r="AE41" s="99" t="str">
        <f t="shared" si="9"/>
        <v>-</v>
      </c>
      <c r="AF41" s="72">
        <f t="shared" si="10"/>
        <v>0</v>
      </c>
    </row>
    <row r="42" spans="1:32" ht="12.75">
      <c r="A42" s="80">
        <v>3137290</v>
      </c>
      <c r="B42" s="81">
        <v>230039000</v>
      </c>
      <c r="C42" s="72" t="s">
        <v>1531</v>
      </c>
      <c r="D42" s="64" t="s">
        <v>1032</v>
      </c>
      <c r="E42" s="64" t="s">
        <v>999</v>
      </c>
      <c r="F42" s="64">
        <v>69337</v>
      </c>
      <c r="G42" s="65">
        <v>2650</v>
      </c>
      <c r="H42" s="66">
        <v>3084320107</v>
      </c>
      <c r="I42" s="67">
        <v>7</v>
      </c>
      <c r="J42" s="68" t="s">
        <v>530</v>
      </c>
      <c r="K42" s="91"/>
      <c r="L42" s="84">
        <v>4.01</v>
      </c>
      <c r="M42" s="88" t="s">
        <v>529</v>
      </c>
      <c r="N42" s="71">
        <v>5.263157895</v>
      </c>
      <c r="O42" s="68" t="s">
        <v>531</v>
      </c>
      <c r="P42" s="70"/>
      <c r="Q42" s="91" t="str">
        <f t="shared" si="11"/>
        <v>NO</v>
      </c>
      <c r="R42" s="93" t="s">
        <v>530</v>
      </c>
      <c r="S42" s="95">
        <v>1629</v>
      </c>
      <c r="T42" s="75">
        <v>0</v>
      </c>
      <c r="U42" s="75">
        <v>8</v>
      </c>
      <c r="V42" s="97">
        <v>15</v>
      </c>
      <c r="W42" s="72">
        <f t="shared" si="1"/>
        <v>1</v>
      </c>
      <c r="X42" s="64">
        <f t="shared" si="2"/>
        <v>1</v>
      </c>
      <c r="Y42" s="64">
        <f t="shared" si="3"/>
        <v>0</v>
      </c>
      <c r="Z42" s="66">
        <f t="shared" si="4"/>
        <v>0</v>
      </c>
      <c r="AA42" s="99" t="str">
        <f t="shared" si="5"/>
        <v>SRSA</v>
      </c>
      <c r="AB42" s="72">
        <f t="shared" si="6"/>
        <v>1</v>
      </c>
      <c r="AC42" s="64">
        <f t="shared" si="7"/>
        <v>0</v>
      </c>
      <c r="AD42" s="66">
        <f t="shared" si="8"/>
        <v>0</v>
      </c>
      <c r="AE42" s="99" t="str">
        <f t="shared" si="9"/>
        <v>-</v>
      </c>
      <c r="AF42" s="72">
        <f t="shared" si="10"/>
        <v>0</v>
      </c>
    </row>
    <row r="43" spans="1:32" ht="12.75">
      <c r="A43" s="80">
        <v>3103990</v>
      </c>
      <c r="B43" s="81">
        <v>280059000</v>
      </c>
      <c r="C43" s="72" t="s">
        <v>1229</v>
      </c>
      <c r="D43" s="64" t="s">
        <v>1230</v>
      </c>
      <c r="E43" s="64" t="s">
        <v>1231</v>
      </c>
      <c r="F43" s="64">
        <v>68007</v>
      </c>
      <c r="G43" s="65">
        <v>265</v>
      </c>
      <c r="H43" s="66">
        <v>4022383044</v>
      </c>
      <c r="I43" s="67">
        <v>8</v>
      </c>
      <c r="J43" s="68" t="s">
        <v>530</v>
      </c>
      <c r="K43" s="91"/>
      <c r="L43" s="84">
        <v>575.9</v>
      </c>
      <c r="M43" s="88" t="s">
        <v>528</v>
      </c>
      <c r="N43" s="71">
        <v>1.208981002</v>
      </c>
      <c r="O43" s="68" t="s">
        <v>531</v>
      </c>
      <c r="P43" s="70"/>
      <c r="Q43" s="91" t="str">
        <f t="shared" si="11"/>
        <v>NO</v>
      </c>
      <c r="R43" s="93" t="s">
        <v>530</v>
      </c>
      <c r="S43" s="95">
        <v>7650</v>
      </c>
      <c r="T43" s="75">
        <v>0</v>
      </c>
      <c r="U43" s="75">
        <v>1439</v>
      </c>
      <c r="V43" s="97">
        <v>2223</v>
      </c>
      <c r="W43" s="72">
        <f t="shared" si="1"/>
        <v>1</v>
      </c>
      <c r="X43" s="64">
        <f t="shared" si="2"/>
        <v>1</v>
      </c>
      <c r="Y43" s="64">
        <f t="shared" si="3"/>
        <v>0</v>
      </c>
      <c r="Z43" s="66">
        <f t="shared" si="4"/>
        <v>0</v>
      </c>
      <c r="AA43" s="99" t="str">
        <f t="shared" si="5"/>
        <v>SRSA</v>
      </c>
      <c r="AB43" s="72">
        <f t="shared" si="6"/>
        <v>1</v>
      </c>
      <c r="AC43" s="64">
        <f t="shared" si="7"/>
        <v>0</v>
      </c>
      <c r="AD43" s="66">
        <f t="shared" si="8"/>
        <v>0</v>
      </c>
      <c r="AE43" s="99" t="str">
        <f t="shared" si="9"/>
        <v>-</v>
      </c>
      <c r="AF43" s="72">
        <f t="shared" si="10"/>
        <v>0</v>
      </c>
    </row>
    <row r="44" spans="1:32" ht="12.75">
      <c r="A44" s="80">
        <v>3104020</v>
      </c>
      <c r="B44" s="81">
        <v>690054000</v>
      </c>
      <c r="C44" s="72" t="s">
        <v>1232</v>
      </c>
      <c r="D44" s="64" t="s">
        <v>1233</v>
      </c>
      <c r="E44" s="64" t="s">
        <v>1234</v>
      </c>
      <c r="F44" s="64">
        <v>68927</v>
      </c>
      <c r="G44" s="65">
        <v>278</v>
      </c>
      <c r="H44" s="66">
        <v>3084723427</v>
      </c>
      <c r="I44" s="67">
        <v>7</v>
      </c>
      <c r="J44" s="68" t="s">
        <v>530</v>
      </c>
      <c r="K44" s="91"/>
      <c r="L44" s="84">
        <v>254.59</v>
      </c>
      <c r="M44" s="88" t="s">
        <v>528</v>
      </c>
      <c r="N44" s="71">
        <v>4.745762712</v>
      </c>
      <c r="O44" s="68" t="s">
        <v>531</v>
      </c>
      <c r="P44" s="70"/>
      <c r="Q44" s="91" t="str">
        <f t="shared" si="11"/>
        <v>NO</v>
      </c>
      <c r="R44" s="93" t="s">
        <v>530</v>
      </c>
      <c r="S44" s="95">
        <v>8266</v>
      </c>
      <c r="T44" s="75">
        <v>775</v>
      </c>
      <c r="U44" s="75">
        <v>1012</v>
      </c>
      <c r="V44" s="97">
        <v>1005</v>
      </c>
      <c r="W44" s="72">
        <f t="shared" si="1"/>
        <v>1</v>
      </c>
      <c r="X44" s="64">
        <f t="shared" si="2"/>
        <v>1</v>
      </c>
      <c r="Y44" s="64">
        <f t="shared" si="3"/>
        <v>0</v>
      </c>
      <c r="Z44" s="66">
        <f t="shared" si="4"/>
        <v>0</v>
      </c>
      <c r="AA44" s="99" t="str">
        <f t="shared" si="5"/>
        <v>SRSA</v>
      </c>
      <c r="AB44" s="72">
        <f t="shared" si="6"/>
        <v>1</v>
      </c>
      <c r="AC44" s="64">
        <f t="shared" si="7"/>
        <v>0</v>
      </c>
      <c r="AD44" s="66">
        <f t="shared" si="8"/>
        <v>0</v>
      </c>
      <c r="AE44" s="99" t="str">
        <f t="shared" si="9"/>
        <v>-</v>
      </c>
      <c r="AF44" s="72">
        <f t="shared" si="10"/>
        <v>0</v>
      </c>
    </row>
    <row r="45" spans="1:32" ht="12.75">
      <c r="A45" s="80">
        <v>3168910</v>
      </c>
      <c r="B45" s="81">
        <v>210234000</v>
      </c>
      <c r="C45" s="72" t="s">
        <v>106</v>
      </c>
      <c r="D45" s="64" t="s">
        <v>107</v>
      </c>
      <c r="E45" s="64" t="s">
        <v>108</v>
      </c>
      <c r="F45" s="64">
        <v>68814</v>
      </c>
      <c r="G45" s="65">
        <v>2001</v>
      </c>
      <c r="H45" s="66">
        <v>3089351555</v>
      </c>
      <c r="I45" s="67">
        <v>7</v>
      </c>
      <c r="J45" s="68" t="s">
        <v>530</v>
      </c>
      <c r="K45" s="91"/>
      <c r="L45" s="84">
        <v>7.86</v>
      </c>
      <c r="M45" s="88" t="s">
        <v>529</v>
      </c>
      <c r="N45" s="71">
        <v>20.51282051</v>
      </c>
      <c r="O45" s="68" t="s">
        <v>530</v>
      </c>
      <c r="P45" s="70"/>
      <c r="Q45" s="91" t="str">
        <f t="shared" si="11"/>
        <v>NO</v>
      </c>
      <c r="R45" s="93" t="s">
        <v>530</v>
      </c>
      <c r="S45" s="95">
        <v>2209</v>
      </c>
      <c r="T45" s="75">
        <v>0</v>
      </c>
      <c r="U45" s="75">
        <v>14</v>
      </c>
      <c r="V45" s="97">
        <v>55</v>
      </c>
      <c r="W45" s="72">
        <f t="shared" si="1"/>
        <v>1</v>
      </c>
      <c r="X45" s="64">
        <f t="shared" si="2"/>
        <v>1</v>
      </c>
      <c r="Y45" s="64">
        <f t="shared" si="3"/>
        <v>0</v>
      </c>
      <c r="Z45" s="66">
        <f t="shared" si="4"/>
        <v>0</v>
      </c>
      <c r="AA45" s="99" t="str">
        <f t="shared" si="5"/>
        <v>SRSA</v>
      </c>
      <c r="AB45" s="72">
        <f t="shared" si="6"/>
        <v>1</v>
      </c>
      <c r="AC45" s="64">
        <f t="shared" si="7"/>
        <v>1</v>
      </c>
      <c r="AD45" s="66" t="str">
        <f t="shared" si="8"/>
        <v>Initial</v>
      </c>
      <c r="AE45" s="99" t="str">
        <f t="shared" si="9"/>
        <v>-</v>
      </c>
      <c r="AF45" s="72" t="str">
        <f t="shared" si="10"/>
        <v>SRSA</v>
      </c>
    </row>
    <row r="46" spans="1:32" ht="12.75">
      <c r="A46" s="80">
        <v>3104100</v>
      </c>
      <c r="B46" s="81">
        <v>890001000</v>
      </c>
      <c r="C46" s="72" t="s">
        <v>1235</v>
      </c>
      <c r="D46" s="64" t="s">
        <v>1236</v>
      </c>
      <c r="E46" s="64" t="s">
        <v>1237</v>
      </c>
      <c r="F46" s="64">
        <v>68008</v>
      </c>
      <c r="G46" s="65">
        <v>288</v>
      </c>
      <c r="H46" s="66">
        <v>4024262610</v>
      </c>
      <c r="I46" s="67">
        <v>3</v>
      </c>
      <c r="J46" s="68" t="s">
        <v>531</v>
      </c>
      <c r="K46" s="91"/>
      <c r="L46" s="84">
        <v>2145.21</v>
      </c>
      <c r="M46" s="88" t="s">
        <v>528</v>
      </c>
      <c r="N46" s="71">
        <v>5.298607993</v>
      </c>
      <c r="O46" s="68" t="s">
        <v>531</v>
      </c>
      <c r="P46" s="70"/>
      <c r="Q46" s="91" t="str">
        <f t="shared" si="11"/>
        <v>NO</v>
      </c>
      <c r="R46" s="93" t="s">
        <v>531</v>
      </c>
      <c r="S46" s="95">
        <v>47053</v>
      </c>
      <c r="T46" s="75">
        <v>4698</v>
      </c>
      <c r="U46" s="75">
        <v>7694</v>
      </c>
      <c r="V46" s="97">
        <v>8517</v>
      </c>
      <c r="W46" s="72">
        <f t="shared" si="1"/>
        <v>0</v>
      </c>
      <c r="X46" s="64">
        <f t="shared" si="2"/>
        <v>0</v>
      </c>
      <c r="Y46" s="64">
        <f t="shared" si="3"/>
        <v>0</v>
      </c>
      <c r="Z46" s="66">
        <f t="shared" si="4"/>
        <v>0</v>
      </c>
      <c r="AA46" s="99" t="str">
        <f t="shared" si="5"/>
        <v>-</v>
      </c>
      <c r="AB46" s="72">
        <f t="shared" si="6"/>
        <v>0</v>
      </c>
      <c r="AC46" s="64">
        <f t="shared" si="7"/>
        <v>0</v>
      </c>
      <c r="AD46" s="66">
        <f t="shared" si="8"/>
        <v>0</v>
      </c>
      <c r="AE46" s="99" t="str">
        <f t="shared" si="9"/>
        <v>-</v>
      </c>
      <c r="AF46" s="72">
        <f t="shared" si="10"/>
        <v>0</v>
      </c>
    </row>
    <row r="47" spans="1:32" ht="12.75">
      <c r="A47" s="80">
        <v>3104140</v>
      </c>
      <c r="B47" s="81">
        <v>540586000</v>
      </c>
      <c r="C47" s="72" t="s">
        <v>1238</v>
      </c>
      <c r="D47" s="64" t="s">
        <v>1239</v>
      </c>
      <c r="E47" s="64" t="s">
        <v>1240</v>
      </c>
      <c r="F47" s="64">
        <v>68718</v>
      </c>
      <c r="G47" s="65">
        <v>308</v>
      </c>
      <c r="H47" s="66">
        <v>4023734800</v>
      </c>
      <c r="I47" s="67">
        <v>7</v>
      </c>
      <c r="J47" s="68" t="s">
        <v>530</v>
      </c>
      <c r="K47" s="91"/>
      <c r="L47" s="84">
        <v>220.85</v>
      </c>
      <c r="M47" s="88" t="s">
        <v>529</v>
      </c>
      <c r="N47" s="71">
        <v>7.741935484</v>
      </c>
      <c r="O47" s="68" t="s">
        <v>531</v>
      </c>
      <c r="P47" s="70"/>
      <c r="Q47" s="91" t="str">
        <f t="shared" si="11"/>
        <v>NO</v>
      </c>
      <c r="R47" s="93" t="s">
        <v>530</v>
      </c>
      <c r="S47" s="95">
        <v>23262</v>
      </c>
      <c r="T47" s="75">
        <v>2140</v>
      </c>
      <c r="U47" s="75">
        <v>1970</v>
      </c>
      <c r="V47" s="97">
        <v>858</v>
      </c>
      <c r="W47" s="72">
        <f t="shared" si="1"/>
        <v>1</v>
      </c>
      <c r="X47" s="64">
        <f t="shared" si="2"/>
        <v>1</v>
      </c>
      <c r="Y47" s="64">
        <f t="shared" si="3"/>
        <v>0</v>
      </c>
      <c r="Z47" s="66">
        <f t="shared" si="4"/>
        <v>0</v>
      </c>
      <c r="AA47" s="99" t="str">
        <f t="shared" si="5"/>
        <v>SRSA</v>
      </c>
      <c r="AB47" s="72">
        <f t="shared" si="6"/>
        <v>1</v>
      </c>
      <c r="AC47" s="64">
        <f t="shared" si="7"/>
        <v>0</v>
      </c>
      <c r="AD47" s="66">
        <f t="shared" si="8"/>
        <v>0</v>
      </c>
      <c r="AE47" s="99" t="str">
        <f t="shared" si="9"/>
        <v>-</v>
      </c>
      <c r="AF47" s="72">
        <f t="shared" si="10"/>
        <v>0</v>
      </c>
    </row>
    <row r="48" spans="1:32" ht="12.75">
      <c r="A48" s="80">
        <v>3104200</v>
      </c>
      <c r="B48" s="81">
        <v>910074000</v>
      </c>
      <c r="C48" s="72" t="s">
        <v>1241</v>
      </c>
      <c r="D48" s="64" t="s">
        <v>1242</v>
      </c>
      <c r="E48" s="64" t="s">
        <v>1243</v>
      </c>
      <c r="F48" s="64">
        <v>68930</v>
      </c>
      <c r="G48" s="65">
        <v>217</v>
      </c>
      <c r="H48" s="66">
        <v>4027562085</v>
      </c>
      <c r="I48" s="67">
        <v>7</v>
      </c>
      <c r="J48" s="68" t="s">
        <v>530</v>
      </c>
      <c r="K48" s="91"/>
      <c r="L48" s="84">
        <v>370.75</v>
      </c>
      <c r="M48" s="88" t="s">
        <v>529</v>
      </c>
      <c r="N48" s="71">
        <v>13.38028169</v>
      </c>
      <c r="O48" s="68" t="s">
        <v>531</v>
      </c>
      <c r="P48" s="70"/>
      <c r="Q48" s="91" t="str">
        <f t="shared" si="11"/>
        <v>NO</v>
      </c>
      <c r="R48" s="93" t="s">
        <v>530</v>
      </c>
      <c r="S48" s="95">
        <v>15819</v>
      </c>
      <c r="T48" s="75">
        <v>1830</v>
      </c>
      <c r="U48" s="75">
        <v>1809</v>
      </c>
      <c r="V48" s="97">
        <v>1406</v>
      </c>
      <c r="W48" s="72">
        <f t="shared" si="1"/>
        <v>1</v>
      </c>
      <c r="X48" s="64">
        <f t="shared" si="2"/>
        <v>1</v>
      </c>
      <c r="Y48" s="64">
        <f t="shared" si="3"/>
        <v>0</v>
      </c>
      <c r="Z48" s="66">
        <f t="shared" si="4"/>
        <v>0</v>
      </c>
      <c r="AA48" s="99" t="str">
        <f t="shared" si="5"/>
        <v>SRSA</v>
      </c>
      <c r="AB48" s="72">
        <f t="shared" si="6"/>
        <v>1</v>
      </c>
      <c r="AC48" s="64">
        <f t="shared" si="7"/>
        <v>0</v>
      </c>
      <c r="AD48" s="66">
        <f t="shared" si="8"/>
        <v>0</v>
      </c>
      <c r="AE48" s="99" t="str">
        <f t="shared" si="9"/>
        <v>-</v>
      </c>
      <c r="AF48" s="72">
        <f t="shared" si="10"/>
        <v>0</v>
      </c>
    </row>
    <row r="49" spans="1:32" ht="12.75">
      <c r="A49" s="80">
        <v>3167650</v>
      </c>
      <c r="B49" s="81">
        <v>160167000</v>
      </c>
      <c r="C49" s="72" t="s">
        <v>96</v>
      </c>
      <c r="D49" s="64" t="s">
        <v>1357</v>
      </c>
      <c r="E49" s="64" t="s">
        <v>1358</v>
      </c>
      <c r="F49" s="64">
        <v>69201</v>
      </c>
      <c r="G49" s="65">
        <v>1842</v>
      </c>
      <c r="H49" s="66">
        <v>4023761680</v>
      </c>
      <c r="I49" s="67">
        <v>7</v>
      </c>
      <c r="J49" s="68" t="s">
        <v>530</v>
      </c>
      <c r="K49" s="91"/>
      <c r="L49" s="84">
        <v>2.46</v>
      </c>
      <c r="M49" s="88" t="s">
        <v>529</v>
      </c>
      <c r="N49" s="71">
        <v>0</v>
      </c>
      <c r="O49" s="68" t="s">
        <v>531</v>
      </c>
      <c r="P49" s="70"/>
      <c r="Q49" s="91" t="str">
        <f t="shared" si="11"/>
        <v>NO</v>
      </c>
      <c r="R49" s="93" t="s">
        <v>530</v>
      </c>
      <c r="S49" s="95">
        <v>450</v>
      </c>
      <c r="T49" s="75">
        <v>0</v>
      </c>
      <c r="U49" s="75">
        <v>2</v>
      </c>
      <c r="V49" s="97">
        <v>4</v>
      </c>
      <c r="W49" s="72">
        <f t="shared" si="1"/>
        <v>1</v>
      </c>
      <c r="X49" s="64">
        <f t="shared" si="2"/>
        <v>1</v>
      </c>
      <c r="Y49" s="64">
        <f t="shared" si="3"/>
        <v>0</v>
      </c>
      <c r="Z49" s="66">
        <f t="shared" si="4"/>
        <v>0</v>
      </c>
      <c r="AA49" s="99" t="str">
        <f t="shared" si="5"/>
        <v>SRSA</v>
      </c>
      <c r="AB49" s="72">
        <f t="shared" si="6"/>
        <v>1</v>
      </c>
      <c r="AC49" s="64">
        <f t="shared" si="7"/>
        <v>0</v>
      </c>
      <c r="AD49" s="66">
        <f t="shared" si="8"/>
        <v>0</v>
      </c>
      <c r="AE49" s="99" t="str">
        <f t="shared" si="9"/>
        <v>-</v>
      </c>
      <c r="AF49" s="72">
        <f t="shared" si="10"/>
        <v>0</v>
      </c>
    </row>
    <row r="50" spans="1:32" ht="12.75">
      <c r="A50" s="80">
        <v>3111550</v>
      </c>
      <c r="B50" s="81">
        <v>830006000</v>
      </c>
      <c r="C50" s="72" t="s">
        <v>1369</v>
      </c>
      <c r="D50" s="64" t="s">
        <v>1370</v>
      </c>
      <c r="E50" s="64" t="s">
        <v>1089</v>
      </c>
      <c r="F50" s="64">
        <v>69346</v>
      </c>
      <c r="G50" s="65">
        <v>2115</v>
      </c>
      <c r="H50" s="66">
        <v>3086682249</v>
      </c>
      <c r="I50" s="67">
        <v>7</v>
      </c>
      <c r="J50" s="68" t="s">
        <v>530</v>
      </c>
      <c r="K50" s="91"/>
      <c r="L50" s="84">
        <v>5.08</v>
      </c>
      <c r="M50" s="88" t="s">
        <v>529</v>
      </c>
      <c r="N50" s="71">
        <v>20</v>
      </c>
      <c r="O50" s="68" t="s">
        <v>530</v>
      </c>
      <c r="P50" s="70"/>
      <c r="Q50" s="91" t="str">
        <f t="shared" si="11"/>
        <v>NO</v>
      </c>
      <c r="R50" s="93" t="s">
        <v>530</v>
      </c>
      <c r="S50" s="95">
        <v>714</v>
      </c>
      <c r="T50" s="75">
        <v>0</v>
      </c>
      <c r="U50" s="75">
        <v>10</v>
      </c>
      <c r="V50" s="97">
        <v>19</v>
      </c>
      <c r="W50" s="72">
        <f t="shared" si="1"/>
        <v>1</v>
      </c>
      <c r="X50" s="64">
        <f t="shared" si="2"/>
        <v>1</v>
      </c>
      <c r="Y50" s="64">
        <f t="shared" si="3"/>
        <v>0</v>
      </c>
      <c r="Z50" s="66">
        <f t="shared" si="4"/>
        <v>0</v>
      </c>
      <c r="AA50" s="99" t="str">
        <f t="shared" si="5"/>
        <v>SRSA</v>
      </c>
      <c r="AB50" s="72">
        <f t="shared" si="6"/>
        <v>1</v>
      </c>
      <c r="AC50" s="64">
        <f t="shared" si="7"/>
        <v>1</v>
      </c>
      <c r="AD50" s="66" t="str">
        <f t="shared" si="8"/>
        <v>Initial</v>
      </c>
      <c r="AE50" s="99" t="str">
        <f t="shared" si="9"/>
        <v>-</v>
      </c>
      <c r="AF50" s="72" t="str">
        <f t="shared" si="10"/>
        <v>SRSA</v>
      </c>
    </row>
    <row r="51" spans="1:32" ht="12.75">
      <c r="A51" s="80">
        <v>3166210</v>
      </c>
      <c r="B51" s="81">
        <v>810132000</v>
      </c>
      <c r="C51" s="72" t="s">
        <v>80</v>
      </c>
      <c r="D51" s="64" t="s">
        <v>81</v>
      </c>
      <c r="E51" s="64" t="s">
        <v>1146</v>
      </c>
      <c r="F51" s="64">
        <v>69360</v>
      </c>
      <c r="G51" s="65" t="s">
        <v>1098</v>
      </c>
      <c r="H51" s="66">
        <v>3083272721</v>
      </c>
      <c r="I51" s="67">
        <v>7</v>
      </c>
      <c r="J51" s="68" t="s">
        <v>530</v>
      </c>
      <c r="K51" s="91"/>
      <c r="L51" s="84">
        <v>1</v>
      </c>
      <c r="M51" s="88" t="s">
        <v>529</v>
      </c>
      <c r="N51" s="71">
        <v>14.28571429</v>
      </c>
      <c r="O51" s="68" t="s">
        <v>531</v>
      </c>
      <c r="P51" s="70"/>
      <c r="Q51" s="91" t="str">
        <f t="shared" si="11"/>
        <v>NO</v>
      </c>
      <c r="R51" s="93" t="s">
        <v>530</v>
      </c>
      <c r="S51" s="95">
        <v>555</v>
      </c>
      <c r="T51" s="75">
        <v>0</v>
      </c>
      <c r="U51" s="75">
        <v>2</v>
      </c>
      <c r="V51" s="97">
        <v>4</v>
      </c>
      <c r="W51" s="72">
        <f t="shared" si="1"/>
        <v>1</v>
      </c>
      <c r="X51" s="64">
        <f t="shared" si="2"/>
        <v>1</v>
      </c>
      <c r="Y51" s="64">
        <f t="shared" si="3"/>
        <v>0</v>
      </c>
      <c r="Z51" s="66">
        <f t="shared" si="4"/>
        <v>0</v>
      </c>
      <c r="AA51" s="99" t="str">
        <f t="shared" si="5"/>
        <v>SRSA</v>
      </c>
      <c r="AB51" s="72">
        <f t="shared" si="6"/>
        <v>1</v>
      </c>
      <c r="AC51" s="64">
        <f t="shared" si="7"/>
        <v>0</v>
      </c>
      <c r="AD51" s="66">
        <f t="shared" si="8"/>
        <v>0</v>
      </c>
      <c r="AE51" s="99" t="str">
        <f t="shared" si="9"/>
        <v>-</v>
      </c>
      <c r="AF51" s="72">
        <f t="shared" si="10"/>
        <v>0</v>
      </c>
    </row>
    <row r="52" spans="1:32" ht="12.75">
      <c r="A52" s="80">
        <v>3102820</v>
      </c>
      <c r="B52" s="81">
        <v>60001000</v>
      </c>
      <c r="C52" s="72" t="s">
        <v>1179</v>
      </c>
      <c r="D52" s="64" t="s">
        <v>1180</v>
      </c>
      <c r="E52" s="64" t="s">
        <v>923</v>
      </c>
      <c r="F52" s="64">
        <v>68620</v>
      </c>
      <c r="G52" s="65">
        <v>391</v>
      </c>
      <c r="H52" s="66">
        <v>4023952134</v>
      </c>
      <c r="I52" s="67">
        <v>7</v>
      </c>
      <c r="J52" s="68" t="s">
        <v>530</v>
      </c>
      <c r="K52" s="91"/>
      <c r="L52" s="84">
        <v>654.07</v>
      </c>
      <c r="M52" s="88" t="s">
        <v>529</v>
      </c>
      <c r="N52" s="71">
        <v>8.908406524</v>
      </c>
      <c r="O52" s="68" t="s">
        <v>531</v>
      </c>
      <c r="P52" s="70"/>
      <c r="Q52" s="91" t="str">
        <f t="shared" si="11"/>
        <v>NO</v>
      </c>
      <c r="R52" s="93" t="s">
        <v>530</v>
      </c>
      <c r="S52" s="95">
        <v>36008</v>
      </c>
      <c r="T52" s="75">
        <v>3439</v>
      </c>
      <c r="U52" s="75">
        <v>3828</v>
      </c>
      <c r="V52" s="97">
        <v>2523</v>
      </c>
      <c r="W52" s="72">
        <f t="shared" si="1"/>
        <v>1</v>
      </c>
      <c r="X52" s="64">
        <f t="shared" si="2"/>
        <v>1</v>
      </c>
      <c r="Y52" s="64">
        <f t="shared" si="3"/>
        <v>0</v>
      </c>
      <c r="Z52" s="66">
        <f t="shared" si="4"/>
        <v>0</v>
      </c>
      <c r="AA52" s="99" t="str">
        <f t="shared" si="5"/>
        <v>SRSA</v>
      </c>
      <c r="AB52" s="72">
        <f t="shared" si="6"/>
        <v>1</v>
      </c>
      <c r="AC52" s="64">
        <f t="shared" si="7"/>
        <v>0</v>
      </c>
      <c r="AD52" s="66">
        <f t="shared" si="8"/>
        <v>0</v>
      </c>
      <c r="AE52" s="99" t="str">
        <f t="shared" si="9"/>
        <v>-</v>
      </c>
      <c r="AF52" s="72">
        <f t="shared" si="10"/>
        <v>0</v>
      </c>
    </row>
    <row r="53" spans="1:32" ht="12.75">
      <c r="A53" s="80">
        <v>3104290</v>
      </c>
      <c r="B53" s="81">
        <v>560006000</v>
      </c>
      <c r="C53" s="72" t="s">
        <v>1244</v>
      </c>
      <c r="D53" s="64" t="s">
        <v>1245</v>
      </c>
      <c r="E53" s="64" t="s">
        <v>1246</v>
      </c>
      <c r="F53" s="64">
        <v>69123</v>
      </c>
      <c r="G53" s="65">
        <v>68</v>
      </c>
      <c r="H53" s="66">
        <v>3085843317</v>
      </c>
      <c r="I53" s="67">
        <v>7</v>
      </c>
      <c r="J53" s="68" t="s">
        <v>530</v>
      </c>
      <c r="K53" s="91"/>
      <c r="L53" s="84">
        <v>152.08</v>
      </c>
      <c r="M53" s="88" t="s">
        <v>528</v>
      </c>
      <c r="N53" s="71">
        <v>22.65625</v>
      </c>
      <c r="O53" s="68" t="s">
        <v>530</v>
      </c>
      <c r="P53" s="70"/>
      <c r="Q53" s="91" t="str">
        <f t="shared" si="11"/>
        <v>NO</v>
      </c>
      <c r="R53" s="93" t="s">
        <v>530</v>
      </c>
      <c r="S53" s="95">
        <v>7708</v>
      </c>
      <c r="T53" s="75">
        <v>1014</v>
      </c>
      <c r="U53" s="75">
        <v>939</v>
      </c>
      <c r="V53" s="97">
        <v>577</v>
      </c>
      <c r="W53" s="72">
        <f t="shared" si="1"/>
        <v>1</v>
      </c>
      <c r="X53" s="64">
        <f t="shared" si="2"/>
        <v>1</v>
      </c>
      <c r="Y53" s="64">
        <f t="shared" si="3"/>
        <v>0</v>
      </c>
      <c r="Z53" s="66">
        <f t="shared" si="4"/>
        <v>0</v>
      </c>
      <c r="AA53" s="99" t="str">
        <f t="shared" si="5"/>
        <v>SRSA</v>
      </c>
      <c r="AB53" s="72">
        <f t="shared" si="6"/>
        <v>1</v>
      </c>
      <c r="AC53" s="64">
        <f t="shared" si="7"/>
        <v>1</v>
      </c>
      <c r="AD53" s="66" t="str">
        <f t="shared" si="8"/>
        <v>Initial</v>
      </c>
      <c r="AE53" s="99" t="str">
        <f t="shared" si="9"/>
        <v>-</v>
      </c>
      <c r="AF53" s="72" t="str">
        <f t="shared" si="10"/>
        <v>SRSA</v>
      </c>
    </row>
    <row r="54" spans="1:32" ht="12.75">
      <c r="A54" s="80">
        <v>3100105</v>
      </c>
      <c r="B54" s="81">
        <v>620063000</v>
      </c>
      <c r="C54" s="72" t="s">
        <v>1090</v>
      </c>
      <c r="D54" s="64" t="s">
        <v>1091</v>
      </c>
      <c r="E54" s="64" t="s">
        <v>1092</v>
      </c>
      <c r="F54" s="64">
        <v>69336</v>
      </c>
      <c r="G54" s="65">
        <v>430</v>
      </c>
      <c r="H54" s="66">
        <v>3082621470</v>
      </c>
      <c r="I54" s="67">
        <v>7</v>
      </c>
      <c r="J54" s="68" t="s">
        <v>530</v>
      </c>
      <c r="K54" s="91"/>
      <c r="L54" s="84">
        <v>478.93</v>
      </c>
      <c r="M54" s="88" t="s">
        <v>529</v>
      </c>
      <c r="N54" s="71">
        <v>13.83647799</v>
      </c>
      <c r="O54" s="68" t="s">
        <v>531</v>
      </c>
      <c r="P54" s="70"/>
      <c r="Q54" s="91" t="str">
        <f t="shared" si="11"/>
        <v>NO</v>
      </c>
      <c r="R54" s="93" t="s">
        <v>530</v>
      </c>
      <c r="S54" s="95">
        <v>30054</v>
      </c>
      <c r="T54" s="75">
        <v>4426</v>
      </c>
      <c r="U54" s="75">
        <v>3809</v>
      </c>
      <c r="V54" s="97">
        <v>3113</v>
      </c>
      <c r="W54" s="72">
        <f t="shared" si="1"/>
        <v>1</v>
      </c>
      <c r="X54" s="64">
        <f t="shared" si="2"/>
        <v>1</v>
      </c>
      <c r="Y54" s="64">
        <f t="shared" si="3"/>
        <v>0</v>
      </c>
      <c r="Z54" s="66">
        <f t="shared" si="4"/>
        <v>0</v>
      </c>
      <c r="AA54" s="99" t="str">
        <f t="shared" si="5"/>
        <v>SRSA</v>
      </c>
      <c r="AB54" s="72">
        <f t="shared" si="6"/>
        <v>1</v>
      </c>
      <c r="AC54" s="64">
        <f t="shared" si="7"/>
        <v>0</v>
      </c>
      <c r="AD54" s="66">
        <f t="shared" si="8"/>
        <v>0</v>
      </c>
      <c r="AE54" s="99" t="str">
        <f t="shared" si="9"/>
        <v>-</v>
      </c>
      <c r="AF54" s="72">
        <f t="shared" si="10"/>
        <v>0</v>
      </c>
    </row>
    <row r="55" spans="1:32" ht="12.75">
      <c r="A55" s="80">
        <v>3165770</v>
      </c>
      <c r="B55" s="81">
        <v>620128000</v>
      </c>
      <c r="C55" s="72" t="s">
        <v>73</v>
      </c>
      <c r="D55" s="64" t="s">
        <v>74</v>
      </c>
      <c r="E55" s="64" t="s">
        <v>75</v>
      </c>
      <c r="F55" s="64">
        <v>69125</v>
      </c>
      <c r="G55" s="65">
        <v>128</v>
      </c>
      <c r="H55" s="66">
        <v>3084895515</v>
      </c>
      <c r="I55" s="67">
        <v>7</v>
      </c>
      <c r="J55" s="68" t="s">
        <v>530</v>
      </c>
      <c r="K55" s="91"/>
      <c r="L55" s="84">
        <v>23.29</v>
      </c>
      <c r="M55" s="88" t="s">
        <v>529</v>
      </c>
      <c r="N55" s="71">
        <v>27.02702703</v>
      </c>
      <c r="O55" s="68" t="s">
        <v>530</v>
      </c>
      <c r="P55" s="70"/>
      <c r="Q55" s="91" t="str">
        <f t="shared" si="11"/>
        <v>NO</v>
      </c>
      <c r="R55" s="93" t="s">
        <v>530</v>
      </c>
      <c r="S55" s="95">
        <v>2511</v>
      </c>
      <c r="T55" s="75">
        <v>434</v>
      </c>
      <c r="U55" s="75">
        <v>45</v>
      </c>
      <c r="V55" s="97">
        <v>161</v>
      </c>
      <c r="W55" s="72">
        <f t="shared" si="1"/>
        <v>1</v>
      </c>
      <c r="X55" s="64">
        <f t="shared" si="2"/>
        <v>1</v>
      </c>
      <c r="Y55" s="64">
        <f t="shared" si="3"/>
        <v>0</v>
      </c>
      <c r="Z55" s="66">
        <f t="shared" si="4"/>
        <v>0</v>
      </c>
      <c r="AA55" s="99" t="str">
        <f t="shared" si="5"/>
        <v>SRSA</v>
      </c>
      <c r="AB55" s="72">
        <f t="shared" si="6"/>
        <v>1</v>
      </c>
      <c r="AC55" s="64">
        <f t="shared" si="7"/>
        <v>1</v>
      </c>
      <c r="AD55" s="66" t="str">
        <f t="shared" si="8"/>
        <v>Initial</v>
      </c>
      <c r="AE55" s="99" t="str">
        <f t="shared" si="9"/>
        <v>-</v>
      </c>
      <c r="AF55" s="72" t="str">
        <f t="shared" si="10"/>
        <v>SRSA</v>
      </c>
    </row>
    <row r="56" spans="1:32" ht="12.75">
      <c r="A56" s="82">
        <v>3100011</v>
      </c>
      <c r="B56" s="82">
        <v>210025000</v>
      </c>
      <c r="C56" s="72" t="s">
        <v>945</v>
      </c>
      <c r="D56" s="64" t="s">
        <v>946</v>
      </c>
      <c r="E56" s="64" t="s">
        <v>947</v>
      </c>
      <c r="F56" s="64">
        <v>68822</v>
      </c>
      <c r="G56" s="65">
        <v>1718</v>
      </c>
      <c r="H56" s="66">
        <v>3088726821</v>
      </c>
      <c r="I56" s="67">
        <v>6</v>
      </c>
      <c r="J56" s="68" t="s">
        <v>531</v>
      </c>
      <c r="K56" s="91"/>
      <c r="L56" s="84">
        <v>817.85</v>
      </c>
      <c r="M56" s="88" t="s">
        <v>529</v>
      </c>
      <c r="N56" s="71">
        <v>16.66666667</v>
      </c>
      <c r="O56" s="68" t="s">
        <v>531</v>
      </c>
      <c r="P56" s="70"/>
      <c r="Q56" s="91" t="str">
        <f t="shared" si="11"/>
        <v>NO</v>
      </c>
      <c r="R56" s="93" t="s">
        <v>530</v>
      </c>
      <c r="S56" s="95">
        <v>46903</v>
      </c>
      <c r="T56" s="75">
        <v>5197</v>
      </c>
      <c r="U56" s="75">
        <v>4833</v>
      </c>
      <c r="V56" s="97">
        <v>3303</v>
      </c>
      <c r="W56" s="72">
        <f t="shared" si="1"/>
        <v>0</v>
      </c>
      <c r="X56" s="64">
        <f t="shared" si="2"/>
        <v>1</v>
      </c>
      <c r="Y56" s="64">
        <f t="shared" si="3"/>
        <v>0</v>
      </c>
      <c r="Z56" s="66">
        <f t="shared" si="4"/>
        <v>0</v>
      </c>
      <c r="AA56" s="99" t="str">
        <f t="shared" si="5"/>
        <v>-</v>
      </c>
      <c r="AB56" s="72">
        <f t="shared" si="6"/>
        <v>1</v>
      </c>
      <c r="AC56" s="64">
        <f t="shared" si="7"/>
        <v>0</v>
      </c>
      <c r="AD56" s="66">
        <f t="shared" si="8"/>
        <v>0</v>
      </c>
      <c r="AE56" s="99" t="str">
        <f t="shared" si="9"/>
        <v>-</v>
      </c>
      <c r="AF56" s="72">
        <f t="shared" si="10"/>
        <v>0</v>
      </c>
    </row>
    <row r="57" spans="1:32" ht="12.75">
      <c r="A57" s="80">
        <v>3145270</v>
      </c>
      <c r="B57" s="81">
        <v>160052000</v>
      </c>
      <c r="C57" s="72" t="s">
        <v>1564</v>
      </c>
      <c r="D57" s="64" t="s">
        <v>1357</v>
      </c>
      <c r="E57" s="64" t="s">
        <v>1358</v>
      </c>
      <c r="F57" s="64">
        <v>69201</v>
      </c>
      <c r="G57" s="65">
        <v>1842</v>
      </c>
      <c r="H57" s="66">
        <v>4023761680</v>
      </c>
      <c r="I57" s="67">
        <v>7</v>
      </c>
      <c r="J57" s="68" t="s">
        <v>530</v>
      </c>
      <c r="K57" s="91"/>
      <c r="L57" s="84">
        <v>13.13</v>
      </c>
      <c r="M57" s="88" t="s">
        <v>529</v>
      </c>
      <c r="N57" s="71">
        <v>42.85714286</v>
      </c>
      <c r="O57" s="68" t="s">
        <v>530</v>
      </c>
      <c r="P57" s="70"/>
      <c r="Q57" s="91" t="str">
        <f t="shared" si="11"/>
        <v>NO</v>
      </c>
      <c r="R57" s="93" t="s">
        <v>530</v>
      </c>
      <c r="S57" s="95">
        <v>2791</v>
      </c>
      <c r="T57" s="75">
        <v>0</v>
      </c>
      <c r="U57" s="75">
        <v>26</v>
      </c>
      <c r="V57" s="97">
        <v>49</v>
      </c>
      <c r="W57" s="72">
        <f t="shared" si="1"/>
        <v>1</v>
      </c>
      <c r="X57" s="64">
        <f t="shared" si="2"/>
        <v>1</v>
      </c>
      <c r="Y57" s="64">
        <f t="shared" si="3"/>
        <v>0</v>
      </c>
      <c r="Z57" s="66">
        <f t="shared" si="4"/>
        <v>0</v>
      </c>
      <c r="AA57" s="99" t="str">
        <f t="shared" si="5"/>
        <v>SRSA</v>
      </c>
      <c r="AB57" s="72">
        <f t="shared" si="6"/>
        <v>1</v>
      </c>
      <c r="AC57" s="64">
        <f t="shared" si="7"/>
        <v>1</v>
      </c>
      <c r="AD57" s="66" t="str">
        <f t="shared" si="8"/>
        <v>Initial</v>
      </c>
      <c r="AE57" s="99" t="str">
        <f t="shared" si="9"/>
        <v>-</v>
      </c>
      <c r="AF57" s="72" t="str">
        <f t="shared" si="10"/>
        <v>SRSA</v>
      </c>
    </row>
    <row r="58" spans="1:32" ht="12.75">
      <c r="A58" s="80">
        <v>3134260</v>
      </c>
      <c r="B58" s="81">
        <v>640034000</v>
      </c>
      <c r="C58" s="72" t="s">
        <v>1515</v>
      </c>
      <c r="D58" s="64" t="s">
        <v>1516</v>
      </c>
      <c r="E58" s="64" t="s">
        <v>1500</v>
      </c>
      <c r="F58" s="64">
        <v>68321</v>
      </c>
      <c r="G58" s="65">
        <v>128</v>
      </c>
      <c r="H58" s="66">
        <v>4028254381</v>
      </c>
      <c r="I58" s="67">
        <v>7</v>
      </c>
      <c r="J58" s="68" t="s">
        <v>530</v>
      </c>
      <c r="K58" s="91"/>
      <c r="L58" s="84">
        <v>4.82</v>
      </c>
      <c r="M58" s="88" t="s">
        <v>528</v>
      </c>
      <c r="N58" s="71">
        <v>12</v>
      </c>
      <c r="O58" s="68" t="s">
        <v>531</v>
      </c>
      <c r="P58" s="70"/>
      <c r="Q58" s="91" t="str">
        <f t="shared" si="11"/>
        <v>NO</v>
      </c>
      <c r="R58" s="93" t="s">
        <v>530</v>
      </c>
      <c r="S58" s="95">
        <v>0</v>
      </c>
      <c r="T58" s="75">
        <v>0</v>
      </c>
      <c r="U58" s="75">
        <v>0</v>
      </c>
      <c r="V58" s="97">
        <v>0</v>
      </c>
      <c r="W58" s="72">
        <f t="shared" si="1"/>
        <v>1</v>
      </c>
      <c r="X58" s="64">
        <f t="shared" si="2"/>
        <v>1</v>
      </c>
      <c r="Y58" s="64">
        <f t="shared" si="3"/>
        <v>0</v>
      </c>
      <c r="Z58" s="66">
        <f t="shared" si="4"/>
        <v>0</v>
      </c>
      <c r="AA58" s="99" t="str">
        <f t="shared" si="5"/>
        <v>SRSA</v>
      </c>
      <c r="AB58" s="72">
        <f t="shared" si="6"/>
        <v>1</v>
      </c>
      <c r="AC58" s="64">
        <f t="shared" si="7"/>
        <v>0</v>
      </c>
      <c r="AD58" s="66">
        <f t="shared" si="8"/>
        <v>0</v>
      </c>
      <c r="AE58" s="99" t="str">
        <f t="shared" si="9"/>
        <v>-</v>
      </c>
      <c r="AF58" s="72">
        <f t="shared" si="10"/>
        <v>0</v>
      </c>
    </row>
    <row r="59" spans="1:32" ht="12.75">
      <c r="A59" s="80">
        <v>3100124</v>
      </c>
      <c r="B59" s="81">
        <v>852001000</v>
      </c>
      <c r="C59" s="72" t="s">
        <v>1137</v>
      </c>
      <c r="D59" s="64" t="s">
        <v>1138</v>
      </c>
      <c r="E59" s="64" t="s">
        <v>1139</v>
      </c>
      <c r="F59" s="64">
        <v>68335</v>
      </c>
      <c r="G59" s="65">
        <v>190</v>
      </c>
      <c r="H59" s="66">
        <v>4023642225</v>
      </c>
      <c r="I59" s="67">
        <v>7</v>
      </c>
      <c r="J59" s="68" t="s">
        <v>530</v>
      </c>
      <c r="K59" s="91"/>
      <c r="L59" s="84">
        <v>184.11956</v>
      </c>
      <c r="M59" s="88" t="s">
        <v>528</v>
      </c>
      <c r="N59" s="71">
        <v>11.66666667</v>
      </c>
      <c r="O59" s="68" t="s">
        <v>531</v>
      </c>
      <c r="P59" s="70"/>
      <c r="Q59" s="91" t="str">
        <f t="shared" si="11"/>
        <v>NO</v>
      </c>
      <c r="R59" s="93" t="s">
        <v>530</v>
      </c>
      <c r="S59" s="95">
        <v>14388.4655</v>
      </c>
      <c r="T59" s="75">
        <v>817</v>
      </c>
      <c r="U59" s="75">
        <v>1027.796</v>
      </c>
      <c r="V59" s="97">
        <v>763.5295</v>
      </c>
      <c r="W59" s="72">
        <f t="shared" si="1"/>
        <v>1</v>
      </c>
      <c r="X59" s="64">
        <f t="shared" si="2"/>
        <v>1</v>
      </c>
      <c r="Y59" s="64">
        <f t="shared" si="3"/>
        <v>0</v>
      </c>
      <c r="Z59" s="66">
        <f t="shared" si="4"/>
        <v>0</v>
      </c>
      <c r="AA59" s="99" t="str">
        <f t="shared" si="5"/>
        <v>SRSA</v>
      </c>
      <c r="AB59" s="72">
        <f t="shared" si="6"/>
        <v>1</v>
      </c>
      <c r="AC59" s="64">
        <f t="shared" si="7"/>
        <v>0</v>
      </c>
      <c r="AD59" s="66">
        <f t="shared" si="8"/>
        <v>0</v>
      </c>
      <c r="AE59" s="99" t="str">
        <f t="shared" si="9"/>
        <v>-</v>
      </c>
      <c r="AF59" s="72">
        <f t="shared" si="10"/>
        <v>0</v>
      </c>
    </row>
    <row r="60" spans="1:32" ht="12.75">
      <c r="A60" s="80">
        <v>3120640</v>
      </c>
      <c r="B60" s="81">
        <v>90017000</v>
      </c>
      <c r="C60" s="72" t="s">
        <v>1431</v>
      </c>
      <c r="D60" s="64" t="s">
        <v>1432</v>
      </c>
      <c r="E60" s="64" t="s">
        <v>1018</v>
      </c>
      <c r="F60" s="64">
        <v>69210</v>
      </c>
      <c r="G60" s="65">
        <v>9614</v>
      </c>
      <c r="H60" s="66">
        <v>4023871668</v>
      </c>
      <c r="I60" s="67">
        <v>7</v>
      </c>
      <c r="J60" s="68" t="s">
        <v>530</v>
      </c>
      <c r="K60" s="91"/>
      <c r="L60" s="84">
        <v>12.39</v>
      </c>
      <c r="M60" s="88" t="s">
        <v>529</v>
      </c>
      <c r="N60" s="71">
        <v>8.333333333</v>
      </c>
      <c r="O60" s="68" t="s">
        <v>531</v>
      </c>
      <c r="P60" s="70"/>
      <c r="Q60" s="91" t="str">
        <f t="shared" si="11"/>
        <v>NO</v>
      </c>
      <c r="R60" s="93" t="s">
        <v>530</v>
      </c>
      <c r="S60" s="95">
        <v>1505</v>
      </c>
      <c r="T60" s="75">
        <v>0</v>
      </c>
      <c r="U60" s="75">
        <v>22</v>
      </c>
      <c r="V60" s="97">
        <v>41</v>
      </c>
      <c r="W60" s="72">
        <f t="shared" si="1"/>
        <v>1</v>
      </c>
      <c r="X60" s="64">
        <f t="shared" si="2"/>
        <v>1</v>
      </c>
      <c r="Y60" s="64">
        <f t="shared" si="3"/>
        <v>0</v>
      </c>
      <c r="Z60" s="66">
        <f t="shared" si="4"/>
        <v>0</v>
      </c>
      <c r="AA60" s="99" t="str">
        <f t="shared" si="5"/>
        <v>SRSA</v>
      </c>
      <c r="AB60" s="72">
        <f t="shared" si="6"/>
        <v>1</v>
      </c>
      <c r="AC60" s="64">
        <f t="shared" si="7"/>
        <v>0</v>
      </c>
      <c r="AD60" s="66">
        <f t="shared" si="8"/>
        <v>0</v>
      </c>
      <c r="AE60" s="99" t="str">
        <f t="shared" si="9"/>
        <v>-</v>
      </c>
      <c r="AF60" s="72">
        <f t="shared" si="10"/>
        <v>0</v>
      </c>
    </row>
    <row r="61" spans="1:32" ht="12.75">
      <c r="A61" s="80">
        <v>3151420</v>
      </c>
      <c r="B61" s="81">
        <v>520064000</v>
      </c>
      <c r="C61" s="72" t="s">
        <v>3</v>
      </c>
      <c r="D61" s="64" t="s">
        <v>4</v>
      </c>
      <c r="E61" s="64" t="s">
        <v>1445</v>
      </c>
      <c r="F61" s="64">
        <v>68778</v>
      </c>
      <c r="G61" s="65">
        <v>57</v>
      </c>
      <c r="H61" s="66">
        <v>4024973420</v>
      </c>
      <c r="I61" s="67">
        <v>7</v>
      </c>
      <c r="J61" s="68" t="s">
        <v>530</v>
      </c>
      <c r="K61" s="91"/>
      <c r="L61" s="84">
        <v>0</v>
      </c>
      <c r="M61" s="88" t="s">
        <v>529</v>
      </c>
      <c r="N61" s="71">
        <v>16.66666667</v>
      </c>
      <c r="O61" s="68" t="s">
        <v>531</v>
      </c>
      <c r="P61" s="70"/>
      <c r="Q61" s="91" t="str">
        <f t="shared" si="11"/>
        <v>NO</v>
      </c>
      <c r="R61" s="93" t="s">
        <v>530</v>
      </c>
      <c r="S61" s="95">
        <v>0</v>
      </c>
      <c r="T61" s="75">
        <v>0</v>
      </c>
      <c r="U61" s="75">
        <v>0</v>
      </c>
      <c r="V61" s="97">
        <v>0</v>
      </c>
      <c r="W61" s="72">
        <f t="shared" si="1"/>
        <v>1</v>
      </c>
      <c r="X61" s="64">
        <f t="shared" si="2"/>
        <v>0</v>
      </c>
      <c r="Y61" s="64">
        <f t="shared" si="3"/>
        <v>0</v>
      </c>
      <c r="Z61" s="66">
        <f t="shared" si="4"/>
        <v>0</v>
      </c>
      <c r="AA61" s="99" t="str">
        <f t="shared" si="5"/>
        <v>-</v>
      </c>
      <c r="AB61" s="72">
        <f t="shared" si="6"/>
        <v>1</v>
      </c>
      <c r="AC61" s="64">
        <f t="shared" si="7"/>
        <v>0</v>
      </c>
      <c r="AD61" s="66">
        <f t="shared" si="8"/>
        <v>0</v>
      </c>
      <c r="AE61" s="99" t="str">
        <f t="shared" si="9"/>
        <v>-</v>
      </c>
      <c r="AF61" s="72">
        <f t="shared" si="10"/>
        <v>0</v>
      </c>
    </row>
    <row r="62" spans="1:32" ht="12.75">
      <c r="A62" s="80">
        <v>3104630</v>
      </c>
      <c r="B62" s="81">
        <v>360015000</v>
      </c>
      <c r="C62" s="72" t="s">
        <v>1247</v>
      </c>
      <c r="D62" s="64" t="s">
        <v>1248</v>
      </c>
      <c r="E62" s="64" t="s">
        <v>1249</v>
      </c>
      <c r="F62" s="64">
        <v>68823</v>
      </c>
      <c r="G62" s="65">
        <v>790</v>
      </c>
      <c r="H62" s="66">
        <v>3083464431</v>
      </c>
      <c r="I62" s="67">
        <v>7</v>
      </c>
      <c r="J62" s="68" t="s">
        <v>530</v>
      </c>
      <c r="K62" s="91"/>
      <c r="L62" s="84">
        <v>142.94</v>
      </c>
      <c r="M62" s="88" t="s">
        <v>529</v>
      </c>
      <c r="N62" s="71">
        <v>18.38235294</v>
      </c>
      <c r="O62" s="68" t="s">
        <v>531</v>
      </c>
      <c r="P62" s="70"/>
      <c r="Q62" s="91" t="str">
        <f t="shared" si="11"/>
        <v>NO</v>
      </c>
      <c r="R62" s="93" t="s">
        <v>530</v>
      </c>
      <c r="S62" s="95">
        <v>8121</v>
      </c>
      <c r="T62" s="75">
        <v>1105</v>
      </c>
      <c r="U62" s="75">
        <v>1028</v>
      </c>
      <c r="V62" s="97">
        <v>562</v>
      </c>
      <c r="W62" s="72">
        <f t="shared" si="1"/>
        <v>1</v>
      </c>
      <c r="X62" s="64">
        <f t="shared" si="2"/>
        <v>1</v>
      </c>
      <c r="Y62" s="64">
        <f t="shared" si="3"/>
        <v>0</v>
      </c>
      <c r="Z62" s="66">
        <f t="shared" si="4"/>
        <v>0</v>
      </c>
      <c r="AA62" s="99" t="str">
        <f t="shared" si="5"/>
        <v>SRSA</v>
      </c>
      <c r="AB62" s="72">
        <f t="shared" si="6"/>
        <v>1</v>
      </c>
      <c r="AC62" s="64">
        <f t="shared" si="7"/>
        <v>0</v>
      </c>
      <c r="AD62" s="66">
        <f t="shared" si="8"/>
        <v>0</v>
      </c>
      <c r="AE62" s="99" t="str">
        <f t="shared" si="9"/>
        <v>-</v>
      </c>
      <c r="AF62" s="72">
        <f t="shared" si="10"/>
        <v>0</v>
      </c>
    </row>
    <row r="63" spans="1:32" ht="12.75">
      <c r="A63" s="80">
        <v>3104640</v>
      </c>
      <c r="B63" s="81">
        <v>360100000</v>
      </c>
      <c r="C63" s="72" t="s">
        <v>1250</v>
      </c>
      <c r="D63" s="64" t="s">
        <v>1251</v>
      </c>
      <c r="E63" s="64" t="s">
        <v>1249</v>
      </c>
      <c r="F63" s="64">
        <v>68823</v>
      </c>
      <c r="G63" s="65">
        <v>670</v>
      </c>
      <c r="H63" s="66">
        <v>3083464150</v>
      </c>
      <c r="I63" s="67">
        <v>7</v>
      </c>
      <c r="J63" s="68" t="s">
        <v>530</v>
      </c>
      <c r="K63" s="91"/>
      <c r="L63" s="84">
        <v>172.32</v>
      </c>
      <c r="M63" s="88" t="s">
        <v>529</v>
      </c>
      <c r="N63" s="71">
        <v>11.18881119</v>
      </c>
      <c r="O63" s="68" t="s">
        <v>531</v>
      </c>
      <c r="P63" s="70"/>
      <c r="Q63" s="91" t="str">
        <f t="shared" si="11"/>
        <v>NO</v>
      </c>
      <c r="R63" s="93" t="s">
        <v>530</v>
      </c>
      <c r="S63" s="95">
        <v>10923</v>
      </c>
      <c r="T63" s="75">
        <v>1293</v>
      </c>
      <c r="U63" s="75">
        <v>1180</v>
      </c>
      <c r="V63" s="97">
        <v>960</v>
      </c>
      <c r="W63" s="72">
        <f t="shared" si="1"/>
        <v>1</v>
      </c>
      <c r="X63" s="64">
        <f t="shared" si="2"/>
        <v>1</v>
      </c>
      <c r="Y63" s="64">
        <f t="shared" si="3"/>
        <v>0</v>
      </c>
      <c r="Z63" s="66">
        <f t="shared" si="4"/>
        <v>0</v>
      </c>
      <c r="AA63" s="99" t="str">
        <f t="shared" si="5"/>
        <v>SRSA</v>
      </c>
      <c r="AB63" s="72">
        <f t="shared" si="6"/>
        <v>1</v>
      </c>
      <c r="AC63" s="64">
        <f t="shared" si="7"/>
        <v>0</v>
      </c>
      <c r="AD63" s="66">
        <f t="shared" si="8"/>
        <v>0</v>
      </c>
      <c r="AE63" s="99" t="str">
        <f t="shared" si="9"/>
        <v>-</v>
      </c>
      <c r="AF63" s="72">
        <f t="shared" si="10"/>
        <v>0</v>
      </c>
    </row>
    <row r="64" spans="1:32" ht="12.75">
      <c r="A64" s="82">
        <v>3100012</v>
      </c>
      <c r="B64" s="82">
        <v>210180000</v>
      </c>
      <c r="C64" s="72" t="s">
        <v>948</v>
      </c>
      <c r="D64" s="64" t="s">
        <v>949</v>
      </c>
      <c r="E64" s="64" t="s">
        <v>950</v>
      </c>
      <c r="F64" s="64">
        <v>68825</v>
      </c>
      <c r="G64" s="65">
        <v>188</v>
      </c>
      <c r="H64" s="66">
        <v>3088362272</v>
      </c>
      <c r="I64" s="67">
        <v>7</v>
      </c>
      <c r="J64" s="68" t="s">
        <v>530</v>
      </c>
      <c r="K64" s="91"/>
      <c r="L64" s="84">
        <v>219.55</v>
      </c>
      <c r="M64" s="88" t="s">
        <v>529</v>
      </c>
      <c r="N64" s="71">
        <v>16.52892562</v>
      </c>
      <c r="O64" s="68" t="s">
        <v>531</v>
      </c>
      <c r="P64" s="70"/>
      <c r="Q64" s="91" t="str">
        <f t="shared" si="11"/>
        <v>NO</v>
      </c>
      <c r="R64" s="93" t="s">
        <v>530</v>
      </c>
      <c r="S64" s="95">
        <v>9039</v>
      </c>
      <c r="T64" s="75">
        <v>1346</v>
      </c>
      <c r="U64" s="75">
        <v>1077</v>
      </c>
      <c r="V64" s="97">
        <v>877</v>
      </c>
      <c r="W64" s="72">
        <f t="shared" si="1"/>
        <v>1</v>
      </c>
      <c r="X64" s="64">
        <f t="shared" si="2"/>
        <v>1</v>
      </c>
      <c r="Y64" s="64">
        <f t="shared" si="3"/>
        <v>0</v>
      </c>
      <c r="Z64" s="66">
        <f t="shared" si="4"/>
        <v>0</v>
      </c>
      <c r="AA64" s="99" t="str">
        <f t="shared" si="5"/>
        <v>SRSA</v>
      </c>
      <c r="AB64" s="72">
        <f t="shared" si="6"/>
        <v>1</v>
      </c>
      <c r="AC64" s="64">
        <f t="shared" si="7"/>
        <v>0</v>
      </c>
      <c r="AD64" s="66">
        <f t="shared" si="8"/>
        <v>0</v>
      </c>
      <c r="AE64" s="99" t="str">
        <f t="shared" si="9"/>
        <v>-</v>
      </c>
      <c r="AF64" s="72">
        <f t="shared" si="10"/>
        <v>0</v>
      </c>
    </row>
    <row r="65" spans="1:32" ht="12.75">
      <c r="A65" s="82">
        <v>3100015</v>
      </c>
      <c r="B65" s="82">
        <v>330021000</v>
      </c>
      <c r="C65" s="72" t="s">
        <v>954</v>
      </c>
      <c r="D65" s="64" t="s">
        <v>955</v>
      </c>
      <c r="E65" s="64" t="s">
        <v>956</v>
      </c>
      <c r="F65" s="64">
        <v>69022</v>
      </c>
      <c r="G65" s="65">
        <v>100</v>
      </c>
      <c r="H65" s="66">
        <v>3086973322</v>
      </c>
      <c r="I65" s="67">
        <v>7</v>
      </c>
      <c r="J65" s="68" t="s">
        <v>530</v>
      </c>
      <c r="K65" s="91"/>
      <c r="L65" s="84">
        <v>310.38</v>
      </c>
      <c r="M65" s="88" t="s">
        <v>529</v>
      </c>
      <c r="N65" s="71">
        <v>10.71428571</v>
      </c>
      <c r="O65" s="68" t="s">
        <v>531</v>
      </c>
      <c r="P65" s="70"/>
      <c r="Q65" s="91" t="str">
        <f t="shared" si="11"/>
        <v>NO</v>
      </c>
      <c r="R65" s="93" t="s">
        <v>530</v>
      </c>
      <c r="S65" s="95">
        <v>12022</v>
      </c>
      <c r="T65" s="75">
        <v>1735</v>
      </c>
      <c r="U65" s="75">
        <v>1726</v>
      </c>
      <c r="V65" s="97">
        <v>1215</v>
      </c>
      <c r="W65" s="72">
        <f t="shared" si="1"/>
        <v>1</v>
      </c>
      <c r="X65" s="64">
        <f t="shared" si="2"/>
        <v>1</v>
      </c>
      <c r="Y65" s="64">
        <f t="shared" si="3"/>
        <v>0</v>
      </c>
      <c r="Z65" s="66">
        <f t="shared" si="4"/>
        <v>0</v>
      </c>
      <c r="AA65" s="99" t="str">
        <f t="shared" si="5"/>
        <v>SRSA</v>
      </c>
      <c r="AB65" s="72">
        <f t="shared" si="6"/>
        <v>1</v>
      </c>
      <c r="AC65" s="64">
        <f t="shared" si="7"/>
        <v>0</v>
      </c>
      <c r="AD65" s="66">
        <f t="shared" si="8"/>
        <v>0</v>
      </c>
      <c r="AE65" s="99" t="str">
        <f t="shared" si="9"/>
        <v>-</v>
      </c>
      <c r="AF65" s="72">
        <f t="shared" si="10"/>
        <v>0</v>
      </c>
    </row>
    <row r="66" spans="1:32" ht="12.75">
      <c r="A66" s="80">
        <v>3167890</v>
      </c>
      <c r="B66" s="81">
        <v>160170000</v>
      </c>
      <c r="C66" s="72" t="s">
        <v>97</v>
      </c>
      <c r="D66" s="64" t="s">
        <v>1357</v>
      </c>
      <c r="E66" s="64" t="s">
        <v>1358</v>
      </c>
      <c r="F66" s="64">
        <v>69201</v>
      </c>
      <c r="G66" s="65">
        <v>1842</v>
      </c>
      <c r="H66" s="66">
        <v>4023761680</v>
      </c>
      <c r="I66" s="67">
        <v>7</v>
      </c>
      <c r="J66" s="68" t="s">
        <v>530</v>
      </c>
      <c r="K66" s="91"/>
      <c r="L66" s="84">
        <v>5.36</v>
      </c>
      <c r="M66" s="88" t="s">
        <v>529</v>
      </c>
      <c r="N66" s="71">
        <v>0</v>
      </c>
      <c r="O66" s="68" t="s">
        <v>531</v>
      </c>
      <c r="P66" s="70"/>
      <c r="Q66" s="91" t="str">
        <f t="shared" si="11"/>
        <v>NO</v>
      </c>
      <c r="R66" s="93" t="s">
        <v>530</v>
      </c>
      <c r="S66" s="95">
        <v>220</v>
      </c>
      <c r="T66" s="75">
        <v>0</v>
      </c>
      <c r="U66" s="75">
        <v>12</v>
      </c>
      <c r="V66" s="97">
        <v>34</v>
      </c>
      <c r="W66" s="72">
        <f t="shared" si="1"/>
        <v>1</v>
      </c>
      <c r="X66" s="64">
        <f t="shared" si="2"/>
        <v>1</v>
      </c>
      <c r="Y66" s="64">
        <f t="shared" si="3"/>
        <v>0</v>
      </c>
      <c r="Z66" s="66">
        <f t="shared" si="4"/>
        <v>0</v>
      </c>
      <c r="AA66" s="99" t="str">
        <f t="shared" si="5"/>
        <v>SRSA</v>
      </c>
      <c r="AB66" s="72">
        <f t="shared" si="6"/>
        <v>1</v>
      </c>
      <c r="AC66" s="64">
        <f t="shared" si="7"/>
        <v>0</v>
      </c>
      <c r="AD66" s="66">
        <f t="shared" si="8"/>
        <v>0</v>
      </c>
      <c r="AE66" s="99" t="str">
        <f t="shared" si="9"/>
        <v>-</v>
      </c>
      <c r="AF66" s="72">
        <f t="shared" si="10"/>
        <v>0</v>
      </c>
    </row>
    <row r="67" spans="1:32" ht="12.75">
      <c r="A67" s="80">
        <v>3104870</v>
      </c>
      <c r="B67" s="81">
        <v>780107000</v>
      </c>
      <c r="C67" s="72" t="s">
        <v>1252</v>
      </c>
      <c r="D67" s="64" t="s">
        <v>1253</v>
      </c>
      <c r="E67" s="64" t="s">
        <v>1254</v>
      </c>
      <c r="F67" s="64">
        <v>68015</v>
      </c>
      <c r="G67" s="65">
        <v>66</v>
      </c>
      <c r="H67" s="66">
        <v>4026282060</v>
      </c>
      <c r="I67" s="67">
        <v>8</v>
      </c>
      <c r="J67" s="68" t="s">
        <v>530</v>
      </c>
      <c r="K67" s="91"/>
      <c r="L67" s="84">
        <v>272.67</v>
      </c>
      <c r="M67" s="88" t="s">
        <v>528</v>
      </c>
      <c r="N67" s="71">
        <v>9.491525424</v>
      </c>
      <c r="O67" s="68" t="s">
        <v>531</v>
      </c>
      <c r="P67" s="70"/>
      <c r="Q67" s="91" t="str">
        <f t="shared" si="11"/>
        <v>NO</v>
      </c>
      <c r="R67" s="93" t="s">
        <v>530</v>
      </c>
      <c r="S67" s="95">
        <v>8213</v>
      </c>
      <c r="T67" s="75">
        <v>1229</v>
      </c>
      <c r="U67" s="75">
        <v>1350</v>
      </c>
      <c r="V67" s="97">
        <v>1080</v>
      </c>
      <c r="W67" s="72">
        <f t="shared" si="1"/>
        <v>1</v>
      </c>
      <c r="X67" s="64">
        <f t="shared" si="2"/>
        <v>1</v>
      </c>
      <c r="Y67" s="64">
        <f t="shared" si="3"/>
        <v>0</v>
      </c>
      <c r="Z67" s="66">
        <f t="shared" si="4"/>
        <v>0</v>
      </c>
      <c r="AA67" s="99" t="str">
        <f t="shared" si="5"/>
        <v>SRSA</v>
      </c>
      <c r="AB67" s="72">
        <f t="shared" si="6"/>
        <v>1</v>
      </c>
      <c r="AC67" s="64">
        <f t="shared" si="7"/>
        <v>0</v>
      </c>
      <c r="AD67" s="66">
        <f t="shared" si="8"/>
        <v>0</v>
      </c>
      <c r="AE67" s="99" t="str">
        <f t="shared" si="9"/>
        <v>-</v>
      </c>
      <c r="AF67" s="72">
        <f t="shared" si="10"/>
        <v>0</v>
      </c>
    </row>
    <row r="68" spans="1:32" ht="12.75">
      <c r="A68" s="80">
        <v>3149470</v>
      </c>
      <c r="B68" s="81">
        <v>790060000</v>
      </c>
      <c r="C68" s="72" t="s">
        <v>1574</v>
      </c>
      <c r="D68" s="64" t="s">
        <v>1575</v>
      </c>
      <c r="E68" s="64" t="s">
        <v>1080</v>
      </c>
      <c r="F68" s="64">
        <v>69341</v>
      </c>
      <c r="G68" s="65" t="s">
        <v>1098</v>
      </c>
      <c r="H68" s="66">
        <v>3084362004</v>
      </c>
      <c r="I68" s="67">
        <v>7</v>
      </c>
      <c r="J68" s="68" t="s">
        <v>530</v>
      </c>
      <c r="K68" s="91"/>
      <c r="L68" s="84">
        <v>81.03</v>
      </c>
      <c r="M68" s="88" t="s">
        <v>528</v>
      </c>
      <c r="N68" s="71">
        <v>10.6557377</v>
      </c>
      <c r="O68" s="68" t="s">
        <v>531</v>
      </c>
      <c r="P68" s="70"/>
      <c r="Q68" s="91" t="str">
        <f t="shared" si="11"/>
        <v>NO</v>
      </c>
      <c r="R68" s="93" t="s">
        <v>530</v>
      </c>
      <c r="S68" s="95">
        <v>7411</v>
      </c>
      <c r="T68" s="75">
        <v>455</v>
      </c>
      <c r="U68" s="75">
        <v>455</v>
      </c>
      <c r="V68" s="97">
        <v>322</v>
      </c>
      <c r="W68" s="72">
        <f t="shared" si="1"/>
        <v>1</v>
      </c>
      <c r="X68" s="64">
        <f t="shared" si="2"/>
        <v>1</v>
      </c>
      <c r="Y68" s="64">
        <f t="shared" si="3"/>
        <v>0</v>
      </c>
      <c r="Z68" s="66">
        <f t="shared" si="4"/>
        <v>0</v>
      </c>
      <c r="AA68" s="99" t="str">
        <f t="shared" si="5"/>
        <v>SRSA</v>
      </c>
      <c r="AB68" s="72">
        <f t="shared" si="6"/>
        <v>1</v>
      </c>
      <c r="AC68" s="64">
        <f t="shared" si="7"/>
        <v>0</v>
      </c>
      <c r="AD68" s="66">
        <f t="shared" si="8"/>
        <v>0</v>
      </c>
      <c r="AE68" s="99" t="str">
        <f t="shared" si="9"/>
        <v>-</v>
      </c>
      <c r="AF68" s="72">
        <f t="shared" si="10"/>
        <v>0</v>
      </c>
    </row>
    <row r="69" spans="1:32" ht="12.75">
      <c r="A69" s="82">
        <v>3100017</v>
      </c>
      <c r="B69" s="82">
        <v>400003000</v>
      </c>
      <c r="C69" s="72" t="s">
        <v>960</v>
      </c>
      <c r="D69" s="64" t="s">
        <v>961</v>
      </c>
      <c r="E69" s="64" t="s">
        <v>959</v>
      </c>
      <c r="F69" s="64">
        <v>68803</v>
      </c>
      <c r="G69" s="65">
        <v>9201</v>
      </c>
      <c r="H69" s="66">
        <v>3083856306</v>
      </c>
      <c r="I69" s="67">
        <v>7</v>
      </c>
      <c r="J69" s="68" t="s">
        <v>530</v>
      </c>
      <c r="K69" s="91"/>
      <c r="L69" s="84">
        <v>352.23</v>
      </c>
      <c r="M69" s="88" t="s">
        <v>528</v>
      </c>
      <c r="N69" s="71">
        <v>13.80952381</v>
      </c>
      <c r="O69" s="68" t="s">
        <v>531</v>
      </c>
      <c r="P69" s="70"/>
      <c r="Q69" s="91" t="str">
        <f aca="true" t="shared" si="12" ref="Q69:Q131">IF(AND(ISNUMBER(P69),P69&gt;=20),"YES","NO")</f>
        <v>NO</v>
      </c>
      <c r="R69" s="93" t="s">
        <v>530</v>
      </c>
      <c r="S69" s="95">
        <v>17029</v>
      </c>
      <c r="T69" s="75">
        <v>1286</v>
      </c>
      <c r="U69" s="75">
        <v>1521</v>
      </c>
      <c r="V69" s="97">
        <v>1361</v>
      </c>
      <c r="W69" s="72">
        <f t="shared" si="1"/>
        <v>1</v>
      </c>
      <c r="X69" s="64">
        <f t="shared" si="2"/>
        <v>1</v>
      </c>
      <c r="Y69" s="64">
        <f t="shared" si="3"/>
        <v>0</v>
      </c>
      <c r="Z69" s="66">
        <f t="shared" si="4"/>
        <v>0</v>
      </c>
      <c r="AA69" s="99" t="str">
        <f t="shared" si="5"/>
        <v>SRSA</v>
      </c>
      <c r="AB69" s="72">
        <f t="shared" si="6"/>
        <v>1</v>
      </c>
      <c r="AC69" s="64">
        <f t="shared" si="7"/>
        <v>0</v>
      </c>
      <c r="AD69" s="66">
        <f t="shared" si="8"/>
        <v>0</v>
      </c>
      <c r="AE69" s="99" t="str">
        <f t="shared" si="9"/>
        <v>-</v>
      </c>
      <c r="AF69" s="72">
        <f t="shared" si="10"/>
        <v>0</v>
      </c>
    </row>
    <row r="70" spans="1:32" ht="12.75">
      <c r="A70" s="82">
        <v>3100068</v>
      </c>
      <c r="B70" s="82">
        <v>60006000</v>
      </c>
      <c r="C70" s="72" t="s">
        <v>1013</v>
      </c>
      <c r="D70" s="64" t="s">
        <v>1014</v>
      </c>
      <c r="E70" s="64" t="s">
        <v>1015</v>
      </c>
      <c r="F70" s="64">
        <v>68627</v>
      </c>
      <c r="G70" s="64">
        <v>218</v>
      </c>
      <c r="H70" s="66">
        <v>3083580640</v>
      </c>
      <c r="I70" s="67">
        <v>7</v>
      </c>
      <c r="J70" s="68" t="s">
        <v>530</v>
      </c>
      <c r="K70" s="91"/>
      <c r="L70" s="84">
        <v>171.23</v>
      </c>
      <c r="M70" s="88" t="s">
        <v>529</v>
      </c>
      <c r="N70" s="71">
        <v>16.48351648</v>
      </c>
      <c r="O70" s="68" t="s">
        <v>531</v>
      </c>
      <c r="P70" s="70"/>
      <c r="Q70" s="91" t="str">
        <f t="shared" si="12"/>
        <v>NO</v>
      </c>
      <c r="R70" s="93" t="s">
        <v>530</v>
      </c>
      <c r="S70" s="95">
        <v>11282</v>
      </c>
      <c r="T70" s="75">
        <v>1074</v>
      </c>
      <c r="U70" s="75">
        <v>993</v>
      </c>
      <c r="V70" s="97">
        <v>667</v>
      </c>
      <c r="W70" s="72">
        <f aca="true" t="shared" si="13" ref="W70:W132">IF(OR(J70="YES",K70="YES"),1,0)</f>
        <v>1</v>
      </c>
      <c r="X70" s="64">
        <f aca="true" t="shared" si="14" ref="X70:X132">IF(OR(AND(ISNUMBER(L70),AND(L70&gt;0,L70&lt;600)),AND(ISNUMBER(L70),AND(L70&gt;0,M70="YES"))),1,0)</f>
        <v>1</v>
      </c>
      <c r="Y70" s="64">
        <f aca="true" t="shared" si="15" ref="Y70:Y132">IF(AND(OR(J70="YES",K70="YES"),(W70=0)),"Trouble",0)</f>
        <v>0</v>
      </c>
      <c r="Z70" s="66">
        <f aca="true" t="shared" si="16" ref="Z70:Z132">IF(AND(OR(AND(ISNUMBER(L70),AND(L70&gt;0,L70&lt;600)),AND(ISNUMBER(L70),AND(L70&gt;0,M70="YES"))),(X70=0)),"Trouble",0)</f>
        <v>0</v>
      </c>
      <c r="AA70" s="99" t="str">
        <f aca="true" t="shared" si="17" ref="AA70:AA132">IF(AND(W70=1,X70=1),"SRSA","-")</f>
        <v>SRSA</v>
      </c>
      <c r="AB70" s="72">
        <f aca="true" t="shared" si="18" ref="AB70:AB132">IF(R70="YES",1,0)</f>
        <v>1</v>
      </c>
      <c r="AC70" s="64">
        <f aca="true" t="shared" si="19" ref="AC70:AC132">IF(OR(AND(ISNUMBER(P70),P70&gt;=20),(AND(ISNUMBER(P70)=FALSE,AND(ISNUMBER(N70),N70&gt;=20)))),1,0)</f>
        <v>0</v>
      </c>
      <c r="AD70" s="66">
        <f aca="true" t="shared" si="20" ref="AD70:AD132">IF(AND(AB70=1,AC70=1),"Initial",0)</f>
        <v>0</v>
      </c>
      <c r="AE70" s="99" t="str">
        <f aca="true" t="shared" si="21" ref="AE70:AE132">IF(AND(AND(AD70="Initial",AF70=0),AND(ISNUMBER(L70),L70&gt;0)),"RLIS","-")</f>
        <v>-</v>
      </c>
      <c r="AF70" s="72">
        <f aca="true" t="shared" si="22" ref="AF70:AF132">IF(AND(AA70="SRSA",AD70="Initial"),"SRSA",0)</f>
        <v>0</v>
      </c>
    </row>
    <row r="71" spans="1:32" ht="12.75">
      <c r="A71" s="80">
        <v>3100099</v>
      </c>
      <c r="B71" s="81">
        <v>800567000</v>
      </c>
      <c r="C71" s="72" t="s">
        <v>1081</v>
      </c>
      <c r="D71" s="64" t="s">
        <v>1082</v>
      </c>
      <c r="E71" s="64" t="s">
        <v>1083</v>
      </c>
      <c r="F71" s="64">
        <v>68456</v>
      </c>
      <c r="G71" s="65">
        <v>187</v>
      </c>
      <c r="H71" s="66">
        <v>4025342291</v>
      </c>
      <c r="I71" s="67">
        <v>8</v>
      </c>
      <c r="J71" s="68" t="s">
        <v>530</v>
      </c>
      <c r="K71" s="91"/>
      <c r="L71" s="84">
        <v>545.93</v>
      </c>
      <c r="M71" s="88" t="s">
        <v>528</v>
      </c>
      <c r="N71" s="71">
        <v>10.80368906</v>
      </c>
      <c r="O71" s="68" t="s">
        <v>531</v>
      </c>
      <c r="P71" s="70"/>
      <c r="Q71" s="91" t="str">
        <f t="shared" si="12"/>
        <v>NO</v>
      </c>
      <c r="R71" s="93" t="s">
        <v>530</v>
      </c>
      <c r="S71" s="95">
        <v>32270</v>
      </c>
      <c r="T71" s="75">
        <v>3013</v>
      </c>
      <c r="U71" s="75">
        <v>3428</v>
      </c>
      <c r="V71" s="97">
        <v>2178</v>
      </c>
      <c r="W71" s="72">
        <f t="shared" si="13"/>
        <v>1</v>
      </c>
      <c r="X71" s="64">
        <f t="shared" si="14"/>
        <v>1</v>
      </c>
      <c r="Y71" s="64">
        <f t="shared" si="15"/>
        <v>0</v>
      </c>
      <c r="Z71" s="66">
        <f t="shared" si="16"/>
        <v>0</v>
      </c>
      <c r="AA71" s="99" t="str">
        <f t="shared" si="17"/>
        <v>SRSA</v>
      </c>
      <c r="AB71" s="72">
        <f t="shared" si="18"/>
        <v>1</v>
      </c>
      <c r="AC71" s="64">
        <f t="shared" si="19"/>
        <v>0</v>
      </c>
      <c r="AD71" s="66">
        <f t="shared" si="20"/>
        <v>0</v>
      </c>
      <c r="AE71" s="99" t="str">
        <f t="shared" si="21"/>
        <v>-</v>
      </c>
      <c r="AF71" s="72">
        <f t="shared" si="22"/>
        <v>0</v>
      </c>
    </row>
    <row r="72" spans="1:32" ht="12.75">
      <c r="A72" s="80">
        <v>3129790</v>
      </c>
      <c r="B72" s="81">
        <v>100028000</v>
      </c>
      <c r="C72" s="72" t="s">
        <v>1477</v>
      </c>
      <c r="D72" s="64" t="s">
        <v>1478</v>
      </c>
      <c r="E72" s="64" t="s">
        <v>998</v>
      </c>
      <c r="F72" s="64">
        <v>68847</v>
      </c>
      <c r="G72" s="65">
        <v>9753</v>
      </c>
      <c r="H72" s="66">
        <v>3082375664</v>
      </c>
      <c r="I72" s="67">
        <v>7</v>
      </c>
      <c r="J72" s="68" t="s">
        <v>530</v>
      </c>
      <c r="K72" s="91"/>
      <c r="L72" s="84">
        <v>14.51</v>
      </c>
      <c r="M72" s="88" t="s">
        <v>528</v>
      </c>
      <c r="N72" s="71">
        <v>4.166666667</v>
      </c>
      <c r="O72" s="68" t="s">
        <v>531</v>
      </c>
      <c r="P72" s="70"/>
      <c r="Q72" s="91" t="str">
        <f t="shared" si="12"/>
        <v>NO</v>
      </c>
      <c r="R72" s="93" t="s">
        <v>530</v>
      </c>
      <c r="S72" s="95">
        <v>832</v>
      </c>
      <c r="T72" s="75">
        <v>0</v>
      </c>
      <c r="U72" s="75">
        <v>30</v>
      </c>
      <c r="V72" s="97">
        <v>56</v>
      </c>
      <c r="W72" s="72">
        <f t="shared" si="13"/>
        <v>1</v>
      </c>
      <c r="X72" s="64">
        <f t="shared" si="14"/>
        <v>1</v>
      </c>
      <c r="Y72" s="64">
        <f t="shared" si="15"/>
        <v>0</v>
      </c>
      <c r="Z72" s="66">
        <f t="shared" si="16"/>
        <v>0</v>
      </c>
      <c r="AA72" s="99" t="str">
        <f t="shared" si="17"/>
        <v>SRSA</v>
      </c>
      <c r="AB72" s="72">
        <f t="shared" si="18"/>
        <v>1</v>
      </c>
      <c r="AC72" s="64">
        <f t="shared" si="19"/>
        <v>0</v>
      </c>
      <c r="AD72" s="66">
        <f t="shared" si="20"/>
        <v>0</v>
      </c>
      <c r="AE72" s="99" t="str">
        <f t="shared" si="21"/>
        <v>-</v>
      </c>
      <c r="AF72" s="72">
        <f t="shared" si="22"/>
        <v>0</v>
      </c>
    </row>
    <row r="73" spans="1:32" ht="12.75">
      <c r="A73" s="80">
        <v>3104920</v>
      </c>
      <c r="B73" s="81">
        <v>610004000</v>
      </c>
      <c r="C73" s="72" t="s">
        <v>1255</v>
      </c>
      <c r="D73" s="64" t="s">
        <v>1256</v>
      </c>
      <c r="E73" s="64" t="s">
        <v>1257</v>
      </c>
      <c r="F73" s="64">
        <v>68826</v>
      </c>
      <c r="G73" s="65">
        <v>57</v>
      </c>
      <c r="H73" s="66">
        <v>3089463055</v>
      </c>
      <c r="I73" s="67" t="s">
        <v>534</v>
      </c>
      <c r="J73" s="68" t="s">
        <v>531</v>
      </c>
      <c r="K73" s="91"/>
      <c r="L73" s="84">
        <v>775.69</v>
      </c>
      <c r="M73" s="88" t="s">
        <v>528</v>
      </c>
      <c r="N73" s="71">
        <v>8.898305085</v>
      </c>
      <c r="O73" s="68" t="s">
        <v>531</v>
      </c>
      <c r="P73" s="70"/>
      <c r="Q73" s="91" t="str">
        <f t="shared" si="12"/>
        <v>NO</v>
      </c>
      <c r="R73" s="93" t="s">
        <v>530</v>
      </c>
      <c r="S73" s="95">
        <v>34445</v>
      </c>
      <c r="T73" s="75">
        <v>3331</v>
      </c>
      <c r="U73" s="75">
        <v>3987</v>
      </c>
      <c r="V73" s="97">
        <v>3040</v>
      </c>
      <c r="W73" s="72">
        <f t="shared" si="13"/>
        <v>0</v>
      </c>
      <c r="X73" s="64">
        <f t="shared" si="14"/>
        <v>0</v>
      </c>
      <c r="Y73" s="64">
        <f t="shared" si="15"/>
        <v>0</v>
      </c>
      <c r="Z73" s="66">
        <f t="shared" si="16"/>
        <v>0</v>
      </c>
      <c r="AA73" s="99" t="str">
        <f t="shared" si="17"/>
        <v>-</v>
      </c>
      <c r="AB73" s="72">
        <f t="shared" si="18"/>
        <v>1</v>
      </c>
      <c r="AC73" s="64">
        <f t="shared" si="19"/>
        <v>0</v>
      </c>
      <c r="AD73" s="66">
        <f t="shared" si="20"/>
        <v>0</v>
      </c>
      <c r="AE73" s="99" t="str">
        <f t="shared" si="21"/>
        <v>-</v>
      </c>
      <c r="AF73" s="72">
        <f t="shared" si="22"/>
        <v>0</v>
      </c>
    </row>
    <row r="74" spans="1:32" ht="12.75">
      <c r="A74" s="80">
        <v>3162950</v>
      </c>
      <c r="B74" s="81">
        <v>470100000</v>
      </c>
      <c r="C74" s="72" t="s">
        <v>56</v>
      </c>
      <c r="D74" s="64" t="s">
        <v>57</v>
      </c>
      <c r="E74" s="64" t="s">
        <v>58</v>
      </c>
      <c r="F74" s="64">
        <v>68824</v>
      </c>
      <c r="G74" s="65">
        <v>430</v>
      </c>
      <c r="H74" s="66">
        <v>3084854258</v>
      </c>
      <c r="I74" s="67">
        <v>7</v>
      </c>
      <c r="J74" s="68" t="s">
        <v>530</v>
      </c>
      <c r="K74" s="91"/>
      <c r="L74" s="84">
        <v>531.61</v>
      </c>
      <c r="M74" s="88" t="s">
        <v>528</v>
      </c>
      <c r="N74" s="71">
        <v>9.28030303</v>
      </c>
      <c r="O74" s="68" t="s">
        <v>531</v>
      </c>
      <c r="P74" s="70"/>
      <c r="Q74" s="91" t="str">
        <f t="shared" si="12"/>
        <v>NO</v>
      </c>
      <c r="R74" s="93" t="s">
        <v>530</v>
      </c>
      <c r="S74" s="95">
        <v>26449</v>
      </c>
      <c r="T74" s="75">
        <v>2659</v>
      </c>
      <c r="U74" s="75">
        <v>2933</v>
      </c>
      <c r="V74" s="97">
        <v>2231</v>
      </c>
      <c r="W74" s="72">
        <f t="shared" si="13"/>
        <v>1</v>
      </c>
      <c r="X74" s="64">
        <f t="shared" si="14"/>
        <v>1</v>
      </c>
      <c r="Y74" s="64">
        <f t="shared" si="15"/>
        <v>0</v>
      </c>
      <c r="Z74" s="66">
        <f t="shared" si="16"/>
        <v>0</v>
      </c>
      <c r="AA74" s="99" t="str">
        <f t="shared" si="17"/>
        <v>SRSA</v>
      </c>
      <c r="AB74" s="72">
        <f t="shared" si="18"/>
        <v>1</v>
      </c>
      <c r="AC74" s="64">
        <f t="shared" si="19"/>
        <v>0</v>
      </c>
      <c r="AD74" s="66">
        <f t="shared" si="20"/>
        <v>0</v>
      </c>
      <c r="AE74" s="99" t="str">
        <f t="shared" si="21"/>
        <v>-</v>
      </c>
      <c r="AF74" s="72">
        <f t="shared" si="22"/>
        <v>0</v>
      </c>
    </row>
    <row r="75" spans="1:32" ht="12.75">
      <c r="A75" s="80">
        <v>3104980</v>
      </c>
      <c r="B75" s="81">
        <v>230002000</v>
      </c>
      <c r="C75" s="72" t="s">
        <v>1261</v>
      </c>
      <c r="D75" s="64" t="s">
        <v>1262</v>
      </c>
      <c r="E75" s="64" t="s">
        <v>999</v>
      </c>
      <c r="F75" s="64">
        <v>69337</v>
      </c>
      <c r="G75" s="65">
        <v>2859</v>
      </c>
      <c r="H75" s="66">
        <v>3084320700</v>
      </c>
      <c r="I75" s="67">
        <v>6</v>
      </c>
      <c r="J75" s="68" t="s">
        <v>531</v>
      </c>
      <c r="K75" s="91"/>
      <c r="L75" s="84">
        <v>831.65</v>
      </c>
      <c r="M75" s="88" t="s">
        <v>529</v>
      </c>
      <c r="N75" s="71">
        <v>11.04582844</v>
      </c>
      <c r="O75" s="68" t="s">
        <v>531</v>
      </c>
      <c r="P75" s="70"/>
      <c r="Q75" s="91" t="str">
        <f t="shared" si="12"/>
        <v>NO</v>
      </c>
      <c r="R75" s="93" t="s">
        <v>530</v>
      </c>
      <c r="S75" s="95">
        <v>55728</v>
      </c>
      <c r="T75" s="75">
        <v>4903</v>
      </c>
      <c r="U75" s="75">
        <v>4894</v>
      </c>
      <c r="V75" s="97">
        <v>4755</v>
      </c>
      <c r="W75" s="72">
        <f t="shared" si="13"/>
        <v>0</v>
      </c>
      <c r="X75" s="64">
        <f t="shared" si="14"/>
        <v>1</v>
      </c>
      <c r="Y75" s="64">
        <f t="shared" si="15"/>
        <v>0</v>
      </c>
      <c r="Z75" s="66">
        <f t="shared" si="16"/>
        <v>0</v>
      </c>
      <c r="AA75" s="99" t="str">
        <f t="shared" si="17"/>
        <v>-</v>
      </c>
      <c r="AB75" s="72">
        <f t="shared" si="18"/>
        <v>1</v>
      </c>
      <c r="AC75" s="64">
        <f t="shared" si="19"/>
        <v>0</v>
      </c>
      <c r="AD75" s="66">
        <f t="shared" si="20"/>
        <v>0</v>
      </c>
      <c r="AE75" s="99" t="str">
        <f t="shared" si="21"/>
        <v>-</v>
      </c>
      <c r="AF75" s="72">
        <f t="shared" si="22"/>
        <v>0</v>
      </c>
    </row>
    <row r="76" spans="1:32" ht="12.75">
      <c r="A76" s="80">
        <v>3155230</v>
      </c>
      <c r="B76" s="81">
        <v>830073000</v>
      </c>
      <c r="C76" s="72" t="s">
        <v>17</v>
      </c>
      <c r="D76" s="64" t="s">
        <v>18</v>
      </c>
      <c r="E76" s="64" t="s">
        <v>1077</v>
      </c>
      <c r="F76" s="64">
        <v>69358</v>
      </c>
      <c r="G76" s="65">
        <v>4034</v>
      </c>
      <c r="H76" s="66">
        <v>3082472811</v>
      </c>
      <c r="I76" s="67">
        <v>7</v>
      </c>
      <c r="J76" s="68" t="s">
        <v>530</v>
      </c>
      <c r="K76" s="91"/>
      <c r="L76" s="84">
        <v>14.57</v>
      </c>
      <c r="M76" s="88" t="s">
        <v>529</v>
      </c>
      <c r="N76" s="71">
        <v>18.75</v>
      </c>
      <c r="O76" s="68" t="s">
        <v>531</v>
      </c>
      <c r="P76" s="70"/>
      <c r="Q76" s="91" t="str">
        <f t="shared" si="12"/>
        <v>NO</v>
      </c>
      <c r="R76" s="93" t="s">
        <v>530</v>
      </c>
      <c r="S76" s="95">
        <v>1701</v>
      </c>
      <c r="T76" s="75">
        <v>0</v>
      </c>
      <c r="U76" s="75">
        <v>30</v>
      </c>
      <c r="V76" s="97">
        <v>108</v>
      </c>
      <c r="W76" s="72">
        <f t="shared" si="13"/>
        <v>1</v>
      </c>
      <c r="X76" s="64">
        <f t="shared" si="14"/>
        <v>1</v>
      </c>
      <c r="Y76" s="64">
        <f t="shared" si="15"/>
        <v>0</v>
      </c>
      <c r="Z76" s="66">
        <f t="shared" si="16"/>
        <v>0</v>
      </c>
      <c r="AA76" s="99" t="str">
        <f t="shared" si="17"/>
        <v>SRSA</v>
      </c>
      <c r="AB76" s="72">
        <f t="shared" si="18"/>
        <v>1</v>
      </c>
      <c r="AC76" s="64">
        <f t="shared" si="19"/>
        <v>0</v>
      </c>
      <c r="AD76" s="66">
        <f t="shared" si="20"/>
        <v>0</v>
      </c>
      <c r="AE76" s="99" t="str">
        <f t="shared" si="21"/>
        <v>-</v>
      </c>
      <c r="AF76" s="72">
        <f t="shared" si="22"/>
        <v>0</v>
      </c>
    </row>
    <row r="77" spans="1:32" ht="12.75">
      <c r="A77" s="80">
        <v>3105010</v>
      </c>
      <c r="B77" s="81">
        <v>450137000</v>
      </c>
      <c r="C77" s="72" t="s">
        <v>1263</v>
      </c>
      <c r="D77" s="64" t="s">
        <v>1264</v>
      </c>
      <c r="E77" s="64" t="s">
        <v>1265</v>
      </c>
      <c r="F77" s="64">
        <v>68725</v>
      </c>
      <c r="G77" s="65">
        <v>218</v>
      </c>
      <c r="H77" s="66">
        <v>4024825233</v>
      </c>
      <c r="I77" s="67">
        <v>7</v>
      </c>
      <c r="J77" s="68" t="s">
        <v>530</v>
      </c>
      <c r="K77" s="91"/>
      <c r="L77" s="84">
        <v>187.53</v>
      </c>
      <c r="M77" s="88" t="s">
        <v>529</v>
      </c>
      <c r="N77" s="71">
        <v>24.35897436</v>
      </c>
      <c r="O77" s="68" t="s">
        <v>530</v>
      </c>
      <c r="P77" s="70"/>
      <c r="Q77" s="91" t="str">
        <f t="shared" si="12"/>
        <v>NO</v>
      </c>
      <c r="R77" s="93" t="s">
        <v>530</v>
      </c>
      <c r="S77" s="95">
        <v>14838</v>
      </c>
      <c r="T77" s="75">
        <v>1280</v>
      </c>
      <c r="U77" s="75">
        <v>1200</v>
      </c>
      <c r="V77" s="97">
        <v>720</v>
      </c>
      <c r="W77" s="72">
        <f t="shared" si="13"/>
        <v>1</v>
      </c>
      <c r="X77" s="64">
        <f t="shared" si="14"/>
        <v>1</v>
      </c>
      <c r="Y77" s="64">
        <f t="shared" si="15"/>
        <v>0</v>
      </c>
      <c r="Z77" s="66">
        <f t="shared" si="16"/>
        <v>0</v>
      </c>
      <c r="AA77" s="99" t="str">
        <f t="shared" si="17"/>
        <v>SRSA</v>
      </c>
      <c r="AB77" s="72">
        <f t="shared" si="18"/>
        <v>1</v>
      </c>
      <c r="AC77" s="64">
        <f t="shared" si="19"/>
        <v>1</v>
      </c>
      <c r="AD77" s="66" t="str">
        <f t="shared" si="20"/>
        <v>Initial</v>
      </c>
      <c r="AE77" s="99" t="str">
        <f t="shared" si="21"/>
        <v>-</v>
      </c>
      <c r="AF77" s="72" t="str">
        <f t="shared" si="22"/>
        <v>SRSA</v>
      </c>
    </row>
    <row r="78" spans="1:32" ht="12.75">
      <c r="A78" s="80">
        <v>3115810</v>
      </c>
      <c r="B78" s="81">
        <v>150012000</v>
      </c>
      <c r="C78" s="72" t="s">
        <v>1394</v>
      </c>
      <c r="D78" s="64" t="s">
        <v>1395</v>
      </c>
      <c r="E78" s="64" t="s">
        <v>1396</v>
      </c>
      <c r="F78" s="64">
        <v>69023</v>
      </c>
      <c r="G78" s="65">
        <v>9702</v>
      </c>
      <c r="H78" s="66">
        <v>3088825789</v>
      </c>
      <c r="I78" s="67">
        <v>7</v>
      </c>
      <c r="J78" s="68" t="s">
        <v>530</v>
      </c>
      <c r="K78" s="91"/>
      <c r="L78" s="84">
        <v>13.73</v>
      </c>
      <c r="M78" s="88" t="s">
        <v>529</v>
      </c>
      <c r="N78" s="71">
        <v>12.5</v>
      </c>
      <c r="O78" s="68" t="s">
        <v>531</v>
      </c>
      <c r="P78" s="70"/>
      <c r="Q78" s="91" t="str">
        <f t="shared" si="12"/>
        <v>NO</v>
      </c>
      <c r="R78" s="93" t="s">
        <v>530</v>
      </c>
      <c r="S78" s="95">
        <v>0</v>
      </c>
      <c r="T78" s="75">
        <v>0</v>
      </c>
      <c r="U78" s="75">
        <v>0</v>
      </c>
      <c r="V78" s="97">
        <v>0</v>
      </c>
      <c r="W78" s="72">
        <f t="shared" si="13"/>
        <v>1</v>
      </c>
      <c r="X78" s="64">
        <f t="shared" si="14"/>
        <v>1</v>
      </c>
      <c r="Y78" s="64">
        <f t="shared" si="15"/>
        <v>0</v>
      </c>
      <c r="Z78" s="66">
        <f t="shared" si="16"/>
        <v>0</v>
      </c>
      <c r="AA78" s="99" t="str">
        <f t="shared" si="17"/>
        <v>SRSA</v>
      </c>
      <c r="AB78" s="72">
        <f t="shared" si="18"/>
        <v>1</v>
      </c>
      <c r="AC78" s="64">
        <f t="shared" si="19"/>
        <v>0</v>
      </c>
      <c r="AD78" s="66">
        <f t="shared" si="20"/>
        <v>0</v>
      </c>
      <c r="AE78" s="99" t="str">
        <f t="shared" si="21"/>
        <v>-</v>
      </c>
      <c r="AF78" s="72">
        <f t="shared" si="22"/>
        <v>0</v>
      </c>
    </row>
    <row r="79" spans="1:32" ht="12.75">
      <c r="A79" s="80">
        <v>3105040</v>
      </c>
      <c r="B79" s="81">
        <v>610009000</v>
      </c>
      <c r="C79" s="72" t="s">
        <v>1266</v>
      </c>
      <c r="D79" s="64" t="s">
        <v>1267</v>
      </c>
      <c r="E79" s="64" t="s">
        <v>1268</v>
      </c>
      <c r="F79" s="64">
        <v>68827</v>
      </c>
      <c r="G79" s="65">
        <v>206</v>
      </c>
      <c r="H79" s="66">
        <v>3089862215</v>
      </c>
      <c r="I79" s="67">
        <v>7</v>
      </c>
      <c r="J79" s="68" t="s">
        <v>530</v>
      </c>
      <c r="K79" s="91"/>
      <c r="L79" s="84">
        <v>106.49</v>
      </c>
      <c r="M79" s="88" t="s">
        <v>528</v>
      </c>
      <c r="N79" s="71">
        <v>12.35955056</v>
      </c>
      <c r="O79" s="68" t="s">
        <v>531</v>
      </c>
      <c r="P79" s="70"/>
      <c r="Q79" s="91" t="str">
        <f t="shared" si="12"/>
        <v>NO</v>
      </c>
      <c r="R79" s="93" t="s">
        <v>530</v>
      </c>
      <c r="S79" s="95">
        <v>5490</v>
      </c>
      <c r="T79" s="75">
        <v>774</v>
      </c>
      <c r="U79" s="75">
        <v>680</v>
      </c>
      <c r="V79" s="97">
        <v>655</v>
      </c>
      <c r="W79" s="72">
        <f t="shared" si="13"/>
        <v>1</v>
      </c>
      <c r="X79" s="64">
        <f t="shared" si="14"/>
        <v>1</v>
      </c>
      <c r="Y79" s="64">
        <f t="shared" si="15"/>
        <v>0</v>
      </c>
      <c r="Z79" s="66">
        <f t="shared" si="16"/>
        <v>0</v>
      </c>
      <c r="AA79" s="99" t="str">
        <f t="shared" si="17"/>
        <v>SRSA</v>
      </c>
      <c r="AB79" s="72">
        <f t="shared" si="18"/>
        <v>1</v>
      </c>
      <c r="AC79" s="64">
        <f t="shared" si="19"/>
        <v>0</v>
      </c>
      <c r="AD79" s="66">
        <f t="shared" si="20"/>
        <v>0</v>
      </c>
      <c r="AE79" s="99" t="str">
        <f t="shared" si="21"/>
        <v>-</v>
      </c>
      <c r="AF79" s="72">
        <f t="shared" si="22"/>
        <v>0</v>
      </c>
    </row>
    <row r="80" spans="1:32" ht="12.75">
      <c r="A80" s="80">
        <v>9993102</v>
      </c>
      <c r="B80" s="81">
        <v>150010000</v>
      </c>
      <c r="C80" s="72" t="s">
        <v>556</v>
      </c>
      <c r="D80" s="64" t="s">
        <v>553</v>
      </c>
      <c r="E80" s="64" t="s">
        <v>553</v>
      </c>
      <c r="F80" s="64" t="s">
        <v>553</v>
      </c>
      <c r="G80" s="64" t="s">
        <v>553</v>
      </c>
      <c r="H80" s="66" t="s">
        <v>553</v>
      </c>
      <c r="I80" s="67">
        <v>7</v>
      </c>
      <c r="J80" s="68" t="s">
        <v>530</v>
      </c>
      <c r="K80" s="91"/>
      <c r="L80" s="85">
        <v>550.6</v>
      </c>
      <c r="M80" s="89"/>
      <c r="N80" s="76"/>
      <c r="O80" s="68"/>
      <c r="P80" s="73"/>
      <c r="Q80" s="91" t="str">
        <f t="shared" si="12"/>
        <v>NO</v>
      </c>
      <c r="R80" s="93" t="s">
        <v>530</v>
      </c>
      <c r="S80" s="95">
        <v>27310</v>
      </c>
      <c r="T80" s="75">
        <v>2255</v>
      </c>
      <c r="U80" s="75">
        <v>2503</v>
      </c>
      <c r="V80" s="97">
        <v>2503</v>
      </c>
      <c r="W80" s="72">
        <f t="shared" si="13"/>
        <v>1</v>
      </c>
      <c r="X80" s="64">
        <f t="shared" si="14"/>
        <v>1</v>
      </c>
      <c r="Y80" s="64">
        <f t="shared" si="15"/>
        <v>0</v>
      </c>
      <c r="Z80" s="66">
        <f t="shared" si="16"/>
        <v>0</v>
      </c>
      <c r="AA80" s="99" t="str">
        <f t="shared" si="17"/>
        <v>SRSA</v>
      </c>
      <c r="AB80" s="72">
        <f t="shared" si="18"/>
        <v>1</v>
      </c>
      <c r="AC80" s="64">
        <f t="shared" si="19"/>
        <v>0</v>
      </c>
      <c r="AD80" s="66">
        <f t="shared" si="20"/>
        <v>0</v>
      </c>
      <c r="AE80" s="99" t="str">
        <f t="shared" si="21"/>
        <v>-</v>
      </c>
      <c r="AF80" s="72">
        <f t="shared" si="22"/>
        <v>0</v>
      </c>
    </row>
    <row r="81" spans="1:32" ht="12.75">
      <c r="A81" s="80">
        <v>3167200</v>
      </c>
      <c r="B81" s="81">
        <v>550153000</v>
      </c>
      <c r="C81" s="72" t="s">
        <v>89</v>
      </c>
      <c r="D81" s="64" t="s">
        <v>90</v>
      </c>
      <c r="E81" s="64" t="s">
        <v>1003</v>
      </c>
      <c r="F81" s="64">
        <v>68526</v>
      </c>
      <c r="G81" s="65">
        <v>9348</v>
      </c>
      <c r="H81" s="66">
        <v>4024234538</v>
      </c>
      <c r="I81" s="67">
        <v>8</v>
      </c>
      <c r="J81" s="68" t="s">
        <v>530</v>
      </c>
      <c r="K81" s="91"/>
      <c r="L81" s="84">
        <v>40.75</v>
      </c>
      <c r="M81" s="88" t="s">
        <v>528</v>
      </c>
      <c r="N81" s="71">
        <v>3</v>
      </c>
      <c r="O81" s="68" t="s">
        <v>531</v>
      </c>
      <c r="P81" s="70"/>
      <c r="Q81" s="91" t="str">
        <f t="shared" si="12"/>
        <v>NO</v>
      </c>
      <c r="R81" s="93" t="s">
        <v>530</v>
      </c>
      <c r="S81" s="95">
        <v>7639</v>
      </c>
      <c r="T81" s="75">
        <v>0</v>
      </c>
      <c r="U81" s="75">
        <v>83</v>
      </c>
      <c r="V81" s="97">
        <v>157</v>
      </c>
      <c r="W81" s="72">
        <f t="shared" si="13"/>
        <v>1</v>
      </c>
      <c r="X81" s="64">
        <f t="shared" si="14"/>
        <v>1</v>
      </c>
      <c r="Y81" s="64">
        <f t="shared" si="15"/>
        <v>0</v>
      </c>
      <c r="Z81" s="66">
        <f t="shared" si="16"/>
        <v>0</v>
      </c>
      <c r="AA81" s="99" t="str">
        <f t="shared" si="17"/>
        <v>SRSA</v>
      </c>
      <c r="AB81" s="72">
        <f t="shared" si="18"/>
        <v>1</v>
      </c>
      <c r="AC81" s="64">
        <f t="shared" si="19"/>
        <v>0</v>
      </c>
      <c r="AD81" s="66">
        <f t="shared" si="20"/>
        <v>0</v>
      </c>
      <c r="AE81" s="99" t="str">
        <f t="shared" si="21"/>
        <v>-</v>
      </c>
      <c r="AF81" s="72">
        <f t="shared" si="22"/>
        <v>0</v>
      </c>
    </row>
    <row r="82" spans="1:32" ht="12.75">
      <c r="A82" s="80">
        <v>3105160</v>
      </c>
      <c r="B82" s="81">
        <v>190058000</v>
      </c>
      <c r="C82" s="72" t="s">
        <v>1269</v>
      </c>
      <c r="D82" s="64" t="s">
        <v>1270</v>
      </c>
      <c r="E82" s="64" t="s">
        <v>1271</v>
      </c>
      <c r="F82" s="64">
        <v>68629</v>
      </c>
      <c r="G82" s="65">
        <v>140</v>
      </c>
      <c r="H82" s="66">
        <v>4028923454</v>
      </c>
      <c r="I82" s="67">
        <v>7</v>
      </c>
      <c r="J82" s="68" t="s">
        <v>530</v>
      </c>
      <c r="K82" s="91"/>
      <c r="L82" s="84">
        <v>245.68</v>
      </c>
      <c r="M82" s="88" t="s">
        <v>528</v>
      </c>
      <c r="N82" s="71">
        <v>6.106870229</v>
      </c>
      <c r="O82" s="68" t="s">
        <v>531</v>
      </c>
      <c r="P82" s="70"/>
      <c r="Q82" s="91" t="str">
        <f t="shared" si="12"/>
        <v>NO</v>
      </c>
      <c r="R82" s="93" t="s">
        <v>530</v>
      </c>
      <c r="S82" s="95">
        <v>9602</v>
      </c>
      <c r="T82" s="75">
        <v>1048</v>
      </c>
      <c r="U82" s="75">
        <v>1273</v>
      </c>
      <c r="V82" s="97">
        <v>952</v>
      </c>
      <c r="W82" s="72">
        <f t="shared" si="13"/>
        <v>1</v>
      </c>
      <c r="X82" s="64">
        <f t="shared" si="14"/>
        <v>1</v>
      </c>
      <c r="Y82" s="64">
        <f t="shared" si="15"/>
        <v>0</v>
      </c>
      <c r="Z82" s="66">
        <f t="shared" si="16"/>
        <v>0</v>
      </c>
      <c r="AA82" s="99" t="str">
        <f t="shared" si="17"/>
        <v>SRSA</v>
      </c>
      <c r="AB82" s="72">
        <f t="shared" si="18"/>
        <v>1</v>
      </c>
      <c r="AC82" s="64">
        <f t="shared" si="19"/>
        <v>0</v>
      </c>
      <c r="AD82" s="66">
        <f t="shared" si="20"/>
        <v>0</v>
      </c>
      <c r="AE82" s="99" t="str">
        <f t="shared" si="21"/>
        <v>-</v>
      </c>
      <c r="AF82" s="72">
        <f t="shared" si="22"/>
        <v>0</v>
      </c>
    </row>
    <row r="83" spans="1:32" ht="12.75">
      <c r="A83" s="80">
        <v>3105220</v>
      </c>
      <c r="B83" s="81">
        <v>180070000</v>
      </c>
      <c r="C83" s="72" t="s">
        <v>1272</v>
      </c>
      <c r="D83" s="64" t="s">
        <v>1273</v>
      </c>
      <c r="E83" s="64" t="s">
        <v>1274</v>
      </c>
      <c r="F83" s="64">
        <v>68933</v>
      </c>
      <c r="G83" s="65">
        <v>125</v>
      </c>
      <c r="H83" s="66">
        <v>4027623561</v>
      </c>
      <c r="I83" s="67">
        <v>7</v>
      </c>
      <c r="J83" s="68" t="s">
        <v>530</v>
      </c>
      <c r="K83" s="91"/>
      <c r="L83" s="84">
        <v>191.09</v>
      </c>
      <c r="M83" s="88" t="s">
        <v>528</v>
      </c>
      <c r="N83" s="71">
        <v>8.755760369</v>
      </c>
      <c r="O83" s="68" t="s">
        <v>531</v>
      </c>
      <c r="P83" s="70"/>
      <c r="Q83" s="91" t="str">
        <f t="shared" si="12"/>
        <v>NO</v>
      </c>
      <c r="R83" s="93" t="s">
        <v>530</v>
      </c>
      <c r="S83" s="95">
        <v>7484</v>
      </c>
      <c r="T83" s="75">
        <v>755</v>
      </c>
      <c r="U83" s="75">
        <v>857</v>
      </c>
      <c r="V83" s="97">
        <v>754</v>
      </c>
      <c r="W83" s="72">
        <f t="shared" si="13"/>
        <v>1</v>
      </c>
      <c r="X83" s="64">
        <f t="shared" si="14"/>
        <v>1</v>
      </c>
      <c r="Y83" s="64">
        <f t="shared" si="15"/>
        <v>0</v>
      </c>
      <c r="Z83" s="66">
        <f t="shared" si="16"/>
        <v>0</v>
      </c>
      <c r="AA83" s="99" t="str">
        <f t="shared" si="17"/>
        <v>SRSA</v>
      </c>
      <c r="AB83" s="72">
        <f t="shared" si="18"/>
        <v>1</v>
      </c>
      <c r="AC83" s="64">
        <f t="shared" si="19"/>
        <v>0</v>
      </c>
      <c r="AD83" s="66">
        <f t="shared" si="20"/>
        <v>0</v>
      </c>
      <c r="AE83" s="99" t="str">
        <f t="shared" si="21"/>
        <v>-</v>
      </c>
      <c r="AF83" s="72">
        <f t="shared" si="22"/>
        <v>0</v>
      </c>
    </row>
    <row r="84" spans="1:32" ht="12.75">
      <c r="A84" s="80">
        <v>3108160</v>
      </c>
      <c r="B84" s="81">
        <v>780003000</v>
      </c>
      <c r="C84" s="72" t="s">
        <v>1337</v>
      </c>
      <c r="D84" s="64" t="s">
        <v>1338</v>
      </c>
      <c r="E84" s="64" t="s">
        <v>988</v>
      </c>
      <c r="F84" s="64">
        <v>68003</v>
      </c>
      <c r="G84" s="65">
        <v>1166</v>
      </c>
      <c r="H84" s="66">
        <v>4029442475</v>
      </c>
      <c r="I84" s="67">
        <v>8</v>
      </c>
      <c r="J84" s="68" t="s">
        <v>530</v>
      </c>
      <c r="K84" s="91"/>
      <c r="L84" s="84">
        <v>15.41</v>
      </c>
      <c r="M84" s="88" t="s">
        <v>528</v>
      </c>
      <c r="N84" s="71">
        <v>26.66666667</v>
      </c>
      <c r="O84" s="68" t="s">
        <v>530</v>
      </c>
      <c r="P84" s="70"/>
      <c r="Q84" s="91" t="str">
        <f t="shared" si="12"/>
        <v>NO</v>
      </c>
      <c r="R84" s="93" t="s">
        <v>530</v>
      </c>
      <c r="S84" s="95">
        <v>657</v>
      </c>
      <c r="T84" s="75">
        <v>0</v>
      </c>
      <c r="U84" s="75">
        <v>32</v>
      </c>
      <c r="V84" s="97">
        <v>60</v>
      </c>
      <c r="W84" s="72">
        <f t="shared" si="13"/>
        <v>1</v>
      </c>
      <c r="X84" s="64">
        <f t="shared" si="14"/>
        <v>1</v>
      </c>
      <c r="Y84" s="64">
        <f t="shared" si="15"/>
        <v>0</v>
      </c>
      <c r="Z84" s="66">
        <f t="shared" si="16"/>
        <v>0</v>
      </c>
      <c r="AA84" s="99" t="str">
        <f t="shared" si="17"/>
        <v>SRSA</v>
      </c>
      <c r="AB84" s="72">
        <f t="shared" si="18"/>
        <v>1</v>
      </c>
      <c r="AC84" s="64">
        <f t="shared" si="19"/>
        <v>1</v>
      </c>
      <c r="AD84" s="66" t="str">
        <f t="shared" si="20"/>
        <v>Initial</v>
      </c>
      <c r="AE84" s="99" t="str">
        <f t="shared" si="21"/>
        <v>-</v>
      </c>
      <c r="AF84" s="72" t="str">
        <f t="shared" si="22"/>
        <v>SRSA</v>
      </c>
    </row>
    <row r="85" spans="1:32" ht="12.75">
      <c r="A85" s="80">
        <v>3100101</v>
      </c>
      <c r="B85" s="81">
        <v>810026000</v>
      </c>
      <c r="C85" s="72" t="s">
        <v>1084</v>
      </c>
      <c r="D85" s="64" t="s">
        <v>1085</v>
      </c>
      <c r="E85" s="64" t="s">
        <v>1086</v>
      </c>
      <c r="F85" s="64">
        <v>69343</v>
      </c>
      <c r="G85" s="65">
        <v>9733</v>
      </c>
      <c r="H85" s="66">
        <v>3082820113</v>
      </c>
      <c r="I85" s="67">
        <v>7</v>
      </c>
      <c r="J85" s="68" t="s">
        <v>530</v>
      </c>
      <c r="K85" s="91"/>
      <c r="L85" s="84">
        <v>14.29</v>
      </c>
      <c r="M85" s="88" t="s">
        <v>529</v>
      </c>
      <c r="N85" s="71">
        <v>19.35483871</v>
      </c>
      <c r="O85" s="68" t="s">
        <v>531</v>
      </c>
      <c r="P85" s="70"/>
      <c r="Q85" s="91" t="str">
        <f t="shared" si="12"/>
        <v>NO</v>
      </c>
      <c r="R85" s="93" t="s">
        <v>530</v>
      </c>
      <c r="S85" s="95">
        <v>2380</v>
      </c>
      <c r="T85" s="75">
        <v>0</v>
      </c>
      <c r="U85" s="75">
        <v>32</v>
      </c>
      <c r="V85" s="97">
        <v>106</v>
      </c>
      <c r="W85" s="72">
        <f t="shared" si="13"/>
        <v>1</v>
      </c>
      <c r="X85" s="64">
        <f t="shared" si="14"/>
        <v>1</v>
      </c>
      <c r="Y85" s="64">
        <f t="shared" si="15"/>
        <v>0</v>
      </c>
      <c r="Z85" s="66">
        <f t="shared" si="16"/>
        <v>0</v>
      </c>
      <c r="AA85" s="99" t="str">
        <f t="shared" si="17"/>
        <v>SRSA</v>
      </c>
      <c r="AB85" s="72">
        <f t="shared" si="18"/>
        <v>1</v>
      </c>
      <c r="AC85" s="64">
        <f t="shared" si="19"/>
        <v>0</v>
      </c>
      <c r="AD85" s="66">
        <f t="shared" si="20"/>
        <v>0</v>
      </c>
      <c r="AE85" s="99" t="str">
        <f t="shared" si="21"/>
        <v>-</v>
      </c>
      <c r="AF85" s="72">
        <f t="shared" si="22"/>
        <v>0</v>
      </c>
    </row>
    <row r="86" spans="1:32" ht="12.75">
      <c r="A86" s="80">
        <v>3168490</v>
      </c>
      <c r="B86" s="81">
        <v>450210000</v>
      </c>
      <c r="C86" s="72" t="s">
        <v>104</v>
      </c>
      <c r="D86" s="64" t="s">
        <v>105</v>
      </c>
      <c r="E86" s="64" t="s">
        <v>1204</v>
      </c>
      <c r="F86" s="64">
        <v>68713</v>
      </c>
      <c r="G86" s="65">
        <v>9505</v>
      </c>
      <c r="H86" s="66">
        <v>4029252421</v>
      </c>
      <c r="I86" s="67">
        <v>7</v>
      </c>
      <c r="J86" s="68" t="s">
        <v>530</v>
      </c>
      <c r="K86" s="91"/>
      <c r="L86" s="84">
        <v>11.2</v>
      </c>
      <c r="M86" s="88" t="s">
        <v>529</v>
      </c>
      <c r="N86" s="71">
        <v>25.45454545</v>
      </c>
      <c r="O86" s="68" t="s">
        <v>530</v>
      </c>
      <c r="P86" s="70"/>
      <c r="Q86" s="91" t="str">
        <f t="shared" si="12"/>
        <v>NO</v>
      </c>
      <c r="R86" s="93" t="s">
        <v>530</v>
      </c>
      <c r="S86" s="95">
        <v>5538</v>
      </c>
      <c r="T86" s="75">
        <v>375</v>
      </c>
      <c r="U86" s="75">
        <v>24</v>
      </c>
      <c r="V86" s="97">
        <v>74</v>
      </c>
      <c r="W86" s="72">
        <f t="shared" si="13"/>
        <v>1</v>
      </c>
      <c r="X86" s="64">
        <f t="shared" si="14"/>
        <v>1</v>
      </c>
      <c r="Y86" s="64">
        <f t="shared" si="15"/>
        <v>0</v>
      </c>
      <c r="Z86" s="66">
        <f t="shared" si="16"/>
        <v>0</v>
      </c>
      <c r="AA86" s="99" t="str">
        <f t="shared" si="17"/>
        <v>SRSA</v>
      </c>
      <c r="AB86" s="72">
        <f t="shared" si="18"/>
        <v>1</v>
      </c>
      <c r="AC86" s="64">
        <f t="shared" si="19"/>
        <v>1</v>
      </c>
      <c r="AD86" s="66" t="str">
        <f t="shared" si="20"/>
        <v>Initial</v>
      </c>
      <c r="AE86" s="99" t="str">
        <f t="shared" si="21"/>
        <v>-</v>
      </c>
      <c r="AF86" s="72" t="str">
        <f t="shared" si="22"/>
        <v>SRSA</v>
      </c>
    </row>
    <row r="87" spans="1:32" ht="12.75">
      <c r="A87" s="82">
        <v>3100026</v>
      </c>
      <c r="B87" s="82">
        <v>590095000</v>
      </c>
      <c r="C87" s="72" t="s">
        <v>983</v>
      </c>
      <c r="D87" s="64" t="s">
        <v>922</v>
      </c>
      <c r="E87" s="64" t="s">
        <v>923</v>
      </c>
      <c r="F87" s="64">
        <v>68620</v>
      </c>
      <c r="G87" s="64">
        <v>1225</v>
      </c>
      <c r="H87" s="66">
        <v>4023956555</v>
      </c>
      <c r="I87" s="67">
        <v>7</v>
      </c>
      <c r="J87" s="68" t="s">
        <v>530</v>
      </c>
      <c r="K87" s="91"/>
      <c r="L87" s="84">
        <v>10.64</v>
      </c>
      <c r="M87" s="88" t="s">
        <v>529</v>
      </c>
      <c r="N87" s="71">
        <v>5</v>
      </c>
      <c r="O87" s="68" t="s">
        <v>531</v>
      </c>
      <c r="P87" s="70"/>
      <c r="Q87" s="91" t="str">
        <f t="shared" si="12"/>
        <v>NO</v>
      </c>
      <c r="R87" s="93" t="s">
        <v>530</v>
      </c>
      <c r="S87" s="95">
        <v>2087</v>
      </c>
      <c r="T87" s="75">
        <v>0</v>
      </c>
      <c r="U87" s="75">
        <v>22</v>
      </c>
      <c r="V87" s="97">
        <v>41</v>
      </c>
      <c r="W87" s="72">
        <f t="shared" si="13"/>
        <v>1</v>
      </c>
      <c r="X87" s="64">
        <f t="shared" si="14"/>
        <v>1</v>
      </c>
      <c r="Y87" s="64">
        <f t="shared" si="15"/>
        <v>0</v>
      </c>
      <c r="Z87" s="66">
        <f t="shared" si="16"/>
        <v>0</v>
      </c>
      <c r="AA87" s="99" t="str">
        <f t="shared" si="17"/>
        <v>SRSA</v>
      </c>
      <c r="AB87" s="72">
        <f t="shared" si="18"/>
        <v>1</v>
      </c>
      <c r="AC87" s="64">
        <f t="shared" si="19"/>
        <v>0</v>
      </c>
      <c r="AD87" s="66">
        <f t="shared" si="20"/>
        <v>0</v>
      </c>
      <c r="AE87" s="99" t="str">
        <f t="shared" si="21"/>
        <v>-</v>
      </c>
      <c r="AF87" s="72">
        <f t="shared" si="22"/>
        <v>0</v>
      </c>
    </row>
    <row r="88" spans="1:32" ht="12.75">
      <c r="A88" s="80">
        <v>3105280</v>
      </c>
      <c r="B88" s="81">
        <v>160030000</v>
      </c>
      <c r="C88" s="72" t="s">
        <v>1275</v>
      </c>
      <c r="D88" s="64" t="s">
        <v>1276</v>
      </c>
      <c r="E88" s="64" t="s">
        <v>1277</v>
      </c>
      <c r="F88" s="64">
        <v>69211</v>
      </c>
      <c r="G88" s="65">
        <v>216</v>
      </c>
      <c r="H88" s="66">
        <v>4028234190</v>
      </c>
      <c r="I88" s="67" t="s">
        <v>534</v>
      </c>
      <c r="J88" s="68" t="s">
        <v>531</v>
      </c>
      <c r="K88" s="91"/>
      <c r="L88" s="84">
        <v>152.5</v>
      </c>
      <c r="M88" s="88" t="s">
        <v>529</v>
      </c>
      <c r="N88" s="71">
        <v>17.64705882</v>
      </c>
      <c r="O88" s="68" t="s">
        <v>531</v>
      </c>
      <c r="P88" s="70"/>
      <c r="Q88" s="91" t="str">
        <f t="shared" si="12"/>
        <v>NO</v>
      </c>
      <c r="R88" s="93" t="s">
        <v>530</v>
      </c>
      <c r="S88" s="95">
        <v>9673</v>
      </c>
      <c r="T88" s="75">
        <v>2478</v>
      </c>
      <c r="U88" s="75">
        <v>1895</v>
      </c>
      <c r="V88" s="97">
        <v>1115</v>
      </c>
      <c r="W88" s="72">
        <f t="shared" si="13"/>
        <v>0</v>
      </c>
      <c r="X88" s="64">
        <f t="shared" si="14"/>
        <v>1</v>
      </c>
      <c r="Y88" s="64">
        <f t="shared" si="15"/>
        <v>0</v>
      </c>
      <c r="Z88" s="66">
        <f t="shared" si="16"/>
        <v>0</v>
      </c>
      <c r="AA88" s="99" t="str">
        <f t="shared" si="17"/>
        <v>-</v>
      </c>
      <c r="AB88" s="72">
        <f t="shared" si="18"/>
        <v>1</v>
      </c>
      <c r="AC88" s="64">
        <f t="shared" si="19"/>
        <v>0</v>
      </c>
      <c r="AD88" s="66">
        <f t="shared" si="20"/>
        <v>0</v>
      </c>
      <c r="AE88" s="99" t="str">
        <f t="shared" si="21"/>
        <v>-</v>
      </c>
      <c r="AF88" s="72">
        <f t="shared" si="22"/>
        <v>0</v>
      </c>
    </row>
    <row r="89" spans="1:32" ht="12.75">
      <c r="A89" s="80">
        <v>3105310</v>
      </c>
      <c r="B89" s="81">
        <v>140541000</v>
      </c>
      <c r="C89" s="72" t="s">
        <v>1278</v>
      </c>
      <c r="D89" s="64" t="s">
        <v>1279</v>
      </c>
      <c r="E89" s="64" t="s">
        <v>1280</v>
      </c>
      <c r="F89" s="64">
        <v>68727</v>
      </c>
      <c r="G89" s="65">
        <v>37</v>
      </c>
      <c r="H89" s="66">
        <v>4022834844</v>
      </c>
      <c r="I89" s="67">
        <v>7</v>
      </c>
      <c r="J89" s="68" t="s">
        <v>530</v>
      </c>
      <c r="K89" s="91"/>
      <c r="L89" s="84">
        <v>174.69</v>
      </c>
      <c r="M89" s="88" t="s">
        <v>528</v>
      </c>
      <c r="N89" s="71">
        <v>10.41666667</v>
      </c>
      <c r="O89" s="68" t="s">
        <v>531</v>
      </c>
      <c r="P89" s="70"/>
      <c r="Q89" s="91" t="str">
        <f t="shared" si="12"/>
        <v>NO</v>
      </c>
      <c r="R89" s="93" t="s">
        <v>530</v>
      </c>
      <c r="S89" s="95">
        <v>7454</v>
      </c>
      <c r="T89" s="75">
        <v>767</v>
      </c>
      <c r="U89" s="75">
        <v>846</v>
      </c>
      <c r="V89" s="97">
        <v>671</v>
      </c>
      <c r="W89" s="72">
        <f t="shared" si="13"/>
        <v>1</v>
      </c>
      <c r="X89" s="64">
        <f t="shared" si="14"/>
        <v>1</v>
      </c>
      <c r="Y89" s="64">
        <f t="shared" si="15"/>
        <v>0</v>
      </c>
      <c r="Z89" s="66">
        <f t="shared" si="16"/>
        <v>0</v>
      </c>
      <c r="AA89" s="99" t="str">
        <f t="shared" si="17"/>
        <v>SRSA</v>
      </c>
      <c r="AB89" s="72">
        <f t="shared" si="18"/>
        <v>1</v>
      </c>
      <c r="AC89" s="64">
        <f t="shared" si="19"/>
        <v>0</v>
      </c>
      <c r="AD89" s="66">
        <f t="shared" si="20"/>
        <v>0</v>
      </c>
      <c r="AE89" s="99" t="str">
        <f t="shared" si="21"/>
        <v>-</v>
      </c>
      <c r="AF89" s="72">
        <f t="shared" si="22"/>
        <v>0</v>
      </c>
    </row>
    <row r="90" spans="1:32" ht="12.75">
      <c r="A90" s="80">
        <v>3105340</v>
      </c>
      <c r="B90" s="81">
        <v>710001000</v>
      </c>
      <c r="C90" s="72" t="s">
        <v>1281</v>
      </c>
      <c r="D90" s="64" t="s">
        <v>1282</v>
      </c>
      <c r="E90" s="64" t="s">
        <v>1107</v>
      </c>
      <c r="F90" s="64">
        <v>68602</v>
      </c>
      <c r="G90" s="65">
        <v>947</v>
      </c>
      <c r="H90" s="66">
        <v>4025637000</v>
      </c>
      <c r="I90" s="67" t="s">
        <v>534</v>
      </c>
      <c r="J90" s="68" t="s">
        <v>531</v>
      </c>
      <c r="K90" s="91"/>
      <c r="L90" s="84">
        <v>3266.24</v>
      </c>
      <c r="M90" s="88" t="s">
        <v>528</v>
      </c>
      <c r="N90" s="71">
        <v>5.97976081</v>
      </c>
      <c r="O90" s="68" t="s">
        <v>531</v>
      </c>
      <c r="P90" s="70"/>
      <c r="Q90" s="91" t="str">
        <f t="shared" si="12"/>
        <v>NO</v>
      </c>
      <c r="R90" s="93" t="s">
        <v>530</v>
      </c>
      <c r="S90" s="95">
        <v>143357</v>
      </c>
      <c r="T90" s="75">
        <v>10502</v>
      </c>
      <c r="U90" s="75">
        <v>16061</v>
      </c>
      <c r="V90" s="97">
        <v>12846</v>
      </c>
      <c r="W90" s="72">
        <f t="shared" si="13"/>
        <v>0</v>
      </c>
      <c r="X90" s="64">
        <f t="shared" si="14"/>
        <v>0</v>
      </c>
      <c r="Y90" s="64">
        <f t="shared" si="15"/>
        <v>0</v>
      </c>
      <c r="Z90" s="66">
        <f t="shared" si="16"/>
        <v>0</v>
      </c>
      <c r="AA90" s="99" t="str">
        <f t="shared" si="17"/>
        <v>-</v>
      </c>
      <c r="AB90" s="72">
        <f t="shared" si="18"/>
        <v>1</v>
      </c>
      <c r="AC90" s="64">
        <f t="shared" si="19"/>
        <v>0</v>
      </c>
      <c r="AD90" s="66">
        <f t="shared" si="20"/>
        <v>0</v>
      </c>
      <c r="AE90" s="99" t="str">
        <f t="shared" si="21"/>
        <v>-</v>
      </c>
      <c r="AF90" s="72">
        <f t="shared" si="22"/>
        <v>0</v>
      </c>
    </row>
    <row r="91" spans="1:32" ht="12.75">
      <c r="A91" s="80">
        <v>3174200</v>
      </c>
      <c r="B91" s="81">
        <v>130056000</v>
      </c>
      <c r="C91" s="72" t="s">
        <v>297</v>
      </c>
      <c r="D91" s="64" t="s">
        <v>298</v>
      </c>
      <c r="E91" s="64" t="s">
        <v>299</v>
      </c>
      <c r="F91" s="64">
        <v>68409</v>
      </c>
      <c r="G91" s="65">
        <v>184</v>
      </c>
      <c r="H91" s="66">
        <v>4022352992</v>
      </c>
      <c r="I91" s="67">
        <v>8</v>
      </c>
      <c r="J91" s="68" t="s">
        <v>530</v>
      </c>
      <c r="K91" s="91"/>
      <c r="L91" s="84">
        <v>635.56</v>
      </c>
      <c r="M91" s="88" t="s">
        <v>528</v>
      </c>
      <c r="N91" s="71">
        <v>8.690330477</v>
      </c>
      <c r="O91" s="68" t="s">
        <v>531</v>
      </c>
      <c r="P91" s="70"/>
      <c r="Q91" s="91" t="str">
        <f t="shared" si="12"/>
        <v>NO</v>
      </c>
      <c r="R91" s="93" t="s">
        <v>530</v>
      </c>
      <c r="S91" s="95">
        <v>20448</v>
      </c>
      <c r="T91" s="75">
        <v>1991</v>
      </c>
      <c r="U91" s="75">
        <v>2649</v>
      </c>
      <c r="V91" s="97">
        <v>2680</v>
      </c>
      <c r="W91" s="72">
        <f t="shared" si="13"/>
        <v>1</v>
      </c>
      <c r="X91" s="64">
        <f t="shared" si="14"/>
        <v>0</v>
      </c>
      <c r="Y91" s="64">
        <f t="shared" si="15"/>
        <v>0</v>
      </c>
      <c r="Z91" s="66">
        <f t="shared" si="16"/>
        <v>0</v>
      </c>
      <c r="AA91" s="99" t="str">
        <f t="shared" si="17"/>
        <v>-</v>
      </c>
      <c r="AB91" s="72">
        <f t="shared" si="18"/>
        <v>1</v>
      </c>
      <c r="AC91" s="64">
        <f t="shared" si="19"/>
        <v>0</v>
      </c>
      <c r="AD91" s="66">
        <f t="shared" si="20"/>
        <v>0</v>
      </c>
      <c r="AE91" s="99" t="str">
        <f t="shared" si="21"/>
        <v>-</v>
      </c>
      <c r="AF91" s="72">
        <f t="shared" si="22"/>
        <v>0</v>
      </c>
    </row>
    <row r="92" spans="1:32" ht="12.75">
      <c r="A92" s="80">
        <v>3153520</v>
      </c>
      <c r="B92" s="81">
        <v>230070000</v>
      </c>
      <c r="C92" s="72" t="s">
        <v>13</v>
      </c>
      <c r="D92" s="64" t="s">
        <v>1032</v>
      </c>
      <c r="E92" s="64" t="s">
        <v>999</v>
      </c>
      <c r="F92" s="64">
        <v>69337</v>
      </c>
      <c r="G92" s="65">
        <v>2650</v>
      </c>
      <c r="H92" s="66">
        <v>3084320107</v>
      </c>
      <c r="I92" s="67">
        <v>7</v>
      </c>
      <c r="J92" s="68" t="s">
        <v>530</v>
      </c>
      <c r="K92" s="91"/>
      <c r="L92" s="84">
        <v>5.94</v>
      </c>
      <c r="M92" s="88" t="s">
        <v>529</v>
      </c>
      <c r="N92" s="71">
        <v>40</v>
      </c>
      <c r="O92" s="68" t="s">
        <v>530</v>
      </c>
      <c r="P92" s="70"/>
      <c r="Q92" s="91" t="str">
        <f t="shared" si="12"/>
        <v>NO</v>
      </c>
      <c r="R92" s="93" t="s">
        <v>530</v>
      </c>
      <c r="S92" s="95">
        <v>1208</v>
      </c>
      <c r="T92" s="75">
        <v>0</v>
      </c>
      <c r="U92" s="75">
        <v>12</v>
      </c>
      <c r="V92" s="97">
        <v>22</v>
      </c>
      <c r="W92" s="72">
        <f t="shared" si="13"/>
        <v>1</v>
      </c>
      <c r="X92" s="64">
        <f t="shared" si="14"/>
        <v>1</v>
      </c>
      <c r="Y92" s="64">
        <f t="shared" si="15"/>
        <v>0</v>
      </c>
      <c r="Z92" s="66">
        <f t="shared" si="16"/>
        <v>0</v>
      </c>
      <c r="AA92" s="99" t="str">
        <f t="shared" si="17"/>
        <v>SRSA</v>
      </c>
      <c r="AB92" s="72">
        <f t="shared" si="18"/>
        <v>1</v>
      </c>
      <c r="AC92" s="64">
        <f t="shared" si="19"/>
        <v>1</v>
      </c>
      <c r="AD92" s="66" t="str">
        <f t="shared" si="20"/>
        <v>Initial</v>
      </c>
      <c r="AE92" s="99" t="str">
        <f t="shared" si="21"/>
        <v>-</v>
      </c>
      <c r="AF92" s="72" t="str">
        <f t="shared" si="22"/>
        <v>SRSA</v>
      </c>
    </row>
    <row r="93" spans="1:32" ht="12.75">
      <c r="A93" s="80">
        <v>3140500</v>
      </c>
      <c r="B93" s="81">
        <v>560044000</v>
      </c>
      <c r="C93" s="72" t="s">
        <v>1545</v>
      </c>
      <c r="D93" s="64" t="s">
        <v>1546</v>
      </c>
      <c r="E93" s="64" t="s">
        <v>973</v>
      </c>
      <c r="F93" s="64">
        <v>69101</v>
      </c>
      <c r="G93" s="65">
        <v>8947</v>
      </c>
      <c r="H93" s="66">
        <v>3085329392</v>
      </c>
      <c r="I93" s="67">
        <v>7</v>
      </c>
      <c r="J93" s="68" t="s">
        <v>530</v>
      </c>
      <c r="K93" s="91"/>
      <c r="L93" s="84">
        <v>72.91</v>
      </c>
      <c r="M93" s="88" t="s">
        <v>528</v>
      </c>
      <c r="N93" s="71">
        <v>4.032258065</v>
      </c>
      <c r="O93" s="68" t="s">
        <v>531</v>
      </c>
      <c r="P93" s="70"/>
      <c r="Q93" s="91" t="str">
        <f t="shared" si="12"/>
        <v>NO</v>
      </c>
      <c r="R93" s="93" t="s">
        <v>530</v>
      </c>
      <c r="S93" s="95">
        <v>1799</v>
      </c>
      <c r="T93" s="75">
        <v>0</v>
      </c>
      <c r="U93" s="75">
        <v>159</v>
      </c>
      <c r="V93" s="97">
        <v>304</v>
      </c>
      <c r="W93" s="72">
        <f t="shared" si="13"/>
        <v>1</v>
      </c>
      <c r="X93" s="64">
        <f t="shared" si="14"/>
        <v>1</v>
      </c>
      <c r="Y93" s="64">
        <f t="shared" si="15"/>
        <v>0</v>
      </c>
      <c r="Z93" s="66">
        <f t="shared" si="16"/>
        <v>0</v>
      </c>
      <c r="AA93" s="99" t="str">
        <f t="shared" si="17"/>
        <v>SRSA</v>
      </c>
      <c r="AB93" s="72">
        <f t="shared" si="18"/>
        <v>1</v>
      </c>
      <c r="AC93" s="64">
        <f t="shared" si="19"/>
        <v>0</v>
      </c>
      <c r="AD93" s="66">
        <f t="shared" si="20"/>
        <v>0</v>
      </c>
      <c r="AE93" s="99" t="str">
        <f t="shared" si="21"/>
        <v>-</v>
      </c>
      <c r="AF93" s="72">
        <f t="shared" si="22"/>
        <v>0</v>
      </c>
    </row>
    <row r="94" spans="1:32" ht="12.75">
      <c r="A94" s="80">
        <v>3105460</v>
      </c>
      <c r="B94" s="81">
        <v>240011000</v>
      </c>
      <c r="C94" s="72" t="s">
        <v>1283</v>
      </c>
      <c r="D94" s="64" t="s">
        <v>1284</v>
      </c>
      <c r="E94" s="64" t="s">
        <v>1285</v>
      </c>
      <c r="F94" s="64">
        <v>69130</v>
      </c>
      <c r="G94" s="65">
        <v>268</v>
      </c>
      <c r="H94" s="66">
        <v>3087842745</v>
      </c>
      <c r="I94" s="67" t="s">
        <v>536</v>
      </c>
      <c r="J94" s="68" t="s">
        <v>531</v>
      </c>
      <c r="K94" s="91"/>
      <c r="L94" s="84">
        <v>891.82</v>
      </c>
      <c r="M94" s="88" t="s">
        <v>528</v>
      </c>
      <c r="N94" s="71">
        <v>11.83628319</v>
      </c>
      <c r="O94" s="68" t="s">
        <v>531</v>
      </c>
      <c r="P94" s="70"/>
      <c r="Q94" s="91" t="str">
        <f t="shared" si="12"/>
        <v>NO</v>
      </c>
      <c r="R94" s="93" t="s">
        <v>530</v>
      </c>
      <c r="S94" s="95">
        <v>38573</v>
      </c>
      <c r="T94" s="75">
        <v>5147</v>
      </c>
      <c r="U94" s="75">
        <v>5346</v>
      </c>
      <c r="V94" s="97">
        <v>3674</v>
      </c>
      <c r="W94" s="72">
        <f t="shared" si="13"/>
        <v>0</v>
      </c>
      <c r="X94" s="64">
        <f t="shared" si="14"/>
        <v>0</v>
      </c>
      <c r="Y94" s="64">
        <f t="shared" si="15"/>
        <v>0</v>
      </c>
      <c r="Z94" s="66">
        <f t="shared" si="16"/>
        <v>0</v>
      </c>
      <c r="AA94" s="99" t="str">
        <f t="shared" si="17"/>
        <v>-</v>
      </c>
      <c r="AB94" s="72">
        <f t="shared" si="18"/>
        <v>1</v>
      </c>
      <c r="AC94" s="64">
        <f t="shared" si="19"/>
        <v>0</v>
      </c>
      <c r="AD94" s="66">
        <f t="shared" si="20"/>
        <v>0</v>
      </c>
      <c r="AE94" s="99" t="str">
        <f t="shared" si="21"/>
        <v>-</v>
      </c>
      <c r="AF94" s="72">
        <f t="shared" si="22"/>
        <v>0</v>
      </c>
    </row>
    <row r="95" spans="1:32" ht="12.75">
      <c r="A95" s="80">
        <v>3105520</v>
      </c>
      <c r="B95" s="81">
        <v>230071000</v>
      </c>
      <c r="C95" s="72" t="s">
        <v>1286</v>
      </c>
      <c r="D95" s="64" t="s">
        <v>1287</v>
      </c>
      <c r="E95" s="64" t="s">
        <v>1288</v>
      </c>
      <c r="F95" s="64">
        <v>69339</v>
      </c>
      <c r="G95" s="65">
        <v>1204</v>
      </c>
      <c r="H95" s="66">
        <v>3086651537</v>
      </c>
      <c r="I95" s="67">
        <v>7</v>
      </c>
      <c r="J95" s="68" t="s">
        <v>530</v>
      </c>
      <c r="K95" s="91"/>
      <c r="L95" s="84">
        <v>240.01</v>
      </c>
      <c r="M95" s="88" t="s">
        <v>529</v>
      </c>
      <c r="N95" s="71">
        <v>32.421875</v>
      </c>
      <c r="O95" s="68" t="s">
        <v>530</v>
      </c>
      <c r="P95" s="70"/>
      <c r="Q95" s="91" t="str">
        <f t="shared" si="12"/>
        <v>NO</v>
      </c>
      <c r="R95" s="93" t="s">
        <v>530</v>
      </c>
      <c r="S95" s="95">
        <v>19943</v>
      </c>
      <c r="T95" s="75">
        <v>3655</v>
      </c>
      <c r="U95" s="75">
        <v>2873</v>
      </c>
      <c r="V95" s="97">
        <v>1745</v>
      </c>
      <c r="W95" s="72">
        <f t="shared" si="13"/>
        <v>1</v>
      </c>
      <c r="X95" s="64">
        <f t="shared" si="14"/>
        <v>1</v>
      </c>
      <c r="Y95" s="64">
        <f t="shared" si="15"/>
        <v>0</v>
      </c>
      <c r="Z95" s="66">
        <f t="shared" si="16"/>
        <v>0</v>
      </c>
      <c r="AA95" s="99" t="str">
        <f t="shared" si="17"/>
        <v>SRSA</v>
      </c>
      <c r="AB95" s="72">
        <f t="shared" si="18"/>
        <v>1</v>
      </c>
      <c r="AC95" s="64">
        <f t="shared" si="19"/>
        <v>1</v>
      </c>
      <c r="AD95" s="66" t="str">
        <f t="shared" si="20"/>
        <v>Initial</v>
      </c>
      <c r="AE95" s="99" t="str">
        <f t="shared" si="21"/>
        <v>-</v>
      </c>
      <c r="AF95" s="72" t="str">
        <f t="shared" si="22"/>
        <v>SRSA</v>
      </c>
    </row>
    <row r="96" spans="1:32" ht="12.75">
      <c r="A96" s="82">
        <v>9993103</v>
      </c>
      <c r="B96" s="81">
        <v>250025000</v>
      </c>
      <c r="C96" s="72" t="s">
        <v>549</v>
      </c>
      <c r="D96" s="64" t="s">
        <v>1310</v>
      </c>
      <c r="E96" s="64" t="s">
        <v>1311</v>
      </c>
      <c r="F96" s="64">
        <v>69129</v>
      </c>
      <c r="G96" s="65">
        <v>608</v>
      </c>
      <c r="H96" s="66">
        <v>3088742911</v>
      </c>
      <c r="I96" s="67">
        <v>7</v>
      </c>
      <c r="J96" s="68" t="s">
        <v>530</v>
      </c>
      <c r="K96" s="91" t="s">
        <v>550</v>
      </c>
      <c r="L96" s="85">
        <v>325.14</v>
      </c>
      <c r="M96" s="89"/>
      <c r="N96" s="71"/>
      <c r="O96" s="68"/>
      <c r="P96" s="70"/>
      <c r="Q96" s="91" t="str">
        <f t="shared" si="12"/>
        <v>NO</v>
      </c>
      <c r="R96" s="93" t="s">
        <v>530</v>
      </c>
      <c r="S96" s="95">
        <v>14451</v>
      </c>
      <c r="T96" s="75">
        <v>2081</v>
      </c>
      <c r="U96" s="75">
        <v>1951</v>
      </c>
      <c r="V96" s="97">
        <v>1803</v>
      </c>
      <c r="W96" s="72">
        <f t="shared" si="13"/>
        <v>1</v>
      </c>
      <c r="X96" s="64">
        <f t="shared" si="14"/>
        <v>1</v>
      </c>
      <c r="Y96" s="64">
        <f t="shared" si="15"/>
        <v>0</v>
      </c>
      <c r="Z96" s="66">
        <f t="shared" si="16"/>
        <v>0</v>
      </c>
      <c r="AA96" s="99" t="str">
        <f t="shared" si="17"/>
        <v>SRSA</v>
      </c>
      <c r="AB96" s="72">
        <f t="shared" si="18"/>
        <v>1</v>
      </c>
      <c r="AC96" s="64">
        <f t="shared" si="19"/>
        <v>0</v>
      </c>
      <c r="AD96" s="66">
        <f t="shared" si="20"/>
        <v>0</v>
      </c>
      <c r="AE96" s="99" t="str">
        <f t="shared" si="21"/>
        <v>-</v>
      </c>
      <c r="AF96" s="72">
        <f t="shared" si="22"/>
        <v>0</v>
      </c>
    </row>
    <row r="97" spans="1:32" ht="12.75">
      <c r="A97" s="80">
        <v>3105550</v>
      </c>
      <c r="B97" s="81">
        <v>540013000</v>
      </c>
      <c r="C97" s="72" t="s">
        <v>1289</v>
      </c>
      <c r="D97" s="64" t="s">
        <v>1290</v>
      </c>
      <c r="E97" s="64" t="s">
        <v>1291</v>
      </c>
      <c r="F97" s="64">
        <v>68729</v>
      </c>
      <c r="G97" s="65">
        <v>10</v>
      </c>
      <c r="H97" s="66">
        <v>4023583663</v>
      </c>
      <c r="I97" s="67">
        <v>7</v>
      </c>
      <c r="J97" s="68" t="s">
        <v>530</v>
      </c>
      <c r="K97" s="91"/>
      <c r="L97" s="84">
        <v>427.53</v>
      </c>
      <c r="M97" s="88" t="s">
        <v>529</v>
      </c>
      <c r="N97" s="71">
        <v>18.53448276</v>
      </c>
      <c r="O97" s="68" t="s">
        <v>531</v>
      </c>
      <c r="P97" s="70"/>
      <c r="Q97" s="91" t="str">
        <f t="shared" si="12"/>
        <v>NO</v>
      </c>
      <c r="R97" s="93" t="s">
        <v>530</v>
      </c>
      <c r="S97" s="95">
        <v>34632</v>
      </c>
      <c r="T97" s="75">
        <v>3782</v>
      </c>
      <c r="U97" s="75">
        <v>3601</v>
      </c>
      <c r="V97" s="97">
        <v>1654</v>
      </c>
      <c r="W97" s="72">
        <f t="shared" si="13"/>
        <v>1</v>
      </c>
      <c r="X97" s="64">
        <f t="shared" si="14"/>
        <v>1</v>
      </c>
      <c r="Y97" s="64">
        <f t="shared" si="15"/>
        <v>0</v>
      </c>
      <c r="Z97" s="66">
        <f t="shared" si="16"/>
        <v>0</v>
      </c>
      <c r="AA97" s="99" t="str">
        <f t="shared" si="17"/>
        <v>SRSA</v>
      </c>
      <c r="AB97" s="72">
        <f t="shared" si="18"/>
        <v>1</v>
      </c>
      <c r="AC97" s="64">
        <f t="shared" si="19"/>
        <v>0</v>
      </c>
      <c r="AD97" s="66">
        <f t="shared" si="20"/>
        <v>0</v>
      </c>
      <c r="AE97" s="99" t="str">
        <f t="shared" si="21"/>
        <v>-</v>
      </c>
      <c r="AF97" s="72">
        <f t="shared" si="22"/>
        <v>0</v>
      </c>
    </row>
    <row r="98" spans="1:32" ht="12.75">
      <c r="A98" s="80">
        <v>3100095</v>
      </c>
      <c r="B98" s="81">
        <v>760002000</v>
      </c>
      <c r="C98" s="72" t="s">
        <v>1069</v>
      </c>
      <c r="D98" s="64" t="s">
        <v>1070</v>
      </c>
      <c r="E98" s="64" t="s">
        <v>1071</v>
      </c>
      <c r="F98" s="64">
        <v>68333</v>
      </c>
      <c r="G98" s="65">
        <v>2292</v>
      </c>
      <c r="H98" s="66">
        <v>4024713464</v>
      </c>
      <c r="I98" s="67">
        <v>6</v>
      </c>
      <c r="J98" s="68" t="s">
        <v>531</v>
      </c>
      <c r="K98" s="91"/>
      <c r="L98" s="84">
        <v>1410.5105600000002</v>
      </c>
      <c r="M98" s="88" t="s">
        <v>528</v>
      </c>
      <c r="N98" s="71">
        <v>8.670520231</v>
      </c>
      <c r="O98" s="68" t="s">
        <v>531</v>
      </c>
      <c r="P98" s="70"/>
      <c r="Q98" s="91" t="str">
        <f t="shared" si="12"/>
        <v>NO</v>
      </c>
      <c r="R98" s="93" t="s">
        <v>530</v>
      </c>
      <c r="S98" s="95">
        <v>53397.752</v>
      </c>
      <c r="T98" s="75">
        <v>7565</v>
      </c>
      <c r="U98" s="75">
        <v>8049.648</v>
      </c>
      <c r="V98" s="97">
        <v>5770.352</v>
      </c>
      <c r="W98" s="72">
        <f t="shared" si="13"/>
        <v>0</v>
      </c>
      <c r="X98" s="64">
        <f t="shared" si="14"/>
        <v>0</v>
      </c>
      <c r="Y98" s="64">
        <f t="shared" si="15"/>
        <v>0</v>
      </c>
      <c r="Z98" s="66">
        <f t="shared" si="16"/>
        <v>0</v>
      </c>
      <c r="AA98" s="99" t="str">
        <f t="shared" si="17"/>
        <v>-</v>
      </c>
      <c r="AB98" s="72">
        <f t="shared" si="18"/>
        <v>1</v>
      </c>
      <c r="AC98" s="64">
        <f t="shared" si="19"/>
        <v>0</v>
      </c>
      <c r="AD98" s="66">
        <f t="shared" si="20"/>
        <v>0</v>
      </c>
      <c r="AE98" s="99" t="str">
        <f t="shared" si="21"/>
        <v>-</v>
      </c>
      <c r="AF98" s="72">
        <f t="shared" si="22"/>
        <v>0</v>
      </c>
    </row>
    <row r="99" spans="1:32" ht="12.75">
      <c r="A99" s="80">
        <v>3105630</v>
      </c>
      <c r="B99" s="81">
        <v>540096000</v>
      </c>
      <c r="C99" s="72" t="s">
        <v>1292</v>
      </c>
      <c r="D99" s="64" t="s">
        <v>1293</v>
      </c>
      <c r="E99" s="64" t="s">
        <v>1294</v>
      </c>
      <c r="F99" s="64">
        <v>68730</v>
      </c>
      <c r="G99" s="65">
        <v>429</v>
      </c>
      <c r="H99" s="66">
        <v>4023882440</v>
      </c>
      <c r="I99" s="67">
        <v>7</v>
      </c>
      <c r="J99" s="68" t="s">
        <v>530</v>
      </c>
      <c r="K99" s="91"/>
      <c r="L99" s="84">
        <v>384.14</v>
      </c>
      <c r="M99" s="88" t="s">
        <v>529</v>
      </c>
      <c r="N99" s="71">
        <v>10.99796334</v>
      </c>
      <c r="O99" s="68" t="s">
        <v>531</v>
      </c>
      <c r="P99" s="70"/>
      <c r="Q99" s="91" t="str">
        <f t="shared" si="12"/>
        <v>NO</v>
      </c>
      <c r="R99" s="93" t="s">
        <v>530</v>
      </c>
      <c r="S99" s="95">
        <v>19021</v>
      </c>
      <c r="T99" s="75">
        <v>2644</v>
      </c>
      <c r="U99" s="75">
        <v>2685</v>
      </c>
      <c r="V99" s="97">
        <v>1537</v>
      </c>
      <c r="W99" s="72">
        <f t="shared" si="13"/>
        <v>1</v>
      </c>
      <c r="X99" s="64">
        <f t="shared" si="14"/>
        <v>1</v>
      </c>
      <c r="Y99" s="64">
        <f t="shared" si="15"/>
        <v>0</v>
      </c>
      <c r="Z99" s="66">
        <f t="shared" si="16"/>
        <v>0</v>
      </c>
      <c r="AA99" s="99" t="str">
        <f t="shared" si="17"/>
        <v>SRSA</v>
      </c>
      <c r="AB99" s="72">
        <f t="shared" si="18"/>
        <v>1</v>
      </c>
      <c r="AC99" s="64">
        <f t="shared" si="19"/>
        <v>0</v>
      </c>
      <c r="AD99" s="66">
        <f t="shared" si="20"/>
        <v>0</v>
      </c>
      <c r="AE99" s="99" t="str">
        <f t="shared" si="21"/>
        <v>-</v>
      </c>
      <c r="AF99" s="72">
        <f t="shared" si="22"/>
        <v>0</v>
      </c>
    </row>
    <row r="100" spans="1:32" ht="12.75">
      <c r="A100" s="80">
        <v>3119200</v>
      </c>
      <c r="B100" s="81">
        <v>160016000</v>
      </c>
      <c r="C100" s="72" t="s">
        <v>1419</v>
      </c>
      <c r="D100" s="64" t="s">
        <v>1357</v>
      </c>
      <c r="E100" s="64" t="s">
        <v>1358</v>
      </c>
      <c r="F100" s="64">
        <v>69201</v>
      </c>
      <c r="G100" s="65">
        <v>1842</v>
      </c>
      <c r="H100" s="66">
        <v>4023761680</v>
      </c>
      <c r="I100" s="67">
        <v>7</v>
      </c>
      <c r="J100" s="68" t="s">
        <v>530</v>
      </c>
      <c r="K100" s="91"/>
      <c r="L100" s="84">
        <v>5.89</v>
      </c>
      <c r="M100" s="88" t="s">
        <v>529</v>
      </c>
      <c r="N100" s="71">
        <v>20</v>
      </c>
      <c r="O100" s="68" t="s">
        <v>530</v>
      </c>
      <c r="P100" s="70"/>
      <c r="Q100" s="91" t="str">
        <f t="shared" si="12"/>
        <v>NO</v>
      </c>
      <c r="R100" s="93" t="s">
        <v>530</v>
      </c>
      <c r="S100" s="95">
        <v>933</v>
      </c>
      <c r="T100" s="75">
        <v>0</v>
      </c>
      <c r="U100" s="75">
        <v>12</v>
      </c>
      <c r="V100" s="97">
        <v>22</v>
      </c>
      <c r="W100" s="72">
        <f t="shared" si="13"/>
        <v>1</v>
      </c>
      <c r="X100" s="64">
        <f t="shared" si="14"/>
        <v>1</v>
      </c>
      <c r="Y100" s="64">
        <f t="shared" si="15"/>
        <v>0</v>
      </c>
      <c r="Z100" s="66">
        <f t="shared" si="16"/>
        <v>0</v>
      </c>
      <c r="AA100" s="99" t="str">
        <f t="shared" si="17"/>
        <v>SRSA</v>
      </c>
      <c r="AB100" s="72">
        <f t="shared" si="18"/>
        <v>1</v>
      </c>
      <c r="AC100" s="64">
        <f t="shared" si="19"/>
        <v>1</v>
      </c>
      <c r="AD100" s="66" t="str">
        <f t="shared" si="20"/>
        <v>Initial</v>
      </c>
      <c r="AE100" s="99" t="str">
        <f t="shared" si="21"/>
        <v>-</v>
      </c>
      <c r="AF100" s="72" t="str">
        <f t="shared" si="22"/>
        <v>SRSA</v>
      </c>
    </row>
    <row r="101" spans="1:32" ht="12.75">
      <c r="A101" s="80">
        <v>3100130</v>
      </c>
      <c r="B101" s="81">
        <v>720015000</v>
      </c>
      <c r="C101" s="72" t="s">
        <v>1150</v>
      </c>
      <c r="D101" s="64" t="s">
        <v>1151</v>
      </c>
      <c r="E101" s="64" t="s">
        <v>1152</v>
      </c>
      <c r="F101" s="64">
        <v>68666</v>
      </c>
      <c r="G101" s="65">
        <v>525</v>
      </c>
      <c r="H101" s="66">
        <v>4027642156</v>
      </c>
      <c r="I101" s="67" t="s">
        <v>532</v>
      </c>
      <c r="J101" s="68" t="s">
        <v>530</v>
      </c>
      <c r="K101" s="91"/>
      <c r="L101" s="84">
        <v>357.61</v>
      </c>
      <c r="M101" s="88" t="s">
        <v>528</v>
      </c>
      <c r="N101" s="71">
        <v>3.803131991</v>
      </c>
      <c r="O101" s="68" t="s">
        <v>531</v>
      </c>
      <c r="P101" s="70"/>
      <c r="Q101" s="91" t="str">
        <f t="shared" si="12"/>
        <v>NO</v>
      </c>
      <c r="R101" s="93" t="s">
        <v>530</v>
      </c>
      <c r="S101" s="95">
        <v>19391</v>
      </c>
      <c r="T101" s="75">
        <v>983</v>
      </c>
      <c r="U101" s="75">
        <v>1473</v>
      </c>
      <c r="V101" s="97">
        <v>1541</v>
      </c>
      <c r="W101" s="72">
        <f t="shared" si="13"/>
        <v>1</v>
      </c>
      <c r="X101" s="64">
        <f t="shared" si="14"/>
        <v>1</v>
      </c>
      <c r="Y101" s="64">
        <f t="shared" si="15"/>
        <v>0</v>
      </c>
      <c r="Z101" s="66">
        <f t="shared" si="16"/>
        <v>0</v>
      </c>
      <c r="AA101" s="99" t="str">
        <f t="shared" si="17"/>
        <v>SRSA</v>
      </c>
      <c r="AB101" s="72">
        <f t="shared" si="18"/>
        <v>1</v>
      </c>
      <c r="AC101" s="64">
        <f t="shared" si="19"/>
        <v>0</v>
      </c>
      <c r="AD101" s="66">
        <f t="shared" si="20"/>
        <v>0</v>
      </c>
      <c r="AE101" s="99" t="str">
        <f t="shared" si="21"/>
        <v>-</v>
      </c>
      <c r="AF101" s="72">
        <f t="shared" si="22"/>
        <v>0</v>
      </c>
    </row>
    <row r="102" spans="1:32" ht="12.75">
      <c r="A102" s="80">
        <v>3116350</v>
      </c>
      <c r="B102" s="81">
        <v>830012000</v>
      </c>
      <c r="C102" s="72" t="s">
        <v>1400</v>
      </c>
      <c r="D102" s="64" t="s">
        <v>1401</v>
      </c>
      <c r="E102" s="64" t="s">
        <v>1402</v>
      </c>
      <c r="F102" s="64">
        <v>69348</v>
      </c>
      <c r="G102" s="65">
        <v>6015</v>
      </c>
      <c r="H102" s="66">
        <v>3084873472</v>
      </c>
      <c r="I102" s="67">
        <v>7</v>
      </c>
      <c r="J102" s="68" t="s">
        <v>530</v>
      </c>
      <c r="K102" s="91"/>
      <c r="L102" s="84">
        <v>1</v>
      </c>
      <c r="M102" s="88" t="s">
        <v>529</v>
      </c>
      <c r="N102" s="71">
        <v>18.18181818</v>
      </c>
      <c r="O102" s="68" t="s">
        <v>531</v>
      </c>
      <c r="P102" s="70"/>
      <c r="Q102" s="91" t="str">
        <f t="shared" si="12"/>
        <v>NO</v>
      </c>
      <c r="R102" s="93" t="s">
        <v>530</v>
      </c>
      <c r="S102" s="95">
        <v>1159</v>
      </c>
      <c r="T102" s="75">
        <v>0</v>
      </c>
      <c r="U102" s="75">
        <v>2</v>
      </c>
      <c r="V102" s="97">
        <v>10</v>
      </c>
      <c r="W102" s="72">
        <f t="shared" si="13"/>
        <v>1</v>
      </c>
      <c r="X102" s="64">
        <f t="shared" si="14"/>
        <v>1</v>
      </c>
      <c r="Y102" s="64">
        <f t="shared" si="15"/>
        <v>0</v>
      </c>
      <c r="Z102" s="66">
        <f t="shared" si="16"/>
        <v>0</v>
      </c>
      <c r="AA102" s="99" t="str">
        <f t="shared" si="17"/>
        <v>SRSA</v>
      </c>
      <c r="AB102" s="72">
        <f t="shared" si="18"/>
        <v>1</v>
      </c>
      <c r="AC102" s="64">
        <f t="shared" si="19"/>
        <v>0</v>
      </c>
      <c r="AD102" s="66">
        <f t="shared" si="20"/>
        <v>0</v>
      </c>
      <c r="AE102" s="99" t="str">
        <f t="shared" si="21"/>
        <v>-</v>
      </c>
      <c r="AF102" s="72">
        <f t="shared" si="22"/>
        <v>0</v>
      </c>
    </row>
    <row r="103" spans="1:32" ht="12.75">
      <c r="A103" s="80">
        <v>3168100</v>
      </c>
      <c r="B103" s="81">
        <v>160180000</v>
      </c>
      <c r="C103" s="72" t="s">
        <v>99</v>
      </c>
      <c r="D103" s="64" t="s">
        <v>1357</v>
      </c>
      <c r="E103" s="64" t="s">
        <v>1358</v>
      </c>
      <c r="F103" s="64">
        <v>69201</v>
      </c>
      <c r="G103" s="65">
        <v>1842</v>
      </c>
      <c r="H103" s="66">
        <v>4023761680</v>
      </c>
      <c r="I103" s="67">
        <v>7</v>
      </c>
      <c r="J103" s="68" t="s">
        <v>530</v>
      </c>
      <c r="K103" s="91"/>
      <c r="L103" s="84">
        <v>11.81</v>
      </c>
      <c r="M103" s="88" t="s">
        <v>529</v>
      </c>
      <c r="N103" s="71">
        <v>20</v>
      </c>
      <c r="O103" s="68" t="s">
        <v>530</v>
      </c>
      <c r="P103" s="70"/>
      <c r="Q103" s="91" t="str">
        <f t="shared" si="12"/>
        <v>NO</v>
      </c>
      <c r="R103" s="93" t="s">
        <v>530</v>
      </c>
      <c r="S103" s="95">
        <v>2199</v>
      </c>
      <c r="T103" s="75">
        <v>0</v>
      </c>
      <c r="U103" s="75">
        <v>24</v>
      </c>
      <c r="V103" s="97">
        <v>45</v>
      </c>
      <c r="W103" s="72">
        <f t="shared" si="13"/>
        <v>1</v>
      </c>
      <c r="X103" s="64">
        <f t="shared" si="14"/>
        <v>1</v>
      </c>
      <c r="Y103" s="64">
        <f t="shared" si="15"/>
        <v>0</v>
      </c>
      <c r="Z103" s="66">
        <f t="shared" si="16"/>
        <v>0</v>
      </c>
      <c r="AA103" s="99" t="str">
        <f t="shared" si="17"/>
        <v>SRSA</v>
      </c>
      <c r="AB103" s="72">
        <f t="shared" si="18"/>
        <v>1</v>
      </c>
      <c r="AC103" s="64">
        <f t="shared" si="19"/>
        <v>1</v>
      </c>
      <c r="AD103" s="66" t="str">
        <f t="shared" si="20"/>
        <v>Initial</v>
      </c>
      <c r="AE103" s="99" t="str">
        <f t="shared" si="21"/>
        <v>-</v>
      </c>
      <c r="AF103" s="72" t="str">
        <f t="shared" si="22"/>
        <v>SRSA</v>
      </c>
    </row>
    <row r="104" spans="1:32" ht="12.75">
      <c r="A104" s="80">
        <v>3127870</v>
      </c>
      <c r="B104" s="81">
        <v>600026000</v>
      </c>
      <c r="C104" s="72" t="s">
        <v>1467</v>
      </c>
      <c r="D104" s="64" t="s">
        <v>1468</v>
      </c>
      <c r="E104" s="64" t="s">
        <v>1352</v>
      </c>
      <c r="F104" s="64">
        <v>69167</v>
      </c>
      <c r="G104" s="65">
        <v>9211</v>
      </c>
      <c r="H104" s="66">
        <v>3085872479</v>
      </c>
      <c r="I104" s="67">
        <v>7</v>
      </c>
      <c r="J104" s="68" t="s">
        <v>530</v>
      </c>
      <c r="K104" s="91"/>
      <c r="L104" s="84">
        <v>4.7</v>
      </c>
      <c r="M104" s="88" t="s">
        <v>528</v>
      </c>
      <c r="N104" s="71">
        <v>40</v>
      </c>
      <c r="O104" s="68" t="s">
        <v>530</v>
      </c>
      <c r="P104" s="70"/>
      <c r="Q104" s="91" t="str">
        <f t="shared" si="12"/>
        <v>NO</v>
      </c>
      <c r="R104" s="93" t="s">
        <v>530</v>
      </c>
      <c r="S104" s="95">
        <v>1174</v>
      </c>
      <c r="T104" s="75">
        <v>0</v>
      </c>
      <c r="U104" s="75">
        <v>10</v>
      </c>
      <c r="V104" s="97">
        <v>19</v>
      </c>
      <c r="W104" s="72">
        <f t="shared" si="13"/>
        <v>1</v>
      </c>
      <c r="X104" s="64">
        <f t="shared" si="14"/>
        <v>1</v>
      </c>
      <c r="Y104" s="64">
        <f t="shared" si="15"/>
        <v>0</v>
      </c>
      <c r="Z104" s="66">
        <f t="shared" si="16"/>
        <v>0</v>
      </c>
      <c r="AA104" s="99" t="str">
        <f t="shared" si="17"/>
        <v>SRSA</v>
      </c>
      <c r="AB104" s="72">
        <f t="shared" si="18"/>
        <v>1</v>
      </c>
      <c r="AC104" s="64">
        <f t="shared" si="19"/>
        <v>1</v>
      </c>
      <c r="AD104" s="66" t="str">
        <f t="shared" si="20"/>
        <v>Initial</v>
      </c>
      <c r="AE104" s="99" t="str">
        <f t="shared" si="21"/>
        <v>-</v>
      </c>
      <c r="AF104" s="72" t="str">
        <f t="shared" si="22"/>
        <v>SRSA</v>
      </c>
    </row>
    <row r="105" spans="1:32" ht="12.75">
      <c r="A105" s="82">
        <v>3100002</v>
      </c>
      <c r="B105" s="82">
        <v>120056000</v>
      </c>
      <c r="C105" s="72" t="s">
        <v>924</v>
      </c>
      <c r="D105" s="64" t="s">
        <v>925</v>
      </c>
      <c r="E105" s="64" t="s">
        <v>926</v>
      </c>
      <c r="F105" s="64">
        <v>68632</v>
      </c>
      <c r="G105" s="65">
        <v>1724</v>
      </c>
      <c r="H105" s="66">
        <v>4023674590</v>
      </c>
      <c r="I105" s="67" t="s">
        <v>534</v>
      </c>
      <c r="J105" s="68" t="s">
        <v>531</v>
      </c>
      <c r="K105" s="91"/>
      <c r="L105" s="84">
        <v>641.9714</v>
      </c>
      <c r="M105" s="88" t="s">
        <v>528</v>
      </c>
      <c r="N105" s="71">
        <v>7.6171875</v>
      </c>
      <c r="O105" s="68" t="s">
        <v>531</v>
      </c>
      <c r="P105" s="70"/>
      <c r="Q105" s="91" t="str">
        <f t="shared" si="12"/>
        <v>NO</v>
      </c>
      <c r="R105" s="93" t="s">
        <v>530</v>
      </c>
      <c r="S105" s="95">
        <v>35343.63</v>
      </c>
      <c r="T105" s="75">
        <v>3831.81</v>
      </c>
      <c r="U105" s="75">
        <v>4547.86</v>
      </c>
      <c r="V105" s="97">
        <v>2743.755</v>
      </c>
      <c r="W105" s="72">
        <f t="shared" si="13"/>
        <v>0</v>
      </c>
      <c r="X105" s="64">
        <f t="shared" si="14"/>
        <v>0</v>
      </c>
      <c r="Y105" s="64">
        <f t="shared" si="15"/>
        <v>0</v>
      </c>
      <c r="Z105" s="66">
        <f t="shared" si="16"/>
        <v>0</v>
      </c>
      <c r="AA105" s="99" t="str">
        <f t="shared" si="17"/>
        <v>-</v>
      </c>
      <c r="AB105" s="72">
        <f t="shared" si="18"/>
        <v>1</v>
      </c>
      <c r="AC105" s="64">
        <f t="shared" si="19"/>
        <v>0</v>
      </c>
      <c r="AD105" s="66">
        <f t="shared" si="20"/>
        <v>0</v>
      </c>
      <c r="AE105" s="99" t="str">
        <f t="shared" si="21"/>
        <v>-</v>
      </c>
      <c r="AF105" s="72">
        <f t="shared" si="22"/>
        <v>0</v>
      </c>
    </row>
    <row r="106" spans="1:32" ht="12.75">
      <c r="A106" s="80">
        <v>3126280</v>
      </c>
      <c r="B106" s="81">
        <v>590024000</v>
      </c>
      <c r="C106" s="72" t="s">
        <v>1456</v>
      </c>
      <c r="D106" s="64" t="s">
        <v>984</v>
      </c>
      <c r="E106" s="64" t="s">
        <v>985</v>
      </c>
      <c r="F106" s="64">
        <v>68748</v>
      </c>
      <c r="G106" s="65">
        <v>210</v>
      </c>
      <c r="H106" s="66">
        <v>4023717757</v>
      </c>
      <c r="I106" s="67">
        <v>7</v>
      </c>
      <c r="J106" s="68" t="s">
        <v>530</v>
      </c>
      <c r="K106" s="91"/>
      <c r="L106" s="84">
        <v>14.61</v>
      </c>
      <c r="M106" s="88" t="s">
        <v>529</v>
      </c>
      <c r="N106" s="71">
        <v>0</v>
      </c>
      <c r="O106" s="68" t="s">
        <v>531</v>
      </c>
      <c r="P106" s="70"/>
      <c r="Q106" s="91" t="str">
        <f t="shared" si="12"/>
        <v>NO</v>
      </c>
      <c r="R106" s="93" t="s">
        <v>530</v>
      </c>
      <c r="S106" s="95">
        <v>199</v>
      </c>
      <c r="T106" s="75">
        <v>0</v>
      </c>
      <c r="U106" s="75">
        <v>28</v>
      </c>
      <c r="V106" s="97">
        <v>52</v>
      </c>
      <c r="W106" s="72">
        <f t="shared" si="13"/>
        <v>1</v>
      </c>
      <c r="X106" s="64">
        <f t="shared" si="14"/>
        <v>1</v>
      </c>
      <c r="Y106" s="64">
        <f t="shared" si="15"/>
        <v>0</v>
      </c>
      <c r="Z106" s="66">
        <f t="shared" si="16"/>
        <v>0</v>
      </c>
      <c r="AA106" s="99" t="str">
        <f t="shared" si="17"/>
        <v>SRSA</v>
      </c>
      <c r="AB106" s="72">
        <f t="shared" si="18"/>
        <v>1</v>
      </c>
      <c r="AC106" s="64">
        <f t="shared" si="19"/>
        <v>0</v>
      </c>
      <c r="AD106" s="66">
        <f t="shared" si="20"/>
        <v>0</v>
      </c>
      <c r="AE106" s="99" t="str">
        <f t="shared" si="21"/>
        <v>-</v>
      </c>
      <c r="AF106" s="72">
        <f t="shared" si="22"/>
        <v>0</v>
      </c>
    </row>
    <row r="107" spans="1:32" ht="12.75">
      <c r="A107" s="80">
        <v>3105910</v>
      </c>
      <c r="B107" s="81">
        <v>850060000</v>
      </c>
      <c r="C107" s="72" t="s">
        <v>1295</v>
      </c>
      <c r="D107" s="64" t="s">
        <v>1296</v>
      </c>
      <c r="E107" s="64" t="s">
        <v>1297</v>
      </c>
      <c r="F107" s="64">
        <v>68340</v>
      </c>
      <c r="G107" s="65">
        <v>547</v>
      </c>
      <c r="H107" s="66">
        <v>4023657272</v>
      </c>
      <c r="I107" s="67">
        <v>7</v>
      </c>
      <c r="J107" s="68" t="s">
        <v>530</v>
      </c>
      <c r="K107" s="91"/>
      <c r="L107" s="84">
        <v>254.35</v>
      </c>
      <c r="M107" s="88" t="s">
        <v>528</v>
      </c>
      <c r="N107" s="71">
        <v>15.41218638</v>
      </c>
      <c r="O107" s="68" t="s">
        <v>531</v>
      </c>
      <c r="P107" s="70"/>
      <c r="Q107" s="91" t="str">
        <f t="shared" si="12"/>
        <v>NO</v>
      </c>
      <c r="R107" s="93" t="s">
        <v>530</v>
      </c>
      <c r="S107" s="95">
        <v>17379</v>
      </c>
      <c r="T107" s="75">
        <v>1888</v>
      </c>
      <c r="U107" s="75">
        <v>1832</v>
      </c>
      <c r="V107" s="97">
        <v>968</v>
      </c>
      <c r="W107" s="72">
        <f t="shared" si="13"/>
        <v>1</v>
      </c>
      <c r="X107" s="64">
        <f t="shared" si="14"/>
        <v>1</v>
      </c>
      <c r="Y107" s="64">
        <f t="shared" si="15"/>
        <v>0</v>
      </c>
      <c r="Z107" s="66">
        <f t="shared" si="16"/>
        <v>0</v>
      </c>
      <c r="AA107" s="99" t="str">
        <f t="shared" si="17"/>
        <v>SRSA</v>
      </c>
      <c r="AB107" s="72">
        <f t="shared" si="18"/>
        <v>1</v>
      </c>
      <c r="AC107" s="64">
        <f t="shared" si="19"/>
        <v>0</v>
      </c>
      <c r="AD107" s="66">
        <f t="shared" si="20"/>
        <v>0</v>
      </c>
      <c r="AE107" s="99" t="str">
        <f t="shared" si="21"/>
        <v>-</v>
      </c>
      <c r="AF107" s="72">
        <f t="shared" si="22"/>
        <v>0</v>
      </c>
    </row>
    <row r="108" spans="1:32" ht="12.75">
      <c r="A108" s="80">
        <v>3131920</v>
      </c>
      <c r="B108" s="81">
        <v>760031000</v>
      </c>
      <c r="C108" s="72" t="s">
        <v>1492</v>
      </c>
      <c r="D108" s="64" t="s">
        <v>1493</v>
      </c>
      <c r="E108" s="64" t="s">
        <v>1071</v>
      </c>
      <c r="F108" s="64">
        <v>68333</v>
      </c>
      <c r="G108" s="65">
        <v>281</v>
      </c>
      <c r="H108" s="66">
        <v>4028265368</v>
      </c>
      <c r="I108" s="67">
        <v>7</v>
      </c>
      <c r="J108" s="68" t="s">
        <v>530</v>
      </c>
      <c r="K108" s="91"/>
      <c r="L108" s="84">
        <v>8.19</v>
      </c>
      <c r="M108" s="88" t="s">
        <v>528</v>
      </c>
      <c r="N108" s="71">
        <v>4.761904762</v>
      </c>
      <c r="O108" s="68" t="s">
        <v>531</v>
      </c>
      <c r="P108" s="70"/>
      <c r="Q108" s="91" t="str">
        <f t="shared" si="12"/>
        <v>NO</v>
      </c>
      <c r="R108" s="93" t="s">
        <v>530</v>
      </c>
      <c r="S108" s="95">
        <v>367</v>
      </c>
      <c r="T108" s="75">
        <v>0</v>
      </c>
      <c r="U108" s="75">
        <v>17</v>
      </c>
      <c r="V108" s="97">
        <v>34</v>
      </c>
      <c r="W108" s="72">
        <f t="shared" si="13"/>
        <v>1</v>
      </c>
      <c r="X108" s="64">
        <f t="shared" si="14"/>
        <v>1</v>
      </c>
      <c r="Y108" s="64">
        <f t="shared" si="15"/>
        <v>0</v>
      </c>
      <c r="Z108" s="66">
        <f t="shared" si="16"/>
        <v>0</v>
      </c>
      <c r="AA108" s="99" t="str">
        <f t="shared" si="17"/>
        <v>SRSA</v>
      </c>
      <c r="AB108" s="72">
        <f t="shared" si="18"/>
        <v>1</v>
      </c>
      <c r="AC108" s="64">
        <f t="shared" si="19"/>
        <v>0</v>
      </c>
      <c r="AD108" s="66">
        <f t="shared" si="20"/>
        <v>0</v>
      </c>
      <c r="AE108" s="99" t="str">
        <f t="shared" si="21"/>
        <v>-</v>
      </c>
      <c r="AF108" s="72">
        <f t="shared" si="22"/>
        <v>0</v>
      </c>
    </row>
    <row r="109" spans="1:32" ht="12.75">
      <c r="A109" s="80">
        <v>3100125</v>
      </c>
      <c r="B109" s="81">
        <v>340100000</v>
      </c>
      <c r="C109" s="72" t="s">
        <v>1140</v>
      </c>
      <c r="D109" s="64" t="s">
        <v>1141</v>
      </c>
      <c r="E109" s="64" t="s">
        <v>1142</v>
      </c>
      <c r="F109" s="64">
        <v>68415</v>
      </c>
      <c r="G109" s="65">
        <v>188</v>
      </c>
      <c r="H109" s="66">
        <v>4027664171</v>
      </c>
      <c r="I109" s="67">
        <v>7</v>
      </c>
      <c r="J109" s="68" t="s">
        <v>530</v>
      </c>
      <c r="K109" s="91"/>
      <c r="L109" s="84">
        <v>277.4</v>
      </c>
      <c r="M109" s="88" t="s">
        <v>528</v>
      </c>
      <c r="N109" s="71">
        <v>8.517350158</v>
      </c>
      <c r="O109" s="68" t="s">
        <v>531</v>
      </c>
      <c r="P109" s="70"/>
      <c r="Q109" s="91" t="str">
        <f t="shared" si="12"/>
        <v>NO</v>
      </c>
      <c r="R109" s="93" t="s">
        <v>530</v>
      </c>
      <c r="S109" s="95">
        <v>15570</v>
      </c>
      <c r="T109" s="75">
        <v>941</v>
      </c>
      <c r="U109" s="75">
        <v>1210</v>
      </c>
      <c r="V109" s="97">
        <v>1076</v>
      </c>
      <c r="W109" s="72">
        <f t="shared" si="13"/>
        <v>1</v>
      </c>
      <c r="X109" s="64">
        <f t="shared" si="14"/>
        <v>1</v>
      </c>
      <c r="Y109" s="64">
        <f t="shared" si="15"/>
        <v>0</v>
      </c>
      <c r="Z109" s="66">
        <f t="shared" si="16"/>
        <v>0</v>
      </c>
      <c r="AA109" s="99" t="str">
        <f t="shared" si="17"/>
        <v>SRSA</v>
      </c>
      <c r="AB109" s="72">
        <f t="shared" si="18"/>
        <v>1</v>
      </c>
      <c r="AC109" s="64">
        <f t="shared" si="19"/>
        <v>0</v>
      </c>
      <c r="AD109" s="66">
        <f t="shared" si="20"/>
        <v>0</v>
      </c>
      <c r="AE109" s="99" t="str">
        <f t="shared" si="21"/>
        <v>-</v>
      </c>
      <c r="AF109" s="72">
        <f t="shared" si="22"/>
        <v>0</v>
      </c>
    </row>
    <row r="110" spans="1:32" ht="12.75">
      <c r="A110" s="80">
        <v>3110800</v>
      </c>
      <c r="B110" s="81">
        <v>380005000</v>
      </c>
      <c r="C110" s="72" t="s">
        <v>1367</v>
      </c>
      <c r="D110" s="64" t="s">
        <v>1368</v>
      </c>
      <c r="E110" s="64" t="s">
        <v>1333</v>
      </c>
      <c r="F110" s="64">
        <v>69366</v>
      </c>
      <c r="G110" s="65">
        <v>103</v>
      </c>
      <c r="H110" s="66">
        <v>3085446458</v>
      </c>
      <c r="I110" s="67">
        <v>7</v>
      </c>
      <c r="J110" s="68" t="s">
        <v>530</v>
      </c>
      <c r="K110" s="91"/>
      <c r="L110" s="84">
        <v>21.15</v>
      </c>
      <c r="M110" s="88" t="s">
        <v>529</v>
      </c>
      <c r="N110" s="71">
        <v>12.5</v>
      </c>
      <c r="O110" s="68" t="s">
        <v>531</v>
      </c>
      <c r="P110" s="70"/>
      <c r="Q110" s="91" t="str">
        <f t="shared" si="12"/>
        <v>NO</v>
      </c>
      <c r="R110" s="93" t="s">
        <v>530</v>
      </c>
      <c r="S110" s="95">
        <v>1247</v>
      </c>
      <c r="T110" s="75">
        <v>0</v>
      </c>
      <c r="U110" s="75">
        <v>43</v>
      </c>
      <c r="V110" s="97">
        <v>82</v>
      </c>
      <c r="W110" s="72">
        <f t="shared" si="13"/>
        <v>1</v>
      </c>
      <c r="X110" s="64">
        <f t="shared" si="14"/>
        <v>1</v>
      </c>
      <c r="Y110" s="64">
        <f t="shared" si="15"/>
        <v>0</v>
      </c>
      <c r="Z110" s="66">
        <f t="shared" si="16"/>
        <v>0</v>
      </c>
      <c r="AA110" s="99" t="str">
        <f t="shared" si="17"/>
        <v>SRSA</v>
      </c>
      <c r="AB110" s="72">
        <f t="shared" si="18"/>
        <v>1</v>
      </c>
      <c r="AC110" s="64">
        <f t="shared" si="19"/>
        <v>0</v>
      </c>
      <c r="AD110" s="66">
        <f t="shared" si="20"/>
        <v>0</v>
      </c>
      <c r="AE110" s="99" t="str">
        <f t="shared" si="21"/>
        <v>-</v>
      </c>
      <c r="AF110" s="72">
        <f t="shared" si="22"/>
        <v>0</v>
      </c>
    </row>
    <row r="111" spans="1:32" ht="12.75">
      <c r="A111" s="80">
        <v>3116800</v>
      </c>
      <c r="B111" s="81">
        <v>240013000</v>
      </c>
      <c r="C111" s="72" t="s">
        <v>1411</v>
      </c>
      <c r="D111" s="64" t="s">
        <v>952</v>
      </c>
      <c r="E111" s="64" t="s">
        <v>953</v>
      </c>
      <c r="F111" s="64">
        <v>68850</v>
      </c>
      <c r="G111" s="65">
        <v>1940</v>
      </c>
      <c r="H111" s="66">
        <v>3083243833</v>
      </c>
      <c r="I111" s="67">
        <v>7</v>
      </c>
      <c r="J111" s="68" t="s">
        <v>530</v>
      </c>
      <c r="K111" s="91"/>
      <c r="L111" s="84">
        <v>15.06</v>
      </c>
      <c r="M111" s="88" t="s">
        <v>528</v>
      </c>
      <c r="N111" s="71">
        <v>16.66666667</v>
      </c>
      <c r="O111" s="68" t="s">
        <v>531</v>
      </c>
      <c r="P111" s="70"/>
      <c r="Q111" s="91" t="str">
        <f t="shared" si="12"/>
        <v>NO</v>
      </c>
      <c r="R111" s="93" t="s">
        <v>530</v>
      </c>
      <c r="S111" s="95">
        <v>3023</v>
      </c>
      <c r="T111" s="75">
        <v>0</v>
      </c>
      <c r="U111" s="75">
        <v>30</v>
      </c>
      <c r="V111" s="97">
        <v>56</v>
      </c>
      <c r="W111" s="72">
        <f t="shared" si="13"/>
        <v>1</v>
      </c>
      <c r="X111" s="64">
        <f t="shared" si="14"/>
        <v>1</v>
      </c>
      <c r="Y111" s="64">
        <f t="shared" si="15"/>
        <v>0</v>
      </c>
      <c r="Z111" s="66">
        <f t="shared" si="16"/>
        <v>0</v>
      </c>
      <c r="AA111" s="99" t="str">
        <f t="shared" si="17"/>
        <v>SRSA</v>
      </c>
      <c r="AB111" s="72">
        <f t="shared" si="18"/>
        <v>1</v>
      </c>
      <c r="AC111" s="64">
        <f t="shared" si="19"/>
        <v>0</v>
      </c>
      <c r="AD111" s="66">
        <f t="shared" si="20"/>
        <v>0</v>
      </c>
      <c r="AE111" s="99" t="str">
        <f t="shared" si="21"/>
        <v>-</v>
      </c>
      <c r="AF111" s="72">
        <f t="shared" si="22"/>
        <v>0</v>
      </c>
    </row>
    <row r="112" spans="1:32" ht="12.75">
      <c r="A112" s="80">
        <v>3118450</v>
      </c>
      <c r="B112" s="81">
        <v>10015000</v>
      </c>
      <c r="C112" s="72" t="s">
        <v>1412</v>
      </c>
      <c r="D112" s="64" t="s">
        <v>1413</v>
      </c>
      <c r="E112" s="64" t="s">
        <v>1173</v>
      </c>
      <c r="F112" s="64">
        <v>68901</v>
      </c>
      <c r="G112" s="65">
        <v>8425</v>
      </c>
      <c r="H112" s="66">
        <v>4024636107</v>
      </c>
      <c r="I112" s="67">
        <v>7</v>
      </c>
      <c r="J112" s="68" t="s">
        <v>530</v>
      </c>
      <c r="K112" s="91"/>
      <c r="L112" s="84">
        <v>71.01</v>
      </c>
      <c r="M112" s="88" t="s">
        <v>528</v>
      </c>
      <c r="N112" s="71">
        <v>12.96296296</v>
      </c>
      <c r="O112" s="68" t="s">
        <v>531</v>
      </c>
      <c r="P112" s="70"/>
      <c r="Q112" s="91" t="str">
        <f t="shared" si="12"/>
        <v>NO</v>
      </c>
      <c r="R112" s="93" t="s">
        <v>530</v>
      </c>
      <c r="S112" s="95">
        <v>2051</v>
      </c>
      <c r="T112" s="75">
        <v>0</v>
      </c>
      <c r="U112" s="75">
        <v>142</v>
      </c>
      <c r="V112" s="97">
        <v>270</v>
      </c>
      <c r="W112" s="72">
        <f t="shared" si="13"/>
        <v>1</v>
      </c>
      <c r="X112" s="64">
        <f t="shared" si="14"/>
        <v>1</v>
      </c>
      <c r="Y112" s="64">
        <f t="shared" si="15"/>
        <v>0</v>
      </c>
      <c r="Z112" s="66">
        <f t="shared" si="16"/>
        <v>0</v>
      </c>
      <c r="AA112" s="99" t="str">
        <f t="shared" si="17"/>
        <v>SRSA</v>
      </c>
      <c r="AB112" s="72">
        <f t="shared" si="18"/>
        <v>1</v>
      </c>
      <c r="AC112" s="64">
        <f t="shared" si="19"/>
        <v>0</v>
      </c>
      <c r="AD112" s="66">
        <f t="shared" si="20"/>
        <v>0</v>
      </c>
      <c r="AE112" s="99" t="str">
        <f t="shared" si="21"/>
        <v>-</v>
      </c>
      <c r="AF112" s="72">
        <f t="shared" si="22"/>
        <v>0</v>
      </c>
    </row>
    <row r="113" spans="1:32" ht="12.75">
      <c r="A113" s="80">
        <v>3118680</v>
      </c>
      <c r="B113" s="81">
        <v>240015000</v>
      </c>
      <c r="C113" s="72" t="s">
        <v>1414</v>
      </c>
      <c r="D113" s="64" t="s">
        <v>952</v>
      </c>
      <c r="E113" s="64" t="s">
        <v>953</v>
      </c>
      <c r="F113" s="64">
        <v>68850</v>
      </c>
      <c r="G113" s="65">
        <v>1940</v>
      </c>
      <c r="H113" s="66">
        <v>3083243833</v>
      </c>
      <c r="I113" s="67">
        <v>7</v>
      </c>
      <c r="J113" s="68" t="s">
        <v>530</v>
      </c>
      <c r="K113" s="91"/>
      <c r="L113" s="84">
        <v>23.18</v>
      </c>
      <c r="M113" s="88" t="s">
        <v>528</v>
      </c>
      <c r="N113" s="71">
        <v>16.94915254</v>
      </c>
      <c r="O113" s="68" t="s">
        <v>531</v>
      </c>
      <c r="P113" s="70"/>
      <c r="Q113" s="91" t="str">
        <f t="shared" si="12"/>
        <v>NO</v>
      </c>
      <c r="R113" s="93" t="s">
        <v>530</v>
      </c>
      <c r="S113" s="95">
        <v>2464</v>
      </c>
      <c r="T113" s="75">
        <v>0</v>
      </c>
      <c r="U113" s="75">
        <v>55</v>
      </c>
      <c r="V113" s="97">
        <v>105</v>
      </c>
      <c r="W113" s="72">
        <f t="shared" si="13"/>
        <v>1</v>
      </c>
      <c r="X113" s="64">
        <f t="shared" si="14"/>
        <v>1</v>
      </c>
      <c r="Y113" s="64">
        <f t="shared" si="15"/>
        <v>0</v>
      </c>
      <c r="Z113" s="66">
        <f t="shared" si="16"/>
        <v>0</v>
      </c>
      <c r="AA113" s="99" t="str">
        <f t="shared" si="17"/>
        <v>SRSA</v>
      </c>
      <c r="AB113" s="72">
        <f t="shared" si="18"/>
        <v>1</v>
      </c>
      <c r="AC113" s="64">
        <f t="shared" si="19"/>
        <v>0</v>
      </c>
      <c r="AD113" s="66">
        <f t="shared" si="20"/>
        <v>0</v>
      </c>
      <c r="AE113" s="99" t="str">
        <f t="shared" si="21"/>
        <v>-</v>
      </c>
      <c r="AF113" s="72">
        <f t="shared" si="22"/>
        <v>0</v>
      </c>
    </row>
    <row r="114" spans="1:32" ht="12.75">
      <c r="A114" s="80">
        <v>3119450</v>
      </c>
      <c r="B114" s="81">
        <v>240016000</v>
      </c>
      <c r="C114" s="72" t="s">
        <v>1420</v>
      </c>
      <c r="D114" s="64" t="s">
        <v>952</v>
      </c>
      <c r="E114" s="64" t="s">
        <v>953</v>
      </c>
      <c r="F114" s="64">
        <v>68850</v>
      </c>
      <c r="G114" s="65">
        <v>1940</v>
      </c>
      <c r="H114" s="66">
        <v>3083243833</v>
      </c>
      <c r="I114" s="67">
        <v>7</v>
      </c>
      <c r="J114" s="68" t="s">
        <v>530</v>
      </c>
      <c r="K114" s="91"/>
      <c r="L114" s="84">
        <v>16.52</v>
      </c>
      <c r="M114" s="88" t="s">
        <v>528</v>
      </c>
      <c r="N114" s="71">
        <v>3.846153846</v>
      </c>
      <c r="O114" s="68" t="s">
        <v>531</v>
      </c>
      <c r="P114" s="70"/>
      <c r="Q114" s="91" t="str">
        <f t="shared" si="12"/>
        <v>NO</v>
      </c>
      <c r="R114" s="93" t="s">
        <v>530</v>
      </c>
      <c r="S114" s="95">
        <v>733</v>
      </c>
      <c r="T114" s="75">
        <v>0</v>
      </c>
      <c r="U114" s="75">
        <v>37</v>
      </c>
      <c r="V114" s="97">
        <v>71</v>
      </c>
      <c r="W114" s="72">
        <f t="shared" si="13"/>
        <v>1</v>
      </c>
      <c r="X114" s="64">
        <f t="shared" si="14"/>
        <v>1</v>
      </c>
      <c r="Y114" s="64">
        <f t="shared" si="15"/>
        <v>0</v>
      </c>
      <c r="Z114" s="66">
        <f t="shared" si="16"/>
        <v>0</v>
      </c>
      <c r="AA114" s="99" t="str">
        <f t="shared" si="17"/>
        <v>SRSA</v>
      </c>
      <c r="AB114" s="72">
        <f t="shared" si="18"/>
        <v>1</v>
      </c>
      <c r="AC114" s="64">
        <f t="shared" si="19"/>
        <v>0</v>
      </c>
      <c r="AD114" s="66">
        <f t="shared" si="20"/>
        <v>0</v>
      </c>
      <c r="AE114" s="99" t="str">
        <f t="shared" si="21"/>
        <v>-</v>
      </c>
      <c r="AF114" s="72">
        <f t="shared" si="22"/>
        <v>0</v>
      </c>
    </row>
    <row r="115" spans="1:32" ht="12.75">
      <c r="A115" s="82">
        <v>3100013</v>
      </c>
      <c r="B115" s="82">
        <v>240017000</v>
      </c>
      <c r="C115" s="72" t="s">
        <v>951</v>
      </c>
      <c r="D115" s="64" t="s">
        <v>952</v>
      </c>
      <c r="E115" s="64" t="s">
        <v>953</v>
      </c>
      <c r="F115" s="64">
        <v>68850</v>
      </c>
      <c r="G115" s="65">
        <v>1940</v>
      </c>
      <c r="H115" s="66">
        <v>3083243833</v>
      </c>
      <c r="I115" s="67">
        <v>7</v>
      </c>
      <c r="J115" s="68" t="s">
        <v>530</v>
      </c>
      <c r="K115" s="91"/>
      <c r="L115" s="84">
        <v>41.97</v>
      </c>
      <c r="M115" s="88" t="s">
        <v>528</v>
      </c>
      <c r="N115" s="71">
        <v>10.52631579</v>
      </c>
      <c r="O115" s="68" t="s">
        <v>531</v>
      </c>
      <c r="P115" s="70"/>
      <c r="Q115" s="91" t="str">
        <f t="shared" si="12"/>
        <v>NO</v>
      </c>
      <c r="R115" s="93" t="s">
        <v>530</v>
      </c>
      <c r="S115" s="95">
        <v>2087</v>
      </c>
      <c r="T115" s="75">
        <v>0</v>
      </c>
      <c r="U115" s="75">
        <v>91</v>
      </c>
      <c r="V115" s="97">
        <v>172</v>
      </c>
      <c r="W115" s="72">
        <f t="shared" si="13"/>
        <v>1</v>
      </c>
      <c r="X115" s="64">
        <f t="shared" si="14"/>
        <v>1</v>
      </c>
      <c r="Y115" s="64">
        <f t="shared" si="15"/>
        <v>0</v>
      </c>
      <c r="Z115" s="66">
        <f t="shared" si="16"/>
        <v>0</v>
      </c>
      <c r="AA115" s="99" t="str">
        <f t="shared" si="17"/>
        <v>SRSA</v>
      </c>
      <c r="AB115" s="72">
        <f t="shared" si="18"/>
        <v>1</v>
      </c>
      <c r="AC115" s="64">
        <f t="shared" si="19"/>
        <v>0</v>
      </c>
      <c r="AD115" s="66">
        <f t="shared" si="20"/>
        <v>0</v>
      </c>
      <c r="AE115" s="99" t="str">
        <f t="shared" si="21"/>
        <v>-</v>
      </c>
      <c r="AF115" s="72">
        <f t="shared" si="22"/>
        <v>0</v>
      </c>
    </row>
    <row r="116" spans="1:32" ht="12.75">
      <c r="A116" s="80">
        <v>3124850</v>
      </c>
      <c r="B116" s="81">
        <v>240022000</v>
      </c>
      <c r="C116" s="72" t="s">
        <v>1450</v>
      </c>
      <c r="D116" s="64" t="s">
        <v>952</v>
      </c>
      <c r="E116" s="64" t="s">
        <v>953</v>
      </c>
      <c r="F116" s="64">
        <v>68850</v>
      </c>
      <c r="G116" s="65">
        <v>1940</v>
      </c>
      <c r="H116" s="66">
        <v>3083243833</v>
      </c>
      <c r="I116" s="67">
        <v>7</v>
      </c>
      <c r="J116" s="68" t="s">
        <v>530</v>
      </c>
      <c r="K116" s="91"/>
      <c r="L116" s="84">
        <v>22.14</v>
      </c>
      <c r="M116" s="88" t="s">
        <v>528</v>
      </c>
      <c r="N116" s="71">
        <v>9.433962264</v>
      </c>
      <c r="O116" s="68" t="s">
        <v>531</v>
      </c>
      <c r="P116" s="70"/>
      <c r="Q116" s="91" t="str">
        <f t="shared" si="12"/>
        <v>NO</v>
      </c>
      <c r="R116" s="93" t="s">
        <v>530</v>
      </c>
      <c r="S116" s="95">
        <v>1701</v>
      </c>
      <c r="T116" s="75">
        <v>0</v>
      </c>
      <c r="U116" s="75">
        <v>41</v>
      </c>
      <c r="V116" s="97">
        <v>79</v>
      </c>
      <c r="W116" s="72">
        <f t="shared" si="13"/>
        <v>1</v>
      </c>
      <c r="X116" s="64">
        <f t="shared" si="14"/>
        <v>1</v>
      </c>
      <c r="Y116" s="64">
        <f t="shared" si="15"/>
        <v>0</v>
      </c>
      <c r="Z116" s="66">
        <f t="shared" si="16"/>
        <v>0</v>
      </c>
      <c r="AA116" s="99" t="str">
        <f t="shared" si="17"/>
        <v>SRSA</v>
      </c>
      <c r="AB116" s="72">
        <f t="shared" si="18"/>
        <v>1</v>
      </c>
      <c r="AC116" s="64">
        <f t="shared" si="19"/>
        <v>0</v>
      </c>
      <c r="AD116" s="66">
        <f t="shared" si="20"/>
        <v>0</v>
      </c>
      <c r="AE116" s="99" t="str">
        <f t="shared" si="21"/>
        <v>-</v>
      </c>
      <c r="AF116" s="72">
        <f t="shared" si="22"/>
        <v>0</v>
      </c>
    </row>
    <row r="117" spans="1:32" ht="12.75">
      <c r="A117" s="80">
        <v>3127360</v>
      </c>
      <c r="B117" s="81">
        <v>240025000</v>
      </c>
      <c r="C117" s="72" t="s">
        <v>1461</v>
      </c>
      <c r="D117" s="64" t="s">
        <v>952</v>
      </c>
      <c r="E117" s="64" t="s">
        <v>953</v>
      </c>
      <c r="F117" s="64">
        <v>68850</v>
      </c>
      <c r="G117" s="65">
        <v>1940</v>
      </c>
      <c r="H117" s="66">
        <v>3083243833</v>
      </c>
      <c r="I117" s="67">
        <v>7</v>
      </c>
      <c r="J117" s="68" t="s">
        <v>530</v>
      </c>
      <c r="K117" s="91"/>
      <c r="L117" s="84">
        <v>31.66</v>
      </c>
      <c r="M117" s="88" t="s">
        <v>528</v>
      </c>
      <c r="N117" s="71">
        <v>6.666666667</v>
      </c>
      <c r="O117" s="68" t="s">
        <v>531</v>
      </c>
      <c r="P117" s="70"/>
      <c r="Q117" s="91" t="str">
        <f t="shared" si="12"/>
        <v>NO</v>
      </c>
      <c r="R117" s="93" t="s">
        <v>530</v>
      </c>
      <c r="S117" s="95">
        <v>542</v>
      </c>
      <c r="T117" s="75">
        <v>0</v>
      </c>
      <c r="U117" s="75">
        <v>67</v>
      </c>
      <c r="V117" s="97">
        <v>127</v>
      </c>
      <c r="W117" s="72">
        <f t="shared" si="13"/>
        <v>1</v>
      </c>
      <c r="X117" s="64">
        <f t="shared" si="14"/>
        <v>1</v>
      </c>
      <c r="Y117" s="64">
        <f t="shared" si="15"/>
        <v>0</v>
      </c>
      <c r="Z117" s="66">
        <f t="shared" si="16"/>
        <v>0</v>
      </c>
      <c r="AA117" s="99" t="str">
        <f t="shared" si="17"/>
        <v>SRSA</v>
      </c>
      <c r="AB117" s="72">
        <f t="shared" si="18"/>
        <v>1</v>
      </c>
      <c r="AC117" s="64">
        <f t="shared" si="19"/>
        <v>0</v>
      </c>
      <c r="AD117" s="66">
        <f t="shared" si="20"/>
        <v>0</v>
      </c>
      <c r="AE117" s="99" t="str">
        <f t="shared" si="21"/>
        <v>-</v>
      </c>
      <c r="AF117" s="72">
        <f t="shared" si="22"/>
        <v>0</v>
      </c>
    </row>
    <row r="118" spans="1:32" ht="12.75">
      <c r="A118" s="80">
        <v>3128950</v>
      </c>
      <c r="B118" s="81">
        <v>240027000</v>
      </c>
      <c r="C118" s="72" t="s">
        <v>1473</v>
      </c>
      <c r="D118" s="64" t="s">
        <v>952</v>
      </c>
      <c r="E118" s="64" t="s">
        <v>953</v>
      </c>
      <c r="F118" s="64">
        <v>68850</v>
      </c>
      <c r="G118" s="65">
        <v>1940</v>
      </c>
      <c r="H118" s="66">
        <v>3083243833</v>
      </c>
      <c r="I118" s="67">
        <v>6</v>
      </c>
      <c r="J118" s="68" t="s">
        <v>531</v>
      </c>
      <c r="K118" s="91"/>
      <c r="L118" s="84">
        <v>0.93</v>
      </c>
      <c r="M118" s="88" t="s">
        <v>528</v>
      </c>
      <c r="N118" s="71">
        <v>14.28571429</v>
      </c>
      <c r="O118" s="68" t="s">
        <v>531</v>
      </c>
      <c r="P118" s="70"/>
      <c r="Q118" s="91" t="str">
        <f t="shared" si="12"/>
        <v>NO</v>
      </c>
      <c r="R118" s="93" t="s">
        <v>530</v>
      </c>
      <c r="S118" s="95">
        <v>0</v>
      </c>
      <c r="T118" s="75">
        <v>0</v>
      </c>
      <c r="U118" s="75">
        <v>0</v>
      </c>
      <c r="V118" s="97">
        <v>0</v>
      </c>
      <c r="W118" s="72">
        <f t="shared" si="13"/>
        <v>0</v>
      </c>
      <c r="X118" s="64">
        <f t="shared" si="14"/>
        <v>1</v>
      </c>
      <c r="Y118" s="64">
        <f t="shared" si="15"/>
        <v>0</v>
      </c>
      <c r="Z118" s="66">
        <f t="shared" si="16"/>
        <v>0</v>
      </c>
      <c r="AA118" s="99" t="str">
        <f t="shared" si="17"/>
        <v>-</v>
      </c>
      <c r="AB118" s="72">
        <f t="shared" si="18"/>
        <v>1</v>
      </c>
      <c r="AC118" s="64">
        <f t="shared" si="19"/>
        <v>0</v>
      </c>
      <c r="AD118" s="66">
        <f t="shared" si="20"/>
        <v>0</v>
      </c>
      <c r="AE118" s="99" t="str">
        <f t="shared" si="21"/>
        <v>-</v>
      </c>
      <c r="AF118" s="72">
        <f t="shared" si="22"/>
        <v>0</v>
      </c>
    </row>
    <row r="119" spans="1:32" ht="12.75">
      <c r="A119" s="80">
        <v>3130660</v>
      </c>
      <c r="B119" s="81">
        <v>240029000</v>
      </c>
      <c r="C119" s="72" t="s">
        <v>1483</v>
      </c>
      <c r="D119" s="64" t="s">
        <v>952</v>
      </c>
      <c r="E119" s="64" t="s">
        <v>953</v>
      </c>
      <c r="F119" s="64">
        <v>68850</v>
      </c>
      <c r="G119" s="65">
        <v>1940</v>
      </c>
      <c r="H119" s="66">
        <v>3083243833</v>
      </c>
      <c r="I119" s="67">
        <v>7</v>
      </c>
      <c r="J119" s="68" t="s">
        <v>530</v>
      </c>
      <c r="K119" s="91"/>
      <c r="L119" s="84">
        <v>24.1</v>
      </c>
      <c r="M119" s="88" t="s">
        <v>528</v>
      </c>
      <c r="N119" s="71">
        <v>4.761904762</v>
      </c>
      <c r="O119" s="68" t="s">
        <v>531</v>
      </c>
      <c r="P119" s="70"/>
      <c r="Q119" s="91" t="str">
        <f t="shared" si="12"/>
        <v>NO</v>
      </c>
      <c r="R119" s="93" t="s">
        <v>530</v>
      </c>
      <c r="S119" s="95">
        <v>1113</v>
      </c>
      <c r="T119" s="75">
        <v>0</v>
      </c>
      <c r="U119" s="75">
        <v>49</v>
      </c>
      <c r="V119" s="97">
        <v>94</v>
      </c>
      <c r="W119" s="72">
        <f t="shared" si="13"/>
        <v>1</v>
      </c>
      <c r="X119" s="64">
        <f t="shared" si="14"/>
        <v>1</v>
      </c>
      <c r="Y119" s="64">
        <f t="shared" si="15"/>
        <v>0</v>
      </c>
      <c r="Z119" s="66">
        <f t="shared" si="16"/>
        <v>0</v>
      </c>
      <c r="AA119" s="99" t="str">
        <f t="shared" si="17"/>
        <v>SRSA</v>
      </c>
      <c r="AB119" s="72">
        <f t="shared" si="18"/>
        <v>1</v>
      </c>
      <c r="AC119" s="64">
        <f t="shared" si="19"/>
        <v>0</v>
      </c>
      <c r="AD119" s="66">
        <f t="shared" si="20"/>
        <v>0</v>
      </c>
      <c r="AE119" s="99" t="str">
        <f t="shared" si="21"/>
        <v>-</v>
      </c>
      <c r="AF119" s="72">
        <f t="shared" si="22"/>
        <v>0</v>
      </c>
    </row>
    <row r="120" spans="1:32" ht="12.75">
      <c r="A120" s="80">
        <v>3133800</v>
      </c>
      <c r="B120" s="81">
        <v>710033000</v>
      </c>
      <c r="C120" s="72" t="s">
        <v>1509</v>
      </c>
      <c r="D120" s="64" t="s">
        <v>1510</v>
      </c>
      <c r="E120" s="64" t="s">
        <v>1511</v>
      </c>
      <c r="F120" s="64">
        <v>68631</v>
      </c>
      <c r="G120" s="65">
        <v>98</v>
      </c>
      <c r="H120" s="66">
        <v>4022850143</v>
      </c>
      <c r="I120" s="67">
        <v>7</v>
      </c>
      <c r="J120" s="68" t="s">
        <v>530</v>
      </c>
      <c r="K120" s="91"/>
      <c r="L120" s="84">
        <v>27.23</v>
      </c>
      <c r="M120" s="88" t="s">
        <v>528</v>
      </c>
      <c r="N120" s="71">
        <v>17.39130435</v>
      </c>
      <c r="O120" s="68" t="s">
        <v>531</v>
      </c>
      <c r="P120" s="70"/>
      <c r="Q120" s="91" t="str">
        <f t="shared" si="12"/>
        <v>NO</v>
      </c>
      <c r="R120" s="93" t="s">
        <v>530</v>
      </c>
      <c r="S120" s="95">
        <v>3594</v>
      </c>
      <c r="T120" s="75">
        <v>44</v>
      </c>
      <c r="U120" s="75">
        <v>55</v>
      </c>
      <c r="V120" s="97">
        <v>105</v>
      </c>
      <c r="W120" s="72">
        <f t="shared" si="13"/>
        <v>1</v>
      </c>
      <c r="X120" s="64">
        <f t="shared" si="14"/>
        <v>1</v>
      </c>
      <c r="Y120" s="64">
        <f t="shared" si="15"/>
        <v>0</v>
      </c>
      <c r="Z120" s="66">
        <f t="shared" si="16"/>
        <v>0</v>
      </c>
      <c r="AA120" s="99" t="str">
        <f t="shared" si="17"/>
        <v>SRSA</v>
      </c>
      <c r="AB120" s="72">
        <f t="shared" si="18"/>
        <v>1</v>
      </c>
      <c r="AC120" s="64">
        <f t="shared" si="19"/>
        <v>0</v>
      </c>
      <c r="AD120" s="66">
        <f t="shared" si="20"/>
        <v>0</v>
      </c>
      <c r="AE120" s="99" t="str">
        <f t="shared" si="21"/>
        <v>-</v>
      </c>
      <c r="AF120" s="72">
        <f t="shared" si="22"/>
        <v>0</v>
      </c>
    </row>
    <row r="121" spans="1:32" ht="12.75">
      <c r="A121" s="80">
        <v>3137800</v>
      </c>
      <c r="B121" s="81">
        <v>70039000</v>
      </c>
      <c r="C121" s="72" t="s">
        <v>1532</v>
      </c>
      <c r="D121" s="64" t="s">
        <v>1533</v>
      </c>
      <c r="E121" s="64" t="s">
        <v>1186</v>
      </c>
      <c r="F121" s="64">
        <v>69301</v>
      </c>
      <c r="G121" s="65">
        <v>9745</v>
      </c>
      <c r="H121" s="66">
        <v>3087623402</v>
      </c>
      <c r="I121" s="67">
        <v>7</v>
      </c>
      <c r="J121" s="68" t="s">
        <v>530</v>
      </c>
      <c r="K121" s="91"/>
      <c r="L121" s="84">
        <v>13.98</v>
      </c>
      <c r="M121" s="88" t="s">
        <v>528</v>
      </c>
      <c r="N121" s="71">
        <v>7.894736842</v>
      </c>
      <c r="O121" s="68" t="s">
        <v>531</v>
      </c>
      <c r="P121" s="70"/>
      <c r="Q121" s="91" t="str">
        <f t="shared" si="12"/>
        <v>NO</v>
      </c>
      <c r="R121" s="93" t="s">
        <v>530</v>
      </c>
      <c r="S121" s="95">
        <v>2111</v>
      </c>
      <c r="T121" s="75">
        <v>0</v>
      </c>
      <c r="U121" s="75">
        <v>32</v>
      </c>
      <c r="V121" s="97">
        <v>112</v>
      </c>
      <c r="W121" s="72">
        <f t="shared" si="13"/>
        <v>1</v>
      </c>
      <c r="X121" s="64">
        <f t="shared" si="14"/>
        <v>1</v>
      </c>
      <c r="Y121" s="64">
        <f t="shared" si="15"/>
        <v>0</v>
      </c>
      <c r="Z121" s="66">
        <f t="shared" si="16"/>
        <v>0</v>
      </c>
      <c r="AA121" s="99" t="str">
        <f t="shared" si="17"/>
        <v>SRSA</v>
      </c>
      <c r="AB121" s="72">
        <f t="shared" si="18"/>
        <v>1</v>
      </c>
      <c r="AC121" s="64">
        <f t="shared" si="19"/>
        <v>0</v>
      </c>
      <c r="AD121" s="66">
        <f t="shared" si="20"/>
        <v>0</v>
      </c>
      <c r="AE121" s="99" t="str">
        <f t="shared" si="21"/>
        <v>-</v>
      </c>
      <c r="AF121" s="72">
        <f t="shared" si="22"/>
        <v>0</v>
      </c>
    </row>
    <row r="122" spans="1:32" ht="12.75">
      <c r="A122" s="80">
        <v>3139120</v>
      </c>
      <c r="B122" s="81">
        <v>730041000</v>
      </c>
      <c r="C122" s="72" t="s">
        <v>1538</v>
      </c>
      <c r="D122" s="64" t="s">
        <v>1539</v>
      </c>
      <c r="E122" s="64" t="s">
        <v>1384</v>
      </c>
      <c r="F122" s="64">
        <v>69001</v>
      </c>
      <c r="G122" s="65">
        <v>9558</v>
      </c>
      <c r="H122" s="66">
        <v>3083455679</v>
      </c>
      <c r="I122" s="67">
        <v>7</v>
      </c>
      <c r="J122" s="68" t="s">
        <v>530</v>
      </c>
      <c r="K122" s="91"/>
      <c r="L122" s="84">
        <v>16.92</v>
      </c>
      <c r="M122" s="88" t="s">
        <v>528</v>
      </c>
      <c r="N122" s="71">
        <v>42.85714286</v>
      </c>
      <c r="O122" s="68" t="s">
        <v>530</v>
      </c>
      <c r="P122" s="70"/>
      <c r="Q122" s="91" t="str">
        <f t="shared" si="12"/>
        <v>NO</v>
      </c>
      <c r="R122" s="93" t="s">
        <v>530</v>
      </c>
      <c r="S122" s="95">
        <v>3420</v>
      </c>
      <c r="T122" s="75">
        <v>513</v>
      </c>
      <c r="U122" s="75">
        <v>35</v>
      </c>
      <c r="V122" s="97">
        <v>148</v>
      </c>
      <c r="W122" s="72">
        <f t="shared" si="13"/>
        <v>1</v>
      </c>
      <c r="X122" s="64">
        <f t="shared" si="14"/>
        <v>1</v>
      </c>
      <c r="Y122" s="64">
        <f t="shared" si="15"/>
        <v>0</v>
      </c>
      <c r="Z122" s="66">
        <f t="shared" si="16"/>
        <v>0</v>
      </c>
      <c r="AA122" s="99" t="str">
        <f t="shared" si="17"/>
        <v>SRSA</v>
      </c>
      <c r="AB122" s="72">
        <f t="shared" si="18"/>
        <v>1</v>
      </c>
      <c r="AC122" s="64">
        <f t="shared" si="19"/>
        <v>1</v>
      </c>
      <c r="AD122" s="66" t="str">
        <f t="shared" si="20"/>
        <v>Initial</v>
      </c>
      <c r="AE122" s="99" t="str">
        <f t="shared" si="21"/>
        <v>-</v>
      </c>
      <c r="AF122" s="72" t="str">
        <f t="shared" si="22"/>
        <v>SRSA</v>
      </c>
    </row>
    <row r="123" spans="1:32" ht="12.75">
      <c r="A123" s="80">
        <v>3139750</v>
      </c>
      <c r="B123" s="81">
        <v>70042000</v>
      </c>
      <c r="C123" s="72" t="s">
        <v>1540</v>
      </c>
      <c r="D123" s="64" t="s">
        <v>1541</v>
      </c>
      <c r="E123" s="64" t="s">
        <v>1186</v>
      </c>
      <c r="F123" s="64">
        <v>69301</v>
      </c>
      <c r="G123" s="65">
        <v>9405</v>
      </c>
      <c r="H123" s="66">
        <v>3087625227</v>
      </c>
      <c r="I123" s="67">
        <v>7</v>
      </c>
      <c r="J123" s="68" t="s">
        <v>530</v>
      </c>
      <c r="K123" s="91"/>
      <c r="L123" s="84">
        <v>32.72</v>
      </c>
      <c r="M123" s="88" t="s">
        <v>528</v>
      </c>
      <c r="N123" s="71">
        <v>3.125</v>
      </c>
      <c r="O123" s="68" t="s">
        <v>531</v>
      </c>
      <c r="P123" s="70"/>
      <c r="Q123" s="91" t="str">
        <f t="shared" si="12"/>
        <v>NO</v>
      </c>
      <c r="R123" s="93" t="s">
        <v>530</v>
      </c>
      <c r="S123" s="95">
        <v>1655</v>
      </c>
      <c r="T123" s="75">
        <v>0</v>
      </c>
      <c r="U123" s="75">
        <v>67</v>
      </c>
      <c r="V123" s="97">
        <v>127</v>
      </c>
      <c r="W123" s="72">
        <f t="shared" si="13"/>
        <v>1</v>
      </c>
      <c r="X123" s="64">
        <f t="shared" si="14"/>
        <v>1</v>
      </c>
      <c r="Y123" s="64">
        <f t="shared" si="15"/>
        <v>0</v>
      </c>
      <c r="Z123" s="66">
        <f t="shared" si="16"/>
        <v>0</v>
      </c>
      <c r="AA123" s="99" t="str">
        <f t="shared" si="17"/>
        <v>SRSA</v>
      </c>
      <c r="AB123" s="72">
        <f t="shared" si="18"/>
        <v>1</v>
      </c>
      <c r="AC123" s="64">
        <f t="shared" si="19"/>
        <v>0</v>
      </c>
      <c r="AD123" s="66">
        <f t="shared" si="20"/>
        <v>0</v>
      </c>
      <c r="AE123" s="99" t="str">
        <f t="shared" si="21"/>
        <v>-</v>
      </c>
      <c r="AF123" s="72">
        <f t="shared" si="22"/>
        <v>0</v>
      </c>
    </row>
    <row r="124" spans="1:32" ht="12.75">
      <c r="A124" s="80">
        <v>3141040</v>
      </c>
      <c r="B124" s="81">
        <v>70044000</v>
      </c>
      <c r="C124" s="72" t="s">
        <v>1550</v>
      </c>
      <c r="D124" s="64" t="s">
        <v>1551</v>
      </c>
      <c r="E124" s="64" t="s">
        <v>1186</v>
      </c>
      <c r="F124" s="64">
        <v>69301</v>
      </c>
      <c r="G124" s="65">
        <v>744</v>
      </c>
      <c r="H124" s="66">
        <v>3087623776</v>
      </c>
      <c r="I124" s="67">
        <v>7</v>
      </c>
      <c r="J124" s="68" t="s">
        <v>530</v>
      </c>
      <c r="K124" s="91"/>
      <c r="L124" s="84">
        <v>28.79</v>
      </c>
      <c r="M124" s="88" t="s">
        <v>528</v>
      </c>
      <c r="N124" s="71">
        <v>21.05263158</v>
      </c>
      <c r="O124" s="68" t="s">
        <v>530</v>
      </c>
      <c r="P124" s="70"/>
      <c r="Q124" s="91" t="str">
        <f t="shared" si="12"/>
        <v>NO</v>
      </c>
      <c r="R124" s="93" t="s">
        <v>530</v>
      </c>
      <c r="S124" s="95">
        <v>1870</v>
      </c>
      <c r="T124" s="75">
        <v>0</v>
      </c>
      <c r="U124" s="75">
        <v>61</v>
      </c>
      <c r="V124" s="97">
        <v>116</v>
      </c>
      <c r="W124" s="72">
        <f t="shared" si="13"/>
        <v>1</v>
      </c>
      <c r="X124" s="64">
        <f t="shared" si="14"/>
        <v>1</v>
      </c>
      <c r="Y124" s="64">
        <f t="shared" si="15"/>
        <v>0</v>
      </c>
      <c r="Z124" s="66">
        <f t="shared" si="16"/>
        <v>0</v>
      </c>
      <c r="AA124" s="99" t="str">
        <f t="shared" si="17"/>
        <v>SRSA</v>
      </c>
      <c r="AB124" s="72">
        <f t="shared" si="18"/>
        <v>1</v>
      </c>
      <c r="AC124" s="64">
        <f t="shared" si="19"/>
        <v>1</v>
      </c>
      <c r="AD124" s="66" t="str">
        <f t="shared" si="20"/>
        <v>Initial</v>
      </c>
      <c r="AE124" s="99" t="str">
        <f t="shared" si="21"/>
        <v>-</v>
      </c>
      <c r="AF124" s="72" t="str">
        <f t="shared" si="22"/>
        <v>SRSA</v>
      </c>
    </row>
    <row r="125" spans="1:32" ht="12.75">
      <c r="A125" s="80">
        <v>3169300</v>
      </c>
      <c r="B125" s="81">
        <v>240044000</v>
      </c>
      <c r="C125" s="72" t="s">
        <v>109</v>
      </c>
      <c r="D125" s="64" t="s">
        <v>952</v>
      </c>
      <c r="E125" s="64" t="s">
        <v>953</v>
      </c>
      <c r="F125" s="64">
        <v>68850</v>
      </c>
      <c r="G125" s="65">
        <v>1940</v>
      </c>
      <c r="H125" s="66">
        <v>3083243833</v>
      </c>
      <c r="I125" s="67">
        <v>7</v>
      </c>
      <c r="J125" s="68" t="s">
        <v>530</v>
      </c>
      <c r="K125" s="91"/>
      <c r="L125" s="84">
        <v>5.78</v>
      </c>
      <c r="M125" s="88" t="s">
        <v>528</v>
      </c>
      <c r="N125" s="71">
        <v>20</v>
      </c>
      <c r="O125" s="68" t="s">
        <v>530</v>
      </c>
      <c r="P125" s="70"/>
      <c r="Q125" s="91" t="str">
        <f t="shared" si="12"/>
        <v>NO</v>
      </c>
      <c r="R125" s="93" t="s">
        <v>530</v>
      </c>
      <c r="S125" s="95">
        <v>1745</v>
      </c>
      <c r="T125" s="75">
        <v>0</v>
      </c>
      <c r="U125" s="75">
        <v>12</v>
      </c>
      <c r="V125" s="97">
        <v>22</v>
      </c>
      <c r="W125" s="72">
        <f t="shared" si="13"/>
        <v>1</v>
      </c>
      <c r="X125" s="64">
        <f t="shared" si="14"/>
        <v>1</v>
      </c>
      <c r="Y125" s="64">
        <f t="shared" si="15"/>
        <v>0</v>
      </c>
      <c r="Z125" s="66">
        <f t="shared" si="16"/>
        <v>0</v>
      </c>
      <c r="AA125" s="99" t="str">
        <f t="shared" si="17"/>
        <v>SRSA</v>
      </c>
      <c r="AB125" s="72">
        <f t="shared" si="18"/>
        <v>1</v>
      </c>
      <c r="AC125" s="64">
        <f t="shared" si="19"/>
        <v>1</v>
      </c>
      <c r="AD125" s="66" t="str">
        <f t="shared" si="20"/>
        <v>Initial</v>
      </c>
      <c r="AE125" s="99" t="str">
        <f t="shared" si="21"/>
        <v>-</v>
      </c>
      <c r="AF125" s="72" t="str">
        <f t="shared" si="22"/>
        <v>SRSA</v>
      </c>
    </row>
    <row r="126" spans="1:32" ht="12.75">
      <c r="A126" s="80">
        <v>3141190</v>
      </c>
      <c r="B126" s="81">
        <v>160045000</v>
      </c>
      <c r="C126" s="72" t="s">
        <v>1552</v>
      </c>
      <c r="D126" s="64" t="s">
        <v>1357</v>
      </c>
      <c r="E126" s="64" t="s">
        <v>1358</v>
      </c>
      <c r="F126" s="64">
        <v>69201</v>
      </c>
      <c r="G126" s="65">
        <v>1842</v>
      </c>
      <c r="H126" s="66">
        <v>4023761680</v>
      </c>
      <c r="I126" s="67">
        <v>7</v>
      </c>
      <c r="J126" s="68" t="s">
        <v>530</v>
      </c>
      <c r="K126" s="91"/>
      <c r="L126" s="84">
        <v>1.92</v>
      </c>
      <c r="M126" s="88" t="s">
        <v>529</v>
      </c>
      <c r="N126" s="71">
        <v>16.66666667</v>
      </c>
      <c r="O126" s="68" t="s">
        <v>531</v>
      </c>
      <c r="P126" s="70"/>
      <c r="Q126" s="91" t="str">
        <f t="shared" si="12"/>
        <v>NO</v>
      </c>
      <c r="R126" s="93" t="s">
        <v>530</v>
      </c>
      <c r="S126" s="95">
        <v>722</v>
      </c>
      <c r="T126" s="75">
        <v>0</v>
      </c>
      <c r="U126" s="75">
        <v>10</v>
      </c>
      <c r="V126" s="97">
        <v>19</v>
      </c>
      <c r="W126" s="72">
        <f t="shared" si="13"/>
        <v>1</v>
      </c>
      <c r="X126" s="64">
        <f t="shared" si="14"/>
        <v>1</v>
      </c>
      <c r="Y126" s="64">
        <f t="shared" si="15"/>
        <v>0</v>
      </c>
      <c r="Z126" s="66">
        <f t="shared" si="16"/>
        <v>0</v>
      </c>
      <c r="AA126" s="99" t="str">
        <f t="shared" si="17"/>
        <v>SRSA</v>
      </c>
      <c r="AB126" s="72">
        <f t="shared" si="18"/>
        <v>1</v>
      </c>
      <c r="AC126" s="64">
        <f t="shared" si="19"/>
        <v>0</v>
      </c>
      <c r="AD126" s="66">
        <f t="shared" si="20"/>
        <v>0</v>
      </c>
      <c r="AE126" s="99" t="str">
        <f t="shared" si="21"/>
        <v>-</v>
      </c>
      <c r="AF126" s="72">
        <f t="shared" si="22"/>
        <v>0</v>
      </c>
    </row>
    <row r="127" spans="1:32" ht="12.75">
      <c r="A127" s="80">
        <v>3151960</v>
      </c>
      <c r="B127" s="81">
        <v>100065000</v>
      </c>
      <c r="C127" s="72" t="s">
        <v>5</v>
      </c>
      <c r="D127" s="64" t="s">
        <v>6</v>
      </c>
      <c r="E127" s="64" t="s">
        <v>7</v>
      </c>
      <c r="F127" s="64">
        <v>68869</v>
      </c>
      <c r="G127" s="65">
        <v>3123</v>
      </c>
      <c r="H127" s="66">
        <v>3084672339</v>
      </c>
      <c r="I127" s="67">
        <v>7</v>
      </c>
      <c r="J127" s="68" t="s">
        <v>530</v>
      </c>
      <c r="K127" s="91"/>
      <c r="L127" s="84">
        <v>2.94</v>
      </c>
      <c r="M127" s="88" t="s">
        <v>528</v>
      </c>
      <c r="N127" s="71">
        <v>15.38461538</v>
      </c>
      <c r="O127" s="68" t="s">
        <v>531</v>
      </c>
      <c r="P127" s="70"/>
      <c r="Q127" s="91" t="str">
        <f t="shared" si="12"/>
        <v>NO</v>
      </c>
      <c r="R127" s="93" t="s">
        <v>530</v>
      </c>
      <c r="S127" s="95">
        <v>817</v>
      </c>
      <c r="T127" s="75">
        <v>0</v>
      </c>
      <c r="U127" s="75">
        <v>6</v>
      </c>
      <c r="V127" s="97">
        <v>11</v>
      </c>
      <c r="W127" s="72">
        <f t="shared" si="13"/>
        <v>1</v>
      </c>
      <c r="X127" s="64">
        <f t="shared" si="14"/>
        <v>1</v>
      </c>
      <c r="Y127" s="64">
        <f t="shared" si="15"/>
        <v>0</v>
      </c>
      <c r="Z127" s="66">
        <f t="shared" si="16"/>
        <v>0</v>
      </c>
      <c r="AA127" s="99" t="str">
        <f t="shared" si="17"/>
        <v>SRSA</v>
      </c>
      <c r="AB127" s="72">
        <f t="shared" si="18"/>
        <v>1</v>
      </c>
      <c r="AC127" s="64">
        <f t="shared" si="19"/>
        <v>0</v>
      </c>
      <c r="AD127" s="66">
        <f t="shared" si="20"/>
        <v>0</v>
      </c>
      <c r="AE127" s="99" t="str">
        <f t="shared" si="21"/>
        <v>-</v>
      </c>
      <c r="AF127" s="72">
        <f t="shared" si="22"/>
        <v>0</v>
      </c>
    </row>
    <row r="128" spans="1:32" ht="12.75">
      <c r="A128" s="80">
        <v>3153800</v>
      </c>
      <c r="B128" s="81">
        <v>360070000</v>
      </c>
      <c r="C128" s="72" t="s">
        <v>14</v>
      </c>
      <c r="D128" s="64" t="s">
        <v>1366</v>
      </c>
      <c r="E128" s="64" t="s">
        <v>1249</v>
      </c>
      <c r="F128" s="64">
        <v>68823</v>
      </c>
      <c r="G128" s="65">
        <v>729</v>
      </c>
      <c r="H128" s="66">
        <v>3083464367</v>
      </c>
      <c r="I128" s="67">
        <v>7</v>
      </c>
      <c r="J128" s="68" t="s">
        <v>530</v>
      </c>
      <c r="K128" s="91"/>
      <c r="L128" s="84">
        <v>12.76</v>
      </c>
      <c r="M128" s="88" t="s">
        <v>529</v>
      </c>
      <c r="N128" s="71">
        <v>21.42857143</v>
      </c>
      <c r="O128" s="68" t="s">
        <v>530</v>
      </c>
      <c r="P128" s="70"/>
      <c r="Q128" s="91" t="str">
        <f t="shared" si="12"/>
        <v>NO</v>
      </c>
      <c r="R128" s="93" t="s">
        <v>530</v>
      </c>
      <c r="S128" s="95">
        <v>1924</v>
      </c>
      <c r="T128" s="75">
        <v>0</v>
      </c>
      <c r="U128" s="75">
        <v>26</v>
      </c>
      <c r="V128" s="97">
        <v>49</v>
      </c>
      <c r="W128" s="72">
        <f t="shared" si="13"/>
        <v>1</v>
      </c>
      <c r="X128" s="64">
        <f t="shared" si="14"/>
        <v>1</v>
      </c>
      <c r="Y128" s="64">
        <f t="shared" si="15"/>
        <v>0</v>
      </c>
      <c r="Z128" s="66">
        <f t="shared" si="16"/>
        <v>0</v>
      </c>
      <c r="AA128" s="99" t="str">
        <f t="shared" si="17"/>
        <v>SRSA</v>
      </c>
      <c r="AB128" s="72">
        <f t="shared" si="18"/>
        <v>1</v>
      </c>
      <c r="AC128" s="64">
        <f t="shared" si="19"/>
        <v>1</v>
      </c>
      <c r="AD128" s="66" t="str">
        <f t="shared" si="20"/>
        <v>Initial</v>
      </c>
      <c r="AE128" s="99" t="str">
        <f t="shared" si="21"/>
        <v>-</v>
      </c>
      <c r="AF128" s="72" t="str">
        <f t="shared" si="22"/>
        <v>SRSA</v>
      </c>
    </row>
    <row r="129" spans="1:32" ht="12.75">
      <c r="A129" s="80">
        <v>3156670</v>
      </c>
      <c r="B129" s="81">
        <v>170077000</v>
      </c>
      <c r="C129" s="72" t="s">
        <v>26</v>
      </c>
      <c r="D129" s="64" t="s">
        <v>27</v>
      </c>
      <c r="E129" s="64" t="s">
        <v>1508</v>
      </c>
      <c r="F129" s="64">
        <v>69162</v>
      </c>
      <c r="G129" s="65">
        <v>77</v>
      </c>
      <c r="H129" s="66">
        <v>3082544677</v>
      </c>
      <c r="I129" s="67">
        <v>7</v>
      </c>
      <c r="J129" s="68" t="s">
        <v>530</v>
      </c>
      <c r="K129" s="91"/>
      <c r="L129" s="84">
        <v>17.05</v>
      </c>
      <c r="M129" s="88" t="s">
        <v>529</v>
      </c>
      <c r="N129" s="71">
        <v>8.333333333</v>
      </c>
      <c r="O129" s="68" t="s">
        <v>531</v>
      </c>
      <c r="P129" s="70"/>
      <c r="Q129" s="91" t="str">
        <f t="shared" si="12"/>
        <v>NO</v>
      </c>
      <c r="R129" s="93" t="s">
        <v>530</v>
      </c>
      <c r="S129" s="95">
        <v>1155</v>
      </c>
      <c r="T129" s="75">
        <v>0</v>
      </c>
      <c r="U129" s="75">
        <v>37</v>
      </c>
      <c r="V129" s="97">
        <v>71</v>
      </c>
      <c r="W129" s="72">
        <f t="shared" si="13"/>
        <v>1</v>
      </c>
      <c r="X129" s="64">
        <f t="shared" si="14"/>
        <v>1</v>
      </c>
      <c r="Y129" s="64">
        <f t="shared" si="15"/>
        <v>0</v>
      </c>
      <c r="Z129" s="66">
        <f t="shared" si="16"/>
        <v>0</v>
      </c>
      <c r="AA129" s="99" t="str">
        <f t="shared" si="17"/>
        <v>SRSA</v>
      </c>
      <c r="AB129" s="72">
        <f t="shared" si="18"/>
        <v>1</v>
      </c>
      <c r="AC129" s="64">
        <f t="shared" si="19"/>
        <v>0</v>
      </c>
      <c r="AD129" s="66">
        <f t="shared" si="20"/>
        <v>0</v>
      </c>
      <c r="AE129" s="99" t="str">
        <f t="shared" si="21"/>
        <v>-</v>
      </c>
      <c r="AF129" s="72">
        <f t="shared" si="22"/>
        <v>0</v>
      </c>
    </row>
    <row r="130" spans="1:32" ht="12.75">
      <c r="A130" s="80">
        <v>3169450</v>
      </c>
      <c r="B130" s="81">
        <v>240081000</v>
      </c>
      <c r="C130" s="72" t="s">
        <v>110</v>
      </c>
      <c r="D130" s="64" t="s">
        <v>952</v>
      </c>
      <c r="E130" s="64" t="s">
        <v>953</v>
      </c>
      <c r="F130" s="64">
        <v>68850</v>
      </c>
      <c r="G130" s="65">
        <v>1940</v>
      </c>
      <c r="H130" s="66">
        <v>3083243833</v>
      </c>
      <c r="I130" s="67">
        <v>7</v>
      </c>
      <c r="J130" s="68" t="s">
        <v>530</v>
      </c>
      <c r="K130" s="91"/>
      <c r="L130" s="84">
        <v>9.89</v>
      </c>
      <c r="M130" s="88" t="s">
        <v>528</v>
      </c>
      <c r="N130" s="71">
        <v>5.555555556</v>
      </c>
      <c r="O130" s="68" t="s">
        <v>531</v>
      </c>
      <c r="P130" s="70"/>
      <c r="Q130" s="91" t="str">
        <f t="shared" si="12"/>
        <v>NO</v>
      </c>
      <c r="R130" s="93" t="s">
        <v>530</v>
      </c>
      <c r="S130" s="95">
        <v>542</v>
      </c>
      <c r="T130" s="75">
        <v>0</v>
      </c>
      <c r="U130" s="75">
        <v>20</v>
      </c>
      <c r="V130" s="97">
        <v>37</v>
      </c>
      <c r="W130" s="72">
        <f t="shared" si="13"/>
        <v>1</v>
      </c>
      <c r="X130" s="64">
        <f t="shared" si="14"/>
        <v>1</v>
      </c>
      <c r="Y130" s="64">
        <f t="shared" si="15"/>
        <v>0</v>
      </c>
      <c r="Z130" s="66">
        <f t="shared" si="16"/>
        <v>0</v>
      </c>
      <c r="AA130" s="99" t="str">
        <f t="shared" si="17"/>
        <v>SRSA</v>
      </c>
      <c r="AB130" s="72">
        <f t="shared" si="18"/>
        <v>1</v>
      </c>
      <c r="AC130" s="64">
        <f t="shared" si="19"/>
        <v>0</v>
      </c>
      <c r="AD130" s="66">
        <f t="shared" si="20"/>
        <v>0</v>
      </c>
      <c r="AE130" s="99" t="str">
        <f t="shared" si="21"/>
        <v>-</v>
      </c>
      <c r="AF130" s="72">
        <f t="shared" si="22"/>
        <v>0</v>
      </c>
    </row>
    <row r="131" spans="1:32" ht="12.75">
      <c r="A131" s="80">
        <v>3158340</v>
      </c>
      <c r="B131" s="81">
        <v>200082000</v>
      </c>
      <c r="C131" s="72" t="s">
        <v>35</v>
      </c>
      <c r="D131" s="64" t="s">
        <v>36</v>
      </c>
      <c r="E131" s="64" t="s">
        <v>938</v>
      </c>
      <c r="F131" s="64">
        <v>68788</v>
      </c>
      <c r="G131" s="65">
        <v>1848</v>
      </c>
      <c r="H131" s="66">
        <v>4023726010</v>
      </c>
      <c r="I131" s="67">
        <v>7</v>
      </c>
      <c r="J131" s="68" t="s">
        <v>530</v>
      </c>
      <c r="K131" s="91"/>
      <c r="L131" s="84">
        <v>8.84</v>
      </c>
      <c r="M131" s="88" t="s">
        <v>528</v>
      </c>
      <c r="N131" s="71">
        <v>10</v>
      </c>
      <c r="O131" s="68" t="s">
        <v>531</v>
      </c>
      <c r="P131" s="70"/>
      <c r="Q131" s="91" t="str">
        <f t="shared" si="12"/>
        <v>NO</v>
      </c>
      <c r="R131" s="93" t="s">
        <v>530</v>
      </c>
      <c r="S131" s="95">
        <v>1962</v>
      </c>
      <c r="T131" s="75">
        <v>0</v>
      </c>
      <c r="U131" s="75">
        <v>26</v>
      </c>
      <c r="V131" s="97">
        <v>49</v>
      </c>
      <c r="W131" s="72">
        <f t="shared" si="13"/>
        <v>1</v>
      </c>
      <c r="X131" s="64">
        <f t="shared" si="14"/>
        <v>1</v>
      </c>
      <c r="Y131" s="64">
        <f t="shared" si="15"/>
        <v>0</v>
      </c>
      <c r="Z131" s="66">
        <f t="shared" si="16"/>
        <v>0</v>
      </c>
      <c r="AA131" s="99" t="str">
        <f t="shared" si="17"/>
        <v>SRSA</v>
      </c>
      <c r="AB131" s="72">
        <f t="shared" si="18"/>
        <v>1</v>
      </c>
      <c r="AC131" s="64">
        <f t="shared" si="19"/>
        <v>0</v>
      </c>
      <c r="AD131" s="66">
        <f t="shared" si="20"/>
        <v>0</v>
      </c>
      <c r="AE131" s="99" t="str">
        <f t="shared" si="21"/>
        <v>-</v>
      </c>
      <c r="AF131" s="72">
        <f t="shared" si="22"/>
        <v>0</v>
      </c>
    </row>
    <row r="132" spans="1:32" ht="12.75">
      <c r="A132" s="80">
        <v>3158680</v>
      </c>
      <c r="B132" s="81">
        <v>160083000</v>
      </c>
      <c r="C132" s="72" t="s">
        <v>37</v>
      </c>
      <c r="D132" s="64" t="s">
        <v>1357</v>
      </c>
      <c r="E132" s="64" t="s">
        <v>1358</v>
      </c>
      <c r="F132" s="64">
        <v>69201</v>
      </c>
      <c r="G132" s="65">
        <v>1842</v>
      </c>
      <c r="H132" s="66">
        <v>4023761680</v>
      </c>
      <c r="I132" s="67">
        <v>7</v>
      </c>
      <c r="J132" s="68" t="s">
        <v>530</v>
      </c>
      <c r="K132" s="91"/>
      <c r="L132" s="84">
        <v>2</v>
      </c>
      <c r="M132" s="88" t="s">
        <v>529</v>
      </c>
      <c r="N132" s="71">
        <v>40</v>
      </c>
      <c r="O132" s="68" t="s">
        <v>530</v>
      </c>
      <c r="P132" s="70"/>
      <c r="Q132" s="91" t="str">
        <f aca="true" t="shared" si="23" ref="Q132:Q194">IF(AND(ISNUMBER(P132),P132&gt;=20),"YES","NO")</f>
        <v>NO</v>
      </c>
      <c r="R132" s="93" t="s">
        <v>530</v>
      </c>
      <c r="S132" s="95">
        <v>792</v>
      </c>
      <c r="T132" s="75">
        <v>0</v>
      </c>
      <c r="U132" s="75">
        <v>4</v>
      </c>
      <c r="V132" s="97">
        <v>7</v>
      </c>
      <c r="W132" s="72">
        <f t="shared" si="13"/>
        <v>1</v>
      </c>
      <c r="X132" s="64">
        <f t="shared" si="14"/>
        <v>1</v>
      </c>
      <c r="Y132" s="64">
        <f t="shared" si="15"/>
        <v>0</v>
      </c>
      <c r="Z132" s="66">
        <f t="shared" si="16"/>
        <v>0</v>
      </c>
      <c r="AA132" s="99" t="str">
        <f t="shared" si="17"/>
        <v>SRSA</v>
      </c>
      <c r="AB132" s="72">
        <f t="shared" si="18"/>
        <v>1</v>
      </c>
      <c r="AC132" s="64">
        <f t="shared" si="19"/>
        <v>1</v>
      </c>
      <c r="AD132" s="66" t="str">
        <f t="shared" si="20"/>
        <v>Initial</v>
      </c>
      <c r="AE132" s="99" t="str">
        <f t="shared" si="21"/>
        <v>-</v>
      </c>
      <c r="AF132" s="72" t="str">
        <f t="shared" si="22"/>
        <v>SRSA</v>
      </c>
    </row>
    <row r="133" spans="1:32" ht="12.75">
      <c r="A133" s="80">
        <v>3160600</v>
      </c>
      <c r="B133" s="81">
        <v>450090000</v>
      </c>
      <c r="C133" s="72" t="s">
        <v>41</v>
      </c>
      <c r="D133" s="64" t="s">
        <v>42</v>
      </c>
      <c r="E133" s="64" t="s">
        <v>1472</v>
      </c>
      <c r="F133" s="64">
        <v>68763</v>
      </c>
      <c r="G133" s="65" t="s">
        <v>1098</v>
      </c>
      <c r="H133" s="66">
        <v>4023362757</v>
      </c>
      <c r="I133" s="67">
        <v>7</v>
      </c>
      <c r="J133" s="68" t="s">
        <v>530</v>
      </c>
      <c r="K133" s="91"/>
      <c r="L133" s="84">
        <v>4.95</v>
      </c>
      <c r="M133" s="88" t="s">
        <v>529</v>
      </c>
      <c r="N133" s="71">
        <v>7.692307692</v>
      </c>
      <c r="O133" s="68" t="s">
        <v>531</v>
      </c>
      <c r="P133" s="70"/>
      <c r="Q133" s="91" t="str">
        <f t="shared" si="23"/>
        <v>NO</v>
      </c>
      <c r="R133" s="93" t="s">
        <v>530</v>
      </c>
      <c r="S133" s="95">
        <v>713</v>
      </c>
      <c r="T133" s="75">
        <v>0</v>
      </c>
      <c r="U133" s="75">
        <v>10</v>
      </c>
      <c r="V133" s="97">
        <v>19</v>
      </c>
      <c r="W133" s="72">
        <f aca="true" t="shared" si="24" ref="W133:W195">IF(OR(J133="YES",K133="YES"),1,0)</f>
        <v>1</v>
      </c>
      <c r="X133" s="64">
        <f aca="true" t="shared" si="25" ref="X133:X195">IF(OR(AND(ISNUMBER(L133),AND(L133&gt;0,L133&lt;600)),AND(ISNUMBER(L133),AND(L133&gt;0,M133="YES"))),1,0)</f>
        <v>1</v>
      </c>
      <c r="Y133" s="64">
        <f aca="true" t="shared" si="26" ref="Y133:Y195">IF(AND(OR(J133="YES",K133="YES"),(W133=0)),"Trouble",0)</f>
        <v>0</v>
      </c>
      <c r="Z133" s="66">
        <f aca="true" t="shared" si="27" ref="Z133:Z195">IF(AND(OR(AND(ISNUMBER(L133),AND(L133&gt;0,L133&lt;600)),AND(ISNUMBER(L133),AND(L133&gt;0,M133="YES"))),(X133=0)),"Trouble",0)</f>
        <v>0</v>
      </c>
      <c r="AA133" s="99" t="str">
        <f aca="true" t="shared" si="28" ref="AA133:AA195">IF(AND(W133=1,X133=1),"SRSA","-")</f>
        <v>SRSA</v>
      </c>
      <c r="AB133" s="72">
        <f aca="true" t="shared" si="29" ref="AB133:AB195">IF(R133="YES",1,0)</f>
        <v>1</v>
      </c>
      <c r="AC133" s="64">
        <f aca="true" t="shared" si="30" ref="AC133:AC195">IF(OR(AND(ISNUMBER(P133),P133&gt;=20),(AND(ISNUMBER(P133)=FALSE,AND(ISNUMBER(N133),N133&gt;=20)))),1,0)</f>
        <v>0</v>
      </c>
      <c r="AD133" s="66">
        <f aca="true" t="shared" si="31" ref="AD133:AD195">IF(AND(AB133=1,AC133=1),"Initial",0)</f>
        <v>0</v>
      </c>
      <c r="AE133" s="99" t="str">
        <f aca="true" t="shared" si="32" ref="AE133:AE195">IF(AND(AND(AD133="Initial",AF133=0),AND(ISNUMBER(L133),L133&gt;0)),"RLIS","-")</f>
        <v>-</v>
      </c>
      <c r="AF133" s="72">
        <f aca="true" t="shared" si="33" ref="AF133:AF195">IF(AND(AA133="SRSA",AD133="Initial"),"SRSA",0)</f>
        <v>0</v>
      </c>
    </row>
    <row r="134" spans="1:32" ht="12.75">
      <c r="A134" s="80">
        <v>3162970</v>
      </c>
      <c r="B134" s="81">
        <v>240100000</v>
      </c>
      <c r="C134" s="72" t="s">
        <v>59</v>
      </c>
      <c r="D134" s="64" t="s">
        <v>952</v>
      </c>
      <c r="E134" s="64" t="s">
        <v>953</v>
      </c>
      <c r="F134" s="64">
        <v>68850</v>
      </c>
      <c r="G134" s="65">
        <v>1940</v>
      </c>
      <c r="H134" s="66">
        <v>3083243833</v>
      </c>
      <c r="I134" s="67">
        <v>7</v>
      </c>
      <c r="J134" s="68" t="s">
        <v>530</v>
      </c>
      <c r="K134" s="91"/>
      <c r="L134" s="84">
        <v>25.09</v>
      </c>
      <c r="M134" s="88" t="s">
        <v>528</v>
      </c>
      <c r="N134" s="71">
        <v>12.90322581</v>
      </c>
      <c r="O134" s="68" t="s">
        <v>531</v>
      </c>
      <c r="P134" s="70"/>
      <c r="Q134" s="91" t="str">
        <f t="shared" si="23"/>
        <v>NO</v>
      </c>
      <c r="R134" s="93" t="s">
        <v>530</v>
      </c>
      <c r="S134" s="95">
        <v>1011</v>
      </c>
      <c r="T134" s="75">
        <v>0</v>
      </c>
      <c r="U134" s="75">
        <v>51</v>
      </c>
      <c r="V134" s="97">
        <v>97</v>
      </c>
      <c r="W134" s="72">
        <f t="shared" si="24"/>
        <v>1</v>
      </c>
      <c r="X134" s="64">
        <f t="shared" si="25"/>
        <v>1</v>
      </c>
      <c r="Y134" s="64">
        <f t="shared" si="26"/>
        <v>0</v>
      </c>
      <c r="Z134" s="66">
        <f t="shared" si="27"/>
        <v>0</v>
      </c>
      <c r="AA134" s="99" t="str">
        <f t="shared" si="28"/>
        <v>SRSA</v>
      </c>
      <c r="AB134" s="72">
        <f t="shared" si="29"/>
        <v>1</v>
      </c>
      <c r="AC134" s="64">
        <f t="shared" si="30"/>
        <v>0</v>
      </c>
      <c r="AD134" s="66">
        <f t="shared" si="31"/>
        <v>0</v>
      </c>
      <c r="AE134" s="99" t="str">
        <f t="shared" si="32"/>
        <v>-</v>
      </c>
      <c r="AF134" s="72">
        <f t="shared" si="33"/>
        <v>0</v>
      </c>
    </row>
    <row r="135" spans="1:32" ht="12.75">
      <c r="A135" s="80">
        <v>3167530</v>
      </c>
      <c r="B135" s="81">
        <v>450165000</v>
      </c>
      <c r="C135" s="72" t="s">
        <v>94</v>
      </c>
      <c r="D135" s="64" t="s">
        <v>95</v>
      </c>
      <c r="E135" s="64" t="s">
        <v>1472</v>
      </c>
      <c r="F135" s="64">
        <v>68763</v>
      </c>
      <c r="G135" s="65">
        <v>9324</v>
      </c>
      <c r="H135" s="66">
        <v>4023362877</v>
      </c>
      <c r="I135" s="67">
        <v>7</v>
      </c>
      <c r="J135" s="68" t="s">
        <v>530</v>
      </c>
      <c r="K135" s="91"/>
      <c r="L135" s="84">
        <v>1.94</v>
      </c>
      <c r="M135" s="88" t="s">
        <v>529</v>
      </c>
      <c r="N135" s="71">
        <v>0</v>
      </c>
      <c r="O135" s="68" t="s">
        <v>531</v>
      </c>
      <c r="P135" s="70"/>
      <c r="Q135" s="91" t="str">
        <f t="shared" si="23"/>
        <v>NO</v>
      </c>
      <c r="R135" s="93" t="s">
        <v>530</v>
      </c>
      <c r="S135" s="95">
        <v>0</v>
      </c>
      <c r="T135" s="75">
        <v>0</v>
      </c>
      <c r="U135" s="75">
        <v>0</v>
      </c>
      <c r="V135" s="97">
        <v>0</v>
      </c>
      <c r="W135" s="72">
        <f t="shared" si="24"/>
        <v>1</v>
      </c>
      <c r="X135" s="64">
        <f t="shared" si="25"/>
        <v>1</v>
      </c>
      <c r="Y135" s="64">
        <f t="shared" si="26"/>
        <v>0</v>
      </c>
      <c r="Z135" s="66">
        <f t="shared" si="27"/>
        <v>0</v>
      </c>
      <c r="AA135" s="99" t="str">
        <f t="shared" si="28"/>
        <v>SRSA</v>
      </c>
      <c r="AB135" s="72">
        <f t="shared" si="29"/>
        <v>1</v>
      </c>
      <c r="AC135" s="64">
        <f t="shared" si="30"/>
        <v>0</v>
      </c>
      <c r="AD135" s="66">
        <f t="shared" si="31"/>
        <v>0</v>
      </c>
      <c r="AE135" s="99" t="str">
        <f t="shared" si="32"/>
        <v>-</v>
      </c>
      <c r="AF135" s="72">
        <f t="shared" si="33"/>
        <v>0</v>
      </c>
    </row>
    <row r="136" spans="1:32" ht="12.75">
      <c r="A136" s="80">
        <v>3100079</v>
      </c>
      <c r="B136" s="81">
        <v>400501000</v>
      </c>
      <c r="C136" s="72" t="s">
        <v>1039</v>
      </c>
      <c r="D136" s="64" t="s">
        <v>1040</v>
      </c>
      <c r="E136" s="64" t="s">
        <v>959</v>
      </c>
      <c r="F136" s="64">
        <v>68803</v>
      </c>
      <c r="G136" s="65">
        <v>9331</v>
      </c>
      <c r="H136" s="66">
        <v>3083856352</v>
      </c>
      <c r="I136" s="67">
        <v>7</v>
      </c>
      <c r="J136" s="68" t="s">
        <v>530</v>
      </c>
      <c r="K136" s="91"/>
      <c r="L136" s="84">
        <v>161.25</v>
      </c>
      <c r="M136" s="88" t="s">
        <v>528</v>
      </c>
      <c r="N136" s="71">
        <v>11.76470588</v>
      </c>
      <c r="O136" s="68" t="s">
        <v>531</v>
      </c>
      <c r="P136" s="70"/>
      <c r="Q136" s="91" t="str">
        <f t="shared" si="23"/>
        <v>NO</v>
      </c>
      <c r="R136" s="93" t="s">
        <v>530</v>
      </c>
      <c r="S136" s="95">
        <v>5163</v>
      </c>
      <c r="T136" s="75">
        <v>608</v>
      </c>
      <c r="U136" s="75">
        <v>761</v>
      </c>
      <c r="V136" s="97">
        <v>630</v>
      </c>
      <c r="W136" s="72">
        <f t="shared" si="24"/>
        <v>1</v>
      </c>
      <c r="X136" s="64">
        <f t="shared" si="25"/>
        <v>1</v>
      </c>
      <c r="Y136" s="64">
        <f t="shared" si="26"/>
        <v>0</v>
      </c>
      <c r="Z136" s="66">
        <f t="shared" si="27"/>
        <v>0</v>
      </c>
      <c r="AA136" s="99" t="str">
        <f t="shared" si="28"/>
        <v>SRSA</v>
      </c>
      <c r="AB136" s="72">
        <f t="shared" si="29"/>
        <v>1</v>
      </c>
      <c r="AC136" s="64">
        <f t="shared" si="30"/>
        <v>0</v>
      </c>
      <c r="AD136" s="66">
        <f t="shared" si="31"/>
        <v>0</v>
      </c>
      <c r="AE136" s="99" t="str">
        <f t="shared" si="32"/>
        <v>-</v>
      </c>
      <c r="AF136" s="72">
        <f t="shared" si="33"/>
        <v>0</v>
      </c>
    </row>
    <row r="137" spans="1:32" ht="12.75">
      <c r="A137" s="80">
        <v>3168352</v>
      </c>
      <c r="B137" s="81">
        <v>190504000</v>
      </c>
      <c r="C137" s="72" t="s">
        <v>102</v>
      </c>
      <c r="D137" s="64" t="s">
        <v>103</v>
      </c>
      <c r="E137" s="64" t="s">
        <v>1459</v>
      </c>
      <c r="F137" s="64">
        <v>68661</v>
      </c>
      <c r="G137" s="65">
        <v>9713</v>
      </c>
      <c r="H137" s="66">
        <v>4023522755</v>
      </c>
      <c r="I137" s="67">
        <v>7</v>
      </c>
      <c r="J137" s="68" t="s">
        <v>530</v>
      </c>
      <c r="K137" s="91"/>
      <c r="L137" s="84">
        <v>45.06</v>
      </c>
      <c r="M137" s="88" t="s">
        <v>528</v>
      </c>
      <c r="N137" s="71">
        <v>6.976744186</v>
      </c>
      <c r="O137" s="68" t="s">
        <v>531</v>
      </c>
      <c r="P137" s="70"/>
      <c r="Q137" s="91" t="str">
        <f t="shared" si="23"/>
        <v>NO</v>
      </c>
      <c r="R137" s="93" t="s">
        <v>530</v>
      </c>
      <c r="S137" s="95">
        <v>788</v>
      </c>
      <c r="T137" s="75">
        <v>0</v>
      </c>
      <c r="U137" s="75">
        <v>93</v>
      </c>
      <c r="V137" s="97">
        <v>176</v>
      </c>
      <c r="W137" s="72">
        <f t="shared" si="24"/>
        <v>1</v>
      </c>
      <c r="X137" s="64">
        <f t="shared" si="25"/>
        <v>1</v>
      </c>
      <c r="Y137" s="64">
        <f t="shared" si="26"/>
        <v>0</v>
      </c>
      <c r="Z137" s="66">
        <f t="shared" si="27"/>
        <v>0</v>
      </c>
      <c r="AA137" s="99" t="str">
        <f t="shared" si="28"/>
        <v>SRSA</v>
      </c>
      <c r="AB137" s="72">
        <f t="shared" si="29"/>
        <v>1</v>
      </c>
      <c r="AC137" s="64">
        <f t="shared" si="30"/>
        <v>0</v>
      </c>
      <c r="AD137" s="66">
        <f t="shared" si="31"/>
        <v>0</v>
      </c>
      <c r="AE137" s="99" t="str">
        <f t="shared" si="32"/>
        <v>-</v>
      </c>
      <c r="AF137" s="72">
        <f t="shared" si="33"/>
        <v>0</v>
      </c>
    </row>
    <row r="138" spans="1:32" ht="12.75">
      <c r="A138" s="80">
        <v>3165170</v>
      </c>
      <c r="B138" s="81">
        <v>190505000</v>
      </c>
      <c r="C138" s="72" t="s">
        <v>69</v>
      </c>
      <c r="D138" s="64" t="s">
        <v>70</v>
      </c>
      <c r="E138" s="64" t="s">
        <v>1271</v>
      </c>
      <c r="F138" s="64">
        <v>68629</v>
      </c>
      <c r="G138" s="65">
        <v>3918</v>
      </c>
      <c r="H138" s="66">
        <v>4024872460</v>
      </c>
      <c r="I138" s="67">
        <v>7</v>
      </c>
      <c r="J138" s="68" t="s">
        <v>530</v>
      </c>
      <c r="K138" s="91"/>
      <c r="L138" s="84">
        <v>24.03</v>
      </c>
      <c r="M138" s="88" t="s">
        <v>528</v>
      </c>
      <c r="N138" s="71">
        <v>12.85714286</v>
      </c>
      <c r="O138" s="68" t="s">
        <v>531</v>
      </c>
      <c r="P138" s="70"/>
      <c r="Q138" s="91" t="str">
        <f t="shared" si="23"/>
        <v>NO</v>
      </c>
      <c r="R138" s="93" t="s">
        <v>530</v>
      </c>
      <c r="S138" s="95">
        <v>4106</v>
      </c>
      <c r="T138" s="75">
        <v>0</v>
      </c>
      <c r="U138" s="75">
        <v>45</v>
      </c>
      <c r="V138" s="97">
        <v>86</v>
      </c>
      <c r="W138" s="72">
        <f t="shared" si="24"/>
        <v>1</v>
      </c>
      <c r="X138" s="64">
        <f t="shared" si="25"/>
        <v>1</v>
      </c>
      <c r="Y138" s="64">
        <f t="shared" si="26"/>
        <v>0</v>
      </c>
      <c r="Z138" s="66">
        <f t="shared" si="27"/>
        <v>0</v>
      </c>
      <c r="AA138" s="99" t="str">
        <f t="shared" si="28"/>
        <v>SRSA</v>
      </c>
      <c r="AB138" s="72">
        <f t="shared" si="29"/>
        <v>1</v>
      </c>
      <c r="AC138" s="64">
        <f t="shared" si="30"/>
        <v>0</v>
      </c>
      <c r="AD138" s="66">
        <f t="shared" si="31"/>
        <v>0</v>
      </c>
      <c r="AE138" s="99" t="str">
        <f t="shared" si="32"/>
        <v>-</v>
      </c>
      <c r="AF138" s="72">
        <f t="shared" si="33"/>
        <v>0</v>
      </c>
    </row>
    <row r="139" spans="1:32" ht="12.75">
      <c r="A139" s="80">
        <v>3169780</v>
      </c>
      <c r="B139" s="81">
        <v>270046000</v>
      </c>
      <c r="C139" s="72" t="s">
        <v>111</v>
      </c>
      <c r="D139" s="64" t="s">
        <v>112</v>
      </c>
      <c r="E139" s="64" t="s">
        <v>113</v>
      </c>
      <c r="F139" s="64">
        <v>68633</v>
      </c>
      <c r="G139" s="65">
        <v>3564</v>
      </c>
      <c r="H139" s="66">
        <v>4026932207</v>
      </c>
      <c r="I139" s="67">
        <v>7</v>
      </c>
      <c r="J139" s="68" t="s">
        <v>530</v>
      </c>
      <c r="K139" s="91"/>
      <c r="L139" s="84">
        <v>170.99</v>
      </c>
      <c r="M139" s="88" t="s">
        <v>528</v>
      </c>
      <c r="N139" s="71">
        <v>14.59227468</v>
      </c>
      <c r="O139" s="68" t="s">
        <v>531</v>
      </c>
      <c r="P139" s="70"/>
      <c r="Q139" s="91" t="str">
        <f t="shared" si="23"/>
        <v>NO</v>
      </c>
      <c r="R139" s="93" t="s">
        <v>530</v>
      </c>
      <c r="S139" s="95">
        <v>9269</v>
      </c>
      <c r="T139" s="75">
        <v>1443</v>
      </c>
      <c r="U139" s="75">
        <v>1416</v>
      </c>
      <c r="V139" s="97">
        <v>637</v>
      </c>
      <c r="W139" s="72">
        <f t="shared" si="24"/>
        <v>1</v>
      </c>
      <c r="X139" s="64">
        <f t="shared" si="25"/>
        <v>1</v>
      </c>
      <c r="Y139" s="64">
        <f t="shared" si="26"/>
        <v>0</v>
      </c>
      <c r="Z139" s="66">
        <f t="shared" si="27"/>
        <v>0</v>
      </c>
      <c r="AA139" s="99" t="str">
        <f t="shared" si="28"/>
        <v>SRSA</v>
      </c>
      <c r="AB139" s="72">
        <f t="shared" si="29"/>
        <v>1</v>
      </c>
      <c r="AC139" s="64">
        <f t="shared" si="30"/>
        <v>0</v>
      </c>
      <c r="AD139" s="66">
        <f t="shared" si="31"/>
        <v>0</v>
      </c>
      <c r="AE139" s="99" t="str">
        <f t="shared" si="32"/>
        <v>-</v>
      </c>
      <c r="AF139" s="72">
        <f t="shared" si="33"/>
        <v>0</v>
      </c>
    </row>
    <row r="140" spans="1:32" ht="12.75">
      <c r="A140" s="80">
        <v>3100121</v>
      </c>
      <c r="B140" s="81">
        <v>400126000</v>
      </c>
      <c r="C140" s="72" t="s">
        <v>1128</v>
      </c>
      <c r="D140" s="64" t="s">
        <v>1129</v>
      </c>
      <c r="E140" s="64" t="s">
        <v>1130</v>
      </c>
      <c r="F140" s="64">
        <v>68832</v>
      </c>
      <c r="G140" s="65">
        <v>300</v>
      </c>
      <c r="H140" s="66">
        <v>4028452282</v>
      </c>
      <c r="I140" s="67">
        <v>7</v>
      </c>
      <c r="J140" s="68" t="s">
        <v>530</v>
      </c>
      <c r="K140" s="91"/>
      <c r="L140" s="84">
        <v>500.42</v>
      </c>
      <c r="M140" s="88" t="s">
        <v>528</v>
      </c>
      <c r="N140" s="71">
        <v>7.468123862</v>
      </c>
      <c r="O140" s="68" t="s">
        <v>531</v>
      </c>
      <c r="P140" s="70"/>
      <c r="Q140" s="91" t="str">
        <f t="shared" si="23"/>
        <v>NO</v>
      </c>
      <c r="R140" s="93" t="s">
        <v>530</v>
      </c>
      <c r="S140" s="95">
        <v>20472</v>
      </c>
      <c r="T140" s="75">
        <v>1379</v>
      </c>
      <c r="U140" s="75">
        <v>1878</v>
      </c>
      <c r="V140" s="97">
        <v>1946</v>
      </c>
      <c r="W140" s="72">
        <f t="shared" si="24"/>
        <v>1</v>
      </c>
      <c r="X140" s="64">
        <f t="shared" si="25"/>
        <v>1</v>
      </c>
      <c r="Y140" s="64">
        <f t="shared" si="26"/>
        <v>0</v>
      </c>
      <c r="Z140" s="66">
        <f t="shared" si="27"/>
        <v>0</v>
      </c>
      <c r="AA140" s="99" t="str">
        <f t="shared" si="28"/>
        <v>SRSA</v>
      </c>
      <c r="AB140" s="72">
        <f t="shared" si="29"/>
        <v>1</v>
      </c>
      <c r="AC140" s="64">
        <f t="shared" si="30"/>
        <v>0</v>
      </c>
      <c r="AD140" s="66">
        <f t="shared" si="31"/>
        <v>0</v>
      </c>
      <c r="AE140" s="99" t="str">
        <f t="shared" si="32"/>
        <v>-</v>
      </c>
      <c r="AF140" s="72">
        <f t="shared" si="33"/>
        <v>0</v>
      </c>
    </row>
    <row r="141" spans="1:32" ht="12.75">
      <c r="A141" s="80">
        <v>3169840</v>
      </c>
      <c r="B141" s="81">
        <v>760044000</v>
      </c>
      <c r="C141" s="72" t="s">
        <v>114</v>
      </c>
      <c r="D141" s="64" t="s">
        <v>115</v>
      </c>
      <c r="E141" s="64" t="s">
        <v>116</v>
      </c>
      <c r="F141" s="64">
        <v>68343</v>
      </c>
      <c r="G141" s="65">
        <v>7</v>
      </c>
      <c r="H141" s="66">
        <v>4029462781</v>
      </c>
      <c r="I141" s="67">
        <v>7</v>
      </c>
      <c r="J141" s="68" t="s">
        <v>530</v>
      </c>
      <c r="K141" s="91"/>
      <c r="L141" s="84">
        <v>207.2</v>
      </c>
      <c r="M141" s="88" t="s">
        <v>528</v>
      </c>
      <c r="N141" s="71">
        <v>8.296943231</v>
      </c>
      <c r="O141" s="68" t="s">
        <v>531</v>
      </c>
      <c r="P141" s="70"/>
      <c r="Q141" s="91" t="str">
        <f t="shared" si="23"/>
        <v>NO</v>
      </c>
      <c r="R141" s="93" t="s">
        <v>530</v>
      </c>
      <c r="S141" s="95">
        <v>6429</v>
      </c>
      <c r="T141" s="75">
        <v>885</v>
      </c>
      <c r="U141" s="75">
        <v>937</v>
      </c>
      <c r="V141" s="97">
        <v>798</v>
      </c>
      <c r="W141" s="72">
        <f t="shared" si="24"/>
        <v>1</v>
      </c>
      <c r="X141" s="64">
        <f t="shared" si="25"/>
        <v>1</v>
      </c>
      <c r="Y141" s="64">
        <f t="shared" si="26"/>
        <v>0</v>
      </c>
      <c r="Z141" s="66">
        <f t="shared" si="27"/>
        <v>0</v>
      </c>
      <c r="AA141" s="99" t="str">
        <f t="shared" si="28"/>
        <v>SRSA</v>
      </c>
      <c r="AB141" s="72">
        <f t="shared" si="29"/>
        <v>1</v>
      </c>
      <c r="AC141" s="64">
        <f t="shared" si="30"/>
        <v>0</v>
      </c>
      <c r="AD141" s="66">
        <f t="shared" si="31"/>
        <v>0</v>
      </c>
      <c r="AE141" s="99" t="str">
        <f t="shared" si="32"/>
        <v>-</v>
      </c>
      <c r="AF141" s="72">
        <f t="shared" si="33"/>
        <v>0</v>
      </c>
    </row>
    <row r="142" spans="1:256" s="23" customFormat="1" ht="12.75">
      <c r="A142" s="151"/>
      <c r="B142" s="81">
        <v>280015000</v>
      </c>
      <c r="C142" s="72" t="s">
        <v>555</v>
      </c>
      <c r="D142" s="64" t="s">
        <v>553</v>
      </c>
      <c r="E142" s="64" t="s">
        <v>553</v>
      </c>
      <c r="F142" s="64" t="s">
        <v>553</v>
      </c>
      <c r="G142" s="64" t="s">
        <v>553</v>
      </c>
      <c r="H142" s="66" t="s">
        <v>553</v>
      </c>
      <c r="I142" s="67" t="s">
        <v>535</v>
      </c>
      <c r="J142" s="68" t="s">
        <v>531</v>
      </c>
      <c r="K142" s="91"/>
      <c r="L142" s="85">
        <v>758.01</v>
      </c>
      <c r="M142" s="89"/>
      <c r="N142" s="76"/>
      <c r="O142" s="68"/>
      <c r="P142" s="73"/>
      <c r="Q142" s="91" t="str">
        <f t="shared" si="23"/>
        <v>NO</v>
      </c>
      <c r="R142" s="93" t="s">
        <v>531</v>
      </c>
      <c r="S142" s="95">
        <v>33162</v>
      </c>
      <c r="T142" s="75">
        <v>3435</v>
      </c>
      <c r="U142" s="75">
        <v>3576</v>
      </c>
      <c r="V142" s="97">
        <v>3071</v>
      </c>
      <c r="W142" s="72">
        <f t="shared" si="24"/>
        <v>0</v>
      </c>
      <c r="X142" s="64">
        <f t="shared" si="25"/>
        <v>0</v>
      </c>
      <c r="Y142" s="64">
        <f t="shared" si="26"/>
        <v>0</v>
      </c>
      <c r="Z142" s="66">
        <f t="shared" si="27"/>
        <v>0</v>
      </c>
      <c r="AA142" s="99" t="str">
        <f t="shared" si="28"/>
        <v>-</v>
      </c>
      <c r="AB142" s="72">
        <f t="shared" si="29"/>
        <v>0</v>
      </c>
      <c r="AC142" s="64">
        <f t="shared" si="30"/>
        <v>0</v>
      </c>
      <c r="AD142" s="66">
        <f t="shared" si="31"/>
        <v>0</v>
      </c>
      <c r="AE142" s="99" t="str">
        <f t="shared" si="32"/>
        <v>-</v>
      </c>
      <c r="AF142" s="72">
        <f t="shared" si="33"/>
        <v>0</v>
      </c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</row>
    <row r="143" spans="1:32" ht="12.75">
      <c r="A143" s="80">
        <v>3147250</v>
      </c>
      <c r="B143" s="81">
        <v>840055000</v>
      </c>
      <c r="C143" s="72" t="s">
        <v>1569</v>
      </c>
      <c r="D143" s="64" t="s">
        <v>1570</v>
      </c>
      <c r="E143" s="64" t="s">
        <v>997</v>
      </c>
      <c r="F143" s="64">
        <v>68779</v>
      </c>
      <c r="G143" s="65">
        <v>5</v>
      </c>
      <c r="H143" s="66">
        <v>4024392785</v>
      </c>
      <c r="I143" s="67">
        <v>7</v>
      </c>
      <c r="J143" s="68" t="s">
        <v>530</v>
      </c>
      <c r="K143" s="91"/>
      <c r="L143" s="84">
        <v>14.56</v>
      </c>
      <c r="M143" s="88" t="s">
        <v>528</v>
      </c>
      <c r="N143" s="71">
        <v>31.25</v>
      </c>
      <c r="O143" s="68" t="s">
        <v>530</v>
      </c>
      <c r="P143" s="70"/>
      <c r="Q143" s="91" t="str">
        <f t="shared" si="23"/>
        <v>NO</v>
      </c>
      <c r="R143" s="93" t="s">
        <v>530</v>
      </c>
      <c r="S143" s="95">
        <v>1155</v>
      </c>
      <c r="T143" s="75">
        <v>0</v>
      </c>
      <c r="U143" s="75">
        <v>30</v>
      </c>
      <c r="V143" s="97">
        <v>56</v>
      </c>
      <c r="W143" s="72">
        <f t="shared" si="24"/>
        <v>1</v>
      </c>
      <c r="X143" s="64">
        <f t="shared" si="25"/>
        <v>1</v>
      </c>
      <c r="Y143" s="64">
        <f t="shared" si="26"/>
        <v>0</v>
      </c>
      <c r="Z143" s="66">
        <f t="shared" si="27"/>
        <v>0</v>
      </c>
      <c r="AA143" s="99" t="str">
        <f t="shared" si="28"/>
        <v>SRSA</v>
      </c>
      <c r="AB143" s="72">
        <f t="shared" si="29"/>
        <v>1</v>
      </c>
      <c r="AC143" s="64">
        <f t="shared" si="30"/>
        <v>1</v>
      </c>
      <c r="AD143" s="66" t="str">
        <f t="shared" si="31"/>
        <v>Initial</v>
      </c>
      <c r="AE143" s="99" t="str">
        <f t="shared" si="32"/>
        <v>-</v>
      </c>
      <c r="AF143" s="72" t="str">
        <f t="shared" si="33"/>
        <v>SRSA</v>
      </c>
    </row>
    <row r="144" spans="1:32" ht="12.75">
      <c r="A144" s="80">
        <v>3100077</v>
      </c>
      <c r="B144" s="81">
        <v>290117000</v>
      </c>
      <c r="C144" s="72" t="s">
        <v>1036</v>
      </c>
      <c r="D144" s="64" t="s">
        <v>1037</v>
      </c>
      <c r="E144" s="64" t="s">
        <v>1038</v>
      </c>
      <c r="F144" s="64">
        <v>69021</v>
      </c>
      <c r="G144" s="65">
        <v>586</v>
      </c>
      <c r="H144" s="66">
        <v>3084232738</v>
      </c>
      <c r="I144" s="67">
        <v>7</v>
      </c>
      <c r="J144" s="68" t="s">
        <v>530</v>
      </c>
      <c r="K144" s="91"/>
      <c r="L144" s="84">
        <v>313.8</v>
      </c>
      <c r="M144" s="88" t="s">
        <v>529</v>
      </c>
      <c r="N144" s="71">
        <v>16.61442006</v>
      </c>
      <c r="O144" s="68" t="s">
        <v>531</v>
      </c>
      <c r="P144" s="70"/>
      <c r="Q144" s="91" t="str">
        <f t="shared" si="23"/>
        <v>NO</v>
      </c>
      <c r="R144" s="93" t="s">
        <v>530</v>
      </c>
      <c r="S144" s="95">
        <v>17255</v>
      </c>
      <c r="T144" s="75">
        <v>2373</v>
      </c>
      <c r="U144" s="75">
        <v>2245</v>
      </c>
      <c r="V144" s="97">
        <v>1788</v>
      </c>
      <c r="W144" s="72">
        <f t="shared" si="24"/>
        <v>1</v>
      </c>
      <c r="X144" s="64">
        <f t="shared" si="25"/>
        <v>1</v>
      </c>
      <c r="Y144" s="64">
        <f t="shared" si="26"/>
        <v>0</v>
      </c>
      <c r="Z144" s="66">
        <f t="shared" si="27"/>
        <v>0</v>
      </c>
      <c r="AA144" s="99" t="str">
        <f t="shared" si="28"/>
        <v>SRSA</v>
      </c>
      <c r="AB144" s="72">
        <f t="shared" si="29"/>
        <v>1</v>
      </c>
      <c r="AC144" s="64">
        <f t="shared" si="30"/>
        <v>0</v>
      </c>
      <c r="AD144" s="66">
        <f t="shared" si="31"/>
        <v>0</v>
      </c>
      <c r="AE144" s="99" t="str">
        <f t="shared" si="32"/>
        <v>-</v>
      </c>
      <c r="AF144" s="72">
        <f t="shared" si="33"/>
        <v>0</v>
      </c>
    </row>
    <row r="145" spans="1:32" ht="12.75">
      <c r="A145" s="82">
        <v>3100003</v>
      </c>
      <c r="B145" s="82">
        <v>120502000</v>
      </c>
      <c r="C145" s="72" t="s">
        <v>927</v>
      </c>
      <c r="D145" s="64" t="s">
        <v>928</v>
      </c>
      <c r="E145" s="64" t="s">
        <v>929</v>
      </c>
      <c r="F145" s="64">
        <v>68626</v>
      </c>
      <c r="G145" s="65">
        <v>36</v>
      </c>
      <c r="H145" s="66">
        <v>4025452081</v>
      </c>
      <c r="I145" s="67">
        <v>7</v>
      </c>
      <c r="J145" s="68" t="s">
        <v>530</v>
      </c>
      <c r="K145" s="91"/>
      <c r="L145" s="84">
        <v>326.87309999999997</v>
      </c>
      <c r="M145" s="88" t="s">
        <v>528</v>
      </c>
      <c r="N145" s="71">
        <v>14.74530831</v>
      </c>
      <c r="O145" s="68" t="s">
        <v>531</v>
      </c>
      <c r="P145" s="70"/>
      <c r="Q145" s="91" t="str">
        <f t="shared" si="23"/>
        <v>NO</v>
      </c>
      <c r="R145" s="93" t="s">
        <v>530</v>
      </c>
      <c r="S145" s="95">
        <v>19614.855</v>
      </c>
      <c r="T145" s="75">
        <v>1247.19</v>
      </c>
      <c r="U145" s="75">
        <v>1493.15</v>
      </c>
      <c r="V145" s="97">
        <v>1256.375</v>
      </c>
      <c r="W145" s="72">
        <f t="shared" si="24"/>
        <v>1</v>
      </c>
      <c r="X145" s="64">
        <f t="shared" si="25"/>
        <v>1</v>
      </c>
      <c r="Y145" s="64">
        <f t="shared" si="26"/>
        <v>0</v>
      </c>
      <c r="Z145" s="66">
        <f t="shared" si="27"/>
        <v>0</v>
      </c>
      <c r="AA145" s="99" t="str">
        <f t="shared" si="28"/>
        <v>SRSA</v>
      </c>
      <c r="AB145" s="72">
        <f t="shared" si="29"/>
        <v>1</v>
      </c>
      <c r="AC145" s="64">
        <f t="shared" si="30"/>
        <v>0</v>
      </c>
      <c r="AD145" s="66">
        <f t="shared" si="31"/>
        <v>0</v>
      </c>
      <c r="AE145" s="99" t="str">
        <f t="shared" si="32"/>
        <v>-</v>
      </c>
      <c r="AF145" s="72">
        <f t="shared" si="33"/>
        <v>0</v>
      </c>
    </row>
    <row r="146" spans="1:32" ht="12.75">
      <c r="A146" s="80">
        <v>3127630</v>
      </c>
      <c r="B146" s="81">
        <v>70025000</v>
      </c>
      <c r="C146" s="72" t="s">
        <v>1462</v>
      </c>
      <c r="D146" s="64" t="s">
        <v>1463</v>
      </c>
      <c r="E146" s="64" t="s">
        <v>1186</v>
      </c>
      <c r="F146" s="64">
        <v>69301</v>
      </c>
      <c r="G146" s="65">
        <v>9636</v>
      </c>
      <c r="H146" s="66">
        <v>3087622529</v>
      </c>
      <c r="I146" s="67">
        <v>7</v>
      </c>
      <c r="J146" s="68" t="s">
        <v>530</v>
      </c>
      <c r="K146" s="91"/>
      <c r="L146" s="84">
        <v>32.03</v>
      </c>
      <c r="M146" s="88" t="s">
        <v>528</v>
      </c>
      <c r="N146" s="71">
        <v>2.702702703</v>
      </c>
      <c r="O146" s="68" t="s">
        <v>531</v>
      </c>
      <c r="P146" s="70"/>
      <c r="Q146" s="91" t="str">
        <f t="shared" si="23"/>
        <v>NO</v>
      </c>
      <c r="R146" s="93" t="s">
        <v>530</v>
      </c>
      <c r="S146" s="95">
        <v>1511</v>
      </c>
      <c r="T146" s="75">
        <v>0</v>
      </c>
      <c r="U146" s="75">
        <v>69</v>
      </c>
      <c r="V146" s="97">
        <v>131</v>
      </c>
      <c r="W146" s="72">
        <f t="shared" si="24"/>
        <v>1</v>
      </c>
      <c r="X146" s="64">
        <f t="shared" si="25"/>
        <v>1</v>
      </c>
      <c r="Y146" s="64">
        <f t="shared" si="26"/>
        <v>0</v>
      </c>
      <c r="Z146" s="66">
        <f t="shared" si="27"/>
        <v>0</v>
      </c>
      <c r="AA146" s="99" t="str">
        <f t="shared" si="28"/>
        <v>SRSA</v>
      </c>
      <c r="AB146" s="72">
        <f t="shared" si="29"/>
        <v>1</v>
      </c>
      <c r="AC146" s="64">
        <f t="shared" si="30"/>
        <v>0</v>
      </c>
      <c r="AD146" s="66">
        <f t="shared" si="31"/>
        <v>0</v>
      </c>
      <c r="AE146" s="99" t="str">
        <f t="shared" si="32"/>
        <v>-</v>
      </c>
      <c r="AF146" s="72">
        <f t="shared" si="33"/>
        <v>0</v>
      </c>
    </row>
    <row r="147" spans="1:32" ht="12.75">
      <c r="A147" s="80">
        <v>3180010</v>
      </c>
      <c r="B147" s="81">
        <v>1000</v>
      </c>
      <c r="C147" s="72" t="s">
        <v>508</v>
      </c>
      <c r="D147" s="64" t="s">
        <v>509</v>
      </c>
      <c r="E147" s="64" t="s">
        <v>465</v>
      </c>
      <c r="F147" s="64">
        <v>68784</v>
      </c>
      <c r="G147" s="65">
        <v>5014</v>
      </c>
      <c r="H147" s="66">
        <v>4022872061</v>
      </c>
      <c r="I147" s="67">
        <v>6</v>
      </c>
      <c r="J147" s="68" t="s">
        <v>531</v>
      </c>
      <c r="K147" s="91"/>
      <c r="L147" s="84">
        <v>0</v>
      </c>
      <c r="M147" s="88" t="s">
        <v>528</v>
      </c>
      <c r="N147" s="71" t="s">
        <v>537</v>
      </c>
      <c r="O147" s="68" t="s">
        <v>537</v>
      </c>
      <c r="P147" s="70"/>
      <c r="Q147" s="91" t="str">
        <f t="shared" si="23"/>
        <v>NO</v>
      </c>
      <c r="R147" s="93" t="s">
        <v>530</v>
      </c>
      <c r="S147" s="95">
        <v>0</v>
      </c>
      <c r="T147" s="75">
        <v>0</v>
      </c>
      <c r="U147" s="75">
        <v>0</v>
      </c>
      <c r="V147" s="97">
        <v>0</v>
      </c>
      <c r="W147" s="72">
        <f t="shared" si="24"/>
        <v>0</v>
      </c>
      <c r="X147" s="64">
        <f t="shared" si="25"/>
        <v>0</v>
      </c>
      <c r="Y147" s="64">
        <f t="shared" si="26"/>
        <v>0</v>
      </c>
      <c r="Z147" s="66">
        <f t="shared" si="27"/>
        <v>0</v>
      </c>
      <c r="AA147" s="99" t="str">
        <f t="shared" si="28"/>
        <v>-</v>
      </c>
      <c r="AB147" s="72">
        <f t="shared" si="29"/>
        <v>1</v>
      </c>
      <c r="AC147" s="64">
        <f t="shared" si="30"/>
        <v>0</v>
      </c>
      <c r="AD147" s="66">
        <f t="shared" si="31"/>
        <v>0</v>
      </c>
      <c r="AE147" s="99" t="str">
        <f t="shared" si="32"/>
        <v>-</v>
      </c>
      <c r="AF147" s="72">
        <f t="shared" si="33"/>
        <v>0</v>
      </c>
    </row>
    <row r="148" spans="1:32" ht="12.75">
      <c r="A148" s="80">
        <v>3180030</v>
      </c>
      <c r="B148" s="81">
        <v>3000</v>
      </c>
      <c r="C148" s="72" t="s">
        <v>510</v>
      </c>
      <c r="D148" s="64" t="s">
        <v>511</v>
      </c>
      <c r="E148" s="64" t="s">
        <v>284</v>
      </c>
      <c r="F148" s="64">
        <v>68128</v>
      </c>
      <c r="G148" s="65">
        <v>5722</v>
      </c>
      <c r="H148" s="66">
        <v>4025974800</v>
      </c>
      <c r="I148" s="67" t="s">
        <v>538</v>
      </c>
      <c r="J148" s="68" t="s">
        <v>530</v>
      </c>
      <c r="K148" s="91"/>
      <c r="L148" s="84">
        <v>0</v>
      </c>
      <c r="M148" s="88" t="s">
        <v>529</v>
      </c>
      <c r="N148" s="71" t="s">
        <v>537</v>
      </c>
      <c r="O148" s="68" t="s">
        <v>537</v>
      </c>
      <c r="P148" s="70"/>
      <c r="Q148" s="91" t="str">
        <f t="shared" si="23"/>
        <v>NO</v>
      </c>
      <c r="R148" s="93" t="s">
        <v>530</v>
      </c>
      <c r="S148" s="95">
        <v>0</v>
      </c>
      <c r="T148" s="75">
        <v>0</v>
      </c>
      <c r="U148" s="75">
        <v>0</v>
      </c>
      <c r="V148" s="97">
        <v>0</v>
      </c>
      <c r="W148" s="72">
        <f t="shared" si="24"/>
        <v>1</v>
      </c>
      <c r="X148" s="64">
        <f t="shared" si="25"/>
        <v>0</v>
      </c>
      <c r="Y148" s="64">
        <f t="shared" si="26"/>
        <v>0</v>
      </c>
      <c r="Z148" s="66">
        <f t="shared" si="27"/>
        <v>0</v>
      </c>
      <c r="AA148" s="99" t="str">
        <f t="shared" si="28"/>
        <v>-</v>
      </c>
      <c r="AB148" s="72">
        <f t="shared" si="29"/>
        <v>1</v>
      </c>
      <c r="AC148" s="64">
        <f t="shared" si="30"/>
        <v>0</v>
      </c>
      <c r="AD148" s="66">
        <f t="shared" si="31"/>
        <v>0</v>
      </c>
      <c r="AE148" s="99" t="str">
        <f t="shared" si="32"/>
        <v>-</v>
      </c>
      <c r="AF148" s="72">
        <f t="shared" si="33"/>
        <v>0</v>
      </c>
    </row>
    <row r="149" spans="1:32" ht="12.75">
      <c r="A149" s="80">
        <v>3180040</v>
      </c>
      <c r="B149" s="81">
        <v>4000</v>
      </c>
      <c r="C149" s="72" t="s">
        <v>512</v>
      </c>
      <c r="D149" s="64" t="s">
        <v>513</v>
      </c>
      <c r="E149" s="64" t="s">
        <v>1207</v>
      </c>
      <c r="F149" s="64">
        <v>68305</v>
      </c>
      <c r="G149" s="65">
        <v>310</v>
      </c>
      <c r="H149" s="66">
        <v>4022744354</v>
      </c>
      <c r="I149" s="67">
        <v>6</v>
      </c>
      <c r="J149" s="68" t="s">
        <v>531</v>
      </c>
      <c r="K149" s="91"/>
      <c r="L149" s="84">
        <v>0</v>
      </c>
      <c r="M149" s="88" t="s">
        <v>529</v>
      </c>
      <c r="N149" s="71" t="s">
        <v>537</v>
      </c>
      <c r="O149" s="68" t="s">
        <v>537</v>
      </c>
      <c r="P149" s="70"/>
      <c r="Q149" s="91" t="str">
        <f t="shared" si="23"/>
        <v>NO</v>
      </c>
      <c r="R149" s="93" t="s">
        <v>530</v>
      </c>
      <c r="S149" s="95">
        <v>0</v>
      </c>
      <c r="T149" s="75">
        <v>0</v>
      </c>
      <c r="U149" s="75">
        <v>0</v>
      </c>
      <c r="V149" s="97">
        <v>0</v>
      </c>
      <c r="W149" s="72">
        <f t="shared" si="24"/>
        <v>0</v>
      </c>
      <c r="X149" s="64">
        <f t="shared" si="25"/>
        <v>0</v>
      </c>
      <c r="Y149" s="64">
        <f t="shared" si="26"/>
        <v>0</v>
      </c>
      <c r="Z149" s="66">
        <f t="shared" si="27"/>
        <v>0</v>
      </c>
      <c r="AA149" s="99" t="str">
        <f t="shared" si="28"/>
        <v>-</v>
      </c>
      <c r="AB149" s="72">
        <f t="shared" si="29"/>
        <v>1</v>
      </c>
      <c r="AC149" s="64">
        <f t="shared" si="30"/>
        <v>0</v>
      </c>
      <c r="AD149" s="66">
        <f t="shared" si="31"/>
        <v>0</v>
      </c>
      <c r="AE149" s="99" t="str">
        <f t="shared" si="32"/>
        <v>-</v>
      </c>
      <c r="AF149" s="72">
        <f t="shared" si="33"/>
        <v>0</v>
      </c>
    </row>
    <row r="150" spans="1:32" ht="12.75">
      <c r="A150" s="80">
        <v>3180050</v>
      </c>
      <c r="B150" s="81">
        <v>5000</v>
      </c>
      <c r="C150" s="72" t="s">
        <v>514</v>
      </c>
      <c r="D150" s="64" t="s">
        <v>515</v>
      </c>
      <c r="E150" s="64" t="s">
        <v>1222</v>
      </c>
      <c r="F150" s="64">
        <v>68310</v>
      </c>
      <c r="G150" s="65">
        <v>3526</v>
      </c>
      <c r="H150" s="66">
        <v>4022235277</v>
      </c>
      <c r="I150" s="67">
        <v>6</v>
      </c>
      <c r="J150" s="68" t="s">
        <v>531</v>
      </c>
      <c r="K150" s="91"/>
      <c r="L150" s="84">
        <v>0</v>
      </c>
      <c r="M150" s="88" t="s">
        <v>529</v>
      </c>
      <c r="N150" s="71" t="s">
        <v>537</v>
      </c>
      <c r="O150" s="68" t="s">
        <v>537</v>
      </c>
      <c r="P150" s="70"/>
      <c r="Q150" s="91" t="str">
        <f t="shared" si="23"/>
        <v>NO</v>
      </c>
      <c r="R150" s="93" t="s">
        <v>530</v>
      </c>
      <c r="S150" s="95">
        <v>0</v>
      </c>
      <c r="T150" s="75">
        <v>0</v>
      </c>
      <c r="U150" s="75">
        <v>0</v>
      </c>
      <c r="V150" s="97">
        <v>0</v>
      </c>
      <c r="W150" s="72">
        <f t="shared" si="24"/>
        <v>0</v>
      </c>
      <c r="X150" s="64">
        <f t="shared" si="25"/>
        <v>0</v>
      </c>
      <c r="Y150" s="64">
        <f t="shared" si="26"/>
        <v>0</v>
      </c>
      <c r="Z150" s="66">
        <f t="shared" si="27"/>
        <v>0</v>
      </c>
      <c r="AA150" s="99" t="str">
        <f t="shared" si="28"/>
        <v>-</v>
      </c>
      <c r="AB150" s="72">
        <f t="shared" si="29"/>
        <v>1</v>
      </c>
      <c r="AC150" s="64">
        <f t="shared" si="30"/>
        <v>0</v>
      </c>
      <c r="AD150" s="66">
        <f t="shared" si="31"/>
        <v>0</v>
      </c>
      <c r="AE150" s="99" t="str">
        <f t="shared" si="32"/>
        <v>-</v>
      </c>
      <c r="AF150" s="72">
        <f t="shared" si="33"/>
        <v>0</v>
      </c>
    </row>
    <row r="151" spans="1:32" ht="12.75">
      <c r="A151" s="80">
        <v>3180080</v>
      </c>
      <c r="B151" s="81">
        <v>8000</v>
      </c>
      <c r="C151" s="72" t="s">
        <v>516</v>
      </c>
      <c r="D151" s="64" t="s">
        <v>517</v>
      </c>
      <c r="E151" s="64" t="s">
        <v>1350</v>
      </c>
      <c r="F151" s="64">
        <v>68756</v>
      </c>
      <c r="G151" s="65">
        <v>89</v>
      </c>
      <c r="H151" s="66">
        <v>4028875041</v>
      </c>
      <c r="I151" s="67" t="s">
        <v>534</v>
      </c>
      <c r="J151" s="68" t="s">
        <v>531</v>
      </c>
      <c r="K151" s="91"/>
      <c r="L151" s="84">
        <v>0</v>
      </c>
      <c r="M151" s="88" t="s">
        <v>529</v>
      </c>
      <c r="N151" s="71" t="s">
        <v>537</v>
      </c>
      <c r="O151" s="68" t="s">
        <v>537</v>
      </c>
      <c r="P151" s="70"/>
      <c r="Q151" s="91" t="str">
        <f t="shared" si="23"/>
        <v>NO</v>
      </c>
      <c r="R151" s="93" t="s">
        <v>530</v>
      </c>
      <c r="S151" s="95">
        <v>0</v>
      </c>
      <c r="T151" s="75">
        <v>0</v>
      </c>
      <c r="U151" s="75">
        <v>0</v>
      </c>
      <c r="V151" s="97">
        <v>0</v>
      </c>
      <c r="W151" s="72">
        <f t="shared" si="24"/>
        <v>0</v>
      </c>
      <c r="X151" s="64">
        <f t="shared" si="25"/>
        <v>0</v>
      </c>
      <c r="Y151" s="64">
        <f t="shared" si="26"/>
        <v>0</v>
      </c>
      <c r="Z151" s="66">
        <f t="shared" si="27"/>
        <v>0</v>
      </c>
      <c r="AA151" s="99" t="str">
        <f t="shared" si="28"/>
        <v>-</v>
      </c>
      <c r="AB151" s="72">
        <f t="shared" si="29"/>
        <v>1</v>
      </c>
      <c r="AC151" s="64">
        <f t="shared" si="30"/>
        <v>0</v>
      </c>
      <c r="AD151" s="66">
        <f t="shared" si="31"/>
        <v>0</v>
      </c>
      <c r="AE151" s="99" t="str">
        <f t="shared" si="32"/>
        <v>-</v>
      </c>
      <c r="AF151" s="72">
        <f t="shared" si="33"/>
        <v>0</v>
      </c>
    </row>
    <row r="152" spans="1:32" ht="12.75">
      <c r="A152" s="80">
        <v>3180090</v>
      </c>
      <c r="B152" s="81">
        <v>9000</v>
      </c>
      <c r="C152" s="72" t="s">
        <v>518</v>
      </c>
      <c r="D152" s="64" t="s">
        <v>519</v>
      </c>
      <c r="E152" s="64" t="s">
        <v>1173</v>
      </c>
      <c r="F152" s="64">
        <v>68902</v>
      </c>
      <c r="G152" s="65">
        <v>2047</v>
      </c>
      <c r="H152" s="66">
        <v>4024635611</v>
      </c>
      <c r="I152" s="67" t="s">
        <v>533</v>
      </c>
      <c r="J152" s="68" t="s">
        <v>531</v>
      </c>
      <c r="K152" s="91"/>
      <c r="L152" s="84">
        <v>0</v>
      </c>
      <c r="M152" s="88" t="s">
        <v>529</v>
      </c>
      <c r="N152" s="71" t="s">
        <v>537</v>
      </c>
      <c r="O152" s="68" t="s">
        <v>537</v>
      </c>
      <c r="P152" s="70"/>
      <c r="Q152" s="91" t="str">
        <f t="shared" si="23"/>
        <v>NO</v>
      </c>
      <c r="R152" s="93" t="s">
        <v>530</v>
      </c>
      <c r="S152" s="95">
        <v>0</v>
      </c>
      <c r="T152" s="75">
        <v>0</v>
      </c>
      <c r="U152" s="75">
        <v>0</v>
      </c>
      <c r="V152" s="97">
        <v>0</v>
      </c>
      <c r="W152" s="72">
        <f t="shared" si="24"/>
        <v>0</v>
      </c>
      <c r="X152" s="64">
        <f t="shared" si="25"/>
        <v>0</v>
      </c>
      <c r="Y152" s="64">
        <f t="shared" si="26"/>
        <v>0</v>
      </c>
      <c r="Z152" s="66">
        <f t="shared" si="27"/>
        <v>0</v>
      </c>
      <c r="AA152" s="99" t="str">
        <f t="shared" si="28"/>
        <v>-</v>
      </c>
      <c r="AB152" s="72">
        <f t="shared" si="29"/>
        <v>1</v>
      </c>
      <c r="AC152" s="64">
        <f t="shared" si="30"/>
        <v>0</v>
      </c>
      <c r="AD152" s="66">
        <f t="shared" si="31"/>
        <v>0</v>
      </c>
      <c r="AE152" s="99" t="str">
        <f t="shared" si="32"/>
        <v>-</v>
      </c>
      <c r="AF152" s="72">
        <f t="shared" si="33"/>
        <v>0</v>
      </c>
    </row>
    <row r="153" spans="1:32" ht="12.75">
      <c r="A153" s="80">
        <v>3180110</v>
      </c>
      <c r="B153" s="81">
        <v>11000</v>
      </c>
      <c r="C153" s="72" t="s">
        <v>520</v>
      </c>
      <c r="D153" s="64" t="s">
        <v>521</v>
      </c>
      <c r="E153" s="64" t="s">
        <v>1373</v>
      </c>
      <c r="F153" s="64">
        <v>68949</v>
      </c>
      <c r="G153" s="65">
        <v>858</v>
      </c>
      <c r="H153" s="66">
        <v>3089956585</v>
      </c>
      <c r="I153" s="67">
        <v>7</v>
      </c>
      <c r="J153" s="68" t="s">
        <v>530</v>
      </c>
      <c r="K153" s="91"/>
      <c r="L153" s="84">
        <v>0</v>
      </c>
      <c r="M153" s="88" t="s">
        <v>528</v>
      </c>
      <c r="N153" s="71" t="s">
        <v>537</v>
      </c>
      <c r="O153" s="68" t="s">
        <v>537</v>
      </c>
      <c r="P153" s="70"/>
      <c r="Q153" s="91" t="str">
        <f t="shared" si="23"/>
        <v>NO</v>
      </c>
      <c r="R153" s="93" t="s">
        <v>530</v>
      </c>
      <c r="S153" s="95">
        <v>0</v>
      </c>
      <c r="T153" s="75">
        <v>0</v>
      </c>
      <c r="U153" s="75">
        <v>0</v>
      </c>
      <c r="V153" s="97">
        <v>0</v>
      </c>
      <c r="W153" s="72">
        <f t="shared" si="24"/>
        <v>1</v>
      </c>
      <c r="X153" s="64">
        <f t="shared" si="25"/>
        <v>0</v>
      </c>
      <c r="Y153" s="64">
        <f t="shared" si="26"/>
        <v>0</v>
      </c>
      <c r="Z153" s="66">
        <f t="shared" si="27"/>
        <v>0</v>
      </c>
      <c r="AA153" s="99" t="str">
        <f t="shared" si="28"/>
        <v>-</v>
      </c>
      <c r="AB153" s="72">
        <f t="shared" si="29"/>
        <v>1</v>
      </c>
      <c r="AC153" s="64">
        <f t="shared" si="30"/>
        <v>0</v>
      </c>
      <c r="AD153" s="66">
        <f t="shared" si="31"/>
        <v>0</v>
      </c>
      <c r="AE153" s="99" t="str">
        <f t="shared" si="32"/>
        <v>-</v>
      </c>
      <c r="AF153" s="72">
        <f t="shared" si="33"/>
        <v>0</v>
      </c>
    </row>
    <row r="154" spans="1:32" ht="12.75">
      <c r="A154" s="80">
        <v>3180130</v>
      </c>
      <c r="B154" s="81">
        <v>13000</v>
      </c>
      <c r="C154" s="72" t="s">
        <v>522</v>
      </c>
      <c r="D154" s="64" t="s">
        <v>523</v>
      </c>
      <c r="E154" s="64" t="s">
        <v>220</v>
      </c>
      <c r="F154" s="64">
        <v>69361</v>
      </c>
      <c r="G154" s="65">
        <v>4901</v>
      </c>
      <c r="H154" s="66">
        <v>3086353696</v>
      </c>
      <c r="I154" s="67" t="s">
        <v>532</v>
      </c>
      <c r="J154" s="68" t="s">
        <v>530</v>
      </c>
      <c r="K154" s="91"/>
      <c r="L154" s="84">
        <v>0</v>
      </c>
      <c r="M154" s="88" t="s">
        <v>528</v>
      </c>
      <c r="N154" s="71" t="s">
        <v>537</v>
      </c>
      <c r="O154" s="68" t="s">
        <v>537</v>
      </c>
      <c r="P154" s="70"/>
      <c r="Q154" s="91" t="str">
        <f t="shared" si="23"/>
        <v>NO</v>
      </c>
      <c r="R154" s="93" t="s">
        <v>530</v>
      </c>
      <c r="S154" s="95">
        <v>0</v>
      </c>
      <c r="T154" s="75">
        <v>0</v>
      </c>
      <c r="U154" s="75">
        <v>0</v>
      </c>
      <c r="V154" s="97">
        <v>0</v>
      </c>
      <c r="W154" s="72">
        <f t="shared" si="24"/>
        <v>1</v>
      </c>
      <c r="X154" s="64">
        <f t="shared" si="25"/>
        <v>0</v>
      </c>
      <c r="Y154" s="64">
        <f t="shared" si="26"/>
        <v>0</v>
      </c>
      <c r="Z154" s="66">
        <f t="shared" si="27"/>
        <v>0</v>
      </c>
      <c r="AA154" s="99" t="str">
        <f t="shared" si="28"/>
        <v>-</v>
      </c>
      <c r="AB154" s="72">
        <f t="shared" si="29"/>
        <v>1</v>
      </c>
      <c r="AC154" s="64">
        <f t="shared" si="30"/>
        <v>0</v>
      </c>
      <c r="AD154" s="66">
        <f t="shared" si="31"/>
        <v>0</v>
      </c>
      <c r="AE154" s="99" t="str">
        <f t="shared" si="32"/>
        <v>-</v>
      </c>
      <c r="AF154" s="72">
        <f t="shared" si="33"/>
        <v>0</v>
      </c>
    </row>
    <row r="155" spans="1:32" ht="12.75">
      <c r="A155" s="80">
        <v>3180150</v>
      </c>
      <c r="B155" s="81">
        <v>15000</v>
      </c>
      <c r="C155" s="72" t="s">
        <v>524</v>
      </c>
      <c r="D155" s="64" t="s">
        <v>525</v>
      </c>
      <c r="E155" s="64" t="s">
        <v>1127</v>
      </c>
      <c r="F155" s="64">
        <v>69044</v>
      </c>
      <c r="G155" s="65">
        <v>398</v>
      </c>
      <c r="H155" s="66">
        <v>3083345160</v>
      </c>
      <c r="I155" s="67" t="s">
        <v>534</v>
      </c>
      <c r="J155" s="68" t="s">
        <v>531</v>
      </c>
      <c r="K155" s="91"/>
      <c r="L155" s="84">
        <v>0</v>
      </c>
      <c r="M155" s="88" t="s">
        <v>528</v>
      </c>
      <c r="N155" s="71" t="s">
        <v>537</v>
      </c>
      <c r="O155" s="68" t="s">
        <v>537</v>
      </c>
      <c r="P155" s="70"/>
      <c r="Q155" s="91" t="str">
        <f t="shared" si="23"/>
        <v>NO</v>
      </c>
      <c r="R155" s="93" t="s">
        <v>530</v>
      </c>
      <c r="S155" s="95">
        <v>0</v>
      </c>
      <c r="T155" s="75">
        <v>0</v>
      </c>
      <c r="U155" s="75">
        <v>0</v>
      </c>
      <c r="V155" s="97">
        <v>0</v>
      </c>
      <c r="W155" s="72">
        <f t="shared" si="24"/>
        <v>0</v>
      </c>
      <c r="X155" s="64">
        <f t="shared" si="25"/>
        <v>0</v>
      </c>
      <c r="Y155" s="64">
        <f t="shared" si="26"/>
        <v>0</v>
      </c>
      <c r="Z155" s="66">
        <f t="shared" si="27"/>
        <v>0</v>
      </c>
      <c r="AA155" s="99" t="str">
        <f t="shared" si="28"/>
        <v>-</v>
      </c>
      <c r="AB155" s="72">
        <f t="shared" si="29"/>
        <v>1</v>
      </c>
      <c r="AC155" s="64">
        <f t="shared" si="30"/>
        <v>0</v>
      </c>
      <c r="AD155" s="66">
        <f t="shared" si="31"/>
        <v>0</v>
      </c>
      <c r="AE155" s="99" t="str">
        <f t="shared" si="32"/>
        <v>-</v>
      </c>
      <c r="AF155" s="72">
        <f t="shared" si="33"/>
        <v>0</v>
      </c>
    </row>
    <row r="156" spans="1:32" ht="12.75">
      <c r="A156" s="80">
        <v>3180180</v>
      </c>
      <c r="B156" s="81">
        <v>18000</v>
      </c>
      <c r="C156" s="72" t="s">
        <v>526</v>
      </c>
      <c r="D156" s="64" t="s">
        <v>527</v>
      </c>
      <c r="E156" s="64" t="s">
        <v>1003</v>
      </c>
      <c r="F156" s="64">
        <v>68501</v>
      </c>
      <c r="G156" s="65">
        <v>2889</v>
      </c>
      <c r="H156" s="66">
        <v>4024361610</v>
      </c>
      <c r="I156" s="67">
        <v>2</v>
      </c>
      <c r="J156" s="68" t="s">
        <v>531</v>
      </c>
      <c r="K156" s="91"/>
      <c r="L156" s="84">
        <v>0</v>
      </c>
      <c r="M156" s="88" t="s">
        <v>528</v>
      </c>
      <c r="N156" s="71" t="s">
        <v>537</v>
      </c>
      <c r="O156" s="68" t="s">
        <v>537</v>
      </c>
      <c r="P156" s="70"/>
      <c r="Q156" s="91" t="str">
        <f t="shared" si="23"/>
        <v>NO</v>
      </c>
      <c r="R156" s="93" t="s">
        <v>531</v>
      </c>
      <c r="S156" s="95">
        <v>0</v>
      </c>
      <c r="T156" s="75">
        <v>0</v>
      </c>
      <c r="U156" s="75">
        <v>0</v>
      </c>
      <c r="V156" s="97">
        <v>0</v>
      </c>
      <c r="W156" s="72">
        <f t="shared" si="24"/>
        <v>0</v>
      </c>
      <c r="X156" s="64">
        <f t="shared" si="25"/>
        <v>0</v>
      </c>
      <c r="Y156" s="64">
        <f t="shared" si="26"/>
        <v>0</v>
      </c>
      <c r="Z156" s="66">
        <f t="shared" si="27"/>
        <v>0</v>
      </c>
      <c r="AA156" s="99" t="str">
        <f t="shared" si="28"/>
        <v>-</v>
      </c>
      <c r="AB156" s="72">
        <f t="shared" si="29"/>
        <v>0</v>
      </c>
      <c r="AC156" s="64">
        <f t="shared" si="30"/>
        <v>0</v>
      </c>
      <c r="AD156" s="66">
        <f t="shared" si="31"/>
        <v>0</v>
      </c>
      <c r="AE156" s="99" t="str">
        <f t="shared" si="32"/>
        <v>-</v>
      </c>
      <c r="AF156" s="72">
        <f t="shared" si="33"/>
        <v>0</v>
      </c>
    </row>
    <row r="157" spans="1:32" ht="12.75">
      <c r="A157" s="80">
        <v>3170020</v>
      </c>
      <c r="B157" s="81">
        <v>470103000</v>
      </c>
      <c r="C157" s="72" t="s">
        <v>117</v>
      </c>
      <c r="D157" s="64" t="s">
        <v>118</v>
      </c>
      <c r="E157" s="64" t="s">
        <v>119</v>
      </c>
      <c r="F157" s="64">
        <v>68835</v>
      </c>
      <c r="G157" s="65">
        <v>100</v>
      </c>
      <c r="H157" s="66">
        <v>3088632228</v>
      </c>
      <c r="I157" s="67">
        <v>7</v>
      </c>
      <c r="J157" s="68" t="s">
        <v>530</v>
      </c>
      <c r="K157" s="91"/>
      <c r="L157" s="84">
        <v>123.42</v>
      </c>
      <c r="M157" s="88" t="s">
        <v>528</v>
      </c>
      <c r="N157" s="71">
        <v>22.14285714</v>
      </c>
      <c r="O157" s="68" t="s">
        <v>530</v>
      </c>
      <c r="P157" s="70"/>
      <c r="Q157" s="91" t="str">
        <f t="shared" si="23"/>
        <v>NO</v>
      </c>
      <c r="R157" s="93" t="s">
        <v>530</v>
      </c>
      <c r="S157" s="95">
        <v>7235</v>
      </c>
      <c r="T157" s="75">
        <v>1879</v>
      </c>
      <c r="U157" s="75">
        <v>1206</v>
      </c>
      <c r="V157" s="97">
        <v>947</v>
      </c>
      <c r="W157" s="72">
        <f t="shared" si="24"/>
        <v>1</v>
      </c>
      <c r="X157" s="64">
        <f t="shared" si="25"/>
        <v>1</v>
      </c>
      <c r="Y157" s="64">
        <f t="shared" si="26"/>
        <v>0</v>
      </c>
      <c r="Z157" s="66">
        <f t="shared" si="27"/>
        <v>0</v>
      </c>
      <c r="AA157" s="99" t="str">
        <f t="shared" si="28"/>
        <v>SRSA</v>
      </c>
      <c r="AB157" s="72">
        <f t="shared" si="29"/>
        <v>1</v>
      </c>
      <c r="AC157" s="64">
        <f t="shared" si="30"/>
        <v>1</v>
      </c>
      <c r="AD157" s="66" t="str">
        <f t="shared" si="31"/>
        <v>Initial</v>
      </c>
      <c r="AE157" s="99" t="str">
        <f t="shared" si="32"/>
        <v>-</v>
      </c>
      <c r="AF157" s="72" t="str">
        <f t="shared" si="33"/>
        <v>SRSA</v>
      </c>
    </row>
    <row r="158" spans="1:32" ht="12.75">
      <c r="A158" s="80">
        <v>3170050</v>
      </c>
      <c r="B158" s="81">
        <v>20018000</v>
      </c>
      <c r="C158" s="72" t="s">
        <v>120</v>
      </c>
      <c r="D158" s="64" t="s">
        <v>121</v>
      </c>
      <c r="E158" s="64" t="s">
        <v>122</v>
      </c>
      <c r="F158" s="64">
        <v>68636</v>
      </c>
      <c r="G158" s="65">
        <v>399</v>
      </c>
      <c r="H158" s="66">
        <v>4028432455</v>
      </c>
      <c r="I158" s="67">
        <v>7</v>
      </c>
      <c r="J158" s="68" t="s">
        <v>530</v>
      </c>
      <c r="K158" s="91"/>
      <c r="L158" s="84">
        <v>157.99</v>
      </c>
      <c r="M158" s="88" t="s">
        <v>529</v>
      </c>
      <c r="N158" s="71">
        <v>10.08902077</v>
      </c>
      <c r="O158" s="68" t="s">
        <v>531</v>
      </c>
      <c r="P158" s="70"/>
      <c r="Q158" s="91" t="str">
        <f t="shared" si="23"/>
        <v>NO</v>
      </c>
      <c r="R158" s="93" t="s">
        <v>530</v>
      </c>
      <c r="S158" s="95">
        <v>19791</v>
      </c>
      <c r="T158" s="75">
        <v>2306</v>
      </c>
      <c r="U158" s="75">
        <v>2383</v>
      </c>
      <c r="V158" s="97">
        <v>1030</v>
      </c>
      <c r="W158" s="72">
        <f t="shared" si="24"/>
        <v>1</v>
      </c>
      <c r="X158" s="64">
        <f t="shared" si="25"/>
        <v>1</v>
      </c>
      <c r="Y158" s="64">
        <f t="shared" si="26"/>
        <v>0</v>
      </c>
      <c r="Z158" s="66">
        <f t="shared" si="27"/>
        <v>0</v>
      </c>
      <c r="AA158" s="99" t="str">
        <f t="shared" si="28"/>
        <v>SRSA</v>
      </c>
      <c r="AB158" s="72">
        <f t="shared" si="29"/>
        <v>1</v>
      </c>
      <c r="AC158" s="64">
        <f t="shared" si="30"/>
        <v>0</v>
      </c>
      <c r="AD158" s="66">
        <f t="shared" si="31"/>
        <v>0</v>
      </c>
      <c r="AE158" s="99" t="str">
        <f t="shared" si="32"/>
        <v>-</v>
      </c>
      <c r="AF158" s="72">
        <f t="shared" si="33"/>
        <v>0</v>
      </c>
    </row>
    <row r="159" spans="1:32" ht="12.75">
      <c r="A159" s="80">
        <v>3170080</v>
      </c>
      <c r="B159" s="81">
        <v>490010000</v>
      </c>
      <c r="C159" s="72" t="s">
        <v>123</v>
      </c>
      <c r="D159" s="64" t="s">
        <v>124</v>
      </c>
      <c r="E159" s="64" t="s">
        <v>125</v>
      </c>
      <c r="F159" s="64">
        <v>68348</v>
      </c>
      <c r="G159" s="65">
        <v>8</v>
      </c>
      <c r="H159" s="66">
        <v>4028772175</v>
      </c>
      <c r="I159" s="67">
        <v>7</v>
      </c>
      <c r="J159" s="68" t="s">
        <v>530</v>
      </c>
      <c r="K159" s="91"/>
      <c r="L159" s="84">
        <v>13.22</v>
      </c>
      <c r="M159" s="88" t="s">
        <v>528</v>
      </c>
      <c r="N159" s="71">
        <v>8.108108108</v>
      </c>
      <c r="O159" s="68" t="s">
        <v>531</v>
      </c>
      <c r="P159" s="70"/>
      <c r="Q159" s="91" t="str">
        <f t="shared" si="23"/>
        <v>NO</v>
      </c>
      <c r="R159" s="93" t="s">
        <v>530</v>
      </c>
      <c r="S159" s="95">
        <v>2605</v>
      </c>
      <c r="T159" s="75">
        <v>0</v>
      </c>
      <c r="U159" s="75">
        <v>26</v>
      </c>
      <c r="V159" s="97">
        <v>49</v>
      </c>
      <c r="W159" s="72">
        <f t="shared" si="24"/>
        <v>1</v>
      </c>
      <c r="X159" s="64">
        <f t="shared" si="25"/>
        <v>1</v>
      </c>
      <c r="Y159" s="64">
        <f t="shared" si="26"/>
        <v>0</v>
      </c>
      <c r="Z159" s="66">
        <f t="shared" si="27"/>
        <v>0</v>
      </c>
      <c r="AA159" s="99" t="str">
        <f t="shared" si="28"/>
        <v>SRSA</v>
      </c>
      <c r="AB159" s="72">
        <f t="shared" si="29"/>
        <v>1</v>
      </c>
      <c r="AC159" s="64">
        <f t="shared" si="30"/>
        <v>0</v>
      </c>
      <c r="AD159" s="66">
        <f t="shared" si="31"/>
        <v>0</v>
      </c>
      <c r="AE159" s="99" t="str">
        <f t="shared" si="32"/>
        <v>-</v>
      </c>
      <c r="AF159" s="72">
        <f t="shared" si="33"/>
        <v>0</v>
      </c>
    </row>
    <row r="160" spans="1:32" ht="12.75">
      <c r="A160" s="80">
        <v>3170110</v>
      </c>
      <c r="B160" s="81">
        <v>280010000</v>
      </c>
      <c r="C160" s="72" t="s">
        <v>126</v>
      </c>
      <c r="D160" s="64" t="s">
        <v>127</v>
      </c>
      <c r="E160" s="64" t="s">
        <v>128</v>
      </c>
      <c r="F160" s="64">
        <v>68022</v>
      </c>
      <c r="G160" s="65">
        <v>439</v>
      </c>
      <c r="H160" s="66">
        <v>4022892579</v>
      </c>
      <c r="I160" s="67">
        <v>3</v>
      </c>
      <c r="J160" s="68" t="s">
        <v>531</v>
      </c>
      <c r="K160" s="91"/>
      <c r="L160" s="84">
        <v>3139.35</v>
      </c>
      <c r="M160" s="88" t="s">
        <v>528</v>
      </c>
      <c r="N160" s="71">
        <v>1.630434783</v>
      </c>
      <c r="O160" s="68" t="s">
        <v>531</v>
      </c>
      <c r="P160" s="70"/>
      <c r="Q160" s="91" t="str">
        <f t="shared" si="23"/>
        <v>NO</v>
      </c>
      <c r="R160" s="93" t="s">
        <v>531</v>
      </c>
      <c r="S160" s="95">
        <v>57032</v>
      </c>
      <c r="T160" s="75">
        <v>2363</v>
      </c>
      <c r="U160" s="75">
        <v>9343</v>
      </c>
      <c r="V160" s="97">
        <v>12446</v>
      </c>
      <c r="W160" s="72">
        <f t="shared" si="24"/>
        <v>0</v>
      </c>
      <c r="X160" s="64">
        <f t="shared" si="25"/>
        <v>0</v>
      </c>
      <c r="Y160" s="64">
        <f t="shared" si="26"/>
        <v>0</v>
      </c>
      <c r="Z160" s="66">
        <f t="shared" si="27"/>
        <v>0</v>
      </c>
      <c r="AA160" s="99" t="str">
        <f t="shared" si="28"/>
        <v>-</v>
      </c>
      <c r="AB160" s="72">
        <f t="shared" si="29"/>
        <v>0</v>
      </c>
      <c r="AC160" s="64">
        <f t="shared" si="30"/>
        <v>0</v>
      </c>
      <c r="AD160" s="66">
        <f t="shared" si="31"/>
        <v>0</v>
      </c>
      <c r="AE160" s="99" t="str">
        <f t="shared" si="32"/>
        <v>-</v>
      </c>
      <c r="AF160" s="72">
        <f t="shared" si="33"/>
        <v>0</v>
      </c>
    </row>
    <row r="161" spans="1:32" ht="12.75">
      <c r="A161" s="82">
        <v>3100025</v>
      </c>
      <c r="B161" s="82">
        <v>590080000</v>
      </c>
      <c r="C161" s="72" t="s">
        <v>980</v>
      </c>
      <c r="D161" s="64" t="s">
        <v>981</v>
      </c>
      <c r="E161" s="64" t="s">
        <v>982</v>
      </c>
      <c r="F161" s="64">
        <v>68781</v>
      </c>
      <c r="G161" s="64">
        <v>430</v>
      </c>
      <c r="H161" s="66">
        <v>4023685301</v>
      </c>
      <c r="I161" s="67">
        <v>7</v>
      </c>
      <c r="J161" s="68" t="s">
        <v>530</v>
      </c>
      <c r="K161" s="91"/>
      <c r="L161" s="84">
        <v>346.61639</v>
      </c>
      <c r="M161" s="88" t="s">
        <v>529</v>
      </c>
      <c r="N161" s="71">
        <v>20.13729977</v>
      </c>
      <c r="O161" s="68" t="s">
        <v>530</v>
      </c>
      <c r="P161" s="70"/>
      <c r="Q161" s="91" t="str">
        <f t="shared" si="23"/>
        <v>NO</v>
      </c>
      <c r="R161" s="93" t="s">
        <v>530</v>
      </c>
      <c r="S161" s="95">
        <v>33403.751000000004</v>
      </c>
      <c r="T161" s="75">
        <v>2631.868</v>
      </c>
      <c r="U161" s="75">
        <v>2483.682</v>
      </c>
      <c r="V161" s="97">
        <v>1341.771</v>
      </c>
      <c r="W161" s="72">
        <f t="shared" si="24"/>
        <v>1</v>
      </c>
      <c r="X161" s="64">
        <f t="shared" si="25"/>
        <v>1</v>
      </c>
      <c r="Y161" s="64">
        <f t="shared" si="26"/>
        <v>0</v>
      </c>
      <c r="Z161" s="66">
        <f t="shared" si="27"/>
        <v>0</v>
      </c>
      <c r="AA161" s="99" t="str">
        <f t="shared" si="28"/>
        <v>SRSA</v>
      </c>
      <c r="AB161" s="72">
        <f t="shared" si="29"/>
        <v>1</v>
      </c>
      <c r="AC161" s="64">
        <f t="shared" si="30"/>
        <v>1</v>
      </c>
      <c r="AD161" s="66" t="str">
        <f t="shared" si="31"/>
        <v>Initial</v>
      </c>
      <c r="AE161" s="99" t="str">
        <f t="shared" si="32"/>
        <v>-</v>
      </c>
      <c r="AF161" s="72" t="str">
        <f t="shared" si="33"/>
        <v>SRSA</v>
      </c>
    </row>
    <row r="162" spans="1:32" ht="12.75">
      <c r="A162" s="80">
        <v>3165160</v>
      </c>
      <c r="B162" s="81">
        <v>810119000</v>
      </c>
      <c r="C162" s="72" t="s">
        <v>66</v>
      </c>
      <c r="D162" s="64" t="s">
        <v>67</v>
      </c>
      <c r="E162" s="64" t="s">
        <v>68</v>
      </c>
      <c r="F162" s="64">
        <v>69340</v>
      </c>
      <c r="G162" s="65">
        <v>55</v>
      </c>
      <c r="H162" s="66">
        <v>3087624030</v>
      </c>
      <c r="I162" s="67">
        <v>7</v>
      </c>
      <c r="J162" s="68" t="s">
        <v>530</v>
      </c>
      <c r="K162" s="91"/>
      <c r="L162" s="84">
        <v>14.48</v>
      </c>
      <c r="M162" s="88" t="s">
        <v>529</v>
      </c>
      <c r="N162" s="71">
        <v>30</v>
      </c>
      <c r="O162" s="68" t="s">
        <v>530</v>
      </c>
      <c r="P162" s="70"/>
      <c r="Q162" s="91" t="str">
        <f t="shared" si="23"/>
        <v>NO</v>
      </c>
      <c r="R162" s="93" t="s">
        <v>530</v>
      </c>
      <c r="S162" s="95">
        <v>1071</v>
      </c>
      <c r="T162" s="75">
        <v>0</v>
      </c>
      <c r="U162" s="75">
        <v>30</v>
      </c>
      <c r="V162" s="97">
        <v>56</v>
      </c>
      <c r="W162" s="72">
        <f t="shared" si="24"/>
        <v>1</v>
      </c>
      <c r="X162" s="64">
        <f t="shared" si="25"/>
        <v>1</v>
      </c>
      <c r="Y162" s="64">
        <f t="shared" si="26"/>
        <v>0</v>
      </c>
      <c r="Z162" s="66">
        <f t="shared" si="27"/>
        <v>0</v>
      </c>
      <c r="AA162" s="99" t="str">
        <f t="shared" si="28"/>
        <v>SRSA</v>
      </c>
      <c r="AB162" s="72">
        <f t="shared" si="29"/>
        <v>1</v>
      </c>
      <c r="AC162" s="64">
        <f t="shared" si="30"/>
        <v>1</v>
      </c>
      <c r="AD162" s="66" t="str">
        <f t="shared" si="31"/>
        <v>Initial</v>
      </c>
      <c r="AE162" s="99" t="str">
        <f t="shared" si="32"/>
        <v>-</v>
      </c>
      <c r="AF162" s="72" t="str">
        <f t="shared" si="33"/>
        <v>SRSA</v>
      </c>
    </row>
    <row r="163" spans="1:32" ht="12.75">
      <c r="A163" s="80">
        <v>3132280</v>
      </c>
      <c r="B163" s="81">
        <v>110031000</v>
      </c>
      <c r="C163" s="72" t="s">
        <v>1494</v>
      </c>
      <c r="D163" s="64" t="s">
        <v>1495</v>
      </c>
      <c r="E163" s="64" t="s">
        <v>1496</v>
      </c>
      <c r="F163" s="64">
        <v>68020</v>
      </c>
      <c r="G163" s="65">
        <v>2047</v>
      </c>
      <c r="H163" s="66">
        <v>4023495284</v>
      </c>
      <c r="I163" s="67">
        <v>7</v>
      </c>
      <c r="J163" s="68" t="s">
        <v>530</v>
      </c>
      <c r="K163" s="91"/>
      <c r="L163" s="84">
        <v>7.72</v>
      </c>
      <c r="M163" s="88" t="s">
        <v>528</v>
      </c>
      <c r="N163" s="71">
        <v>75</v>
      </c>
      <c r="O163" s="68" t="s">
        <v>530</v>
      </c>
      <c r="P163" s="70"/>
      <c r="Q163" s="91" t="str">
        <f t="shared" si="23"/>
        <v>NO</v>
      </c>
      <c r="R163" s="93" t="s">
        <v>530</v>
      </c>
      <c r="S163" s="95">
        <v>997</v>
      </c>
      <c r="T163" s="75">
        <v>0</v>
      </c>
      <c r="U163" s="75">
        <v>15</v>
      </c>
      <c r="V163" s="97">
        <v>30</v>
      </c>
      <c r="W163" s="72">
        <f t="shared" si="24"/>
        <v>1</v>
      </c>
      <c r="X163" s="64">
        <f t="shared" si="25"/>
        <v>1</v>
      </c>
      <c r="Y163" s="64">
        <f t="shared" si="26"/>
        <v>0</v>
      </c>
      <c r="Z163" s="66">
        <f t="shared" si="27"/>
        <v>0</v>
      </c>
      <c r="AA163" s="99" t="str">
        <f t="shared" si="28"/>
        <v>SRSA</v>
      </c>
      <c r="AB163" s="72">
        <f t="shared" si="29"/>
        <v>1</v>
      </c>
      <c r="AC163" s="64">
        <f t="shared" si="30"/>
        <v>1</v>
      </c>
      <c r="AD163" s="66" t="str">
        <f t="shared" si="31"/>
        <v>Initial</v>
      </c>
      <c r="AE163" s="99" t="str">
        <f t="shared" si="32"/>
        <v>-</v>
      </c>
      <c r="AF163" s="72" t="str">
        <f t="shared" si="33"/>
        <v>SRSA</v>
      </c>
    </row>
    <row r="164" spans="1:32" ht="12.75">
      <c r="A164" s="80">
        <v>3170140</v>
      </c>
      <c r="B164" s="81">
        <v>100009000</v>
      </c>
      <c r="C164" s="72" t="s">
        <v>129</v>
      </c>
      <c r="D164" s="64" t="s">
        <v>130</v>
      </c>
      <c r="E164" s="64" t="s">
        <v>52</v>
      </c>
      <c r="F164" s="64">
        <v>68836</v>
      </c>
      <c r="G164" s="65">
        <v>490</v>
      </c>
      <c r="H164" s="66">
        <v>3088564300</v>
      </c>
      <c r="I164" s="67">
        <v>7</v>
      </c>
      <c r="J164" s="68" t="s">
        <v>530</v>
      </c>
      <c r="K164" s="91"/>
      <c r="L164" s="84">
        <v>346.77</v>
      </c>
      <c r="M164" s="88" t="s">
        <v>528</v>
      </c>
      <c r="N164" s="71">
        <v>7.894736842</v>
      </c>
      <c r="O164" s="68" t="s">
        <v>531</v>
      </c>
      <c r="P164" s="70"/>
      <c r="Q164" s="91" t="str">
        <f t="shared" si="23"/>
        <v>NO</v>
      </c>
      <c r="R164" s="93" t="s">
        <v>530</v>
      </c>
      <c r="S164" s="95">
        <v>14930</v>
      </c>
      <c r="T164" s="75">
        <v>1081</v>
      </c>
      <c r="U164" s="75">
        <v>1424</v>
      </c>
      <c r="V164" s="97">
        <v>1353</v>
      </c>
      <c r="W164" s="72">
        <f t="shared" si="24"/>
        <v>1</v>
      </c>
      <c r="X164" s="64">
        <f t="shared" si="25"/>
        <v>1</v>
      </c>
      <c r="Y164" s="64">
        <f t="shared" si="26"/>
        <v>0</v>
      </c>
      <c r="Z164" s="66">
        <f t="shared" si="27"/>
        <v>0</v>
      </c>
      <c r="AA164" s="99" t="str">
        <f t="shared" si="28"/>
        <v>SRSA</v>
      </c>
      <c r="AB164" s="72">
        <f t="shared" si="29"/>
        <v>1</v>
      </c>
      <c r="AC164" s="64">
        <f t="shared" si="30"/>
        <v>0</v>
      </c>
      <c r="AD164" s="66">
        <f t="shared" si="31"/>
        <v>0</v>
      </c>
      <c r="AE164" s="99" t="str">
        <f t="shared" si="32"/>
        <v>-</v>
      </c>
      <c r="AF164" s="72">
        <f t="shared" si="33"/>
        <v>0</v>
      </c>
    </row>
    <row r="165" spans="1:32" ht="12.75">
      <c r="A165" s="80">
        <v>3101992</v>
      </c>
      <c r="B165" s="81">
        <v>130097000</v>
      </c>
      <c r="C165" s="72" t="s">
        <v>1168</v>
      </c>
      <c r="D165" s="64" t="s">
        <v>1169</v>
      </c>
      <c r="E165" s="64" t="s">
        <v>1170</v>
      </c>
      <c r="F165" s="64">
        <v>68407</v>
      </c>
      <c r="G165" s="65">
        <v>407</v>
      </c>
      <c r="H165" s="66">
        <v>4028672341</v>
      </c>
      <c r="I165" s="67">
        <v>8</v>
      </c>
      <c r="J165" s="68" t="s">
        <v>530</v>
      </c>
      <c r="K165" s="91"/>
      <c r="L165" s="84">
        <v>386</v>
      </c>
      <c r="M165" s="88" t="s">
        <v>528</v>
      </c>
      <c r="N165" s="71">
        <v>3.931203931</v>
      </c>
      <c r="O165" s="68" t="s">
        <v>531</v>
      </c>
      <c r="P165" s="70"/>
      <c r="Q165" s="91" t="str">
        <f t="shared" si="23"/>
        <v>NO</v>
      </c>
      <c r="R165" s="93" t="s">
        <v>530</v>
      </c>
      <c r="S165" s="95">
        <v>14735</v>
      </c>
      <c r="T165" s="75">
        <v>937</v>
      </c>
      <c r="U165" s="75">
        <v>1335</v>
      </c>
      <c r="V165" s="97">
        <v>1492</v>
      </c>
      <c r="W165" s="72">
        <f t="shared" si="24"/>
        <v>1</v>
      </c>
      <c r="X165" s="64">
        <f t="shared" si="25"/>
        <v>1</v>
      </c>
      <c r="Y165" s="64">
        <f t="shared" si="26"/>
        <v>0</v>
      </c>
      <c r="Z165" s="66">
        <f t="shared" si="27"/>
        <v>0</v>
      </c>
      <c r="AA165" s="99" t="str">
        <f t="shared" si="28"/>
        <v>SRSA</v>
      </c>
      <c r="AB165" s="72">
        <f t="shared" si="29"/>
        <v>1</v>
      </c>
      <c r="AC165" s="64">
        <f t="shared" si="30"/>
        <v>0</v>
      </c>
      <c r="AD165" s="66">
        <f t="shared" si="31"/>
        <v>0</v>
      </c>
      <c r="AE165" s="99" t="str">
        <f t="shared" si="32"/>
        <v>-</v>
      </c>
      <c r="AF165" s="72">
        <f t="shared" si="33"/>
        <v>0</v>
      </c>
    </row>
    <row r="166" spans="1:32" ht="12.75">
      <c r="A166" s="80">
        <v>3163120</v>
      </c>
      <c r="B166" s="81">
        <v>160101000</v>
      </c>
      <c r="C166" s="72" t="s">
        <v>60</v>
      </c>
      <c r="D166" s="64" t="s">
        <v>1357</v>
      </c>
      <c r="E166" s="64" t="s">
        <v>1358</v>
      </c>
      <c r="F166" s="64">
        <v>69201</v>
      </c>
      <c r="G166" s="65">
        <v>1842</v>
      </c>
      <c r="H166" s="66">
        <v>4023761680</v>
      </c>
      <c r="I166" s="67">
        <v>7</v>
      </c>
      <c r="J166" s="68" t="s">
        <v>530</v>
      </c>
      <c r="K166" s="91"/>
      <c r="L166" s="84">
        <v>0.99</v>
      </c>
      <c r="M166" s="88" t="s">
        <v>529</v>
      </c>
      <c r="N166" s="71">
        <v>0</v>
      </c>
      <c r="O166" s="68" t="s">
        <v>531</v>
      </c>
      <c r="P166" s="70"/>
      <c r="Q166" s="91" t="str">
        <f t="shared" si="23"/>
        <v>NO</v>
      </c>
      <c r="R166" s="93" t="s">
        <v>530</v>
      </c>
      <c r="S166" s="95">
        <v>999</v>
      </c>
      <c r="T166" s="75">
        <v>0</v>
      </c>
      <c r="U166" s="75">
        <v>2</v>
      </c>
      <c r="V166" s="97">
        <v>4</v>
      </c>
      <c r="W166" s="72">
        <f t="shared" si="24"/>
        <v>1</v>
      </c>
      <c r="X166" s="64">
        <f t="shared" si="25"/>
        <v>1</v>
      </c>
      <c r="Y166" s="64">
        <f t="shared" si="26"/>
        <v>0</v>
      </c>
      <c r="Z166" s="66">
        <f t="shared" si="27"/>
        <v>0</v>
      </c>
      <c r="AA166" s="99" t="str">
        <f t="shared" si="28"/>
        <v>SRSA</v>
      </c>
      <c r="AB166" s="72">
        <f t="shared" si="29"/>
        <v>1</v>
      </c>
      <c r="AC166" s="64">
        <f t="shared" si="30"/>
        <v>0</v>
      </c>
      <c r="AD166" s="66">
        <f t="shared" si="31"/>
        <v>0</v>
      </c>
      <c r="AE166" s="99" t="str">
        <f t="shared" si="32"/>
        <v>-</v>
      </c>
      <c r="AF166" s="72">
        <f t="shared" si="33"/>
        <v>0</v>
      </c>
    </row>
    <row r="167" spans="1:32" ht="12.75">
      <c r="A167" s="80">
        <v>3170220</v>
      </c>
      <c r="B167" s="81">
        <v>370030000</v>
      </c>
      <c r="C167" s="72" t="s">
        <v>131</v>
      </c>
      <c r="D167" s="64" t="s">
        <v>132</v>
      </c>
      <c r="E167" s="64" t="s">
        <v>133</v>
      </c>
      <c r="F167" s="64">
        <v>68937</v>
      </c>
      <c r="G167" s="65">
        <v>107</v>
      </c>
      <c r="H167" s="66">
        <v>3087852491</v>
      </c>
      <c r="I167" s="67">
        <v>7</v>
      </c>
      <c r="J167" s="68" t="s">
        <v>530</v>
      </c>
      <c r="K167" s="91"/>
      <c r="L167" s="84">
        <v>274.72</v>
      </c>
      <c r="M167" s="88" t="s">
        <v>529</v>
      </c>
      <c r="N167" s="71">
        <v>12.33480176</v>
      </c>
      <c r="O167" s="68" t="s">
        <v>531</v>
      </c>
      <c r="P167" s="70"/>
      <c r="Q167" s="91" t="str">
        <f t="shared" si="23"/>
        <v>NO</v>
      </c>
      <c r="R167" s="93" t="s">
        <v>530</v>
      </c>
      <c r="S167" s="95">
        <v>8381</v>
      </c>
      <c r="T167" s="75">
        <v>1268</v>
      </c>
      <c r="U167" s="75">
        <v>1167</v>
      </c>
      <c r="V167" s="97">
        <v>1091</v>
      </c>
      <c r="W167" s="72">
        <f t="shared" si="24"/>
        <v>1</v>
      </c>
      <c r="X167" s="64">
        <f t="shared" si="25"/>
        <v>1</v>
      </c>
      <c r="Y167" s="64">
        <f t="shared" si="26"/>
        <v>0</v>
      </c>
      <c r="Z167" s="66">
        <f t="shared" si="27"/>
        <v>0</v>
      </c>
      <c r="AA167" s="99" t="str">
        <f t="shared" si="28"/>
        <v>SRSA</v>
      </c>
      <c r="AB167" s="72">
        <f t="shared" si="29"/>
        <v>1</v>
      </c>
      <c r="AC167" s="64">
        <f t="shared" si="30"/>
        <v>0</v>
      </c>
      <c r="AD167" s="66">
        <f t="shared" si="31"/>
        <v>0</v>
      </c>
      <c r="AE167" s="99" t="str">
        <f t="shared" si="32"/>
        <v>-</v>
      </c>
      <c r="AF167" s="72">
        <f t="shared" si="33"/>
        <v>0</v>
      </c>
    </row>
    <row r="168" spans="1:32" ht="12.75">
      <c r="A168" s="80">
        <v>3151060</v>
      </c>
      <c r="B168" s="81">
        <v>880063000</v>
      </c>
      <c r="C168" s="72" t="s">
        <v>0</v>
      </c>
      <c r="D168" s="64" t="s">
        <v>1</v>
      </c>
      <c r="E168" s="64" t="s">
        <v>2</v>
      </c>
      <c r="F168" s="64">
        <v>68837</v>
      </c>
      <c r="G168" s="65" t="s">
        <v>1098</v>
      </c>
      <c r="H168" s="66">
        <v>3087283390</v>
      </c>
      <c r="I168" s="67">
        <v>7</v>
      </c>
      <c r="J168" s="68" t="s">
        <v>530</v>
      </c>
      <c r="K168" s="91"/>
      <c r="L168" s="84">
        <v>16.32</v>
      </c>
      <c r="M168" s="88" t="s">
        <v>529</v>
      </c>
      <c r="N168" s="71">
        <v>12.5</v>
      </c>
      <c r="O168" s="68" t="s">
        <v>531</v>
      </c>
      <c r="P168" s="70"/>
      <c r="Q168" s="91" t="str">
        <f t="shared" si="23"/>
        <v>NO</v>
      </c>
      <c r="R168" s="93" t="s">
        <v>530</v>
      </c>
      <c r="S168" s="95">
        <v>2066</v>
      </c>
      <c r="T168" s="75">
        <v>0</v>
      </c>
      <c r="U168" s="75">
        <v>35</v>
      </c>
      <c r="V168" s="97">
        <v>96</v>
      </c>
      <c r="W168" s="72">
        <f t="shared" si="24"/>
        <v>1</v>
      </c>
      <c r="X168" s="64">
        <f t="shared" si="25"/>
        <v>1</v>
      </c>
      <c r="Y168" s="64">
        <f t="shared" si="26"/>
        <v>0</v>
      </c>
      <c r="Z168" s="66">
        <f t="shared" si="27"/>
        <v>0</v>
      </c>
      <c r="AA168" s="99" t="str">
        <f t="shared" si="28"/>
        <v>SRSA</v>
      </c>
      <c r="AB168" s="72">
        <f t="shared" si="29"/>
        <v>1</v>
      </c>
      <c r="AC168" s="64">
        <f t="shared" si="30"/>
        <v>0</v>
      </c>
      <c r="AD168" s="66">
        <f t="shared" si="31"/>
        <v>0</v>
      </c>
      <c r="AE168" s="99" t="str">
        <f t="shared" si="32"/>
        <v>-</v>
      </c>
      <c r="AF168" s="72">
        <f t="shared" si="33"/>
        <v>0</v>
      </c>
    </row>
    <row r="169" spans="1:32" ht="12.75">
      <c r="A169" s="80">
        <v>3100108</v>
      </c>
      <c r="B169" s="81">
        <v>870561000</v>
      </c>
      <c r="C169" s="72" t="s">
        <v>1093</v>
      </c>
      <c r="D169" s="64" t="s">
        <v>552</v>
      </c>
      <c r="E169" s="64" t="s">
        <v>1094</v>
      </c>
      <c r="F169" s="64">
        <v>68733</v>
      </c>
      <c r="G169" s="65">
        <v>9</v>
      </c>
      <c r="H169" s="66">
        <v>4026952621</v>
      </c>
      <c r="I169" s="67" t="s">
        <v>539</v>
      </c>
      <c r="J169" s="68" t="s">
        <v>530</v>
      </c>
      <c r="K169" s="91"/>
      <c r="L169" s="84">
        <v>331.97</v>
      </c>
      <c r="M169" s="88" t="s">
        <v>528</v>
      </c>
      <c r="N169" s="71">
        <v>11.76470588</v>
      </c>
      <c r="O169" s="68" t="s">
        <v>531</v>
      </c>
      <c r="P169" s="70"/>
      <c r="Q169" s="91" t="str">
        <f t="shared" si="23"/>
        <v>NO</v>
      </c>
      <c r="R169" s="93" t="s">
        <v>530</v>
      </c>
      <c r="S169" s="95">
        <v>17221</v>
      </c>
      <c r="T169" s="75">
        <v>1860</v>
      </c>
      <c r="U169" s="75">
        <v>1643</v>
      </c>
      <c r="V169" s="97">
        <v>1263</v>
      </c>
      <c r="W169" s="72">
        <f t="shared" si="24"/>
        <v>1</v>
      </c>
      <c r="X169" s="64">
        <f t="shared" si="25"/>
        <v>1</v>
      </c>
      <c r="Y169" s="64">
        <f t="shared" si="26"/>
        <v>0</v>
      </c>
      <c r="Z169" s="66">
        <f t="shared" si="27"/>
        <v>0</v>
      </c>
      <c r="AA169" s="99" t="str">
        <f t="shared" si="28"/>
        <v>SRSA</v>
      </c>
      <c r="AB169" s="72">
        <f t="shared" si="29"/>
        <v>1</v>
      </c>
      <c r="AC169" s="64">
        <f t="shared" si="30"/>
        <v>0</v>
      </c>
      <c r="AD169" s="66">
        <f t="shared" si="31"/>
        <v>0</v>
      </c>
      <c r="AE169" s="99" t="str">
        <f t="shared" si="32"/>
        <v>-</v>
      </c>
      <c r="AF169" s="72">
        <f t="shared" si="33"/>
        <v>0</v>
      </c>
    </row>
    <row r="170" spans="1:32" ht="12.75">
      <c r="A170" s="80">
        <v>3123010</v>
      </c>
      <c r="B170" s="81">
        <v>450020000</v>
      </c>
      <c r="C170" s="72" t="s">
        <v>1437</v>
      </c>
      <c r="D170" s="64" t="s">
        <v>1438</v>
      </c>
      <c r="E170" s="64" t="s">
        <v>1439</v>
      </c>
      <c r="F170" s="64">
        <v>68734</v>
      </c>
      <c r="G170" s="65">
        <v>68</v>
      </c>
      <c r="H170" s="66">
        <v>4023361428</v>
      </c>
      <c r="I170" s="67">
        <v>7</v>
      </c>
      <c r="J170" s="68" t="s">
        <v>530</v>
      </c>
      <c r="K170" s="91"/>
      <c r="L170" s="84">
        <v>18.74</v>
      </c>
      <c r="M170" s="88" t="s">
        <v>529</v>
      </c>
      <c r="N170" s="71">
        <v>23.07692308</v>
      </c>
      <c r="O170" s="68" t="s">
        <v>530</v>
      </c>
      <c r="P170" s="70"/>
      <c r="Q170" s="91" t="str">
        <f t="shared" si="23"/>
        <v>NO</v>
      </c>
      <c r="R170" s="93" t="s">
        <v>530</v>
      </c>
      <c r="S170" s="95">
        <v>1159</v>
      </c>
      <c r="T170" s="75">
        <v>0</v>
      </c>
      <c r="U170" s="75">
        <v>39</v>
      </c>
      <c r="V170" s="97">
        <v>75</v>
      </c>
      <c r="W170" s="72">
        <f t="shared" si="24"/>
        <v>1</v>
      </c>
      <c r="X170" s="64">
        <f t="shared" si="25"/>
        <v>1</v>
      </c>
      <c r="Y170" s="64">
        <f t="shared" si="26"/>
        <v>0</v>
      </c>
      <c r="Z170" s="66">
        <f t="shared" si="27"/>
        <v>0</v>
      </c>
      <c r="AA170" s="99" t="str">
        <f t="shared" si="28"/>
        <v>SRSA</v>
      </c>
      <c r="AB170" s="72">
        <f t="shared" si="29"/>
        <v>1</v>
      </c>
      <c r="AC170" s="64">
        <f t="shared" si="30"/>
        <v>1</v>
      </c>
      <c r="AD170" s="66" t="str">
        <f t="shared" si="31"/>
        <v>Initial</v>
      </c>
      <c r="AE170" s="99" t="str">
        <f t="shared" si="32"/>
        <v>-</v>
      </c>
      <c r="AF170" s="72" t="str">
        <f t="shared" si="33"/>
        <v>SRSA</v>
      </c>
    </row>
    <row r="171" spans="1:32" ht="12.75">
      <c r="A171" s="80">
        <v>3100111</v>
      </c>
      <c r="B171" s="81">
        <v>320095000</v>
      </c>
      <c r="C171" s="72" t="s">
        <v>1102</v>
      </c>
      <c r="D171" s="64" t="s">
        <v>1103</v>
      </c>
      <c r="E171" s="64" t="s">
        <v>1104</v>
      </c>
      <c r="F171" s="64">
        <v>69028</v>
      </c>
      <c r="G171" s="65">
        <v>9</v>
      </c>
      <c r="H171" s="66">
        <v>3084863991</v>
      </c>
      <c r="I171" s="67">
        <v>7</v>
      </c>
      <c r="J171" s="68" t="s">
        <v>530</v>
      </c>
      <c r="K171" s="91"/>
      <c r="L171" s="84">
        <v>249.18</v>
      </c>
      <c r="M171" s="88" t="s">
        <v>529</v>
      </c>
      <c r="N171" s="71">
        <v>9.375</v>
      </c>
      <c r="O171" s="68" t="s">
        <v>531</v>
      </c>
      <c r="P171" s="70"/>
      <c r="Q171" s="91" t="str">
        <f t="shared" si="23"/>
        <v>NO</v>
      </c>
      <c r="R171" s="93" t="s">
        <v>530</v>
      </c>
      <c r="S171" s="95">
        <v>10905</v>
      </c>
      <c r="T171" s="75">
        <v>1154</v>
      </c>
      <c r="U171" s="75">
        <v>1086</v>
      </c>
      <c r="V171" s="97">
        <v>967</v>
      </c>
      <c r="W171" s="72">
        <f t="shared" si="24"/>
        <v>1</v>
      </c>
      <c r="X171" s="64">
        <f t="shared" si="25"/>
        <v>1</v>
      </c>
      <c r="Y171" s="64">
        <f t="shared" si="26"/>
        <v>0</v>
      </c>
      <c r="Z171" s="66">
        <f t="shared" si="27"/>
        <v>0</v>
      </c>
      <c r="AA171" s="99" t="str">
        <f t="shared" si="28"/>
        <v>SRSA</v>
      </c>
      <c r="AB171" s="72">
        <f t="shared" si="29"/>
        <v>1</v>
      </c>
      <c r="AC171" s="64">
        <f t="shared" si="30"/>
        <v>0</v>
      </c>
      <c r="AD171" s="66">
        <f t="shared" si="31"/>
        <v>0</v>
      </c>
      <c r="AE171" s="99" t="str">
        <f t="shared" si="32"/>
        <v>-</v>
      </c>
      <c r="AF171" s="72">
        <f t="shared" si="33"/>
        <v>0</v>
      </c>
    </row>
    <row r="172" spans="1:32" ht="12.75">
      <c r="A172" s="80">
        <v>3145870</v>
      </c>
      <c r="B172" s="81">
        <v>160053000</v>
      </c>
      <c r="C172" s="72" t="s">
        <v>1568</v>
      </c>
      <c r="D172" s="64" t="s">
        <v>1357</v>
      </c>
      <c r="E172" s="64" t="s">
        <v>1358</v>
      </c>
      <c r="F172" s="64">
        <v>69201</v>
      </c>
      <c r="G172" s="65">
        <v>1842</v>
      </c>
      <c r="H172" s="66">
        <v>4023761680</v>
      </c>
      <c r="I172" s="67">
        <v>7</v>
      </c>
      <c r="J172" s="68" t="s">
        <v>530</v>
      </c>
      <c r="K172" s="91"/>
      <c r="L172" s="84">
        <v>21.67</v>
      </c>
      <c r="M172" s="88" t="s">
        <v>529</v>
      </c>
      <c r="N172" s="71">
        <v>4</v>
      </c>
      <c r="O172" s="68" t="s">
        <v>531</v>
      </c>
      <c r="P172" s="70"/>
      <c r="Q172" s="91" t="str">
        <f t="shared" si="23"/>
        <v>NO</v>
      </c>
      <c r="R172" s="93" t="s">
        <v>530</v>
      </c>
      <c r="S172" s="95">
        <v>1105</v>
      </c>
      <c r="T172" s="75">
        <v>0</v>
      </c>
      <c r="U172" s="75">
        <v>45</v>
      </c>
      <c r="V172" s="97">
        <v>86</v>
      </c>
      <c r="W172" s="72">
        <f t="shared" si="24"/>
        <v>1</v>
      </c>
      <c r="X172" s="64">
        <f t="shared" si="25"/>
        <v>1</v>
      </c>
      <c r="Y172" s="64">
        <f t="shared" si="26"/>
        <v>0</v>
      </c>
      <c r="Z172" s="66">
        <f t="shared" si="27"/>
        <v>0</v>
      </c>
      <c r="AA172" s="99" t="str">
        <f t="shared" si="28"/>
        <v>SRSA</v>
      </c>
      <c r="AB172" s="72">
        <f t="shared" si="29"/>
        <v>1</v>
      </c>
      <c r="AC172" s="64">
        <f t="shared" si="30"/>
        <v>0</v>
      </c>
      <c r="AD172" s="66">
        <f t="shared" si="31"/>
        <v>0</v>
      </c>
      <c r="AE172" s="99" t="str">
        <f t="shared" si="32"/>
        <v>-</v>
      </c>
      <c r="AF172" s="72">
        <f t="shared" si="33"/>
        <v>0</v>
      </c>
    </row>
    <row r="173" spans="1:32" ht="12.75">
      <c r="A173" s="82">
        <v>3100020</v>
      </c>
      <c r="B173" s="82">
        <v>450029000</v>
      </c>
      <c r="C173" s="72" t="s">
        <v>965</v>
      </c>
      <c r="D173" s="64" t="s">
        <v>966</v>
      </c>
      <c r="E173" s="64" t="s">
        <v>967</v>
      </c>
      <c r="F173" s="64">
        <v>68735</v>
      </c>
      <c r="G173" s="65">
        <v>98</v>
      </c>
      <c r="H173" s="66">
        <v>4026267235</v>
      </c>
      <c r="I173" s="67">
        <v>7</v>
      </c>
      <c r="J173" s="68" t="s">
        <v>530</v>
      </c>
      <c r="K173" s="91"/>
      <c r="L173" s="84">
        <v>136.7</v>
      </c>
      <c r="M173" s="88" t="s">
        <v>529</v>
      </c>
      <c r="N173" s="71">
        <v>22.03389831</v>
      </c>
      <c r="O173" s="68" t="s">
        <v>530</v>
      </c>
      <c r="P173" s="70"/>
      <c r="Q173" s="91" t="str">
        <f t="shared" si="23"/>
        <v>NO</v>
      </c>
      <c r="R173" s="93" t="s">
        <v>530</v>
      </c>
      <c r="S173" s="95">
        <v>13335</v>
      </c>
      <c r="T173" s="75">
        <v>1347</v>
      </c>
      <c r="U173" s="75">
        <v>1212</v>
      </c>
      <c r="V173" s="97">
        <v>778</v>
      </c>
      <c r="W173" s="72">
        <f t="shared" si="24"/>
        <v>1</v>
      </c>
      <c r="X173" s="64">
        <f t="shared" si="25"/>
        <v>1</v>
      </c>
      <c r="Y173" s="64">
        <f t="shared" si="26"/>
        <v>0</v>
      </c>
      <c r="Z173" s="66">
        <f t="shared" si="27"/>
        <v>0</v>
      </c>
      <c r="AA173" s="99" t="str">
        <f t="shared" si="28"/>
        <v>SRSA</v>
      </c>
      <c r="AB173" s="72">
        <f t="shared" si="29"/>
        <v>1</v>
      </c>
      <c r="AC173" s="64">
        <f t="shared" si="30"/>
        <v>1</v>
      </c>
      <c r="AD173" s="66" t="str">
        <f t="shared" si="31"/>
        <v>Initial</v>
      </c>
      <c r="AE173" s="99" t="str">
        <f t="shared" si="32"/>
        <v>-</v>
      </c>
      <c r="AF173" s="72" t="str">
        <f t="shared" si="33"/>
        <v>SRSA</v>
      </c>
    </row>
    <row r="174" spans="1:32" ht="12.75">
      <c r="A174" s="80">
        <v>3100133</v>
      </c>
      <c r="B174" s="81">
        <v>300001000</v>
      </c>
      <c r="C174" s="72" t="s">
        <v>1156</v>
      </c>
      <c r="D174" s="64" t="s">
        <v>1157</v>
      </c>
      <c r="E174" s="64" t="s">
        <v>1158</v>
      </c>
      <c r="F174" s="64">
        <v>68351</v>
      </c>
      <c r="G174" s="65">
        <v>139</v>
      </c>
      <c r="H174" s="66">
        <v>4022665911</v>
      </c>
      <c r="I174" s="67">
        <v>7</v>
      </c>
      <c r="J174" s="68" t="s">
        <v>530</v>
      </c>
      <c r="K174" s="91"/>
      <c r="L174" s="84">
        <v>278.84</v>
      </c>
      <c r="M174" s="88" t="s">
        <v>528</v>
      </c>
      <c r="N174" s="71">
        <v>14.52991453</v>
      </c>
      <c r="O174" s="68" t="s">
        <v>531</v>
      </c>
      <c r="P174" s="70"/>
      <c r="Q174" s="91" t="str">
        <f t="shared" si="23"/>
        <v>NO</v>
      </c>
      <c r="R174" s="93" t="s">
        <v>530</v>
      </c>
      <c r="S174" s="95">
        <v>10601</v>
      </c>
      <c r="T174" s="75">
        <v>1030</v>
      </c>
      <c r="U174" s="75">
        <v>1309</v>
      </c>
      <c r="V174" s="97">
        <v>1125</v>
      </c>
      <c r="W174" s="72">
        <f t="shared" si="24"/>
        <v>1</v>
      </c>
      <c r="X174" s="64">
        <f t="shared" si="25"/>
        <v>1</v>
      </c>
      <c r="Y174" s="64">
        <f t="shared" si="26"/>
        <v>0</v>
      </c>
      <c r="Z174" s="66">
        <f t="shared" si="27"/>
        <v>0</v>
      </c>
      <c r="AA174" s="99" t="str">
        <f t="shared" si="28"/>
        <v>SRSA</v>
      </c>
      <c r="AB174" s="72">
        <f t="shared" si="29"/>
        <v>1</v>
      </c>
      <c r="AC174" s="64">
        <f t="shared" si="30"/>
        <v>0</v>
      </c>
      <c r="AD174" s="66">
        <f t="shared" si="31"/>
        <v>0</v>
      </c>
      <c r="AE174" s="99" t="str">
        <f t="shared" si="32"/>
        <v>-</v>
      </c>
      <c r="AF174" s="72">
        <f t="shared" si="33"/>
        <v>0</v>
      </c>
    </row>
    <row r="175" spans="1:32" ht="12.75">
      <c r="A175" s="80">
        <v>3165910</v>
      </c>
      <c r="B175" s="81">
        <v>810129000</v>
      </c>
      <c r="C175" s="72" t="s">
        <v>76</v>
      </c>
      <c r="D175" s="64" t="s">
        <v>77</v>
      </c>
      <c r="E175" s="64" t="s">
        <v>1146</v>
      </c>
      <c r="F175" s="64">
        <v>69360</v>
      </c>
      <c r="G175" s="65">
        <v>9732</v>
      </c>
      <c r="H175" s="66">
        <v>3088624246</v>
      </c>
      <c r="I175" s="67">
        <v>7</v>
      </c>
      <c r="J175" s="68" t="s">
        <v>530</v>
      </c>
      <c r="K175" s="91"/>
      <c r="L175" s="84">
        <v>18.48</v>
      </c>
      <c r="M175" s="88" t="s">
        <v>529</v>
      </c>
      <c r="N175" s="71">
        <v>33.33333333</v>
      </c>
      <c r="O175" s="68" t="s">
        <v>530</v>
      </c>
      <c r="P175" s="70"/>
      <c r="Q175" s="91" t="str">
        <f t="shared" si="23"/>
        <v>NO</v>
      </c>
      <c r="R175" s="93" t="s">
        <v>530</v>
      </c>
      <c r="S175" s="95">
        <v>3259</v>
      </c>
      <c r="T175" s="75">
        <v>0</v>
      </c>
      <c r="U175" s="75">
        <v>39</v>
      </c>
      <c r="V175" s="97">
        <v>75</v>
      </c>
      <c r="W175" s="72">
        <f t="shared" si="24"/>
        <v>1</v>
      </c>
      <c r="X175" s="64">
        <f t="shared" si="25"/>
        <v>1</v>
      </c>
      <c r="Y175" s="64">
        <f t="shared" si="26"/>
        <v>0</v>
      </c>
      <c r="Z175" s="66">
        <f t="shared" si="27"/>
        <v>0</v>
      </c>
      <c r="AA175" s="99" t="str">
        <f t="shared" si="28"/>
        <v>SRSA</v>
      </c>
      <c r="AB175" s="72">
        <f t="shared" si="29"/>
        <v>1</v>
      </c>
      <c r="AC175" s="64">
        <f t="shared" si="30"/>
        <v>1</v>
      </c>
      <c r="AD175" s="66" t="str">
        <f t="shared" si="31"/>
        <v>Initial</v>
      </c>
      <c r="AE175" s="99" t="str">
        <f t="shared" si="32"/>
        <v>-</v>
      </c>
      <c r="AF175" s="72" t="str">
        <f t="shared" si="33"/>
        <v>SRSA</v>
      </c>
    </row>
    <row r="176" spans="1:32" ht="12.75">
      <c r="A176" s="80">
        <v>3170440</v>
      </c>
      <c r="B176" s="81">
        <v>480008000</v>
      </c>
      <c r="C176" s="72" t="s">
        <v>134</v>
      </c>
      <c r="D176" s="64" t="s">
        <v>135</v>
      </c>
      <c r="E176" s="64" t="s">
        <v>136</v>
      </c>
      <c r="F176" s="64">
        <v>68352</v>
      </c>
      <c r="G176" s="65">
        <v>2199</v>
      </c>
      <c r="H176" s="66">
        <v>4027296104</v>
      </c>
      <c r="I176" s="67">
        <v>6</v>
      </c>
      <c r="J176" s="68" t="s">
        <v>531</v>
      </c>
      <c r="K176" s="91"/>
      <c r="L176" s="84">
        <v>896.48</v>
      </c>
      <c r="M176" s="88" t="s">
        <v>528</v>
      </c>
      <c r="N176" s="71">
        <v>9.563409563</v>
      </c>
      <c r="O176" s="68" t="s">
        <v>531</v>
      </c>
      <c r="P176" s="70"/>
      <c r="Q176" s="91" t="str">
        <f t="shared" si="23"/>
        <v>NO</v>
      </c>
      <c r="R176" s="93" t="s">
        <v>530</v>
      </c>
      <c r="S176" s="95">
        <v>40692</v>
      </c>
      <c r="T176" s="75">
        <v>5306</v>
      </c>
      <c r="U176" s="75">
        <v>5220</v>
      </c>
      <c r="V176" s="97">
        <v>3666</v>
      </c>
      <c r="W176" s="72">
        <f t="shared" si="24"/>
        <v>0</v>
      </c>
      <c r="X176" s="64">
        <f t="shared" si="25"/>
        <v>0</v>
      </c>
      <c r="Y176" s="64">
        <f t="shared" si="26"/>
        <v>0</v>
      </c>
      <c r="Z176" s="66">
        <f t="shared" si="27"/>
        <v>0</v>
      </c>
      <c r="AA176" s="99" t="str">
        <f t="shared" si="28"/>
        <v>-</v>
      </c>
      <c r="AB176" s="72">
        <f t="shared" si="29"/>
        <v>1</v>
      </c>
      <c r="AC176" s="64">
        <f t="shared" si="30"/>
        <v>0</v>
      </c>
      <c r="AD176" s="66">
        <f t="shared" si="31"/>
        <v>0</v>
      </c>
      <c r="AE176" s="99" t="str">
        <f t="shared" si="32"/>
        <v>-</v>
      </c>
      <c r="AF176" s="72">
        <f t="shared" si="33"/>
        <v>0</v>
      </c>
    </row>
    <row r="177" spans="1:32" ht="12.75">
      <c r="A177" s="80">
        <v>3128290</v>
      </c>
      <c r="B177" s="81">
        <v>880026000</v>
      </c>
      <c r="C177" s="72" t="s">
        <v>1470</v>
      </c>
      <c r="D177" s="64" t="s">
        <v>1471</v>
      </c>
      <c r="E177" s="64" t="s">
        <v>1387</v>
      </c>
      <c r="F177" s="64">
        <v>68862</v>
      </c>
      <c r="G177" s="65">
        <v>9613</v>
      </c>
      <c r="H177" s="66">
        <v>3087283775</v>
      </c>
      <c r="I177" s="67">
        <v>7</v>
      </c>
      <c r="J177" s="68" t="s">
        <v>530</v>
      </c>
      <c r="K177" s="91"/>
      <c r="L177" s="84">
        <v>11.56</v>
      </c>
      <c r="M177" s="88" t="s">
        <v>529</v>
      </c>
      <c r="N177" s="71">
        <v>18.18181818</v>
      </c>
      <c r="O177" s="68" t="s">
        <v>531</v>
      </c>
      <c r="P177" s="70"/>
      <c r="Q177" s="91" t="str">
        <f t="shared" si="23"/>
        <v>NO</v>
      </c>
      <c r="R177" s="93" t="s">
        <v>530</v>
      </c>
      <c r="S177" s="95">
        <v>658</v>
      </c>
      <c r="T177" s="75">
        <v>0</v>
      </c>
      <c r="U177" s="75">
        <v>30</v>
      </c>
      <c r="V177" s="97">
        <v>108</v>
      </c>
      <c r="W177" s="72">
        <f t="shared" si="24"/>
        <v>1</v>
      </c>
      <c r="X177" s="64">
        <f t="shared" si="25"/>
        <v>1</v>
      </c>
      <c r="Y177" s="64">
        <f t="shared" si="26"/>
        <v>0</v>
      </c>
      <c r="Z177" s="66">
        <f t="shared" si="27"/>
        <v>0</v>
      </c>
      <c r="AA177" s="99" t="str">
        <f t="shared" si="28"/>
        <v>SRSA</v>
      </c>
      <c r="AB177" s="72">
        <f t="shared" si="29"/>
        <v>1</v>
      </c>
      <c r="AC177" s="64">
        <f t="shared" si="30"/>
        <v>0</v>
      </c>
      <c r="AD177" s="66">
        <f t="shared" si="31"/>
        <v>0</v>
      </c>
      <c r="AE177" s="99" t="str">
        <f t="shared" si="32"/>
        <v>-</v>
      </c>
      <c r="AF177" s="72">
        <f t="shared" si="33"/>
        <v>0</v>
      </c>
    </row>
    <row r="178" spans="1:32" ht="12.75">
      <c r="A178" s="80">
        <v>3170530</v>
      </c>
      <c r="B178" s="81">
        <v>740056000</v>
      </c>
      <c r="C178" s="72" t="s">
        <v>137</v>
      </c>
      <c r="D178" s="64" t="s">
        <v>138</v>
      </c>
      <c r="E178" s="64" t="s">
        <v>1555</v>
      </c>
      <c r="F178" s="64">
        <v>68355</v>
      </c>
      <c r="G178" s="65">
        <v>129</v>
      </c>
      <c r="H178" s="66">
        <v>4022452825</v>
      </c>
      <c r="I178" s="67">
        <v>6</v>
      </c>
      <c r="J178" s="68" t="s">
        <v>531</v>
      </c>
      <c r="K178" s="91"/>
      <c r="L178" s="84">
        <v>868.75</v>
      </c>
      <c r="M178" s="88" t="s">
        <v>528</v>
      </c>
      <c r="N178" s="71">
        <v>10.87360595</v>
      </c>
      <c r="O178" s="68" t="s">
        <v>531</v>
      </c>
      <c r="P178" s="70"/>
      <c r="Q178" s="91" t="str">
        <f t="shared" si="23"/>
        <v>NO</v>
      </c>
      <c r="R178" s="93" t="s">
        <v>530</v>
      </c>
      <c r="S178" s="95">
        <v>54515</v>
      </c>
      <c r="T178" s="75">
        <v>6486</v>
      </c>
      <c r="U178" s="75">
        <v>6555</v>
      </c>
      <c r="V178" s="97">
        <v>3841</v>
      </c>
      <c r="W178" s="72">
        <f t="shared" si="24"/>
        <v>0</v>
      </c>
      <c r="X178" s="64">
        <f t="shared" si="25"/>
        <v>0</v>
      </c>
      <c r="Y178" s="64">
        <f t="shared" si="26"/>
        <v>0</v>
      </c>
      <c r="Z178" s="66">
        <f t="shared" si="27"/>
        <v>0</v>
      </c>
      <c r="AA178" s="99" t="str">
        <f t="shared" si="28"/>
        <v>-</v>
      </c>
      <c r="AB178" s="72">
        <f t="shared" si="29"/>
        <v>1</v>
      </c>
      <c r="AC178" s="64">
        <f t="shared" si="30"/>
        <v>0</v>
      </c>
      <c r="AD178" s="66">
        <f t="shared" si="31"/>
        <v>0</v>
      </c>
      <c r="AE178" s="99" t="str">
        <f t="shared" si="32"/>
        <v>-</v>
      </c>
      <c r="AF178" s="72">
        <f t="shared" si="33"/>
        <v>0</v>
      </c>
    </row>
    <row r="179" spans="1:32" ht="12.75">
      <c r="A179" s="80">
        <v>3170590</v>
      </c>
      <c r="B179" s="81">
        <v>470067000</v>
      </c>
      <c r="C179" s="72" t="s">
        <v>139</v>
      </c>
      <c r="D179" s="64" t="s">
        <v>140</v>
      </c>
      <c r="E179" s="64" t="s">
        <v>141</v>
      </c>
      <c r="F179" s="64">
        <v>68838</v>
      </c>
      <c r="G179" s="65">
        <v>49</v>
      </c>
      <c r="H179" s="66">
        <v>3083363286</v>
      </c>
      <c r="I179" s="67">
        <v>7</v>
      </c>
      <c r="J179" s="68" t="s">
        <v>530</v>
      </c>
      <c r="K179" s="91"/>
      <c r="L179" s="84">
        <v>29.97</v>
      </c>
      <c r="M179" s="88" t="s">
        <v>528</v>
      </c>
      <c r="N179" s="71">
        <v>11.76470588</v>
      </c>
      <c r="O179" s="68" t="s">
        <v>531</v>
      </c>
      <c r="P179" s="70"/>
      <c r="Q179" s="91" t="str">
        <f t="shared" si="23"/>
        <v>NO</v>
      </c>
      <c r="R179" s="93" t="s">
        <v>530</v>
      </c>
      <c r="S179" s="95">
        <v>3378</v>
      </c>
      <c r="T179" s="75">
        <v>25</v>
      </c>
      <c r="U179" s="75">
        <v>264</v>
      </c>
      <c r="V179" s="97">
        <v>116</v>
      </c>
      <c r="W179" s="72">
        <f t="shared" si="24"/>
        <v>1</v>
      </c>
      <c r="X179" s="64">
        <f t="shared" si="25"/>
        <v>1</v>
      </c>
      <c r="Y179" s="64">
        <f t="shared" si="26"/>
        <v>0</v>
      </c>
      <c r="Z179" s="66">
        <f t="shared" si="27"/>
        <v>0</v>
      </c>
      <c r="AA179" s="99" t="str">
        <f t="shared" si="28"/>
        <v>SRSA</v>
      </c>
      <c r="AB179" s="72">
        <f t="shared" si="29"/>
        <v>1</v>
      </c>
      <c r="AC179" s="64">
        <f t="shared" si="30"/>
        <v>0</v>
      </c>
      <c r="AD179" s="66">
        <f t="shared" si="31"/>
        <v>0</v>
      </c>
      <c r="AE179" s="99" t="str">
        <f t="shared" si="32"/>
        <v>-</v>
      </c>
      <c r="AF179" s="72">
        <f t="shared" si="33"/>
        <v>0</v>
      </c>
    </row>
    <row r="180" spans="1:32" ht="12.75">
      <c r="A180" s="80">
        <v>3158860</v>
      </c>
      <c r="B180" s="81">
        <v>810083000</v>
      </c>
      <c r="C180" s="72" t="s">
        <v>38</v>
      </c>
      <c r="D180" s="64" t="s">
        <v>39</v>
      </c>
      <c r="E180" s="64" t="s">
        <v>1086</v>
      </c>
      <c r="F180" s="64">
        <v>69343</v>
      </c>
      <c r="G180" s="65">
        <v>8903</v>
      </c>
      <c r="H180" s="66">
        <v>3082820547</v>
      </c>
      <c r="I180" s="67">
        <v>7</v>
      </c>
      <c r="J180" s="68" t="s">
        <v>530</v>
      </c>
      <c r="K180" s="91"/>
      <c r="L180" s="84">
        <v>9.21</v>
      </c>
      <c r="M180" s="88" t="s">
        <v>529</v>
      </c>
      <c r="N180" s="71">
        <v>7.692307692</v>
      </c>
      <c r="O180" s="68" t="s">
        <v>531</v>
      </c>
      <c r="P180" s="70"/>
      <c r="Q180" s="91" t="str">
        <f t="shared" si="23"/>
        <v>NO</v>
      </c>
      <c r="R180" s="93" t="s">
        <v>530</v>
      </c>
      <c r="S180" s="95">
        <v>1444</v>
      </c>
      <c r="T180" s="75">
        <v>0</v>
      </c>
      <c r="U180" s="75">
        <v>18</v>
      </c>
      <c r="V180" s="97">
        <v>34</v>
      </c>
      <c r="W180" s="72">
        <f t="shared" si="24"/>
        <v>1</v>
      </c>
      <c r="X180" s="64">
        <f t="shared" si="25"/>
        <v>1</v>
      </c>
      <c r="Y180" s="64">
        <f t="shared" si="26"/>
        <v>0</v>
      </c>
      <c r="Z180" s="66">
        <f t="shared" si="27"/>
        <v>0</v>
      </c>
      <c r="AA180" s="99" t="str">
        <f t="shared" si="28"/>
        <v>SRSA</v>
      </c>
      <c r="AB180" s="72">
        <f t="shared" si="29"/>
        <v>1</v>
      </c>
      <c r="AC180" s="64">
        <f t="shared" si="30"/>
        <v>0</v>
      </c>
      <c r="AD180" s="66">
        <f t="shared" si="31"/>
        <v>0</v>
      </c>
      <c r="AE180" s="99" t="str">
        <f t="shared" si="32"/>
        <v>-</v>
      </c>
      <c r="AF180" s="72">
        <f t="shared" si="33"/>
        <v>0</v>
      </c>
    </row>
    <row r="181" spans="1:32" ht="12.75">
      <c r="A181" s="80">
        <v>3100118</v>
      </c>
      <c r="B181" s="81">
        <v>300025000</v>
      </c>
      <c r="C181" s="72" t="s">
        <v>1120</v>
      </c>
      <c r="D181" s="64" t="s">
        <v>1121</v>
      </c>
      <c r="E181" s="64" t="s">
        <v>1000</v>
      </c>
      <c r="F181" s="64">
        <v>68361</v>
      </c>
      <c r="G181" s="65">
        <v>1599</v>
      </c>
      <c r="H181" s="66">
        <v>4027594955</v>
      </c>
      <c r="I181" s="67" t="s">
        <v>532</v>
      </c>
      <c r="J181" s="68" t="s">
        <v>530</v>
      </c>
      <c r="K181" s="91"/>
      <c r="L181" s="84">
        <v>595.36128</v>
      </c>
      <c r="M181" s="88" t="s">
        <v>528</v>
      </c>
      <c r="N181" s="71">
        <v>8.154506438</v>
      </c>
      <c r="O181" s="68" t="s">
        <v>531</v>
      </c>
      <c r="P181" s="70"/>
      <c r="Q181" s="91" t="str">
        <f t="shared" si="23"/>
        <v>NO</v>
      </c>
      <c r="R181" s="93" t="s">
        <v>530</v>
      </c>
      <c r="S181" s="95">
        <v>24174.9015</v>
      </c>
      <c r="T181" s="75">
        <v>2568</v>
      </c>
      <c r="U181" s="75">
        <v>2832.372</v>
      </c>
      <c r="V181" s="97">
        <v>2292.5725</v>
      </c>
      <c r="W181" s="72">
        <f t="shared" si="24"/>
        <v>1</v>
      </c>
      <c r="X181" s="64">
        <f t="shared" si="25"/>
        <v>1</v>
      </c>
      <c r="Y181" s="64">
        <f t="shared" si="26"/>
        <v>0</v>
      </c>
      <c r="Z181" s="66">
        <f t="shared" si="27"/>
        <v>0</v>
      </c>
      <c r="AA181" s="99" t="str">
        <f t="shared" si="28"/>
        <v>SRSA</v>
      </c>
      <c r="AB181" s="72">
        <f t="shared" si="29"/>
        <v>1</v>
      </c>
      <c r="AC181" s="64">
        <f t="shared" si="30"/>
        <v>0</v>
      </c>
      <c r="AD181" s="66">
        <f t="shared" si="31"/>
        <v>0</v>
      </c>
      <c r="AE181" s="99" t="str">
        <f t="shared" si="32"/>
        <v>-</v>
      </c>
      <c r="AF181" s="72">
        <f t="shared" si="33"/>
        <v>0</v>
      </c>
    </row>
    <row r="182" spans="1:32" ht="12.75">
      <c r="A182" s="80">
        <v>3126640</v>
      </c>
      <c r="B182" s="81">
        <v>190024000</v>
      </c>
      <c r="C182" s="72" t="s">
        <v>1457</v>
      </c>
      <c r="D182" s="64" t="s">
        <v>1458</v>
      </c>
      <c r="E182" s="64" t="s">
        <v>1459</v>
      </c>
      <c r="F182" s="64">
        <v>68661</v>
      </c>
      <c r="G182" s="65">
        <v>9796</v>
      </c>
      <c r="H182" s="66">
        <v>4023523700</v>
      </c>
      <c r="I182" s="67">
        <v>7</v>
      </c>
      <c r="J182" s="68" t="s">
        <v>530</v>
      </c>
      <c r="K182" s="91"/>
      <c r="L182" s="84">
        <v>41.96</v>
      </c>
      <c r="M182" s="88" t="s">
        <v>528</v>
      </c>
      <c r="N182" s="71">
        <v>12.5</v>
      </c>
      <c r="O182" s="68" t="s">
        <v>531</v>
      </c>
      <c r="P182" s="70"/>
      <c r="Q182" s="91" t="str">
        <f t="shared" si="23"/>
        <v>NO</v>
      </c>
      <c r="R182" s="93" t="s">
        <v>530</v>
      </c>
      <c r="S182" s="95">
        <v>1959</v>
      </c>
      <c r="T182" s="75">
        <v>0</v>
      </c>
      <c r="U182" s="75">
        <v>85</v>
      </c>
      <c r="V182" s="97">
        <v>161</v>
      </c>
      <c r="W182" s="72">
        <f t="shared" si="24"/>
        <v>1</v>
      </c>
      <c r="X182" s="64">
        <f t="shared" si="25"/>
        <v>1</v>
      </c>
      <c r="Y182" s="64">
        <f t="shared" si="26"/>
        <v>0</v>
      </c>
      <c r="Z182" s="66">
        <f t="shared" si="27"/>
        <v>0</v>
      </c>
      <c r="AA182" s="99" t="str">
        <f t="shared" si="28"/>
        <v>SRSA</v>
      </c>
      <c r="AB182" s="72">
        <f t="shared" si="29"/>
        <v>1</v>
      </c>
      <c r="AC182" s="64">
        <f t="shared" si="30"/>
        <v>0</v>
      </c>
      <c r="AD182" s="66">
        <f t="shared" si="31"/>
        <v>0</v>
      </c>
      <c r="AE182" s="99" t="str">
        <f t="shared" si="32"/>
        <v>-</v>
      </c>
      <c r="AF182" s="72">
        <f t="shared" si="33"/>
        <v>0</v>
      </c>
    </row>
    <row r="183" spans="1:32" ht="12.75">
      <c r="A183" s="80">
        <v>3113230</v>
      </c>
      <c r="B183" s="81">
        <v>730008000</v>
      </c>
      <c r="C183" s="72" t="s">
        <v>1382</v>
      </c>
      <c r="D183" s="64" t="s">
        <v>1383</v>
      </c>
      <c r="E183" s="64" t="s">
        <v>1384</v>
      </c>
      <c r="F183" s="64">
        <v>69001</v>
      </c>
      <c r="G183" s="65">
        <v>80</v>
      </c>
      <c r="H183" s="66">
        <v>3083454419</v>
      </c>
      <c r="I183" s="67">
        <v>7</v>
      </c>
      <c r="J183" s="68" t="s">
        <v>530</v>
      </c>
      <c r="K183" s="91"/>
      <c r="L183" s="84">
        <v>24.67</v>
      </c>
      <c r="M183" s="88" t="s">
        <v>528</v>
      </c>
      <c r="N183" s="71">
        <v>6.12244898</v>
      </c>
      <c r="O183" s="68" t="s">
        <v>531</v>
      </c>
      <c r="P183" s="70"/>
      <c r="Q183" s="91" t="str">
        <f t="shared" si="23"/>
        <v>NO</v>
      </c>
      <c r="R183" s="93" t="s">
        <v>530</v>
      </c>
      <c r="S183" s="95">
        <v>1605</v>
      </c>
      <c r="T183" s="75">
        <v>0</v>
      </c>
      <c r="U183" s="75">
        <v>47</v>
      </c>
      <c r="V183" s="97">
        <v>90</v>
      </c>
      <c r="W183" s="72">
        <f t="shared" si="24"/>
        <v>1</v>
      </c>
      <c r="X183" s="64">
        <f t="shared" si="25"/>
        <v>1</v>
      </c>
      <c r="Y183" s="64">
        <f t="shared" si="26"/>
        <v>0</v>
      </c>
      <c r="Z183" s="66">
        <f t="shared" si="27"/>
        <v>0</v>
      </c>
      <c r="AA183" s="99" t="str">
        <f t="shared" si="28"/>
        <v>SRSA</v>
      </c>
      <c r="AB183" s="72">
        <f t="shared" si="29"/>
        <v>1</v>
      </c>
      <c r="AC183" s="64">
        <f t="shared" si="30"/>
        <v>0</v>
      </c>
      <c r="AD183" s="66">
        <f t="shared" si="31"/>
        <v>0</v>
      </c>
      <c r="AE183" s="99" t="str">
        <f t="shared" si="32"/>
        <v>-</v>
      </c>
      <c r="AF183" s="72">
        <f t="shared" si="33"/>
        <v>0</v>
      </c>
    </row>
    <row r="184" spans="1:32" ht="12.75">
      <c r="A184" s="80">
        <v>3170650</v>
      </c>
      <c r="B184" s="81">
        <v>890003000</v>
      </c>
      <c r="C184" s="72" t="s">
        <v>145</v>
      </c>
      <c r="D184" s="64" t="s">
        <v>146</v>
      </c>
      <c r="E184" s="64" t="s">
        <v>147</v>
      </c>
      <c r="F184" s="64">
        <v>68023</v>
      </c>
      <c r="G184" s="65">
        <v>430</v>
      </c>
      <c r="H184" s="66">
        <v>4024685592</v>
      </c>
      <c r="I184" s="67">
        <v>8</v>
      </c>
      <c r="J184" s="68" t="s">
        <v>530</v>
      </c>
      <c r="K184" s="91"/>
      <c r="L184" s="84">
        <v>569.57</v>
      </c>
      <c r="M184" s="88" t="s">
        <v>528</v>
      </c>
      <c r="N184" s="71">
        <v>7.730263158</v>
      </c>
      <c r="O184" s="68" t="s">
        <v>531</v>
      </c>
      <c r="P184" s="70"/>
      <c r="Q184" s="91" t="str">
        <f t="shared" si="23"/>
        <v>NO</v>
      </c>
      <c r="R184" s="93" t="s">
        <v>530</v>
      </c>
      <c r="S184" s="95">
        <v>17570</v>
      </c>
      <c r="T184" s="75">
        <v>1315</v>
      </c>
      <c r="U184" s="75">
        <v>2001</v>
      </c>
      <c r="V184" s="97">
        <v>2234</v>
      </c>
      <c r="W184" s="72">
        <f t="shared" si="24"/>
        <v>1</v>
      </c>
      <c r="X184" s="64">
        <f t="shared" si="25"/>
        <v>1</v>
      </c>
      <c r="Y184" s="64">
        <f t="shared" si="26"/>
        <v>0</v>
      </c>
      <c r="Z184" s="66">
        <f t="shared" si="27"/>
        <v>0</v>
      </c>
      <c r="AA184" s="99" t="str">
        <f t="shared" si="28"/>
        <v>SRSA</v>
      </c>
      <c r="AB184" s="72">
        <f t="shared" si="29"/>
        <v>1</v>
      </c>
      <c r="AC184" s="64">
        <f t="shared" si="30"/>
        <v>0</v>
      </c>
      <c r="AD184" s="66">
        <f t="shared" si="31"/>
        <v>0</v>
      </c>
      <c r="AE184" s="99" t="str">
        <f t="shared" si="32"/>
        <v>-</v>
      </c>
      <c r="AF184" s="72">
        <f t="shared" si="33"/>
        <v>0</v>
      </c>
    </row>
    <row r="185" spans="1:32" ht="12.75">
      <c r="A185" s="82">
        <v>3100065</v>
      </c>
      <c r="B185" s="82">
        <v>310506000</v>
      </c>
      <c r="C185" s="72" t="s">
        <v>1004</v>
      </c>
      <c r="D185" s="64" t="s">
        <v>1005</v>
      </c>
      <c r="E185" s="64" t="s">
        <v>1006</v>
      </c>
      <c r="F185" s="64">
        <v>68939</v>
      </c>
      <c r="G185" s="64">
        <v>1199</v>
      </c>
      <c r="H185" s="66">
        <v>3084256283</v>
      </c>
      <c r="I185" s="67">
        <v>7</v>
      </c>
      <c r="J185" s="68" t="s">
        <v>530</v>
      </c>
      <c r="K185" s="91"/>
      <c r="L185" s="84">
        <v>334.74</v>
      </c>
      <c r="M185" s="88" t="s">
        <v>529</v>
      </c>
      <c r="N185" s="71">
        <v>15.83577713</v>
      </c>
      <c r="O185" s="68" t="s">
        <v>531</v>
      </c>
      <c r="P185" s="70"/>
      <c r="Q185" s="91" t="str">
        <f t="shared" si="23"/>
        <v>NO</v>
      </c>
      <c r="R185" s="93" t="s">
        <v>530</v>
      </c>
      <c r="S185" s="95">
        <v>20061</v>
      </c>
      <c r="T185" s="75">
        <v>2930</v>
      </c>
      <c r="U185" s="75">
        <v>2595</v>
      </c>
      <c r="V185" s="97">
        <v>1936</v>
      </c>
      <c r="W185" s="72">
        <f t="shared" si="24"/>
        <v>1</v>
      </c>
      <c r="X185" s="64">
        <f t="shared" si="25"/>
        <v>1</v>
      </c>
      <c r="Y185" s="64">
        <f t="shared" si="26"/>
        <v>0</v>
      </c>
      <c r="Z185" s="66">
        <f t="shared" si="27"/>
        <v>0</v>
      </c>
      <c r="AA185" s="99" t="str">
        <f t="shared" si="28"/>
        <v>SRSA</v>
      </c>
      <c r="AB185" s="72">
        <f t="shared" si="29"/>
        <v>1</v>
      </c>
      <c r="AC185" s="64">
        <f t="shared" si="30"/>
        <v>0</v>
      </c>
      <c r="AD185" s="66">
        <f t="shared" si="31"/>
        <v>0</v>
      </c>
      <c r="AE185" s="99" t="str">
        <f t="shared" si="32"/>
        <v>-</v>
      </c>
      <c r="AF185" s="72">
        <f t="shared" si="33"/>
        <v>0</v>
      </c>
    </row>
    <row r="186" spans="1:32" ht="12.75">
      <c r="A186" s="80">
        <v>3100116</v>
      </c>
      <c r="B186" s="81">
        <v>340034000</v>
      </c>
      <c r="C186" s="72" t="s">
        <v>1114</v>
      </c>
      <c r="D186" s="64" t="s">
        <v>1115</v>
      </c>
      <c r="E186" s="64" t="s">
        <v>1116</v>
      </c>
      <c r="F186" s="64">
        <v>68301</v>
      </c>
      <c r="G186" s="65">
        <v>259</v>
      </c>
      <c r="H186" s="66">
        <v>4029882525</v>
      </c>
      <c r="I186" s="67">
        <v>7</v>
      </c>
      <c r="J186" s="68" t="s">
        <v>530</v>
      </c>
      <c r="K186" s="91"/>
      <c r="L186" s="84">
        <v>300.11</v>
      </c>
      <c r="M186" s="88" t="s">
        <v>528</v>
      </c>
      <c r="N186" s="71">
        <v>2.743902439</v>
      </c>
      <c r="O186" s="68" t="s">
        <v>531</v>
      </c>
      <c r="P186" s="70"/>
      <c r="Q186" s="91" t="str">
        <f t="shared" si="23"/>
        <v>NO</v>
      </c>
      <c r="R186" s="93" t="s">
        <v>530</v>
      </c>
      <c r="S186" s="95">
        <v>7474</v>
      </c>
      <c r="T186" s="75">
        <v>325</v>
      </c>
      <c r="U186" s="75">
        <v>826</v>
      </c>
      <c r="V186" s="97">
        <v>1143</v>
      </c>
      <c r="W186" s="72">
        <f t="shared" si="24"/>
        <v>1</v>
      </c>
      <c r="X186" s="64">
        <f t="shared" si="25"/>
        <v>1</v>
      </c>
      <c r="Y186" s="64">
        <f t="shared" si="26"/>
        <v>0</v>
      </c>
      <c r="Z186" s="66">
        <f t="shared" si="27"/>
        <v>0</v>
      </c>
      <c r="AA186" s="99" t="str">
        <f t="shared" si="28"/>
        <v>SRSA</v>
      </c>
      <c r="AB186" s="72">
        <f t="shared" si="29"/>
        <v>1</v>
      </c>
      <c r="AC186" s="64">
        <f t="shared" si="30"/>
        <v>0</v>
      </c>
      <c r="AD186" s="66">
        <f t="shared" si="31"/>
        <v>0</v>
      </c>
      <c r="AE186" s="99" t="str">
        <f t="shared" si="32"/>
        <v>-</v>
      </c>
      <c r="AF186" s="72">
        <f t="shared" si="33"/>
        <v>0</v>
      </c>
    </row>
    <row r="187" spans="1:32" ht="12.75">
      <c r="A187" s="80">
        <v>3170710</v>
      </c>
      <c r="B187" s="81">
        <v>270001000</v>
      </c>
      <c r="C187" s="72" t="s">
        <v>148</v>
      </c>
      <c r="D187" s="64" t="s">
        <v>149</v>
      </c>
      <c r="E187" s="64" t="s">
        <v>1390</v>
      </c>
      <c r="F187" s="64">
        <v>68025</v>
      </c>
      <c r="G187" s="65">
        <v>3949</v>
      </c>
      <c r="H187" s="66">
        <v>4027273000</v>
      </c>
      <c r="I187" s="67" t="s">
        <v>540</v>
      </c>
      <c r="J187" s="68" t="s">
        <v>531</v>
      </c>
      <c r="K187" s="91"/>
      <c r="L187" s="84">
        <v>4216.8</v>
      </c>
      <c r="M187" s="88" t="s">
        <v>528</v>
      </c>
      <c r="N187" s="71">
        <v>8.879310345</v>
      </c>
      <c r="O187" s="68" t="s">
        <v>531</v>
      </c>
      <c r="P187" s="70"/>
      <c r="Q187" s="91" t="str">
        <f t="shared" si="23"/>
        <v>NO</v>
      </c>
      <c r="R187" s="93" t="s">
        <v>531</v>
      </c>
      <c r="S187" s="95">
        <v>182317</v>
      </c>
      <c r="T187" s="75">
        <v>16575</v>
      </c>
      <c r="U187" s="75">
        <v>19699</v>
      </c>
      <c r="V187" s="97">
        <v>17022</v>
      </c>
      <c r="W187" s="72">
        <f t="shared" si="24"/>
        <v>0</v>
      </c>
      <c r="X187" s="64">
        <f t="shared" si="25"/>
        <v>0</v>
      </c>
      <c r="Y187" s="64">
        <f t="shared" si="26"/>
        <v>0</v>
      </c>
      <c r="Z187" s="66">
        <f t="shared" si="27"/>
        <v>0</v>
      </c>
      <c r="AA187" s="99" t="str">
        <f t="shared" si="28"/>
        <v>-</v>
      </c>
      <c r="AB187" s="72">
        <f t="shared" si="29"/>
        <v>0</v>
      </c>
      <c r="AC187" s="64">
        <f t="shared" si="30"/>
        <v>0</v>
      </c>
      <c r="AD187" s="66">
        <f t="shared" si="31"/>
        <v>0</v>
      </c>
      <c r="AE187" s="99" t="str">
        <f t="shared" si="32"/>
        <v>-</v>
      </c>
      <c r="AF187" s="72">
        <f t="shared" si="33"/>
        <v>0</v>
      </c>
    </row>
    <row r="188" spans="1:32" ht="12.75">
      <c r="A188" s="80">
        <v>3100096</v>
      </c>
      <c r="B188" s="81">
        <v>760068000</v>
      </c>
      <c r="C188" s="72" t="s">
        <v>1072</v>
      </c>
      <c r="D188" s="64" t="s">
        <v>1073</v>
      </c>
      <c r="E188" s="64" t="s">
        <v>1074</v>
      </c>
      <c r="F188" s="64">
        <v>68359</v>
      </c>
      <c r="G188" s="65">
        <v>67</v>
      </c>
      <c r="H188" s="66">
        <v>4029472781</v>
      </c>
      <c r="I188" s="67">
        <v>7</v>
      </c>
      <c r="J188" s="68" t="s">
        <v>530</v>
      </c>
      <c r="K188" s="91"/>
      <c r="L188" s="84">
        <v>315.89</v>
      </c>
      <c r="M188" s="88" t="s">
        <v>528</v>
      </c>
      <c r="N188" s="71">
        <v>9.116809117</v>
      </c>
      <c r="O188" s="68" t="s">
        <v>531</v>
      </c>
      <c r="P188" s="70"/>
      <c r="Q188" s="91" t="str">
        <f t="shared" si="23"/>
        <v>NO</v>
      </c>
      <c r="R188" s="93" t="s">
        <v>530</v>
      </c>
      <c r="S188" s="95">
        <v>9899</v>
      </c>
      <c r="T188" s="75">
        <v>888</v>
      </c>
      <c r="U188" s="75">
        <v>1288</v>
      </c>
      <c r="V188" s="97">
        <v>1271</v>
      </c>
      <c r="W188" s="72">
        <f t="shared" si="24"/>
        <v>1</v>
      </c>
      <c r="X188" s="64">
        <f t="shared" si="25"/>
        <v>1</v>
      </c>
      <c r="Y188" s="64">
        <f t="shared" si="26"/>
        <v>0</v>
      </c>
      <c r="Z188" s="66">
        <f t="shared" si="27"/>
        <v>0</v>
      </c>
      <c r="AA188" s="99" t="str">
        <f t="shared" si="28"/>
        <v>SRSA</v>
      </c>
      <c r="AB188" s="72">
        <f t="shared" si="29"/>
        <v>1</v>
      </c>
      <c r="AC188" s="64">
        <f t="shared" si="30"/>
        <v>0</v>
      </c>
      <c r="AD188" s="66">
        <f t="shared" si="31"/>
        <v>0</v>
      </c>
      <c r="AE188" s="99" t="str">
        <f t="shared" si="32"/>
        <v>-</v>
      </c>
      <c r="AF188" s="72">
        <f t="shared" si="33"/>
        <v>0</v>
      </c>
    </row>
    <row r="189" spans="1:32" ht="12.75">
      <c r="A189" s="80">
        <v>3100091</v>
      </c>
      <c r="B189" s="81">
        <v>630001000</v>
      </c>
      <c r="C189" s="72" t="s">
        <v>1062</v>
      </c>
      <c r="D189" s="64" t="s">
        <v>1063</v>
      </c>
      <c r="E189" s="64" t="s">
        <v>1064</v>
      </c>
      <c r="F189" s="64">
        <v>68638</v>
      </c>
      <c r="G189" s="65">
        <v>520</v>
      </c>
      <c r="H189" s="66">
        <v>3085362431</v>
      </c>
      <c r="I189" s="67">
        <v>7</v>
      </c>
      <c r="J189" s="68" t="s">
        <v>530</v>
      </c>
      <c r="K189" s="91"/>
      <c r="L189" s="84">
        <v>339.92</v>
      </c>
      <c r="M189" s="88" t="s">
        <v>529</v>
      </c>
      <c r="N189" s="71">
        <v>15.69148936</v>
      </c>
      <c r="O189" s="68" t="s">
        <v>531</v>
      </c>
      <c r="P189" s="70"/>
      <c r="Q189" s="91" t="str">
        <f t="shared" si="23"/>
        <v>NO</v>
      </c>
      <c r="R189" s="93" t="s">
        <v>530</v>
      </c>
      <c r="S189" s="95">
        <v>23349</v>
      </c>
      <c r="T189" s="75">
        <v>2769</v>
      </c>
      <c r="U189" s="75">
        <v>2441</v>
      </c>
      <c r="V189" s="97">
        <v>1910</v>
      </c>
      <c r="W189" s="72">
        <f t="shared" si="24"/>
        <v>1</v>
      </c>
      <c r="X189" s="64">
        <f t="shared" si="25"/>
        <v>1</v>
      </c>
      <c r="Y189" s="64">
        <f t="shared" si="26"/>
        <v>0</v>
      </c>
      <c r="Z189" s="66">
        <f t="shared" si="27"/>
        <v>0</v>
      </c>
      <c r="AA189" s="99" t="str">
        <f t="shared" si="28"/>
        <v>SRSA</v>
      </c>
      <c r="AB189" s="72">
        <f t="shared" si="29"/>
        <v>1</v>
      </c>
      <c r="AC189" s="64">
        <f t="shared" si="30"/>
        <v>0</v>
      </c>
      <c r="AD189" s="66">
        <f t="shared" si="31"/>
        <v>0</v>
      </c>
      <c r="AE189" s="99" t="str">
        <f t="shared" si="32"/>
        <v>-</v>
      </c>
      <c r="AF189" s="72">
        <f t="shared" si="33"/>
        <v>0</v>
      </c>
    </row>
    <row r="190" spans="1:32" ht="12.75">
      <c r="A190" s="80">
        <v>3155470</v>
      </c>
      <c r="B190" s="81">
        <v>690074000</v>
      </c>
      <c r="C190" s="72" t="s">
        <v>21</v>
      </c>
      <c r="D190" s="64" t="s">
        <v>22</v>
      </c>
      <c r="E190" s="64" t="s">
        <v>23</v>
      </c>
      <c r="F190" s="64">
        <v>68940</v>
      </c>
      <c r="G190" s="65">
        <v>8</v>
      </c>
      <c r="H190" s="66">
        <v>3082632691</v>
      </c>
      <c r="I190" s="67">
        <v>7</v>
      </c>
      <c r="J190" s="68" t="s">
        <v>530</v>
      </c>
      <c r="K190" s="91"/>
      <c r="L190" s="84">
        <v>39.36</v>
      </c>
      <c r="M190" s="88" t="s">
        <v>528</v>
      </c>
      <c r="N190" s="71">
        <v>22.85714286</v>
      </c>
      <c r="O190" s="68" t="s">
        <v>530</v>
      </c>
      <c r="P190" s="70"/>
      <c r="Q190" s="91" t="str">
        <f t="shared" si="23"/>
        <v>NO</v>
      </c>
      <c r="R190" s="93" t="s">
        <v>530</v>
      </c>
      <c r="S190" s="95">
        <v>4041</v>
      </c>
      <c r="T190" s="75">
        <v>420</v>
      </c>
      <c r="U190" s="75">
        <v>81</v>
      </c>
      <c r="V190" s="97">
        <v>154</v>
      </c>
      <c r="W190" s="72">
        <f t="shared" si="24"/>
        <v>1</v>
      </c>
      <c r="X190" s="64">
        <f t="shared" si="25"/>
        <v>1</v>
      </c>
      <c r="Y190" s="64">
        <f t="shared" si="26"/>
        <v>0</v>
      </c>
      <c r="Z190" s="66">
        <f t="shared" si="27"/>
        <v>0</v>
      </c>
      <c r="AA190" s="99" t="str">
        <f t="shared" si="28"/>
        <v>SRSA</v>
      </c>
      <c r="AB190" s="72">
        <f t="shared" si="29"/>
        <v>1</v>
      </c>
      <c r="AC190" s="64">
        <f t="shared" si="30"/>
        <v>1</v>
      </c>
      <c r="AD190" s="66" t="str">
        <f t="shared" si="31"/>
        <v>Initial</v>
      </c>
      <c r="AE190" s="99" t="str">
        <f t="shared" si="32"/>
        <v>-</v>
      </c>
      <c r="AF190" s="72" t="str">
        <f t="shared" si="33"/>
        <v>SRSA</v>
      </c>
    </row>
    <row r="191" spans="1:32" ht="12.75">
      <c r="A191" s="80">
        <v>9993104</v>
      </c>
      <c r="B191" s="81">
        <v>350010000</v>
      </c>
      <c r="C191" s="72" t="s">
        <v>558</v>
      </c>
      <c r="D191" s="64" t="s">
        <v>553</v>
      </c>
      <c r="E191" s="64" t="s">
        <v>553</v>
      </c>
      <c r="F191" s="64" t="s">
        <v>553</v>
      </c>
      <c r="G191" s="64" t="s">
        <v>553</v>
      </c>
      <c r="H191" s="66" t="s">
        <v>553</v>
      </c>
      <c r="I191" s="67">
        <v>7</v>
      </c>
      <c r="J191" s="68" t="s">
        <v>530</v>
      </c>
      <c r="K191" s="91"/>
      <c r="L191" s="85">
        <v>196.51</v>
      </c>
      <c r="M191" s="89"/>
      <c r="N191" s="76"/>
      <c r="O191" s="68"/>
      <c r="P191" s="73"/>
      <c r="Q191" s="91" t="str">
        <f t="shared" si="23"/>
        <v>NO</v>
      </c>
      <c r="R191" s="93" t="s">
        <v>530</v>
      </c>
      <c r="S191" s="95">
        <v>13908</v>
      </c>
      <c r="T191" s="75">
        <v>2702</v>
      </c>
      <c r="U191" s="75">
        <v>2206</v>
      </c>
      <c r="V191" s="97">
        <v>1049</v>
      </c>
      <c r="W191" s="72">
        <f t="shared" si="24"/>
        <v>1</v>
      </c>
      <c r="X191" s="64">
        <f t="shared" si="25"/>
        <v>1</v>
      </c>
      <c r="Y191" s="64">
        <f t="shared" si="26"/>
        <v>0</v>
      </c>
      <c r="Z191" s="66">
        <f t="shared" si="27"/>
        <v>0</v>
      </c>
      <c r="AA191" s="99" t="str">
        <f t="shared" si="28"/>
        <v>SRSA</v>
      </c>
      <c r="AB191" s="72">
        <f t="shared" si="29"/>
        <v>1</v>
      </c>
      <c r="AC191" s="64">
        <f t="shared" si="30"/>
        <v>0</v>
      </c>
      <c r="AD191" s="66">
        <f t="shared" si="31"/>
        <v>0</v>
      </c>
      <c r="AE191" s="99" t="str">
        <f t="shared" si="32"/>
        <v>-</v>
      </c>
      <c r="AF191" s="72">
        <f t="shared" si="33"/>
        <v>0</v>
      </c>
    </row>
    <row r="192" spans="1:32" ht="12.75">
      <c r="A192" s="80">
        <v>3170800</v>
      </c>
      <c r="B192" s="81">
        <v>350001000</v>
      </c>
      <c r="C192" s="72" t="s">
        <v>150</v>
      </c>
      <c r="D192" s="64" t="s">
        <v>151</v>
      </c>
      <c r="E192" s="64" t="s">
        <v>1306</v>
      </c>
      <c r="F192" s="64">
        <v>69154</v>
      </c>
      <c r="G192" s="65">
        <v>230</v>
      </c>
      <c r="H192" s="66">
        <v>3087723242</v>
      </c>
      <c r="I192" s="67">
        <v>7</v>
      </c>
      <c r="J192" s="68" t="s">
        <v>530</v>
      </c>
      <c r="K192" s="91"/>
      <c r="L192" s="84">
        <v>123.55</v>
      </c>
      <c r="M192" s="88" t="s">
        <v>529</v>
      </c>
      <c r="N192" s="71">
        <v>6.896551724</v>
      </c>
      <c r="O192" s="68" t="s">
        <v>531</v>
      </c>
      <c r="P192" s="70"/>
      <c r="Q192" s="91" t="str">
        <f t="shared" si="23"/>
        <v>NO</v>
      </c>
      <c r="R192" s="93" t="s">
        <v>530</v>
      </c>
      <c r="S192" s="95">
        <v>5791</v>
      </c>
      <c r="T192" s="75">
        <v>687</v>
      </c>
      <c r="U192" s="75">
        <v>264</v>
      </c>
      <c r="V192" s="97">
        <v>502</v>
      </c>
      <c r="W192" s="72">
        <f t="shared" si="24"/>
        <v>1</v>
      </c>
      <c r="X192" s="64">
        <f t="shared" si="25"/>
        <v>1</v>
      </c>
      <c r="Y192" s="64">
        <f t="shared" si="26"/>
        <v>0</v>
      </c>
      <c r="Z192" s="66">
        <f t="shared" si="27"/>
        <v>0</v>
      </c>
      <c r="AA192" s="99" t="str">
        <f t="shared" si="28"/>
        <v>SRSA</v>
      </c>
      <c r="AB192" s="72">
        <f t="shared" si="29"/>
        <v>1</v>
      </c>
      <c r="AC192" s="64">
        <f t="shared" si="30"/>
        <v>0</v>
      </c>
      <c r="AD192" s="66">
        <f t="shared" si="31"/>
        <v>0</v>
      </c>
      <c r="AE192" s="99" t="str">
        <f t="shared" si="32"/>
        <v>-</v>
      </c>
      <c r="AF192" s="72">
        <f t="shared" si="33"/>
        <v>0</v>
      </c>
    </row>
    <row r="193" spans="1:32" ht="12.75">
      <c r="A193" s="80">
        <v>3108650</v>
      </c>
      <c r="B193" s="81">
        <v>120003000</v>
      </c>
      <c r="C193" s="72" t="s">
        <v>1345</v>
      </c>
      <c r="D193" s="64" t="s">
        <v>1346</v>
      </c>
      <c r="E193" s="64" t="s">
        <v>1347</v>
      </c>
      <c r="F193" s="64">
        <v>68624</v>
      </c>
      <c r="G193" s="65">
        <v>9732</v>
      </c>
      <c r="H193" s="66">
        <v>4025392195</v>
      </c>
      <c r="I193" s="67">
        <v>7</v>
      </c>
      <c r="J193" s="68" t="s">
        <v>530</v>
      </c>
      <c r="K193" s="91"/>
      <c r="L193" s="84">
        <v>19.89</v>
      </c>
      <c r="M193" s="88" t="s">
        <v>528</v>
      </c>
      <c r="N193" s="71">
        <v>11.11111111</v>
      </c>
      <c r="O193" s="68" t="s">
        <v>531</v>
      </c>
      <c r="P193" s="70"/>
      <c r="Q193" s="91" t="str">
        <f t="shared" si="23"/>
        <v>NO</v>
      </c>
      <c r="R193" s="93" t="s">
        <v>530</v>
      </c>
      <c r="S193" s="95">
        <v>1702</v>
      </c>
      <c r="T193" s="75">
        <v>0</v>
      </c>
      <c r="U193" s="75">
        <v>41</v>
      </c>
      <c r="V193" s="97">
        <v>79</v>
      </c>
      <c r="W193" s="72">
        <f t="shared" si="24"/>
        <v>1</v>
      </c>
      <c r="X193" s="64">
        <f t="shared" si="25"/>
        <v>1</v>
      </c>
      <c r="Y193" s="64">
        <f t="shared" si="26"/>
        <v>0</v>
      </c>
      <c r="Z193" s="66">
        <f t="shared" si="27"/>
        <v>0</v>
      </c>
      <c r="AA193" s="99" t="str">
        <f t="shared" si="28"/>
        <v>SRSA</v>
      </c>
      <c r="AB193" s="72">
        <f t="shared" si="29"/>
        <v>1</v>
      </c>
      <c r="AC193" s="64">
        <f t="shared" si="30"/>
        <v>0</v>
      </c>
      <c r="AD193" s="66">
        <f t="shared" si="31"/>
        <v>0</v>
      </c>
      <c r="AE193" s="99" t="str">
        <f t="shared" si="32"/>
        <v>-</v>
      </c>
      <c r="AF193" s="72">
        <f t="shared" si="33"/>
        <v>0</v>
      </c>
    </row>
    <row r="194" spans="1:32" ht="12.75">
      <c r="A194" s="80">
        <v>3106010</v>
      </c>
      <c r="B194" s="81">
        <v>210523000</v>
      </c>
      <c r="C194" s="72" t="s">
        <v>1301</v>
      </c>
      <c r="D194" s="64" t="s">
        <v>1302</v>
      </c>
      <c r="E194" s="64" t="s">
        <v>947</v>
      </c>
      <c r="F194" s="64">
        <v>68822</v>
      </c>
      <c r="G194" s="65" t="s">
        <v>1098</v>
      </c>
      <c r="H194" s="66">
        <v>3088726946</v>
      </c>
      <c r="I194" s="67">
        <v>7</v>
      </c>
      <c r="J194" s="68" t="s">
        <v>530</v>
      </c>
      <c r="K194" s="91"/>
      <c r="L194" s="84">
        <v>15.6</v>
      </c>
      <c r="M194" s="88" t="s">
        <v>529</v>
      </c>
      <c r="N194" s="71">
        <v>14.28571429</v>
      </c>
      <c r="O194" s="68" t="s">
        <v>531</v>
      </c>
      <c r="P194" s="70"/>
      <c r="Q194" s="91" t="str">
        <f t="shared" si="23"/>
        <v>NO</v>
      </c>
      <c r="R194" s="93" t="s">
        <v>530</v>
      </c>
      <c r="S194" s="95">
        <v>1770</v>
      </c>
      <c r="T194" s="75">
        <v>0</v>
      </c>
      <c r="U194" s="75">
        <v>33</v>
      </c>
      <c r="V194" s="97">
        <v>110</v>
      </c>
      <c r="W194" s="72">
        <f t="shared" si="24"/>
        <v>1</v>
      </c>
      <c r="X194" s="64">
        <f t="shared" si="25"/>
        <v>1</v>
      </c>
      <c r="Y194" s="64">
        <f t="shared" si="26"/>
        <v>0</v>
      </c>
      <c r="Z194" s="66">
        <f t="shared" si="27"/>
        <v>0</v>
      </c>
      <c r="AA194" s="99" t="str">
        <f t="shared" si="28"/>
        <v>SRSA</v>
      </c>
      <c r="AB194" s="72">
        <f t="shared" si="29"/>
        <v>1</v>
      </c>
      <c r="AC194" s="64">
        <f t="shared" si="30"/>
        <v>0</v>
      </c>
      <c r="AD194" s="66">
        <f t="shared" si="31"/>
        <v>0</v>
      </c>
      <c r="AE194" s="99" t="str">
        <f t="shared" si="32"/>
        <v>-</v>
      </c>
      <c r="AF194" s="72">
        <f t="shared" si="33"/>
        <v>0</v>
      </c>
    </row>
    <row r="195" spans="1:32" ht="12.75">
      <c r="A195" s="80">
        <v>3100098</v>
      </c>
      <c r="B195" s="81">
        <v>790016000</v>
      </c>
      <c r="C195" s="72" t="s">
        <v>1078</v>
      </c>
      <c r="D195" s="64" t="s">
        <v>1079</v>
      </c>
      <c r="E195" s="64" t="s">
        <v>1080</v>
      </c>
      <c r="F195" s="64">
        <v>69341</v>
      </c>
      <c r="G195" s="65">
        <v>2999</v>
      </c>
      <c r="H195" s="66">
        <v>3084363125</v>
      </c>
      <c r="I195" s="67">
        <v>6</v>
      </c>
      <c r="J195" s="68" t="s">
        <v>531</v>
      </c>
      <c r="K195" s="91"/>
      <c r="L195" s="84">
        <v>1792.17</v>
      </c>
      <c r="M195" s="88" t="s">
        <v>528</v>
      </c>
      <c r="N195" s="71">
        <v>12.24373576</v>
      </c>
      <c r="O195" s="68" t="s">
        <v>531</v>
      </c>
      <c r="P195" s="70"/>
      <c r="Q195" s="91" t="str">
        <f aca="true" t="shared" si="34" ref="Q195:Q245">IF(AND(ISNUMBER(P195),P195&gt;=20),"YES","NO")</f>
        <v>NO</v>
      </c>
      <c r="R195" s="93" t="s">
        <v>530</v>
      </c>
      <c r="S195" s="95">
        <v>107459</v>
      </c>
      <c r="T195" s="75">
        <v>10750</v>
      </c>
      <c r="U195" s="75">
        <v>10326</v>
      </c>
      <c r="V195" s="97">
        <v>7108</v>
      </c>
      <c r="W195" s="72">
        <f t="shared" si="24"/>
        <v>0</v>
      </c>
      <c r="X195" s="64">
        <f t="shared" si="25"/>
        <v>0</v>
      </c>
      <c r="Y195" s="64">
        <f t="shared" si="26"/>
        <v>0</v>
      </c>
      <c r="Z195" s="66">
        <f t="shared" si="27"/>
        <v>0</v>
      </c>
      <c r="AA195" s="99" t="str">
        <f t="shared" si="28"/>
        <v>-</v>
      </c>
      <c r="AB195" s="72">
        <f t="shared" si="29"/>
        <v>1</v>
      </c>
      <c r="AC195" s="64">
        <f t="shared" si="30"/>
        <v>0</v>
      </c>
      <c r="AD195" s="66">
        <f t="shared" si="31"/>
        <v>0</v>
      </c>
      <c r="AE195" s="99" t="str">
        <f t="shared" si="32"/>
        <v>-</v>
      </c>
      <c r="AF195" s="72">
        <f t="shared" si="33"/>
        <v>0</v>
      </c>
    </row>
    <row r="196" spans="1:32" ht="12.75">
      <c r="A196" s="80">
        <v>3170980</v>
      </c>
      <c r="B196" s="81">
        <v>100002000</v>
      </c>
      <c r="C196" s="72" t="s">
        <v>152</v>
      </c>
      <c r="D196" s="64" t="s">
        <v>153</v>
      </c>
      <c r="E196" s="64" t="s">
        <v>154</v>
      </c>
      <c r="F196" s="64">
        <v>68840</v>
      </c>
      <c r="G196" s="65">
        <v>790</v>
      </c>
      <c r="H196" s="66">
        <v>3084686555</v>
      </c>
      <c r="I196" s="67">
        <v>7</v>
      </c>
      <c r="J196" s="68" t="s">
        <v>530</v>
      </c>
      <c r="K196" s="91"/>
      <c r="L196" s="84">
        <v>522.36</v>
      </c>
      <c r="M196" s="88" t="s">
        <v>528</v>
      </c>
      <c r="N196" s="71">
        <v>9.075907591</v>
      </c>
      <c r="O196" s="68" t="s">
        <v>531</v>
      </c>
      <c r="P196" s="70"/>
      <c r="Q196" s="91" t="str">
        <f t="shared" si="34"/>
        <v>NO</v>
      </c>
      <c r="R196" s="93" t="s">
        <v>530</v>
      </c>
      <c r="S196" s="95">
        <v>18704</v>
      </c>
      <c r="T196" s="75">
        <v>2903</v>
      </c>
      <c r="U196" s="75">
        <v>2475</v>
      </c>
      <c r="V196" s="97">
        <v>2881</v>
      </c>
      <c r="W196" s="72">
        <f aca="true" t="shared" si="35" ref="W196:W227">IF(OR(J196="YES",K196="YES"),1,0)</f>
        <v>1</v>
      </c>
      <c r="X196" s="64">
        <f aca="true" t="shared" si="36" ref="X196:X227">IF(OR(AND(ISNUMBER(L196),AND(L196&gt;0,L196&lt;600)),AND(ISNUMBER(L196),AND(L196&gt;0,M196="YES"))),1,0)</f>
        <v>1</v>
      </c>
      <c r="Y196" s="64">
        <f aca="true" t="shared" si="37" ref="Y196:Y227">IF(AND(OR(J196="YES",K196="YES"),(W196=0)),"Trouble",0)</f>
        <v>0</v>
      </c>
      <c r="Z196" s="66">
        <f aca="true" t="shared" si="38" ref="Z196:Z227">IF(AND(OR(AND(ISNUMBER(L196),AND(L196&gt;0,L196&lt;600)),AND(ISNUMBER(L196),AND(L196&gt;0,M196="YES"))),(X196=0)),"Trouble",0)</f>
        <v>0</v>
      </c>
      <c r="AA196" s="99" t="str">
        <f aca="true" t="shared" si="39" ref="AA196:AA227">IF(AND(W196=1,X196=1),"SRSA","-")</f>
        <v>SRSA</v>
      </c>
      <c r="AB196" s="72">
        <f aca="true" t="shared" si="40" ref="AB196:AB227">IF(R196="YES",1,0)</f>
        <v>1</v>
      </c>
      <c r="AC196" s="64">
        <f aca="true" t="shared" si="41" ref="AC196:AC227">IF(OR(AND(ISNUMBER(P196),P196&gt;=20),(AND(ISNUMBER(P196)=FALSE,AND(ISNUMBER(N196),N196&gt;=20)))),1,0)</f>
        <v>0</v>
      </c>
      <c r="AD196" s="66">
        <f aca="true" t="shared" si="42" ref="AD196:AD227">IF(AND(AB196=1,AC196=1),"Initial",0)</f>
        <v>0</v>
      </c>
      <c r="AE196" s="99" t="str">
        <f aca="true" t="shared" si="43" ref="AE196:AE227">IF(AND(AND(AD196="Initial",AF196=0),AND(ISNUMBER(L196),L196&gt;0)),"RLIS","-")</f>
        <v>-</v>
      </c>
      <c r="AF196" s="72">
        <f aca="true" t="shared" si="44" ref="AF196:AF227">IF(AND(AA196="SRSA",AD196="Initial"),"SRSA",0)</f>
        <v>0</v>
      </c>
    </row>
    <row r="197" spans="1:32" ht="12.75">
      <c r="A197" s="80">
        <v>3171010</v>
      </c>
      <c r="B197" s="81">
        <v>410002000</v>
      </c>
      <c r="C197" s="72" t="s">
        <v>155</v>
      </c>
      <c r="D197" s="64" t="s">
        <v>156</v>
      </c>
      <c r="E197" s="64" t="s">
        <v>157</v>
      </c>
      <c r="F197" s="64">
        <v>68841</v>
      </c>
      <c r="G197" s="65">
        <v>160</v>
      </c>
      <c r="H197" s="66">
        <v>4028492238</v>
      </c>
      <c r="I197" s="67">
        <v>7</v>
      </c>
      <c r="J197" s="68" t="s">
        <v>530</v>
      </c>
      <c r="K197" s="91"/>
      <c r="L197" s="84">
        <v>203.52</v>
      </c>
      <c r="M197" s="88" t="s">
        <v>528</v>
      </c>
      <c r="N197" s="71">
        <v>22.35294118</v>
      </c>
      <c r="O197" s="68" t="s">
        <v>530</v>
      </c>
      <c r="P197" s="70"/>
      <c r="Q197" s="91" t="str">
        <f t="shared" si="34"/>
        <v>NO</v>
      </c>
      <c r="R197" s="93" t="s">
        <v>530</v>
      </c>
      <c r="S197" s="95">
        <v>8189</v>
      </c>
      <c r="T197" s="75">
        <v>1511</v>
      </c>
      <c r="U197" s="75">
        <v>1285</v>
      </c>
      <c r="V197" s="97">
        <v>836</v>
      </c>
      <c r="W197" s="72">
        <f t="shared" si="35"/>
        <v>1</v>
      </c>
      <c r="X197" s="64">
        <f t="shared" si="36"/>
        <v>1</v>
      </c>
      <c r="Y197" s="64">
        <f t="shared" si="37"/>
        <v>0</v>
      </c>
      <c r="Z197" s="66">
        <f t="shared" si="38"/>
        <v>0</v>
      </c>
      <c r="AA197" s="99" t="str">
        <f t="shared" si="39"/>
        <v>SRSA</v>
      </c>
      <c r="AB197" s="72">
        <f t="shared" si="40"/>
        <v>1</v>
      </c>
      <c r="AC197" s="64">
        <f t="shared" si="41"/>
        <v>1</v>
      </c>
      <c r="AD197" s="66" t="str">
        <f t="shared" si="42"/>
        <v>Initial</v>
      </c>
      <c r="AE197" s="99" t="str">
        <f t="shared" si="43"/>
        <v>-</v>
      </c>
      <c r="AF197" s="72" t="str">
        <f t="shared" si="44"/>
        <v>SRSA</v>
      </c>
    </row>
    <row r="198" spans="1:32" ht="12.75">
      <c r="A198" s="80">
        <v>3107710</v>
      </c>
      <c r="B198" s="81">
        <v>830002000</v>
      </c>
      <c r="C198" s="72" t="s">
        <v>1329</v>
      </c>
      <c r="D198" s="64" t="s">
        <v>1330</v>
      </c>
      <c r="E198" s="64" t="s">
        <v>999</v>
      </c>
      <c r="F198" s="64">
        <v>69337</v>
      </c>
      <c r="G198" s="65" t="s">
        <v>1098</v>
      </c>
      <c r="H198" s="66">
        <v>3084325745</v>
      </c>
      <c r="I198" s="67">
        <v>7</v>
      </c>
      <c r="J198" s="68" t="s">
        <v>530</v>
      </c>
      <c r="K198" s="91"/>
      <c r="L198" s="84">
        <v>3.93</v>
      </c>
      <c r="M198" s="88" t="s">
        <v>529</v>
      </c>
      <c r="N198" s="71">
        <v>0</v>
      </c>
      <c r="O198" s="68" t="s">
        <v>531</v>
      </c>
      <c r="P198" s="70"/>
      <c r="Q198" s="91" t="str">
        <f t="shared" si="34"/>
        <v>NO</v>
      </c>
      <c r="R198" s="93" t="s">
        <v>530</v>
      </c>
      <c r="S198" s="95">
        <v>598</v>
      </c>
      <c r="T198" s="75">
        <v>0</v>
      </c>
      <c r="U198" s="75">
        <v>8</v>
      </c>
      <c r="V198" s="97">
        <v>15</v>
      </c>
      <c r="W198" s="72">
        <f t="shared" si="35"/>
        <v>1</v>
      </c>
      <c r="X198" s="64">
        <f t="shared" si="36"/>
        <v>1</v>
      </c>
      <c r="Y198" s="64">
        <f t="shared" si="37"/>
        <v>0</v>
      </c>
      <c r="Z198" s="66">
        <f t="shared" si="38"/>
        <v>0</v>
      </c>
      <c r="AA198" s="99" t="str">
        <f t="shared" si="39"/>
        <v>SRSA</v>
      </c>
      <c r="AB198" s="72">
        <f t="shared" si="40"/>
        <v>1</v>
      </c>
      <c r="AC198" s="64">
        <f t="shared" si="41"/>
        <v>0</v>
      </c>
      <c r="AD198" s="66">
        <f t="shared" si="42"/>
        <v>0</v>
      </c>
      <c r="AE198" s="99" t="str">
        <f t="shared" si="43"/>
        <v>-</v>
      </c>
      <c r="AF198" s="72">
        <f t="shared" si="44"/>
        <v>0</v>
      </c>
    </row>
    <row r="199" spans="1:32" ht="12.75">
      <c r="A199" s="80">
        <v>3166240</v>
      </c>
      <c r="B199" s="81">
        <v>810133000</v>
      </c>
      <c r="C199" s="72" t="s">
        <v>82</v>
      </c>
      <c r="D199" s="64" t="s">
        <v>83</v>
      </c>
      <c r="E199" s="64" t="s">
        <v>45</v>
      </c>
      <c r="F199" s="64">
        <v>69351</v>
      </c>
      <c r="G199" s="65">
        <v>9512</v>
      </c>
      <c r="H199" s="66">
        <v>3083272326</v>
      </c>
      <c r="I199" s="67">
        <v>7</v>
      </c>
      <c r="J199" s="68" t="s">
        <v>530</v>
      </c>
      <c r="K199" s="91"/>
      <c r="L199" s="84">
        <v>7.49</v>
      </c>
      <c r="M199" s="88" t="s">
        <v>529</v>
      </c>
      <c r="N199" s="71">
        <v>33.33333333</v>
      </c>
      <c r="O199" s="68" t="s">
        <v>530</v>
      </c>
      <c r="P199" s="70"/>
      <c r="Q199" s="91" t="str">
        <f t="shared" si="34"/>
        <v>NO</v>
      </c>
      <c r="R199" s="93" t="s">
        <v>530</v>
      </c>
      <c r="S199" s="95">
        <v>1224</v>
      </c>
      <c r="T199" s="75">
        <v>0</v>
      </c>
      <c r="U199" s="75">
        <v>16</v>
      </c>
      <c r="V199" s="97">
        <v>30</v>
      </c>
      <c r="W199" s="72">
        <f t="shared" si="35"/>
        <v>1</v>
      </c>
      <c r="X199" s="64">
        <f t="shared" si="36"/>
        <v>1</v>
      </c>
      <c r="Y199" s="64">
        <f t="shared" si="37"/>
        <v>0</v>
      </c>
      <c r="Z199" s="66">
        <f t="shared" si="38"/>
        <v>0</v>
      </c>
      <c r="AA199" s="99" t="str">
        <f t="shared" si="39"/>
        <v>SRSA</v>
      </c>
      <c r="AB199" s="72">
        <f t="shared" si="40"/>
        <v>1</v>
      </c>
      <c r="AC199" s="64">
        <f t="shared" si="41"/>
        <v>1</v>
      </c>
      <c r="AD199" s="66" t="str">
        <f t="shared" si="42"/>
        <v>Initial</v>
      </c>
      <c r="AE199" s="99" t="str">
        <f t="shared" si="43"/>
        <v>-</v>
      </c>
      <c r="AF199" s="72" t="str">
        <f t="shared" si="44"/>
        <v>SRSA</v>
      </c>
    </row>
    <row r="200" spans="1:32" ht="12.75">
      <c r="A200" s="80">
        <v>3142720</v>
      </c>
      <c r="B200" s="81">
        <v>590048000</v>
      </c>
      <c r="C200" s="72" t="s">
        <v>1556</v>
      </c>
      <c r="D200" s="64" t="s">
        <v>984</v>
      </c>
      <c r="E200" s="64" t="s">
        <v>985</v>
      </c>
      <c r="F200" s="64">
        <v>68748</v>
      </c>
      <c r="G200" s="65">
        <v>210</v>
      </c>
      <c r="H200" s="66">
        <v>4024543465</v>
      </c>
      <c r="I200" s="67">
        <v>7</v>
      </c>
      <c r="J200" s="68" t="s">
        <v>530</v>
      </c>
      <c r="K200" s="91"/>
      <c r="L200" s="84">
        <v>39.1</v>
      </c>
      <c r="M200" s="88" t="s">
        <v>529</v>
      </c>
      <c r="N200" s="71">
        <v>10.52631579</v>
      </c>
      <c r="O200" s="68" t="s">
        <v>531</v>
      </c>
      <c r="P200" s="70"/>
      <c r="Q200" s="91" t="str">
        <f t="shared" si="34"/>
        <v>NO</v>
      </c>
      <c r="R200" s="93" t="s">
        <v>530</v>
      </c>
      <c r="S200" s="95">
        <v>3036</v>
      </c>
      <c r="T200" s="75">
        <v>0</v>
      </c>
      <c r="U200" s="75">
        <v>79</v>
      </c>
      <c r="V200" s="97">
        <v>150</v>
      </c>
      <c r="W200" s="72">
        <f t="shared" si="35"/>
        <v>1</v>
      </c>
      <c r="X200" s="64">
        <f t="shared" si="36"/>
        <v>1</v>
      </c>
      <c r="Y200" s="64">
        <f t="shared" si="37"/>
        <v>0</v>
      </c>
      <c r="Z200" s="66">
        <f t="shared" si="38"/>
        <v>0</v>
      </c>
      <c r="AA200" s="99" t="str">
        <f t="shared" si="39"/>
        <v>SRSA</v>
      </c>
      <c r="AB200" s="72">
        <f t="shared" si="40"/>
        <v>1</v>
      </c>
      <c r="AC200" s="64">
        <f t="shared" si="41"/>
        <v>0</v>
      </c>
      <c r="AD200" s="66">
        <f t="shared" si="42"/>
        <v>0</v>
      </c>
      <c r="AE200" s="99" t="str">
        <f t="shared" si="43"/>
        <v>-</v>
      </c>
      <c r="AF200" s="72">
        <f t="shared" si="44"/>
        <v>0</v>
      </c>
    </row>
    <row r="201" spans="1:32" ht="12.75">
      <c r="A201" s="80">
        <v>3165670</v>
      </c>
      <c r="B201" s="81">
        <v>160127000</v>
      </c>
      <c r="C201" s="72" t="s">
        <v>71</v>
      </c>
      <c r="D201" s="64" t="s">
        <v>1357</v>
      </c>
      <c r="E201" s="64" t="s">
        <v>1358</v>
      </c>
      <c r="F201" s="64">
        <v>69201</v>
      </c>
      <c r="G201" s="65">
        <v>1842</v>
      </c>
      <c r="H201" s="66">
        <v>4023761680</v>
      </c>
      <c r="I201" s="67">
        <v>7</v>
      </c>
      <c r="J201" s="68" t="s">
        <v>530</v>
      </c>
      <c r="K201" s="91"/>
      <c r="L201" s="84">
        <v>11.09</v>
      </c>
      <c r="M201" s="88" t="s">
        <v>529</v>
      </c>
      <c r="N201" s="71">
        <v>20.83333333</v>
      </c>
      <c r="O201" s="68" t="s">
        <v>530</v>
      </c>
      <c r="P201" s="70"/>
      <c r="Q201" s="91" t="str">
        <f t="shared" si="34"/>
        <v>NO</v>
      </c>
      <c r="R201" s="93" t="s">
        <v>530</v>
      </c>
      <c r="S201" s="95">
        <v>1360</v>
      </c>
      <c r="T201" s="75">
        <v>0</v>
      </c>
      <c r="U201" s="75">
        <v>22</v>
      </c>
      <c r="V201" s="97">
        <v>41</v>
      </c>
      <c r="W201" s="72">
        <f t="shared" si="35"/>
        <v>1</v>
      </c>
      <c r="X201" s="64">
        <f t="shared" si="36"/>
        <v>1</v>
      </c>
      <c r="Y201" s="64">
        <f t="shared" si="37"/>
        <v>0</v>
      </c>
      <c r="Z201" s="66">
        <f t="shared" si="38"/>
        <v>0</v>
      </c>
      <c r="AA201" s="99" t="str">
        <f t="shared" si="39"/>
        <v>SRSA</v>
      </c>
      <c r="AB201" s="72">
        <f t="shared" si="40"/>
        <v>1</v>
      </c>
      <c r="AC201" s="64">
        <f t="shared" si="41"/>
        <v>1</v>
      </c>
      <c r="AD201" s="66" t="str">
        <f t="shared" si="42"/>
        <v>Initial</v>
      </c>
      <c r="AE201" s="99" t="str">
        <f t="shared" si="43"/>
        <v>-</v>
      </c>
      <c r="AF201" s="72" t="str">
        <f t="shared" si="44"/>
        <v>SRSA</v>
      </c>
    </row>
    <row r="202" spans="1:32" ht="12.75">
      <c r="A202" s="80">
        <v>9993108</v>
      </c>
      <c r="B202" s="81">
        <v>810010000</v>
      </c>
      <c r="C202" s="72" t="s">
        <v>561</v>
      </c>
      <c r="D202" s="64" t="s">
        <v>553</v>
      </c>
      <c r="E202" s="64" t="s">
        <v>553</v>
      </c>
      <c r="F202" s="64" t="s">
        <v>553</v>
      </c>
      <c r="G202" s="64" t="s">
        <v>553</v>
      </c>
      <c r="H202" s="66" t="s">
        <v>553</v>
      </c>
      <c r="I202" s="67">
        <v>7</v>
      </c>
      <c r="J202" s="68" t="s">
        <v>530</v>
      </c>
      <c r="K202" s="91"/>
      <c r="L202" s="85">
        <v>248.28</v>
      </c>
      <c r="M202" s="88" t="s">
        <v>529</v>
      </c>
      <c r="N202" s="76"/>
      <c r="O202" s="68"/>
      <c r="P202" s="73"/>
      <c r="Q202" s="91" t="str">
        <f t="shared" si="34"/>
        <v>NO</v>
      </c>
      <c r="R202" s="93" t="s">
        <v>530</v>
      </c>
      <c r="S202" s="95">
        <v>20487</v>
      </c>
      <c r="T202" s="75">
        <v>1830</v>
      </c>
      <c r="U202" s="75">
        <v>1736</v>
      </c>
      <c r="V202" s="97">
        <v>1027</v>
      </c>
      <c r="W202" s="72">
        <f t="shared" si="35"/>
        <v>1</v>
      </c>
      <c r="X202" s="64">
        <f t="shared" si="36"/>
        <v>1</v>
      </c>
      <c r="Y202" s="64">
        <f t="shared" si="37"/>
        <v>0</v>
      </c>
      <c r="Z202" s="66">
        <f t="shared" si="38"/>
        <v>0</v>
      </c>
      <c r="AA202" s="99" t="str">
        <f t="shared" si="39"/>
        <v>SRSA</v>
      </c>
      <c r="AB202" s="72">
        <f t="shared" si="40"/>
        <v>1</v>
      </c>
      <c r="AC202" s="64">
        <f t="shared" si="41"/>
        <v>0</v>
      </c>
      <c r="AD202" s="66">
        <f t="shared" si="42"/>
        <v>0</v>
      </c>
      <c r="AE202" s="99" t="str">
        <f t="shared" si="43"/>
        <v>-</v>
      </c>
      <c r="AF202" s="72">
        <f t="shared" si="44"/>
        <v>0</v>
      </c>
    </row>
    <row r="203" spans="1:32" ht="12.75">
      <c r="A203" s="82">
        <v>9993109</v>
      </c>
      <c r="B203" s="81">
        <v>810012000</v>
      </c>
      <c r="C203" s="72" t="s">
        <v>557</v>
      </c>
      <c r="D203" s="64" t="s">
        <v>553</v>
      </c>
      <c r="E203" s="64" t="s">
        <v>553</v>
      </c>
      <c r="F203" s="64" t="s">
        <v>553</v>
      </c>
      <c r="G203" s="64" t="s">
        <v>553</v>
      </c>
      <c r="H203" s="66" t="s">
        <v>553</v>
      </c>
      <c r="I203" s="67">
        <v>7</v>
      </c>
      <c r="J203" s="68" t="s">
        <v>530</v>
      </c>
      <c r="K203" s="91"/>
      <c r="L203" s="85">
        <v>349.87</v>
      </c>
      <c r="M203" s="88" t="s">
        <v>529</v>
      </c>
      <c r="N203" s="76"/>
      <c r="O203" s="68"/>
      <c r="P203" s="73"/>
      <c r="Q203" s="91" t="str">
        <f t="shared" si="34"/>
        <v>NO</v>
      </c>
      <c r="R203" s="93" t="s">
        <v>530</v>
      </c>
      <c r="S203" s="95">
        <v>28328</v>
      </c>
      <c r="T203" s="75">
        <v>4026</v>
      </c>
      <c r="U203" s="75">
        <v>3319</v>
      </c>
      <c r="V203" s="97">
        <v>2102</v>
      </c>
      <c r="W203" s="72">
        <f t="shared" si="35"/>
        <v>1</v>
      </c>
      <c r="X203" s="64">
        <f t="shared" si="36"/>
        <v>1</v>
      </c>
      <c r="Y203" s="64">
        <f t="shared" si="37"/>
        <v>0</v>
      </c>
      <c r="Z203" s="66">
        <f t="shared" si="38"/>
        <v>0</v>
      </c>
      <c r="AA203" s="99" t="str">
        <f t="shared" si="39"/>
        <v>SRSA</v>
      </c>
      <c r="AB203" s="72">
        <f t="shared" si="40"/>
        <v>1</v>
      </c>
      <c r="AC203" s="64">
        <f t="shared" si="41"/>
        <v>0</v>
      </c>
      <c r="AD203" s="66">
        <f t="shared" si="42"/>
        <v>0</v>
      </c>
      <c r="AE203" s="99" t="str">
        <f t="shared" si="43"/>
        <v>-</v>
      </c>
      <c r="AF203" s="72">
        <f t="shared" si="44"/>
        <v>0</v>
      </c>
    </row>
    <row r="204" spans="1:32" ht="12.75">
      <c r="A204" s="80">
        <v>3171100</v>
      </c>
      <c r="B204" s="81">
        <v>240020000</v>
      </c>
      <c r="C204" s="72" t="s">
        <v>158</v>
      </c>
      <c r="D204" s="64" t="s">
        <v>159</v>
      </c>
      <c r="E204" s="64" t="s">
        <v>160</v>
      </c>
      <c r="F204" s="64">
        <v>69138</v>
      </c>
      <c r="G204" s="65">
        <v>1799</v>
      </c>
      <c r="H204" s="66">
        <v>3085373651</v>
      </c>
      <c r="I204" s="67">
        <v>6</v>
      </c>
      <c r="J204" s="68" t="s">
        <v>531</v>
      </c>
      <c r="K204" s="91"/>
      <c r="L204" s="84">
        <v>775.43</v>
      </c>
      <c r="M204" s="88" t="s">
        <v>528</v>
      </c>
      <c r="N204" s="71">
        <v>7.244655582</v>
      </c>
      <c r="O204" s="68" t="s">
        <v>531</v>
      </c>
      <c r="P204" s="70"/>
      <c r="Q204" s="91" t="str">
        <f t="shared" si="34"/>
        <v>NO</v>
      </c>
      <c r="R204" s="93" t="s">
        <v>530</v>
      </c>
      <c r="S204" s="95">
        <v>30946</v>
      </c>
      <c r="T204" s="75">
        <v>3182</v>
      </c>
      <c r="U204" s="75">
        <v>4032</v>
      </c>
      <c r="V204" s="97">
        <v>3040</v>
      </c>
      <c r="W204" s="72">
        <f t="shared" si="35"/>
        <v>0</v>
      </c>
      <c r="X204" s="64">
        <f t="shared" si="36"/>
        <v>0</v>
      </c>
      <c r="Y204" s="64">
        <f t="shared" si="37"/>
        <v>0</v>
      </c>
      <c r="Z204" s="66">
        <f t="shared" si="38"/>
        <v>0</v>
      </c>
      <c r="AA204" s="99" t="str">
        <f t="shared" si="39"/>
        <v>-</v>
      </c>
      <c r="AB204" s="72">
        <f t="shared" si="40"/>
        <v>1</v>
      </c>
      <c r="AC204" s="64">
        <f t="shared" si="41"/>
        <v>0</v>
      </c>
      <c r="AD204" s="66">
        <f t="shared" si="42"/>
        <v>0</v>
      </c>
      <c r="AE204" s="99" t="str">
        <f t="shared" si="43"/>
        <v>-</v>
      </c>
      <c r="AF204" s="72">
        <f t="shared" si="44"/>
        <v>0</v>
      </c>
    </row>
    <row r="205" spans="1:32" ht="12.75">
      <c r="A205" s="82">
        <v>3100016</v>
      </c>
      <c r="B205" s="82">
        <v>400002000</v>
      </c>
      <c r="C205" s="72" t="s">
        <v>957</v>
      </c>
      <c r="D205" s="64" t="s">
        <v>958</v>
      </c>
      <c r="E205" s="64" t="s">
        <v>959</v>
      </c>
      <c r="F205" s="64">
        <v>68802</v>
      </c>
      <c r="G205" s="65">
        <v>4904</v>
      </c>
      <c r="H205" s="66">
        <v>3083855900</v>
      </c>
      <c r="I205" s="67" t="s">
        <v>540</v>
      </c>
      <c r="J205" s="68" t="s">
        <v>531</v>
      </c>
      <c r="K205" s="91"/>
      <c r="L205" s="84">
        <v>7136.46</v>
      </c>
      <c r="M205" s="88" t="s">
        <v>528</v>
      </c>
      <c r="N205" s="71">
        <v>14.00167685</v>
      </c>
      <c r="O205" s="68" t="s">
        <v>531</v>
      </c>
      <c r="P205" s="70"/>
      <c r="Q205" s="91" t="str">
        <f t="shared" si="34"/>
        <v>NO</v>
      </c>
      <c r="R205" s="93" t="s">
        <v>531</v>
      </c>
      <c r="S205" s="95">
        <v>380381</v>
      </c>
      <c r="T205" s="75">
        <v>42352</v>
      </c>
      <c r="U205" s="75">
        <v>42186</v>
      </c>
      <c r="V205" s="97">
        <v>47027</v>
      </c>
      <c r="W205" s="72">
        <f t="shared" si="35"/>
        <v>0</v>
      </c>
      <c r="X205" s="64">
        <f t="shared" si="36"/>
        <v>0</v>
      </c>
      <c r="Y205" s="64">
        <f t="shared" si="37"/>
        <v>0</v>
      </c>
      <c r="Z205" s="66">
        <f t="shared" si="38"/>
        <v>0</v>
      </c>
      <c r="AA205" s="99" t="str">
        <f t="shared" si="39"/>
        <v>-</v>
      </c>
      <c r="AB205" s="72">
        <f t="shared" si="40"/>
        <v>0</v>
      </c>
      <c r="AC205" s="64">
        <f t="shared" si="41"/>
        <v>0</v>
      </c>
      <c r="AD205" s="66">
        <f t="shared" si="42"/>
        <v>0</v>
      </c>
      <c r="AE205" s="99" t="str">
        <f t="shared" si="43"/>
        <v>-</v>
      </c>
      <c r="AF205" s="72">
        <f t="shared" si="44"/>
        <v>0</v>
      </c>
    </row>
    <row r="206" spans="1:32" ht="12.75">
      <c r="A206" s="82">
        <v>9993105</v>
      </c>
      <c r="B206" s="81">
        <v>390010000</v>
      </c>
      <c r="C206" s="72" t="s">
        <v>551</v>
      </c>
      <c r="D206" s="64" t="s">
        <v>161</v>
      </c>
      <c r="E206" s="64" t="s">
        <v>162</v>
      </c>
      <c r="F206" s="64">
        <v>68842</v>
      </c>
      <c r="G206" s="65">
        <v>160</v>
      </c>
      <c r="H206" s="66">
        <v>3084283145</v>
      </c>
      <c r="I206" s="67">
        <v>7</v>
      </c>
      <c r="J206" s="68" t="s">
        <v>530</v>
      </c>
      <c r="K206" s="91" t="s">
        <v>550</v>
      </c>
      <c r="L206" s="86">
        <v>196.91</v>
      </c>
      <c r="M206" s="89"/>
      <c r="N206" s="71">
        <v>14.18918919</v>
      </c>
      <c r="O206" s="68" t="s">
        <v>531</v>
      </c>
      <c r="P206" s="70"/>
      <c r="Q206" s="91" t="str">
        <f t="shared" si="34"/>
        <v>NO</v>
      </c>
      <c r="R206" s="93" t="s">
        <v>530</v>
      </c>
      <c r="S206" s="95">
        <v>16820</v>
      </c>
      <c r="T206" s="75">
        <v>2788</v>
      </c>
      <c r="U206" s="75">
        <v>2281</v>
      </c>
      <c r="V206" s="97">
        <v>1402</v>
      </c>
      <c r="W206" s="72">
        <f t="shared" si="35"/>
        <v>1</v>
      </c>
      <c r="X206" s="64">
        <f t="shared" si="36"/>
        <v>1</v>
      </c>
      <c r="Y206" s="64">
        <f t="shared" si="37"/>
        <v>0</v>
      </c>
      <c r="Z206" s="66">
        <f t="shared" si="38"/>
        <v>0</v>
      </c>
      <c r="AA206" s="99" t="str">
        <f t="shared" si="39"/>
        <v>SRSA</v>
      </c>
      <c r="AB206" s="72">
        <f t="shared" si="40"/>
        <v>1</v>
      </c>
      <c r="AC206" s="64">
        <f t="shared" si="41"/>
        <v>0</v>
      </c>
      <c r="AD206" s="66">
        <f t="shared" si="42"/>
        <v>0</v>
      </c>
      <c r="AE206" s="99" t="str">
        <f t="shared" si="43"/>
        <v>-</v>
      </c>
      <c r="AF206" s="72">
        <f t="shared" si="44"/>
        <v>0</v>
      </c>
    </row>
    <row r="207" spans="1:32" ht="12.75">
      <c r="A207" s="80">
        <v>3171220</v>
      </c>
      <c r="B207" s="81">
        <v>770037000</v>
      </c>
      <c r="C207" s="72" t="s">
        <v>163</v>
      </c>
      <c r="D207" s="64" t="s">
        <v>164</v>
      </c>
      <c r="E207" s="64" t="s">
        <v>165</v>
      </c>
      <c r="F207" s="64">
        <v>68028</v>
      </c>
      <c r="G207" s="65">
        <v>7865</v>
      </c>
      <c r="H207" s="66">
        <v>4023323265</v>
      </c>
      <c r="I207" s="67" t="s">
        <v>535</v>
      </c>
      <c r="J207" s="68" t="s">
        <v>531</v>
      </c>
      <c r="K207" s="91"/>
      <c r="L207" s="84">
        <v>1664.18</v>
      </c>
      <c r="M207" s="88" t="s">
        <v>528</v>
      </c>
      <c r="N207" s="71">
        <v>4.301833568</v>
      </c>
      <c r="O207" s="68" t="s">
        <v>531</v>
      </c>
      <c r="P207" s="70"/>
      <c r="Q207" s="91" t="str">
        <f t="shared" si="34"/>
        <v>NO</v>
      </c>
      <c r="R207" s="93" t="s">
        <v>531</v>
      </c>
      <c r="S207" s="95">
        <v>28571</v>
      </c>
      <c r="T207" s="75">
        <v>1173</v>
      </c>
      <c r="U207" s="75">
        <v>4289</v>
      </c>
      <c r="V207" s="97">
        <v>6527</v>
      </c>
      <c r="W207" s="72">
        <f t="shared" si="35"/>
        <v>0</v>
      </c>
      <c r="X207" s="64">
        <f t="shared" si="36"/>
        <v>0</v>
      </c>
      <c r="Y207" s="64">
        <f t="shared" si="37"/>
        <v>0</v>
      </c>
      <c r="Z207" s="66">
        <f t="shared" si="38"/>
        <v>0</v>
      </c>
      <c r="AA207" s="99" t="str">
        <f t="shared" si="39"/>
        <v>-</v>
      </c>
      <c r="AB207" s="72">
        <f t="shared" si="40"/>
        <v>0</v>
      </c>
      <c r="AC207" s="64">
        <f t="shared" si="41"/>
        <v>0</v>
      </c>
      <c r="AD207" s="66">
        <f t="shared" si="42"/>
        <v>0</v>
      </c>
      <c r="AE207" s="99" t="str">
        <f t="shared" si="43"/>
        <v>-</v>
      </c>
      <c r="AF207" s="72">
        <f t="shared" si="44"/>
        <v>0</v>
      </c>
    </row>
    <row r="208" spans="1:32" ht="12.75">
      <c r="A208" s="80">
        <v>3118870</v>
      </c>
      <c r="B208" s="81">
        <v>700015000</v>
      </c>
      <c r="C208" s="72" t="s">
        <v>1418</v>
      </c>
      <c r="D208" s="64" t="s">
        <v>984</v>
      </c>
      <c r="E208" s="64" t="s">
        <v>985</v>
      </c>
      <c r="F208" s="64">
        <v>68748</v>
      </c>
      <c r="G208" s="65">
        <v>210</v>
      </c>
      <c r="H208" s="66">
        <v>4023717479</v>
      </c>
      <c r="I208" s="67">
        <v>6</v>
      </c>
      <c r="J208" s="68" t="s">
        <v>531</v>
      </c>
      <c r="K208" s="91"/>
      <c r="L208" s="84">
        <v>26.74</v>
      </c>
      <c r="M208" s="88" t="s">
        <v>528</v>
      </c>
      <c r="N208" s="71">
        <v>6.349206349</v>
      </c>
      <c r="O208" s="68" t="s">
        <v>531</v>
      </c>
      <c r="P208" s="70"/>
      <c r="Q208" s="91" t="str">
        <f t="shared" si="34"/>
        <v>NO</v>
      </c>
      <c r="R208" s="93" t="s">
        <v>530</v>
      </c>
      <c r="S208" s="95">
        <v>2202</v>
      </c>
      <c r="T208" s="75">
        <v>0</v>
      </c>
      <c r="U208" s="75">
        <v>96</v>
      </c>
      <c r="V208" s="97">
        <v>94</v>
      </c>
      <c r="W208" s="72">
        <f t="shared" si="35"/>
        <v>0</v>
      </c>
      <c r="X208" s="64">
        <f t="shared" si="36"/>
        <v>1</v>
      </c>
      <c r="Y208" s="64">
        <f t="shared" si="37"/>
        <v>0</v>
      </c>
      <c r="Z208" s="66">
        <f t="shared" si="38"/>
        <v>0</v>
      </c>
      <c r="AA208" s="99" t="str">
        <f t="shared" si="39"/>
        <v>-</v>
      </c>
      <c r="AB208" s="72">
        <f t="shared" si="40"/>
        <v>1</v>
      </c>
      <c r="AC208" s="64">
        <f t="shared" si="41"/>
        <v>0</v>
      </c>
      <c r="AD208" s="66">
        <f t="shared" si="42"/>
        <v>0</v>
      </c>
      <c r="AE208" s="99" t="str">
        <f t="shared" si="43"/>
        <v>-</v>
      </c>
      <c r="AF208" s="72">
        <f t="shared" si="44"/>
        <v>0</v>
      </c>
    </row>
    <row r="209" spans="1:32" ht="12.75">
      <c r="A209" s="80">
        <v>3171310</v>
      </c>
      <c r="B209" s="81">
        <v>790020000</v>
      </c>
      <c r="C209" s="72" t="s">
        <v>166</v>
      </c>
      <c r="D209" s="64" t="s">
        <v>167</v>
      </c>
      <c r="E209" s="64" t="s">
        <v>168</v>
      </c>
      <c r="F209" s="64">
        <v>69357</v>
      </c>
      <c r="G209" s="65">
        <v>2136</v>
      </c>
      <c r="H209" s="66">
        <v>3086326394</v>
      </c>
      <c r="I209" s="67">
        <v>7</v>
      </c>
      <c r="J209" s="68" t="s">
        <v>530</v>
      </c>
      <c r="K209" s="91"/>
      <c r="L209" s="84">
        <v>75.16</v>
      </c>
      <c r="M209" s="88" t="s">
        <v>528</v>
      </c>
      <c r="N209" s="71">
        <v>23.33333333</v>
      </c>
      <c r="O209" s="68" t="s">
        <v>530</v>
      </c>
      <c r="P209" s="70"/>
      <c r="Q209" s="91" t="str">
        <f t="shared" si="34"/>
        <v>NO</v>
      </c>
      <c r="R209" s="93" t="s">
        <v>530</v>
      </c>
      <c r="S209" s="95">
        <v>3767</v>
      </c>
      <c r="T209" s="75">
        <v>324</v>
      </c>
      <c r="U209" s="75">
        <v>154</v>
      </c>
      <c r="V209" s="97">
        <v>292</v>
      </c>
      <c r="W209" s="72">
        <f t="shared" si="35"/>
        <v>1</v>
      </c>
      <c r="X209" s="64">
        <f t="shared" si="36"/>
        <v>1</v>
      </c>
      <c r="Y209" s="64">
        <f t="shared" si="37"/>
        <v>0</v>
      </c>
      <c r="Z209" s="66">
        <f t="shared" si="38"/>
        <v>0</v>
      </c>
      <c r="AA209" s="99" t="str">
        <f t="shared" si="39"/>
        <v>SRSA</v>
      </c>
      <c r="AB209" s="72">
        <f t="shared" si="40"/>
        <v>1</v>
      </c>
      <c r="AC209" s="64">
        <f t="shared" si="41"/>
        <v>1</v>
      </c>
      <c r="AD209" s="66" t="str">
        <f t="shared" si="42"/>
        <v>Initial</v>
      </c>
      <c r="AE209" s="99" t="str">
        <f t="shared" si="43"/>
        <v>-</v>
      </c>
      <c r="AF209" s="72" t="str">
        <f t="shared" si="44"/>
        <v>SRSA</v>
      </c>
    </row>
    <row r="210" spans="1:32" ht="12.75">
      <c r="A210" s="80">
        <v>3153160</v>
      </c>
      <c r="B210" s="81">
        <v>550069000</v>
      </c>
      <c r="C210" s="72" t="s">
        <v>10</v>
      </c>
      <c r="D210" s="64" t="s">
        <v>11</v>
      </c>
      <c r="E210" s="64" t="s">
        <v>1003</v>
      </c>
      <c r="F210" s="64">
        <v>68523</v>
      </c>
      <c r="G210" s="65">
        <v>9274</v>
      </c>
      <c r="H210" s="66">
        <v>4027977400</v>
      </c>
      <c r="I210" s="67">
        <v>8</v>
      </c>
      <c r="J210" s="68" t="s">
        <v>530</v>
      </c>
      <c r="K210" s="91"/>
      <c r="L210" s="84">
        <v>9.65</v>
      </c>
      <c r="M210" s="88" t="s">
        <v>528</v>
      </c>
      <c r="N210" s="71">
        <v>4.545454545</v>
      </c>
      <c r="O210" s="68" t="s">
        <v>531</v>
      </c>
      <c r="P210" s="70"/>
      <c r="Q210" s="91" t="str">
        <f t="shared" si="34"/>
        <v>NO</v>
      </c>
      <c r="R210" s="93" t="s">
        <v>530</v>
      </c>
      <c r="S210" s="95">
        <v>1005</v>
      </c>
      <c r="T210" s="75">
        <v>0</v>
      </c>
      <c r="U210" s="75">
        <v>20</v>
      </c>
      <c r="V210" s="97">
        <v>37</v>
      </c>
      <c r="W210" s="72">
        <f t="shared" si="35"/>
        <v>1</v>
      </c>
      <c r="X210" s="64">
        <f t="shared" si="36"/>
        <v>1</v>
      </c>
      <c r="Y210" s="64">
        <f t="shared" si="37"/>
        <v>0</v>
      </c>
      <c r="Z210" s="66">
        <f t="shared" si="38"/>
        <v>0</v>
      </c>
      <c r="AA210" s="99" t="str">
        <f t="shared" si="39"/>
        <v>SRSA</v>
      </c>
      <c r="AB210" s="72">
        <f t="shared" si="40"/>
        <v>1</v>
      </c>
      <c r="AC210" s="64">
        <f t="shared" si="41"/>
        <v>0</v>
      </c>
      <c r="AD210" s="66">
        <f t="shared" si="42"/>
        <v>0</v>
      </c>
      <c r="AE210" s="99" t="str">
        <f t="shared" si="43"/>
        <v>-</v>
      </c>
      <c r="AF210" s="72">
        <f t="shared" si="44"/>
        <v>0</v>
      </c>
    </row>
    <row r="211" spans="1:32" ht="12.75">
      <c r="A211" s="80">
        <v>3109930</v>
      </c>
      <c r="B211" s="81">
        <v>560005000</v>
      </c>
      <c r="C211" s="72" t="s">
        <v>1363</v>
      </c>
      <c r="D211" s="64" t="s">
        <v>1364</v>
      </c>
      <c r="E211" s="64" t="s">
        <v>973</v>
      </c>
      <c r="F211" s="64">
        <v>69101</v>
      </c>
      <c r="G211" s="65">
        <v>7577</v>
      </c>
      <c r="H211" s="66">
        <v>3085322470</v>
      </c>
      <c r="I211" s="67">
        <v>7</v>
      </c>
      <c r="J211" s="68" t="s">
        <v>530</v>
      </c>
      <c r="K211" s="91"/>
      <c r="L211" s="84">
        <v>134.94</v>
      </c>
      <c r="M211" s="88" t="s">
        <v>528</v>
      </c>
      <c r="N211" s="71">
        <v>3.597122302</v>
      </c>
      <c r="O211" s="68" t="s">
        <v>531</v>
      </c>
      <c r="P211" s="70"/>
      <c r="Q211" s="91" t="str">
        <f t="shared" si="34"/>
        <v>NO</v>
      </c>
      <c r="R211" s="93" t="s">
        <v>530</v>
      </c>
      <c r="S211" s="95">
        <v>2212</v>
      </c>
      <c r="T211" s="75">
        <v>325</v>
      </c>
      <c r="U211" s="75">
        <v>475</v>
      </c>
      <c r="V211" s="97">
        <v>536</v>
      </c>
      <c r="W211" s="72">
        <f t="shared" si="35"/>
        <v>1</v>
      </c>
      <c r="X211" s="64">
        <f t="shared" si="36"/>
        <v>1</v>
      </c>
      <c r="Y211" s="64">
        <f t="shared" si="37"/>
        <v>0</v>
      </c>
      <c r="Z211" s="66">
        <f t="shared" si="38"/>
        <v>0</v>
      </c>
      <c r="AA211" s="99" t="str">
        <f t="shared" si="39"/>
        <v>SRSA</v>
      </c>
      <c r="AB211" s="72">
        <f t="shared" si="40"/>
        <v>1</v>
      </c>
      <c r="AC211" s="64">
        <f t="shared" si="41"/>
        <v>0</v>
      </c>
      <c r="AD211" s="66">
        <f t="shared" si="42"/>
        <v>0</v>
      </c>
      <c r="AE211" s="99" t="str">
        <f t="shared" si="43"/>
        <v>-</v>
      </c>
      <c r="AF211" s="72">
        <f t="shared" si="44"/>
        <v>0</v>
      </c>
    </row>
    <row r="212" spans="1:32" ht="12.75">
      <c r="A212" s="80">
        <v>3171370</v>
      </c>
      <c r="B212" s="81">
        <v>410091000</v>
      </c>
      <c r="C212" s="72" t="s">
        <v>169</v>
      </c>
      <c r="D212" s="64" t="s">
        <v>170</v>
      </c>
      <c r="E212" s="64" t="s">
        <v>171</v>
      </c>
      <c r="F212" s="64">
        <v>68843</v>
      </c>
      <c r="G212" s="65">
        <v>9211</v>
      </c>
      <c r="H212" s="66">
        <v>4027253117</v>
      </c>
      <c r="I212" s="67">
        <v>7</v>
      </c>
      <c r="J212" s="68" t="s">
        <v>530</v>
      </c>
      <c r="K212" s="91"/>
      <c r="L212" s="84">
        <v>142.58</v>
      </c>
      <c r="M212" s="88" t="s">
        <v>528</v>
      </c>
      <c r="N212" s="71">
        <v>5.263157895</v>
      </c>
      <c r="O212" s="68" t="s">
        <v>531</v>
      </c>
      <c r="P212" s="70"/>
      <c r="Q212" s="91" t="str">
        <f t="shared" si="34"/>
        <v>NO</v>
      </c>
      <c r="R212" s="93" t="s">
        <v>530</v>
      </c>
      <c r="S212" s="95">
        <v>6969</v>
      </c>
      <c r="T212" s="75">
        <v>612</v>
      </c>
      <c r="U212" s="75">
        <v>955</v>
      </c>
      <c r="V212" s="97">
        <v>626</v>
      </c>
      <c r="W212" s="72">
        <f t="shared" si="35"/>
        <v>1</v>
      </c>
      <c r="X212" s="64">
        <f t="shared" si="36"/>
        <v>1</v>
      </c>
      <c r="Y212" s="64">
        <f t="shared" si="37"/>
        <v>0</v>
      </c>
      <c r="Z212" s="66">
        <f t="shared" si="38"/>
        <v>0</v>
      </c>
      <c r="AA212" s="99" t="str">
        <f t="shared" si="39"/>
        <v>SRSA</v>
      </c>
      <c r="AB212" s="72">
        <f t="shared" si="40"/>
        <v>1</v>
      </c>
      <c r="AC212" s="64">
        <f t="shared" si="41"/>
        <v>0</v>
      </c>
      <c r="AD212" s="66">
        <f t="shared" si="42"/>
        <v>0</v>
      </c>
      <c r="AE212" s="99" t="str">
        <f t="shared" si="43"/>
        <v>-</v>
      </c>
      <c r="AF212" s="72">
        <f t="shared" si="44"/>
        <v>0</v>
      </c>
    </row>
    <row r="213" spans="1:32" ht="12.75">
      <c r="A213" s="80">
        <v>3100103</v>
      </c>
      <c r="B213" s="81">
        <v>830007000</v>
      </c>
      <c r="C213" s="72" t="s">
        <v>1087</v>
      </c>
      <c r="D213" s="64" t="s">
        <v>1088</v>
      </c>
      <c r="E213" s="64" t="s">
        <v>1089</v>
      </c>
      <c r="F213" s="64">
        <v>69346</v>
      </c>
      <c r="G213" s="65">
        <v>128</v>
      </c>
      <c r="H213" s="66">
        <v>3086682336</v>
      </c>
      <c r="I213" s="67">
        <v>7</v>
      </c>
      <c r="J213" s="68" t="s">
        <v>530</v>
      </c>
      <c r="K213" s="91"/>
      <c r="L213" s="84">
        <v>37.4</v>
      </c>
      <c r="M213" s="88" t="s">
        <v>529</v>
      </c>
      <c r="N213" s="71">
        <v>17.0212766</v>
      </c>
      <c r="O213" s="68" t="s">
        <v>531</v>
      </c>
      <c r="P213" s="70"/>
      <c r="Q213" s="91" t="str">
        <f t="shared" si="34"/>
        <v>NO</v>
      </c>
      <c r="R213" s="93" t="s">
        <v>530</v>
      </c>
      <c r="S213" s="95">
        <v>4658</v>
      </c>
      <c r="T213" s="75">
        <v>0</v>
      </c>
      <c r="U213" s="75">
        <v>89</v>
      </c>
      <c r="V213" s="97">
        <v>169</v>
      </c>
      <c r="W213" s="72">
        <f t="shared" si="35"/>
        <v>1</v>
      </c>
      <c r="X213" s="64">
        <f t="shared" si="36"/>
        <v>1</v>
      </c>
      <c r="Y213" s="64">
        <f t="shared" si="37"/>
        <v>0</v>
      </c>
      <c r="Z213" s="66">
        <f t="shared" si="38"/>
        <v>0</v>
      </c>
      <c r="AA213" s="99" t="str">
        <f t="shared" si="39"/>
        <v>SRSA</v>
      </c>
      <c r="AB213" s="72">
        <f t="shared" si="40"/>
        <v>1</v>
      </c>
      <c r="AC213" s="64">
        <f t="shared" si="41"/>
        <v>0</v>
      </c>
      <c r="AD213" s="66">
        <f t="shared" si="42"/>
        <v>0</v>
      </c>
      <c r="AE213" s="99" t="str">
        <f t="shared" si="43"/>
        <v>-</v>
      </c>
      <c r="AF213" s="72">
        <f t="shared" si="44"/>
        <v>0</v>
      </c>
    </row>
    <row r="214" spans="1:32" ht="12.75">
      <c r="A214" s="80">
        <v>3166270</v>
      </c>
      <c r="B214" s="81">
        <v>160134000</v>
      </c>
      <c r="C214" s="72" t="s">
        <v>84</v>
      </c>
      <c r="D214" s="64" t="s">
        <v>1357</v>
      </c>
      <c r="E214" s="64" t="s">
        <v>1358</v>
      </c>
      <c r="F214" s="64">
        <v>69201</v>
      </c>
      <c r="G214" s="65">
        <v>1842</v>
      </c>
      <c r="H214" s="66">
        <v>4023761680</v>
      </c>
      <c r="I214" s="67">
        <v>7</v>
      </c>
      <c r="J214" s="68" t="s">
        <v>530</v>
      </c>
      <c r="K214" s="91"/>
      <c r="L214" s="84">
        <v>4.84</v>
      </c>
      <c r="M214" s="88" t="s">
        <v>529</v>
      </c>
      <c r="N214" s="71">
        <v>33.33333333</v>
      </c>
      <c r="O214" s="68" t="s">
        <v>530</v>
      </c>
      <c r="P214" s="70"/>
      <c r="Q214" s="91" t="str">
        <f t="shared" si="34"/>
        <v>NO</v>
      </c>
      <c r="R214" s="93" t="s">
        <v>530</v>
      </c>
      <c r="S214" s="95">
        <v>795</v>
      </c>
      <c r="T214" s="75">
        <v>0</v>
      </c>
      <c r="U214" s="75">
        <v>9</v>
      </c>
      <c r="V214" s="97">
        <v>19</v>
      </c>
      <c r="W214" s="72">
        <f t="shared" si="35"/>
        <v>1</v>
      </c>
      <c r="X214" s="64">
        <f t="shared" si="36"/>
        <v>1</v>
      </c>
      <c r="Y214" s="64">
        <f t="shared" si="37"/>
        <v>0</v>
      </c>
      <c r="Z214" s="66">
        <f t="shared" si="38"/>
        <v>0</v>
      </c>
      <c r="AA214" s="99" t="str">
        <f t="shared" si="39"/>
        <v>SRSA</v>
      </c>
      <c r="AB214" s="72">
        <f t="shared" si="40"/>
        <v>1</v>
      </c>
      <c r="AC214" s="64">
        <f t="shared" si="41"/>
        <v>1</v>
      </c>
      <c r="AD214" s="66" t="str">
        <f t="shared" si="42"/>
        <v>Initial</v>
      </c>
      <c r="AE214" s="99" t="str">
        <f t="shared" si="43"/>
        <v>-</v>
      </c>
      <c r="AF214" s="72" t="str">
        <f t="shared" si="44"/>
        <v>SRSA</v>
      </c>
    </row>
    <row r="215" spans="1:32" ht="12.75">
      <c r="A215" s="80">
        <v>3171520</v>
      </c>
      <c r="B215" s="81">
        <v>140008000</v>
      </c>
      <c r="C215" s="72" t="s">
        <v>172</v>
      </c>
      <c r="D215" s="64" t="s">
        <v>173</v>
      </c>
      <c r="E215" s="64" t="s">
        <v>174</v>
      </c>
      <c r="F215" s="64">
        <v>68739</v>
      </c>
      <c r="G215" s="65">
        <v>75</v>
      </c>
      <c r="H215" s="66">
        <v>4022543947</v>
      </c>
      <c r="I215" s="67">
        <v>7</v>
      </c>
      <c r="J215" s="68" t="s">
        <v>530</v>
      </c>
      <c r="K215" s="91"/>
      <c r="L215" s="84">
        <v>306.33</v>
      </c>
      <c r="M215" s="88" t="s">
        <v>528</v>
      </c>
      <c r="N215" s="71">
        <v>8.443271768</v>
      </c>
      <c r="O215" s="68" t="s">
        <v>531</v>
      </c>
      <c r="P215" s="70"/>
      <c r="Q215" s="91" t="str">
        <f t="shared" si="34"/>
        <v>NO</v>
      </c>
      <c r="R215" s="93" t="s">
        <v>530</v>
      </c>
      <c r="S215" s="95">
        <v>32733</v>
      </c>
      <c r="T215" s="75">
        <v>3902</v>
      </c>
      <c r="U215" s="75">
        <v>4017</v>
      </c>
      <c r="V215" s="97">
        <v>1177</v>
      </c>
      <c r="W215" s="72">
        <f t="shared" si="35"/>
        <v>1</v>
      </c>
      <c r="X215" s="64">
        <f t="shared" si="36"/>
        <v>1</v>
      </c>
      <c r="Y215" s="64">
        <f t="shared" si="37"/>
        <v>0</v>
      </c>
      <c r="Z215" s="66">
        <f t="shared" si="38"/>
        <v>0</v>
      </c>
      <c r="AA215" s="99" t="str">
        <f t="shared" si="39"/>
        <v>SRSA</v>
      </c>
      <c r="AB215" s="72">
        <f t="shared" si="40"/>
        <v>1</v>
      </c>
      <c r="AC215" s="64">
        <f t="shared" si="41"/>
        <v>0</v>
      </c>
      <c r="AD215" s="66">
        <f t="shared" si="42"/>
        <v>0</v>
      </c>
      <c r="AE215" s="99" t="str">
        <f t="shared" si="43"/>
        <v>-</v>
      </c>
      <c r="AF215" s="72">
        <f t="shared" si="44"/>
        <v>0</v>
      </c>
    </row>
    <row r="216" spans="1:32" ht="12.75">
      <c r="A216" s="80">
        <v>3171550</v>
      </c>
      <c r="B216" s="81">
        <v>180011000</v>
      </c>
      <c r="C216" s="72" t="s">
        <v>175</v>
      </c>
      <c r="D216" s="64" t="s">
        <v>176</v>
      </c>
      <c r="E216" s="64" t="s">
        <v>177</v>
      </c>
      <c r="F216" s="64">
        <v>68944</v>
      </c>
      <c r="G216" s="65">
        <v>100</v>
      </c>
      <c r="H216" s="66">
        <v>4027722171</v>
      </c>
      <c r="I216" s="67">
        <v>7</v>
      </c>
      <c r="J216" s="68" t="s">
        <v>530</v>
      </c>
      <c r="K216" s="91"/>
      <c r="L216" s="84">
        <v>270.48</v>
      </c>
      <c r="M216" s="88" t="s">
        <v>528</v>
      </c>
      <c r="N216" s="71">
        <v>11.02941176</v>
      </c>
      <c r="O216" s="68" t="s">
        <v>531</v>
      </c>
      <c r="P216" s="70"/>
      <c r="Q216" s="91" t="str">
        <f t="shared" si="34"/>
        <v>NO</v>
      </c>
      <c r="R216" s="93" t="s">
        <v>530</v>
      </c>
      <c r="S216" s="95">
        <v>13796</v>
      </c>
      <c r="T216" s="75">
        <v>2624</v>
      </c>
      <c r="U216" s="75">
        <v>2127</v>
      </c>
      <c r="V216" s="97">
        <v>1866</v>
      </c>
      <c r="W216" s="72">
        <f t="shared" si="35"/>
        <v>1</v>
      </c>
      <c r="X216" s="64">
        <f t="shared" si="36"/>
        <v>1</v>
      </c>
      <c r="Y216" s="64">
        <f t="shared" si="37"/>
        <v>0</v>
      </c>
      <c r="Z216" s="66">
        <f t="shared" si="38"/>
        <v>0</v>
      </c>
      <c r="AA216" s="99" t="str">
        <f t="shared" si="39"/>
        <v>SRSA</v>
      </c>
      <c r="AB216" s="72">
        <f t="shared" si="40"/>
        <v>1</v>
      </c>
      <c r="AC216" s="64">
        <f t="shared" si="41"/>
        <v>0</v>
      </c>
      <c r="AD216" s="66">
        <f t="shared" si="42"/>
        <v>0</v>
      </c>
      <c r="AE216" s="99" t="str">
        <f t="shared" si="43"/>
        <v>-</v>
      </c>
      <c r="AF216" s="72">
        <f t="shared" si="44"/>
        <v>0</v>
      </c>
    </row>
    <row r="217" spans="1:32" ht="12.75">
      <c r="A217" s="80">
        <v>3171580</v>
      </c>
      <c r="B217" s="81">
        <v>10018000</v>
      </c>
      <c r="C217" s="72" t="s">
        <v>178</v>
      </c>
      <c r="D217" s="64" t="s">
        <v>179</v>
      </c>
      <c r="E217" s="64" t="s">
        <v>1173</v>
      </c>
      <c r="F217" s="64">
        <v>68901</v>
      </c>
      <c r="G217" s="65">
        <v>5190</v>
      </c>
      <c r="H217" s="66">
        <v>4024617500</v>
      </c>
      <c r="I217" s="67" t="s">
        <v>534</v>
      </c>
      <c r="J217" s="68" t="s">
        <v>531</v>
      </c>
      <c r="K217" s="91"/>
      <c r="L217" s="84">
        <v>2937.48</v>
      </c>
      <c r="M217" s="88" t="s">
        <v>528</v>
      </c>
      <c r="N217" s="71">
        <v>9.250764526</v>
      </c>
      <c r="O217" s="68" t="s">
        <v>531</v>
      </c>
      <c r="P217" s="70"/>
      <c r="Q217" s="91" t="str">
        <f t="shared" si="34"/>
        <v>NO</v>
      </c>
      <c r="R217" s="93" t="s">
        <v>530</v>
      </c>
      <c r="S217" s="95">
        <v>162003</v>
      </c>
      <c r="T217" s="75">
        <v>15974</v>
      </c>
      <c r="U217" s="75">
        <v>17727</v>
      </c>
      <c r="V217" s="97">
        <v>12202</v>
      </c>
      <c r="W217" s="72">
        <f t="shared" si="35"/>
        <v>0</v>
      </c>
      <c r="X217" s="64">
        <f t="shared" si="36"/>
        <v>0</v>
      </c>
      <c r="Y217" s="64">
        <f t="shared" si="37"/>
        <v>0</v>
      </c>
      <c r="Z217" s="66">
        <f t="shared" si="38"/>
        <v>0</v>
      </c>
      <c r="AA217" s="99" t="str">
        <f t="shared" si="39"/>
        <v>-</v>
      </c>
      <c r="AB217" s="72">
        <f t="shared" si="40"/>
        <v>1</v>
      </c>
      <c r="AC217" s="64">
        <f t="shared" si="41"/>
        <v>0</v>
      </c>
      <c r="AD217" s="66">
        <f t="shared" si="42"/>
        <v>0</v>
      </c>
      <c r="AE217" s="99" t="str">
        <f t="shared" si="43"/>
        <v>-</v>
      </c>
      <c r="AF217" s="72">
        <f t="shared" si="44"/>
        <v>0</v>
      </c>
    </row>
    <row r="218" spans="1:32" ht="12.75">
      <c r="A218" s="80">
        <v>3171610</v>
      </c>
      <c r="B218" s="81">
        <v>810003000</v>
      </c>
      <c r="C218" s="72" t="s">
        <v>180</v>
      </c>
      <c r="D218" s="64" t="s">
        <v>181</v>
      </c>
      <c r="E218" s="64" t="s">
        <v>1491</v>
      </c>
      <c r="F218" s="64">
        <v>69347</v>
      </c>
      <c r="G218" s="65">
        <v>280</v>
      </c>
      <c r="H218" s="66">
        <v>3086384434</v>
      </c>
      <c r="I218" s="67">
        <v>7</v>
      </c>
      <c r="J218" s="68" t="s">
        <v>530</v>
      </c>
      <c r="K218" s="91"/>
      <c r="L218" s="84">
        <v>132.31</v>
      </c>
      <c r="M218" s="88" t="s">
        <v>529</v>
      </c>
      <c r="N218" s="71">
        <v>14.18439716</v>
      </c>
      <c r="O218" s="68" t="s">
        <v>531</v>
      </c>
      <c r="P218" s="70"/>
      <c r="Q218" s="91" t="str">
        <f t="shared" si="34"/>
        <v>NO</v>
      </c>
      <c r="R218" s="93" t="s">
        <v>530</v>
      </c>
      <c r="S218" s="95">
        <v>10558</v>
      </c>
      <c r="T218" s="75">
        <v>971</v>
      </c>
      <c r="U218" s="75">
        <v>952</v>
      </c>
      <c r="V218" s="97">
        <v>770</v>
      </c>
      <c r="W218" s="72">
        <f t="shared" si="35"/>
        <v>1</v>
      </c>
      <c r="X218" s="64">
        <f t="shared" si="36"/>
        <v>1</v>
      </c>
      <c r="Y218" s="64">
        <f t="shared" si="37"/>
        <v>0</v>
      </c>
      <c r="Z218" s="66">
        <f t="shared" si="38"/>
        <v>0</v>
      </c>
      <c r="AA218" s="99" t="str">
        <f t="shared" si="39"/>
        <v>SRSA</v>
      </c>
      <c r="AB218" s="72">
        <f t="shared" si="40"/>
        <v>1</v>
      </c>
      <c r="AC218" s="64">
        <f t="shared" si="41"/>
        <v>0</v>
      </c>
      <c r="AD218" s="66">
        <f t="shared" si="42"/>
        <v>0</v>
      </c>
      <c r="AE218" s="99" t="str">
        <f t="shared" si="43"/>
        <v>-</v>
      </c>
      <c r="AF218" s="72">
        <f t="shared" si="44"/>
        <v>0</v>
      </c>
    </row>
    <row r="219" spans="1:32" ht="12.75">
      <c r="A219" s="80">
        <v>3109120</v>
      </c>
      <c r="B219" s="81">
        <v>430079000</v>
      </c>
      <c r="C219" s="72" t="s">
        <v>1353</v>
      </c>
      <c r="D219" s="64" t="s">
        <v>1354</v>
      </c>
      <c r="E219" s="64" t="s">
        <v>1355</v>
      </c>
      <c r="F219" s="64">
        <v>69032</v>
      </c>
      <c r="G219" s="65">
        <v>8</v>
      </c>
      <c r="H219" s="66">
        <v>3082863341</v>
      </c>
      <c r="I219" s="67">
        <v>7</v>
      </c>
      <c r="J219" s="68" t="s">
        <v>530</v>
      </c>
      <c r="K219" s="91"/>
      <c r="L219" s="84">
        <v>174.84</v>
      </c>
      <c r="M219" s="88" t="s">
        <v>529</v>
      </c>
      <c r="N219" s="71">
        <v>15.49295775</v>
      </c>
      <c r="O219" s="68" t="s">
        <v>531</v>
      </c>
      <c r="P219" s="70"/>
      <c r="Q219" s="91" t="str">
        <f t="shared" si="34"/>
        <v>NO</v>
      </c>
      <c r="R219" s="93" t="s">
        <v>530</v>
      </c>
      <c r="S219" s="95">
        <v>8341</v>
      </c>
      <c r="T219" s="75">
        <v>1524</v>
      </c>
      <c r="U219" s="75">
        <v>1342</v>
      </c>
      <c r="V219" s="97">
        <v>1006</v>
      </c>
      <c r="W219" s="72">
        <f t="shared" si="35"/>
        <v>1</v>
      </c>
      <c r="X219" s="64">
        <f t="shared" si="36"/>
        <v>1</v>
      </c>
      <c r="Y219" s="64">
        <f t="shared" si="37"/>
        <v>0</v>
      </c>
      <c r="Z219" s="66">
        <f t="shared" si="38"/>
        <v>0</v>
      </c>
      <c r="AA219" s="99" t="str">
        <f t="shared" si="39"/>
        <v>SRSA</v>
      </c>
      <c r="AB219" s="72">
        <f t="shared" si="40"/>
        <v>1</v>
      </c>
      <c r="AC219" s="64">
        <f t="shared" si="41"/>
        <v>0</v>
      </c>
      <c r="AD219" s="66">
        <f t="shared" si="42"/>
        <v>0</v>
      </c>
      <c r="AE219" s="99" t="str">
        <f t="shared" si="43"/>
        <v>-</v>
      </c>
      <c r="AF219" s="72">
        <f t="shared" si="44"/>
        <v>0</v>
      </c>
    </row>
    <row r="220" spans="1:32" ht="12.75">
      <c r="A220" s="80">
        <v>3133150</v>
      </c>
      <c r="B220" s="81">
        <v>820032000</v>
      </c>
      <c r="C220" s="72" t="s">
        <v>1501</v>
      </c>
      <c r="D220" s="64" t="s">
        <v>1502</v>
      </c>
      <c r="E220" s="64" t="s">
        <v>1503</v>
      </c>
      <c r="F220" s="64">
        <v>68844</v>
      </c>
      <c r="G220" s="65">
        <v>7</v>
      </c>
      <c r="H220" s="66">
        <v>3084523049</v>
      </c>
      <c r="I220" s="67">
        <v>7</v>
      </c>
      <c r="J220" s="68" t="s">
        <v>530</v>
      </c>
      <c r="K220" s="91"/>
      <c r="L220" s="84">
        <v>5.82</v>
      </c>
      <c r="M220" s="88" t="s">
        <v>529</v>
      </c>
      <c r="N220" s="71">
        <v>0</v>
      </c>
      <c r="O220" s="68" t="s">
        <v>531</v>
      </c>
      <c r="P220" s="70"/>
      <c r="Q220" s="91" t="str">
        <f t="shared" si="34"/>
        <v>NO</v>
      </c>
      <c r="R220" s="93" t="s">
        <v>530</v>
      </c>
      <c r="S220" s="95">
        <v>858</v>
      </c>
      <c r="T220" s="75">
        <v>0</v>
      </c>
      <c r="U220" s="75">
        <v>12</v>
      </c>
      <c r="V220" s="97">
        <v>22</v>
      </c>
      <c r="W220" s="72">
        <f t="shared" si="35"/>
        <v>1</v>
      </c>
      <c r="X220" s="64">
        <f t="shared" si="36"/>
        <v>1</v>
      </c>
      <c r="Y220" s="64">
        <f t="shared" si="37"/>
        <v>0</v>
      </c>
      <c r="Z220" s="66">
        <f t="shared" si="38"/>
        <v>0</v>
      </c>
      <c r="AA220" s="99" t="str">
        <f t="shared" si="39"/>
        <v>SRSA</v>
      </c>
      <c r="AB220" s="72">
        <f t="shared" si="40"/>
        <v>1</v>
      </c>
      <c r="AC220" s="64">
        <f t="shared" si="41"/>
        <v>0</v>
      </c>
      <c r="AD220" s="66">
        <f t="shared" si="42"/>
        <v>0</v>
      </c>
      <c r="AE220" s="99" t="str">
        <f t="shared" si="43"/>
        <v>-</v>
      </c>
      <c r="AF220" s="72">
        <f t="shared" si="44"/>
        <v>0</v>
      </c>
    </row>
    <row r="221" spans="1:32" ht="12.75">
      <c r="A221" s="80">
        <v>3100117</v>
      </c>
      <c r="B221" s="81">
        <v>930096000</v>
      </c>
      <c r="C221" s="72" t="s">
        <v>1117</v>
      </c>
      <c r="D221" s="64" t="s">
        <v>1118</v>
      </c>
      <c r="E221" s="64" t="s">
        <v>1119</v>
      </c>
      <c r="F221" s="64">
        <v>68371</v>
      </c>
      <c r="G221" s="65">
        <v>626</v>
      </c>
      <c r="H221" s="66">
        <v>4027234434</v>
      </c>
      <c r="I221" s="67">
        <v>7</v>
      </c>
      <c r="J221" s="68" t="s">
        <v>530</v>
      </c>
      <c r="K221" s="91"/>
      <c r="L221" s="84">
        <v>332.18</v>
      </c>
      <c r="M221" s="88" t="s">
        <v>528</v>
      </c>
      <c r="N221" s="71">
        <v>9.450549451</v>
      </c>
      <c r="O221" s="68" t="s">
        <v>531</v>
      </c>
      <c r="P221" s="70"/>
      <c r="Q221" s="91" t="str">
        <f t="shared" si="34"/>
        <v>NO</v>
      </c>
      <c r="R221" s="93" t="s">
        <v>530</v>
      </c>
      <c r="S221" s="95">
        <v>14503</v>
      </c>
      <c r="T221" s="75">
        <v>1629</v>
      </c>
      <c r="U221" s="75">
        <v>1810</v>
      </c>
      <c r="V221" s="97">
        <v>1297</v>
      </c>
      <c r="W221" s="72">
        <f t="shared" si="35"/>
        <v>1</v>
      </c>
      <c r="X221" s="64">
        <f t="shared" si="36"/>
        <v>1</v>
      </c>
      <c r="Y221" s="64">
        <f t="shared" si="37"/>
        <v>0</v>
      </c>
      <c r="Z221" s="66">
        <f t="shared" si="38"/>
        <v>0</v>
      </c>
      <c r="AA221" s="99" t="str">
        <f t="shared" si="39"/>
        <v>SRSA</v>
      </c>
      <c r="AB221" s="72">
        <f t="shared" si="40"/>
        <v>1</v>
      </c>
      <c r="AC221" s="64">
        <f t="shared" si="41"/>
        <v>0</v>
      </c>
      <c r="AD221" s="66">
        <f t="shared" si="42"/>
        <v>0</v>
      </c>
      <c r="AE221" s="99" t="str">
        <f t="shared" si="43"/>
        <v>-</v>
      </c>
      <c r="AF221" s="72">
        <f t="shared" si="44"/>
        <v>0</v>
      </c>
    </row>
    <row r="222" spans="1:32" ht="12.75">
      <c r="A222" s="80">
        <v>3171730</v>
      </c>
      <c r="B222" s="81">
        <v>70010000</v>
      </c>
      <c r="C222" s="72" t="s">
        <v>182</v>
      </c>
      <c r="D222" s="64" t="s">
        <v>183</v>
      </c>
      <c r="E222" s="64" t="s">
        <v>1402</v>
      </c>
      <c r="F222" s="64">
        <v>69348</v>
      </c>
      <c r="G222" s="65">
        <v>217</v>
      </c>
      <c r="H222" s="66">
        <v>3084873328</v>
      </c>
      <c r="I222" s="67">
        <v>7</v>
      </c>
      <c r="J222" s="68" t="s">
        <v>530</v>
      </c>
      <c r="K222" s="91"/>
      <c r="L222" s="84">
        <v>346.95</v>
      </c>
      <c r="M222" s="88" t="s">
        <v>528</v>
      </c>
      <c r="N222" s="71">
        <v>11.76470588</v>
      </c>
      <c r="O222" s="68" t="s">
        <v>531</v>
      </c>
      <c r="P222" s="70"/>
      <c r="Q222" s="91" t="str">
        <f t="shared" si="34"/>
        <v>NO</v>
      </c>
      <c r="R222" s="93" t="s">
        <v>530</v>
      </c>
      <c r="S222" s="95">
        <v>16976</v>
      </c>
      <c r="T222" s="75">
        <v>1475</v>
      </c>
      <c r="U222" s="75">
        <v>1800</v>
      </c>
      <c r="V222" s="97">
        <v>1380</v>
      </c>
      <c r="W222" s="72">
        <f t="shared" si="35"/>
        <v>1</v>
      </c>
      <c r="X222" s="64">
        <f t="shared" si="36"/>
        <v>1</v>
      </c>
      <c r="Y222" s="64">
        <f t="shared" si="37"/>
        <v>0</v>
      </c>
      <c r="Z222" s="66">
        <f t="shared" si="38"/>
        <v>0</v>
      </c>
      <c r="AA222" s="99" t="str">
        <f t="shared" si="39"/>
        <v>SRSA</v>
      </c>
      <c r="AB222" s="72">
        <f t="shared" si="40"/>
        <v>1</v>
      </c>
      <c r="AC222" s="64">
        <f t="shared" si="41"/>
        <v>0</v>
      </c>
      <c r="AD222" s="66">
        <f t="shared" si="42"/>
        <v>0</v>
      </c>
      <c r="AE222" s="99" t="str">
        <f t="shared" si="43"/>
        <v>-</v>
      </c>
      <c r="AF222" s="72">
        <f t="shared" si="44"/>
        <v>0</v>
      </c>
    </row>
    <row r="223" spans="1:32" ht="12.75">
      <c r="A223" s="80">
        <v>3171820</v>
      </c>
      <c r="B223" s="81">
        <v>560037000</v>
      </c>
      <c r="C223" s="72" t="s">
        <v>184</v>
      </c>
      <c r="D223" s="64" t="s">
        <v>185</v>
      </c>
      <c r="E223" s="64" t="s">
        <v>34</v>
      </c>
      <c r="F223" s="64">
        <v>69143</v>
      </c>
      <c r="G223" s="65">
        <v>369</v>
      </c>
      <c r="H223" s="66">
        <v>3083685574</v>
      </c>
      <c r="I223" s="67">
        <v>7</v>
      </c>
      <c r="J223" s="68" t="s">
        <v>530</v>
      </c>
      <c r="K223" s="91"/>
      <c r="L223" s="84">
        <v>432.43</v>
      </c>
      <c r="M223" s="88" t="s">
        <v>528</v>
      </c>
      <c r="N223" s="71">
        <v>7.174887892</v>
      </c>
      <c r="O223" s="68" t="s">
        <v>531</v>
      </c>
      <c r="P223" s="70"/>
      <c r="Q223" s="91" t="str">
        <f t="shared" si="34"/>
        <v>NO</v>
      </c>
      <c r="R223" s="93" t="s">
        <v>530</v>
      </c>
      <c r="S223" s="95">
        <v>14808</v>
      </c>
      <c r="T223" s="75">
        <v>1067</v>
      </c>
      <c r="U223" s="75">
        <v>1486</v>
      </c>
      <c r="V223" s="97">
        <v>1683</v>
      </c>
      <c r="W223" s="72">
        <f t="shared" si="35"/>
        <v>1</v>
      </c>
      <c r="X223" s="64">
        <f t="shared" si="36"/>
        <v>1</v>
      </c>
      <c r="Y223" s="64">
        <f t="shared" si="37"/>
        <v>0</v>
      </c>
      <c r="Z223" s="66">
        <f t="shared" si="38"/>
        <v>0</v>
      </c>
      <c r="AA223" s="99" t="str">
        <f t="shared" si="39"/>
        <v>SRSA</v>
      </c>
      <c r="AB223" s="72">
        <f t="shared" si="40"/>
        <v>1</v>
      </c>
      <c r="AC223" s="64">
        <f t="shared" si="41"/>
        <v>0</v>
      </c>
      <c r="AD223" s="66">
        <f t="shared" si="42"/>
        <v>0</v>
      </c>
      <c r="AE223" s="99" t="str">
        <f t="shared" si="43"/>
        <v>-</v>
      </c>
      <c r="AF223" s="72">
        <f t="shared" si="44"/>
        <v>0</v>
      </c>
    </row>
    <row r="224" spans="1:32" ht="12.75">
      <c r="A224" s="80">
        <v>3100123</v>
      </c>
      <c r="B224" s="81">
        <v>720075000</v>
      </c>
      <c r="C224" s="72" t="s">
        <v>1134</v>
      </c>
      <c r="D224" s="64" t="s">
        <v>1135</v>
      </c>
      <c r="E224" s="64" t="s">
        <v>1136</v>
      </c>
      <c r="F224" s="64">
        <v>68654</v>
      </c>
      <c r="G224" s="65">
        <v>29</v>
      </c>
      <c r="H224" s="66">
        <v>4027652271</v>
      </c>
      <c r="I224" s="67">
        <v>7</v>
      </c>
      <c r="J224" s="68" t="s">
        <v>530</v>
      </c>
      <c r="K224" s="91"/>
      <c r="L224" s="84">
        <v>311.7</v>
      </c>
      <c r="M224" s="88" t="s">
        <v>528</v>
      </c>
      <c r="N224" s="71">
        <v>8</v>
      </c>
      <c r="O224" s="68" t="s">
        <v>531</v>
      </c>
      <c r="P224" s="70"/>
      <c r="Q224" s="91" t="str">
        <f t="shared" si="34"/>
        <v>NO</v>
      </c>
      <c r="R224" s="93" t="s">
        <v>530</v>
      </c>
      <c r="S224" s="95">
        <v>11243</v>
      </c>
      <c r="T224" s="75">
        <v>1567</v>
      </c>
      <c r="U224" s="75">
        <v>1512</v>
      </c>
      <c r="V224" s="97">
        <v>1211</v>
      </c>
      <c r="W224" s="72">
        <f t="shared" si="35"/>
        <v>1</v>
      </c>
      <c r="X224" s="64">
        <f t="shared" si="36"/>
        <v>1</v>
      </c>
      <c r="Y224" s="64">
        <f t="shared" si="37"/>
        <v>0</v>
      </c>
      <c r="Z224" s="66">
        <f t="shared" si="38"/>
        <v>0</v>
      </c>
      <c r="AA224" s="99" t="str">
        <f t="shared" si="39"/>
        <v>SRSA</v>
      </c>
      <c r="AB224" s="72">
        <f t="shared" si="40"/>
        <v>1</v>
      </c>
      <c r="AC224" s="64">
        <f t="shared" si="41"/>
        <v>0</v>
      </c>
      <c r="AD224" s="66">
        <f t="shared" si="42"/>
        <v>0</v>
      </c>
      <c r="AE224" s="99" t="str">
        <f t="shared" si="43"/>
        <v>-</v>
      </c>
      <c r="AF224" s="72">
        <f t="shared" si="44"/>
        <v>0</v>
      </c>
    </row>
    <row r="225" spans="1:32" ht="12.75">
      <c r="A225" s="80">
        <v>3112240</v>
      </c>
      <c r="B225" s="81">
        <v>90007000</v>
      </c>
      <c r="C225" s="72" t="s">
        <v>1375</v>
      </c>
      <c r="D225" s="64" t="s">
        <v>1376</v>
      </c>
      <c r="E225" s="64" t="s">
        <v>1018</v>
      </c>
      <c r="F225" s="64">
        <v>69210</v>
      </c>
      <c r="G225" s="65">
        <v>9633</v>
      </c>
      <c r="H225" s="66">
        <v>4023871679</v>
      </c>
      <c r="I225" s="67">
        <v>7</v>
      </c>
      <c r="J225" s="68" t="s">
        <v>530</v>
      </c>
      <c r="K225" s="91"/>
      <c r="L225" s="84">
        <v>7.75</v>
      </c>
      <c r="M225" s="88" t="s">
        <v>529</v>
      </c>
      <c r="N225" s="71">
        <v>5.555555556</v>
      </c>
      <c r="O225" s="68" t="s">
        <v>531</v>
      </c>
      <c r="P225" s="70"/>
      <c r="Q225" s="91" t="str">
        <f t="shared" si="34"/>
        <v>NO</v>
      </c>
      <c r="R225" s="93" t="s">
        <v>530</v>
      </c>
      <c r="S225" s="95">
        <v>1855</v>
      </c>
      <c r="T225" s="75">
        <v>0</v>
      </c>
      <c r="U225" s="75">
        <v>16</v>
      </c>
      <c r="V225" s="97">
        <v>30</v>
      </c>
      <c r="W225" s="72">
        <f t="shared" si="35"/>
        <v>1</v>
      </c>
      <c r="X225" s="64">
        <f t="shared" si="36"/>
        <v>1</v>
      </c>
      <c r="Y225" s="64">
        <f t="shared" si="37"/>
        <v>0</v>
      </c>
      <c r="Z225" s="66">
        <f t="shared" si="38"/>
        <v>0</v>
      </c>
      <c r="AA225" s="99" t="str">
        <f t="shared" si="39"/>
        <v>SRSA</v>
      </c>
      <c r="AB225" s="72">
        <f t="shared" si="40"/>
        <v>1</v>
      </c>
      <c r="AC225" s="64">
        <f t="shared" si="41"/>
        <v>0</v>
      </c>
      <c r="AD225" s="66">
        <f t="shared" si="42"/>
        <v>0</v>
      </c>
      <c r="AE225" s="99" t="str">
        <f t="shared" si="43"/>
        <v>-</v>
      </c>
      <c r="AF225" s="72">
        <f t="shared" si="44"/>
        <v>0</v>
      </c>
    </row>
    <row r="226" spans="1:32" ht="12.75">
      <c r="A226" s="80">
        <v>3171850</v>
      </c>
      <c r="B226" s="81">
        <v>790005000</v>
      </c>
      <c r="C226" s="72" t="s">
        <v>186</v>
      </c>
      <c r="D226" s="64" t="s">
        <v>187</v>
      </c>
      <c r="E226" s="64" t="s">
        <v>188</v>
      </c>
      <c r="F226" s="64">
        <v>69356</v>
      </c>
      <c r="G226" s="65">
        <v>1916</v>
      </c>
      <c r="H226" s="66">
        <v>3087831030</v>
      </c>
      <c r="I226" s="67">
        <v>7</v>
      </c>
      <c r="J226" s="68" t="s">
        <v>530</v>
      </c>
      <c r="K226" s="91"/>
      <c r="L226" s="84">
        <v>36.08</v>
      </c>
      <c r="M226" s="88" t="s">
        <v>528</v>
      </c>
      <c r="N226" s="71">
        <v>13.33333333</v>
      </c>
      <c r="O226" s="68" t="s">
        <v>531</v>
      </c>
      <c r="P226" s="70"/>
      <c r="Q226" s="91" t="str">
        <f t="shared" si="34"/>
        <v>NO</v>
      </c>
      <c r="R226" s="93" t="s">
        <v>530</v>
      </c>
      <c r="S226" s="95">
        <v>2255</v>
      </c>
      <c r="T226" s="75">
        <v>383</v>
      </c>
      <c r="U226" s="75">
        <v>361</v>
      </c>
      <c r="V226" s="97">
        <v>229</v>
      </c>
      <c r="W226" s="72">
        <f t="shared" si="35"/>
        <v>1</v>
      </c>
      <c r="X226" s="64">
        <f t="shared" si="36"/>
        <v>1</v>
      </c>
      <c r="Y226" s="64">
        <f t="shared" si="37"/>
        <v>0</v>
      </c>
      <c r="Z226" s="66">
        <f t="shared" si="38"/>
        <v>0</v>
      </c>
      <c r="AA226" s="99" t="str">
        <f t="shared" si="39"/>
        <v>SRSA</v>
      </c>
      <c r="AB226" s="72">
        <f t="shared" si="40"/>
        <v>1</v>
      </c>
      <c r="AC226" s="64">
        <f t="shared" si="41"/>
        <v>0</v>
      </c>
      <c r="AD226" s="66">
        <f t="shared" si="42"/>
        <v>0</v>
      </c>
      <c r="AE226" s="99" t="str">
        <f t="shared" si="43"/>
        <v>-</v>
      </c>
      <c r="AF226" s="72">
        <f t="shared" si="44"/>
        <v>0</v>
      </c>
    </row>
    <row r="227" spans="1:32" ht="12.75">
      <c r="A227" s="80">
        <v>3140620</v>
      </c>
      <c r="B227" s="81">
        <v>620044000</v>
      </c>
      <c r="C227" s="72" t="s">
        <v>1548</v>
      </c>
      <c r="D227" s="64" t="s">
        <v>1549</v>
      </c>
      <c r="E227" s="64" t="s">
        <v>1092</v>
      </c>
      <c r="F227" s="64">
        <v>69336</v>
      </c>
      <c r="G227" s="65" t="s">
        <v>1098</v>
      </c>
      <c r="H227" s="66">
        <v>3085861794</v>
      </c>
      <c r="I227" s="67">
        <v>7</v>
      </c>
      <c r="J227" s="68" t="s">
        <v>530</v>
      </c>
      <c r="K227" s="91"/>
      <c r="L227" s="84">
        <v>7.79</v>
      </c>
      <c r="M227" s="88" t="s">
        <v>529</v>
      </c>
      <c r="N227" s="71">
        <v>13.33333333</v>
      </c>
      <c r="O227" s="68" t="s">
        <v>531</v>
      </c>
      <c r="P227" s="70"/>
      <c r="Q227" s="91" t="str">
        <f t="shared" si="34"/>
        <v>NO</v>
      </c>
      <c r="R227" s="93" t="s">
        <v>530</v>
      </c>
      <c r="S227" s="95">
        <v>962</v>
      </c>
      <c r="T227" s="75">
        <v>0</v>
      </c>
      <c r="U227" s="75">
        <v>20</v>
      </c>
      <c r="V227" s="97">
        <v>37</v>
      </c>
      <c r="W227" s="72">
        <f t="shared" si="35"/>
        <v>1</v>
      </c>
      <c r="X227" s="64">
        <f t="shared" si="36"/>
        <v>1</v>
      </c>
      <c r="Y227" s="64">
        <f t="shared" si="37"/>
        <v>0</v>
      </c>
      <c r="Z227" s="66">
        <f t="shared" si="38"/>
        <v>0</v>
      </c>
      <c r="AA227" s="99" t="str">
        <f t="shared" si="39"/>
        <v>SRSA</v>
      </c>
      <c r="AB227" s="72">
        <f t="shared" si="40"/>
        <v>1</v>
      </c>
      <c r="AC227" s="64">
        <f t="shared" si="41"/>
        <v>0</v>
      </c>
      <c r="AD227" s="66">
        <f t="shared" si="42"/>
        <v>0</v>
      </c>
      <c r="AE227" s="99" t="str">
        <f t="shared" si="43"/>
        <v>-</v>
      </c>
      <c r="AF227" s="72">
        <f t="shared" si="44"/>
        <v>0</v>
      </c>
    </row>
    <row r="228" spans="1:32" ht="12.75">
      <c r="A228" s="80">
        <v>3145000</v>
      </c>
      <c r="B228" s="81">
        <v>830051000</v>
      </c>
      <c r="C228" s="72" t="s">
        <v>1562</v>
      </c>
      <c r="D228" s="64" t="s">
        <v>1563</v>
      </c>
      <c r="E228" s="64" t="s">
        <v>1288</v>
      </c>
      <c r="F228" s="64">
        <v>69339</v>
      </c>
      <c r="G228" s="65">
        <v>2368</v>
      </c>
      <c r="H228" s="66">
        <v>3086652278</v>
      </c>
      <c r="I228" s="67">
        <v>7</v>
      </c>
      <c r="J228" s="68" t="s">
        <v>530</v>
      </c>
      <c r="K228" s="91"/>
      <c r="L228" s="84">
        <v>1.7</v>
      </c>
      <c r="M228" s="88" t="s">
        <v>529</v>
      </c>
      <c r="N228" s="71">
        <v>20</v>
      </c>
      <c r="O228" s="68" t="s">
        <v>530</v>
      </c>
      <c r="P228" s="70"/>
      <c r="Q228" s="91" t="str">
        <f t="shared" si="34"/>
        <v>NO</v>
      </c>
      <c r="R228" s="93" t="s">
        <v>530</v>
      </c>
      <c r="S228" s="95">
        <v>840</v>
      </c>
      <c r="T228" s="75">
        <v>0</v>
      </c>
      <c r="U228" s="75">
        <v>6</v>
      </c>
      <c r="V228" s="97">
        <v>23</v>
      </c>
      <c r="W228" s="72">
        <f aca="true" t="shared" si="45" ref="W228:W258">IF(OR(J228="YES",K228="YES"),1,0)</f>
        <v>1</v>
      </c>
      <c r="X228" s="64">
        <f aca="true" t="shared" si="46" ref="X228:X258">IF(OR(AND(ISNUMBER(L228),AND(L228&gt;0,L228&lt;600)),AND(ISNUMBER(L228),AND(L228&gt;0,M228="YES"))),1,0)</f>
        <v>1</v>
      </c>
      <c r="Y228" s="64">
        <f aca="true" t="shared" si="47" ref="Y228:Y258">IF(AND(OR(J228="YES",K228="YES"),(W228=0)),"Trouble",0)</f>
        <v>0</v>
      </c>
      <c r="Z228" s="66">
        <f aca="true" t="shared" si="48" ref="Z228:Z258">IF(AND(OR(AND(ISNUMBER(L228),AND(L228&gt;0,L228&lt;600)),AND(ISNUMBER(L228),AND(L228&gt;0,M228="YES"))),(X228=0)),"Trouble",0)</f>
        <v>0</v>
      </c>
      <c r="AA228" s="99" t="str">
        <f aca="true" t="shared" si="49" ref="AA228:AA258">IF(AND(W228=1,X228=1),"SRSA","-")</f>
        <v>SRSA</v>
      </c>
      <c r="AB228" s="72">
        <f aca="true" t="shared" si="50" ref="AB228:AB258">IF(R228="YES",1,0)</f>
        <v>1</v>
      </c>
      <c r="AC228" s="64">
        <f aca="true" t="shared" si="51" ref="AC228:AC258">IF(OR(AND(ISNUMBER(P228),P228&gt;=20),(AND(ISNUMBER(P228)=FALSE,AND(ISNUMBER(N228),N228&gt;=20)))),1,0)</f>
        <v>1</v>
      </c>
      <c r="AD228" s="66" t="str">
        <f aca="true" t="shared" si="52" ref="AD228:AD258">IF(AND(AB228=1,AC228=1),"Initial",0)</f>
        <v>Initial</v>
      </c>
      <c r="AE228" s="99" t="str">
        <f aca="true" t="shared" si="53" ref="AE228:AE258">IF(AND(AND(AD228="Initial",AF228=0),AND(ISNUMBER(L228),L228&gt;0)),"RLIS","-")</f>
        <v>-</v>
      </c>
      <c r="AF228" s="72" t="str">
        <f aca="true" t="shared" si="54" ref="AF228:AF258">IF(AND(AA228="SRSA",AD228="Initial"),"SRSA",0)</f>
        <v>SRSA</v>
      </c>
    </row>
    <row r="229" spans="1:32" ht="12.75">
      <c r="A229" s="80">
        <v>3100120</v>
      </c>
      <c r="B229" s="81">
        <v>442001000</v>
      </c>
      <c r="C229" s="72" t="s">
        <v>1125</v>
      </c>
      <c r="D229" s="64" t="s">
        <v>1126</v>
      </c>
      <c r="E229" s="64" t="s">
        <v>1127</v>
      </c>
      <c r="F229" s="64">
        <v>69044</v>
      </c>
      <c r="G229" s="65">
        <v>368</v>
      </c>
      <c r="H229" s="66">
        <v>3083345575</v>
      </c>
      <c r="I229" s="67">
        <v>7</v>
      </c>
      <c r="J229" s="68" t="s">
        <v>530</v>
      </c>
      <c r="K229" s="91"/>
      <c r="L229" s="84">
        <v>329.63</v>
      </c>
      <c r="M229" s="88" t="s">
        <v>529</v>
      </c>
      <c r="N229" s="71">
        <v>17.61658031</v>
      </c>
      <c r="O229" s="68" t="s">
        <v>531</v>
      </c>
      <c r="P229" s="70"/>
      <c r="Q229" s="91" t="str">
        <f t="shared" si="34"/>
        <v>NO</v>
      </c>
      <c r="R229" s="93" t="s">
        <v>530</v>
      </c>
      <c r="S229" s="95">
        <v>32420</v>
      </c>
      <c r="T229" s="75">
        <v>3259</v>
      </c>
      <c r="U229" s="75">
        <v>2793</v>
      </c>
      <c r="V229" s="97">
        <v>2037</v>
      </c>
      <c r="W229" s="72">
        <f t="shared" si="45"/>
        <v>1</v>
      </c>
      <c r="X229" s="64">
        <f t="shared" si="46"/>
        <v>1</v>
      </c>
      <c r="Y229" s="64">
        <f t="shared" si="47"/>
        <v>0</v>
      </c>
      <c r="Z229" s="66">
        <f t="shared" si="48"/>
        <v>0</v>
      </c>
      <c r="AA229" s="99" t="str">
        <f t="shared" si="49"/>
        <v>SRSA</v>
      </c>
      <c r="AB229" s="72">
        <f t="shared" si="50"/>
        <v>1</v>
      </c>
      <c r="AC229" s="64">
        <f t="shared" si="51"/>
        <v>0</v>
      </c>
      <c r="AD229" s="66">
        <f t="shared" si="52"/>
        <v>0</v>
      </c>
      <c r="AE229" s="99" t="str">
        <f t="shared" si="53"/>
        <v>-</v>
      </c>
      <c r="AF229" s="72">
        <f t="shared" si="54"/>
        <v>0</v>
      </c>
    </row>
    <row r="230" spans="1:32" ht="12.75">
      <c r="A230" s="80">
        <v>3171940</v>
      </c>
      <c r="B230" s="81">
        <v>690044000</v>
      </c>
      <c r="C230" s="72" t="s">
        <v>189</v>
      </c>
      <c r="D230" s="64" t="s">
        <v>190</v>
      </c>
      <c r="E230" s="64" t="s">
        <v>1373</v>
      </c>
      <c r="F230" s="64">
        <v>68949</v>
      </c>
      <c r="G230" s="65">
        <v>1342</v>
      </c>
      <c r="H230" s="66">
        <v>3089958663</v>
      </c>
      <c r="I230" s="67" t="s">
        <v>534</v>
      </c>
      <c r="J230" s="68" t="s">
        <v>531</v>
      </c>
      <c r="K230" s="91"/>
      <c r="L230" s="84">
        <v>961.3096599999999</v>
      </c>
      <c r="M230" s="88" t="s">
        <v>528</v>
      </c>
      <c r="N230" s="71">
        <v>11.40035907</v>
      </c>
      <c r="O230" s="68" t="s">
        <v>531</v>
      </c>
      <c r="P230" s="70"/>
      <c r="Q230" s="91" t="str">
        <f t="shared" si="34"/>
        <v>NO</v>
      </c>
      <c r="R230" s="93" t="s">
        <v>530</v>
      </c>
      <c r="S230" s="95">
        <v>46029.514</v>
      </c>
      <c r="T230" s="75">
        <v>4113.88</v>
      </c>
      <c r="U230" s="75">
        <v>4655.566</v>
      </c>
      <c r="V230" s="97">
        <v>3848.766</v>
      </c>
      <c r="W230" s="72">
        <f t="shared" si="45"/>
        <v>0</v>
      </c>
      <c r="X230" s="64">
        <f t="shared" si="46"/>
        <v>0</v>
      </c>
      <c r="Y230" s="64">
        <f t="shared" si="47"/>
        <v>0</v>
      </c>
      <c r="Z230" s="66">
        <f t="shared" si="48"/>
        <v>0</v>
      </c>
      <c r="AA230" s="99" t="str">
        <f t="shared" si="49"/>
        <v>-</v>
      </c>
      <c r="AB230" s="72">
        <f t="shared" si="50"/>
        <v>1</v>
      </c>
      <c r="AC230" s="64">
        <f t="shared" si="51"/>
        <v>0</v>
      </c>
      <c r="AD230" s="66">
        <f t="shared" si="52"/>
        <v>0</v>
      </c>
      <c r="AE230" s="99" t="str">
        <f t="shared" si="53"/>
        <v>-</v>
      </c>
      <c r="AF230" s="72">
        <f t="shared" si="54"/>
        <v>0</v>
      </c>
    </row>
    <row r="231" spans="1:32" ht="12.75">
      <c r="A231" s="80">
        <v>3102780</v>
      </c>
      <c r="B231" s="81">
        <v>10011000</v>
      </c>
      <c r="C231" s="72" t="s">
        <v>1174</v>
      </c>
      <c r="D231" s="64" t="s">
        <v>1175</v>
      </c>
      <c r="E231" s="64" t="s">
        <v>1176</v>
      </c>
      <c r="F231" s="64">
        <v>68950</v>
      </c>
      <c r="G231" s="65">
        <v>98</v>
      </c>
      <c r="H231" s="66">
        <v>4027565151</v>
      </c>
      <c r="I231" s="67">
        <v>7</v>
      </c>
      <c r="J231" s="68" t="s">
        <v>530</v>
      </c>
      <c r="K231" s="91"/>
      <c r="L231" s="84">
        <v>20.83</v>
      </c>
      <c r="M231" s="88" t="s">
        <v>528</v>
      </c>
      <c r="N231" s="71">
        <v>17.0212766</v>
      </c>
      <c r="O231" s="68" t="s">
        <v>531</v>
      </c>
      <c r="P231" s="70"/>
      <c r="Q231" s="91" t="str">
        <f t="shared" si="34"/>
        <v>NO</v>
      </c>
      <c r="R231" s="93" t="s">
        <v>530</v>
      </c>
      <c r="S231" s="95">
        <v>2772</v>
      </c>
      <c r="T231" s="75">
        <v>0</v>
      </c>
      <c r="U231" s="75">
        <v>41</v>
      </c>
      <c r="V231" s="97">
        <v>125</v>
      </c>
      <c r="W231" s="72">
        <f t="shared" si="45"/>
        <v>1</v>
      </c>
      <c r="X231" s="64">
        <f t="shared" si="46"/>
        <v>1</v>
      </c>
      <c r="Y231" s="64">
        <f t="shared" si="47"/>
        <v>0</v>
      </c>
      <c r="Z231" s="66">
        <f t="shared" si="48"/>
        <v>0</v>
      </c>
      <c r="AA231" s="99" t="str">
        <f t="shared" si="49"/>
        <v>SRSA</v>
      </c>
      <c r="AB231" s="72">
        <f t="shared" si="50"/>
        <v>1</v>
      </c>
      <c r="AC231" s="64">
        <f t="shared" si="51"/>
        <v>0</v>
      </c>
      <c r="AD231" s="66">
        <f t="shared" si="52"/>
        <v>0</v>
      </c>
      <c r="AE231" s="99" t="str">
        <f t="shared" si="53"/>
        <v>-</v>
      </c>
      <c r="AF231" s="72">
        <f t="shared" si="54"/>
        <v>0</v>
      </c>
    </row>
    <row r="232" spans="1:32" ht="12.75">
      <c r="A232" s="80">
        <v>3172000</v>
      </c>
      <c r="B232" s="81">
        <v>220031000</v>
      </c>
      <c r="C232" s="72" t="s">
        <v>193</v>
      </c>
      <c r="D232" s="64" t="s">
        <v>194</v>
      </c>
      <c r="E232" s="64" t="s">
        <v>195</v>
      </c>
      <c r="F232" s="64">
        <v>68030</v>
      </c>
      <c r="G232" s="65">
        <v>340</v>
      </c>
      <c r="H232" s="66">
        <v>4026982377</v>
      </c>
      <c r="I232" s="67">
        <v>8</v>
      </c>
      <c r="J232" s="68" t="s">
        <v>530</v>
      </c>
      <c r="K232" s="91"/>
      <c r="L232" s="84">
        <v>366.59</v>
      </c>
      <c r="M232" s="88" t="s">
        <v>528</v>
      </c>
      <c r="N232" s="71">
        <v>7.672634271</v>
      </c>
      <c r="O232" s="68" t="s">
        <v>531</v>
      </c>
      <c r="P232" s="70"/>
      <c r="Q232" s="91" t="str">
        <f t="shared" si="34"/>
        <v>NO</v>
      </c>
      <c r="R232" s="93" t="s">
        <v>530</v>
      </c>
      <c r="S232" s="95">
        <v>14097</v>
      </c>
      <c r="T232" s="75">
        <v>992</v>
      </c>
      <c r="U232" s="75">
        <v>1374</v>
      </c>
      <c r="V232" s="97">
        <v>1440</v>
      </c>
      <c r="W232" s="72">
        <f t="shared" si="45"/>
        <v>1</v>
      </c>
      <c r="X232" s="64">
        <f t="shared" si="46"/>
        <v>1</v>
      </c>
      <c r="Y232" s="64">
        <f t="shared" si="47"/>
        <v>0</v>
      </c>
      <c r="Z232" s="66">
        <f t="shared" si="48"/>
        <v>0</v>
      </c>
      <c r="AA232" s="99" t="str">
        <f t="shared" si="49"/>
        <v>SRSA</v>
      </c>
      <c r="AB232" s="72">
        <f t="shared" si="50"/>
        <v>1</v>
      </c>
      <c r="AC232" s="64">
        <f t="shared" si="51"/>
        <v>0</v>
      </c>
      <c r="AD232" s="66">
        <f t="shared" si="52"/>
        <v>0</v>
      </c>
      <c r="AE232" s="99" t="str">
        <f t="shared" si="53"/>
        <v>-</v>
      </c>
      <c r="AF232" s="72">
        <f t="shared" si="54"/>
        <v>0</v>
      </c>
    </row>
    <row r="233" spans="1:32" ht="12.75">
      <c r="A233" s="82">
        <v>3100005</v>
      </c>
      <c r="B233" s="82">
        <v>190059000</v>
      </c>
      <c r="C233" s="72" t="s">
        <v>933</v>
      </c>
      <c r="D233" s="64" t="s">
        <v>934</v>
      </c>
      <c r="E233" s="64" t="s">
        <v>935</v>
      </c>
      <c r="F233" s="64">
        <v>68641</v>
      </c>
      <c r="G233" s="65">
        <v>159</v>
      </c>
      <c r="H233" s="66">
        <v>4029861621</v>
      </c>
      <c r="I233" s="67">
        <v>7</v>
      </c>
      <c r="J233" s="68" t="s">
        <v>530</v>
      </c>
      <c r="K233" s="91"/>
      <c r="L233" s="84">
        <v>222.6</v>
      </c>
      <c r="M233" s="88" t="s">
        <v>528</v>
      </c>
      <c r="N233" s="71">
        <v>8.389261745</v>
      </c>
      <c r="O233" s="68" t="s">
        <v>531</v>
      </c>
      <c r="P233" s="70"/>
      <c r="Q233" s="91" t="str">
        <f t="shared" si="34"/>
        <v>NO</v>
      </c>
      <c r="R233" s="93" t="s">
        <v>530</v>
      </c>
      <c r="S233" s="95">
        <v>13025</v>
      </c>
      <c r="T233" s="75">
        <v>1038</v>
      </c>
      <c r="U233" s="75">
        <v>1346</v>
      </c>
      <c r="V233" s="97">
        <v>874</v>
      </c>
      <c r="W233" s="72">
        <f t="shared" si="45"/>
        <v>1</v>
      </c>
      <c r="X233" s="64">
        <f t="shared" si="46"/>
        <v>1</v>
      </c>
      <c r="Y233" s="64">
        <f t="shared" si="47"/>
        <v>0</v>
      </c>
      <c r="Z233" s="66">
        <f t="shared" si="48"/>
        <v>0</v>
      </c>
      <c r="AA233" s="99" t="str">
        <f t="shared" si="49"/>
        <v>SRSA</v>
      </c>
      <c r="AB233" s="72">
        <f t="shared" si="50"/>
        <v>1</v>
      </c>
      <c r="AC233" s="64">
        <f t="shared" si="51"/>
        <v>0</v>
      </c>
      <c r="AD233" s="66">
        <f t="shared" si="52"/>
        <v>0</v>
      </c>
      <c r="AE233" s="99" t="str">
        <f t="shared" si="53"/>
        <v>-</v>
      </c>
      <c r="AF233" s="72">
        <f t="shared" si="54"/>
        <v>0</v>
      </c>
    </row>
    <row r="234" spans="1:32" ht="12.75">
      <c r="A234" s="80">
        <v>3100179</v>
      </c>
      <c r="B234" s="81">
        <v>740070000</v>
      </c>
      <c r="C234" s="72" t="s">
        <v>1165</v>
      </c>
      <c r="D234" s="64" t="s">
        <v>1166</v>
      </c>
      <c r="E234" s="64" t="s">
        <v>1167</v>
      </c>
      <c r="F234" s="64">
        <v>68376</v>
      </c>
      <c r="G234" s="65">
        <v>9706</v>
      </c>
      <c r="H234" s="66">
        <v>4028622151</v>
      </c>
      <c r="I234" s="67">
        <v>7</v>
      </c>
      <c r="J234" s="68" t="s">
        <v>530</v>
      </c>
      <c r="K234" s="91"/>
      <c r="L234" s="84">
        <v>301.82</v>
      </c>
      <c r="M234" s="88" t="s">
        <v>528</v>
      </c>
      <c r="N234" s="71">
        <v>14.81481481</v>
      </c>
      <c r="O234" s="68" t="s">
        <v>531</v>
      </c>
      <c r="P234" s="70"/>
      <c r="Q234" s="91" t="str">
        <f t="shared" si="34"/>
        <v>NO</v>
      </c>
      <c r="R234" s="93" t="s">
        <v>530</v>
      </c>
      <c r="S234" s="95">
        <v>24053</v>
      </c>
      <c r="T234" s="75">
        <v>2898</v>
      </c>
      <c r="U234" s="75">
        <v>2700</v>
      </c>
      <c r="V234" s="97">
        <v>2284</v>
      </c>
      <c r="W234" s="72">
        <f t="shared" si="45"/>
        <v>1</v>
      </c>
      <c r="X234" s="64">
        <f t="shared" si="46"/>
        <v>1</v>
      </c>
      <c r="Y234" s="64">
        <f t="shared" si="47"/>
        <v>0</v>
      </c>
      <c r="Z234" s="66">
        <f t="shared" si="48"/>
        <v>0</v>
      </c>
      <c r="AA234" s="99" t="str">
        <f t="shared" si="49"/>
        <v>SRSA</v>
      </c>
      <c r="AB234" s="72">
        <f t="shared" si="50"/>
        <v>1</v>
      </c>
      <c r="AC234" s="64">
        <f t="shared" si="51"/>
        <v>0</v>
      </c>
      <c r="AD234" s="66">
        <f t="shared" si="52"/>
        <v>0</v>
      </c>
      <c r="AE234" s="99" t="str">
        <f t="shared" si="53"/>
        <v>-</v>
      </c>
      <c r="AF234" s="72">
        <f t="shared" si="54"/>
        <v>0</v>
      </c>
    </row>
    <row r="235" spans="1:32" ht="12.75">
      <c r="A235" s="80">
        <v>3172150</v>
      </c>
      <c r="B235" s="81">
        <v>710067000</v>
      </c>
      <c r="C235" s="72" t="s">
        <v>196</v>
      </c>
      <c r="D235" s="64" t="s">
        <v>197</v>
      </c>
      <c r="E235" s="64" t="s">
        <v>198</v>
      </c>
      <c r="F235" s="64">
        <v>68642</v>
      </c>
      <c r="G235" s="65">
        <v>278</v>
      </c>
      <c r="H235" s="66">
        <v>4029231230</v>
      </c>
      <c r="I235" s="67">
        <v>7</v>
      </c>
      <c r="J235" s="68" t="s">
        <v>530</v>
      </c>
      <c r="K235" s="91"/>
      <c r="L235" s="84">
        <v>220.85</v>
      </c>
      <c r="M235" s="88" t="s">
        <v>528</v>
      </c>
      <c r="N235" s="71">
        <v>17.09265176</v>
      </c>
      <c r="O235" s="68" t="s">
        <v>531</v>
      </c>
      <c r="P235" s="70"/>
      <c r="Q235" s="91" t="str">
        <f t="shared" si="34"/>
        <v>NO</v>
      </c>
      <c r="R235" s="93" t="s">
        <v>530</v>
      </c>
      <c r="S235" s="95">
        <v>35699</v>
      </c>
      <c r="T235" s="75">
        <v>2897</v>
      </c>
      <c r="U235" s="75">
        <v>3400</v>
      </c>
      <c r="V235" s="97">
        <v>851</v>
      </c>
      <c r="W235" s="72">
        <f t="shared" si="45"/>
        <v>1</v>
      </c>
      <c r="X235" s="64">
        <f t="shared" si="46"/>
        <v>1</v>
      </c>
      <c r="Y235" s="64">
        <f t="shared" si="47"/>
        <v>0</v>
      </c>
      <c r="Z235" s="66">
        <f t="shared" si="48"/>
        <v>0</v>
      </c>
      <c r="AA235" s="99" t="str">
        <f t="shared" si="49"/>
        <v>SRSA</v>
      </c>
      <c r="AB235" s="72">
        <f t="shared" si="50"/>
        <v>1</v>
      </c>
      <c r="AC235" s="64">
        <f t="shared" si="51"/>
        <v>0</v>
      </c>
      <c r="AD235" s="66">
        <f t="shared" si="52"/>
        <v>0</v>
      </c>
      <c r="AE235" s="99" t="str">
        <f t="shared" si="53"/>
        <v>-</v>
      </c>
      <c r="AF235" s="72">
        <f t="shared" si="54"/>
        <v>0</v>
      </c>
    </row>
    <row r="236" spans="1:32" ht="12.75">
      <c r="A236" s="80">
        <v>3106250</v>
      </c>
      <c r="B236" s="81">
        <v>380001000</v>
      </c>
      <c r="C236" s="72" t="s">
        <v>1315</v>
      </c>
      <c r="D236" s="64" t="s">
        <v>1316</v>
      </c>
      <c r="E236" s="64" t="s">
        <v>1317</v>
      </c>
      <c r="F236" s="64">
        <v>69350</v>
      </c>
      <c r="G236" s="65">
        <v>109</v>
      </c>
      <c r="H236" s="66">
        <v>3084582297</v>
      </c>
      <c r="I236" s="67">
        <v>7</v>
      </c>
      <c r="J236" s="68" t="s">
        <v>530</v>
      </c>
      <c r="K236" s="91"/>
      <c r="L236" s="84">
        <v>24.81</v>
      </c>
      <c r="M236" s="88" t="s">
        <v>529</v>
      </c>
      <c r="N236" s="71">
        <v>10.71428571</v>
      </c>
      <c r="O236" s="68" t="s">
        <v>531</v>
      </c>
      <c r="P236" s="70"/>
      <c r="Q236" s="91" t="str">
        <f t="shared" si="34"/>
        <v>NO</v>
      </c>
      <c r="R236" s="93" t="s">
        <v>530</v>
      </c>
      <c r="S236" s="95">
        <v>991</v>
      </c>
      <c r="T236" s="75">
        <v>0</v>
      </c>
      <c r="U236" s="75">
        <v>47</v>
      </c>
      <c r="V236" s="97">
        <v>131</v>
      </c>
      <c r="W236" s="72">
        <f t="shared" si="45"/>
        <v>1</v>
      </c>
      <c r="X236" s="64">
        <f t="shared" si="46"/>
        <v>1</v>
      </c>
      <c r="Y236" s="64">
        <f t="shared" si="47"/>
        <v>0</v>
      </c>
      <c r="Z236" s="66">
        <f t="shared" si="48"/>
        <v>0</v>
      </c>
      <c r="AA236" s="99" t="str">
        <f t="shared" si="49"/>
        <v>SRSA</v>
      </c>
      <c r="AB236" s="72">
        <f t="shared" si="50"/>
        <v>1</v>
      </c>
      <c r="AC236" s="64">
        <f t="shared" si="51"/>
        <v>0</v>
      </c>
      <c r="AD236" s="66">
        <f t="shared" si="52"/>
        <v>0</v>
      </c>
      <c r="AE236" s="99" t="str">
        <f t="shared" si="53"/>
        <v>-</v>
      </c>
      <c r="AF236" s="72">
        <f t="shared" si="54"/>
        <v>0</v>
      </c>
    </row>
    <row r="237" spans="1:32" ht="12.75">
      <c r="A237" s="80">
        <v>3172210</v>
      </c>
      <c r="B237" s="81">
        <v>380011000</v>
      </c>
      <c r="C237" s="72" t="s">
        <v>199</v>
      </c>
      <c r="D237" s="64" t="s">
        <v>200</v>
      </c>
      <c r="E237" s="64" t="s">
        <v>1317</v>
      </c>
      <c r="F237" s="64">
        <v>69350</v>
      </c>
      <c r="G237" s="65">
        <v>286</v>
      </c>
      <c r="H237" s="66">
        <v>3084582202</v>
      </c>
      <c r="I237" s="67">
        <v>7</v>
      </c>
      <c r="J237" s="68" t="s">
        <v>530</v>
      </c>
      <c r="K237" s="91"/>
      <c r="L237" s="84">
        <v>92.77</v>
      </c>
      <c r="M237" s="88" t="s">
        <v>529</v>
      </c>
      <c r="N237" s="71">
        <v>10.52631579</v>
      </c>
      <c r="O237" s="68" t="s">
        <v>531</v>
      </c>
      <c r="P237" s="70"/>
      <c r="Q237" s="91" t="str">
        <f t="shared" si="34"/>
        <v>NO</v>
      </c>
      <c r="R237" s="93" t="s">
        <v>530</v>
      </c>
      <c r="S237" s="95">
        <v>5489</v>
      </c>
      <c r="T237" s="75">
        <v>511</v>
      </c>
      <c r="U237" s="75">
        <v>554</v>
      </c>
      <c r="V237" s="97">
        <v>364</v>
      </c>
      <c r="W237" s="72">
        <f t="shared" si="45"/>
        <v>1</v>
      </c>
      <c r="X237" s="64">
        <f t="shared" si="46"/>
        <v>1</v>
      </c>
      <c r="Y237" s="64">
        <f t="shared" si="47"/>
        <v>0</v>
      </c>
      <c r="Z237" s="66">
        <f t="shared" si="48"/>
        <v>0</v>
      </c>
      <c r="AA237" s="99" t="str">
        <f t="shared" si="49"/>
        <v>SRSA</v>
      </c>
      <c r="AB237" s="72">
        <f t="shared" si="50"/>
        <v>1</v>
      </c>
      <c r="AC237" s="64">
        <f t="shared" si="51"/>
        <v>0</v>
      </c>
      <c r="AD237" s="66">
        <f t="shared" si="52"/>
        <v>0</v>
      </c>
      <c r="AE237" s="99" t="str">
        <f t="shared" si="53"/>
        <v>-</v>
      </c>
      <c r="AF237" s="72">
        <f t="shared" si="54"/>
        <v>0</v>
      </c>
    </row>
    <row r="238" spans="1:32" ht="12.75">
      <c r="A238" s="80">
        <v>3131450</v>
      </c>
      <c r="B238" s="81">
        <v>450030000</v>
      </c>
      <c r="C238" s="72" t="s">
        <v>1486</v>
      </c>
      <c r="D238" s="64" t="s">
        <v>1487</v>
      </c>
      <c r="E238" s="64" t="s">
        <v>1488</v>
      </c>
      <c r="F238" s="64">
        <v>68742</v>
      </c>
      <c r="G238" s="65">
        <v>48</v>
      </c>
      <c r="H238" s="66">
        <v>4023945454</v>
      </c>
      <c r="I238" s="67">
        <v>7</v>
      </c>
      <c r="J238" s="68" t="s">
        <v>530</v>
      </c>
      <c r="K238" s="91"/>
      <c r="L238" s="84">
        <v>24.41</v>
      </c>
      <c r="M238" s="88" t="s">
        <v>529</v>
      </c>
      <c r="N238" s="71">
        <v>14</v>
      </c>
      <c r="O238" s="68" t="s">
        <v>531</v>
      </c>
      <c r="P238" s="70"/>
      <c r="Q238" s="91" t="str">
        <f t="shared" si="34"/>
        <v>NO</v>
      </c>
      <c r="R238" s="93" t="s">
        <v>530</v>
      </c>
      <c r="S238" s="95">
        <v>4119</v>
      </c>
      <c r="T238" s="75">
        <v>521</v>
      </c>
      <c r="U238" s="75">
        <v>376</v>
      </c>
      <c r="V238" s="97">
        <v>193</v>
      </c>
      <c r="W238" s="72">
        <f t="shared" si="45"/>
        <v>1</v>
      </c>
      <c r="X238" s="64">
        <f t="shared" si="46"/>
        <v>1</v>
      </c>
      <c r="Y238" s="64">
        <f t="shared" si="47"/>
        <v>0</v>
      </c>
      <c r="Z238" s="66">
        <f t="shared" si="48"/>
        <v>0</v>
      </c>
      <c r="AA238" s="99" t="str">
        <f t="shared" si="49"/>
        <v>SRSA</v>
      </c>
      <c r="AB238" s="72">
        <f t="shared" si="50"/>
        <v>1</v>
      </c>
      <c r="AC238" s="64">
        <f t="shared" si="51"/>
        <v>0</v>
      </c>
      <c r="AD238" s="66">
        <f t="shared" si="52"/>
        <v>0</v>
      </c>
      <c r="AE238" s="99" t="str">
        <f t="shared" si="53"/>
        <v>-</v>
      </c>
      <c r="AF238" s="72">
        <f t="shared" si="54"/>
        <v>0</v>
      </c>
    </row>
    <row r="239" spans="1:32" ht="12.75">
      <c r="A239" s="80">
        <v>3156970</v>
      </c>
      <c r="B239" s="81">
        <v>160078000</v>
      </c>
      <c r="C239" s="72" t="s">
        <v>28</v>
      </c>
      <c r="D239" s="64" t="s">
        <v>1357</v>
      </c>
      <c r="E239" s="64" t="s">
        <v>1358</v>
      </c>
      <c r="F239" s="64">
        <v>69201</v>
      </c>
      <c r="G239" s="65">
        <v>1842</v>
      </c>
      <c r="H239" s="66">
        <v>4023761680</v>
      </c>
      <c r="I239" s="67">
        <v>7</v>
      </c>
      <c r="J239" s="68" t="s">
        <v>530</v>
      </c>
      <c r="K239" s="91"/>
      <c r="L239" s="84">
        <v>4.88</v>
      </c>
      <c r="M239" s="88" t="s">
        <v>529</v>
      </c>
      <c r="N239" s="71">
        <v>8.333333333</v>
      </c>
      <c r="O239" s="68" t="s">
        <v>531</v>
      </c>
      <c r="P239" s="70"/>
      <c r="Q239" s="91" t="str">
        <f t="shared" si="34"/>
        <v>NO</v>
      </c>
      <c r="R239" s="93" t="s">
        <v>530</v>
      </c>
      <c r="S239" s="95">
        <v>1055</v>
      </c>
      <c r="T239" s="75">
        <v>0</v>
      </c>
      <c r="U239" s="75">
        <v>10</v>
      </c>
      <c r="V239" s="97">
        <v>19</v>
      </c>
      <c r="W239" s="72">
        <f t="shared" si="45"/>
        <v>1</v>
      </c>
      <c r="X239" s="64">
        <f t="shared" si="46"/>
        <v>1</v>
      </c>
      <c r="Y239" s="64">
        <f t="shared" si="47"/>
        <v>0</v>
      </c>
      <c r="Z239" s="66">
        <f t="shared" si="48"/>
        <v>0</v>
      </c>
      <c r="AA239" s="99" t="str">
        <f t="shared" si="49"/>
        <v>SRSA</v>
      </c>
      <c r="AB239" s="72">
        <f t="shared" si="50"/>
        <v>1</v>
      </c>
      <c r="AC239" s="64">
        <f t="shared" si="51"/>
        <v>0</v>
      </c>
      <c r="AD239" s="66">
        <f t="shared" si="52"/>
        <v>0</v>
      </c>
      <c r="AE239" s="99" t="str">
        <f t="shared" si="53"/>
        <v>-</v>
      </c>
      <c r="AF239" s="72">
        <f t="shared" si="54"/>
        <v>0</v>
      </c>
    </row>
    <row r="240" spans="1:32" ht="12.75">
      <c r="A240" s="80">
        <v>3144040</v>
      </c>
      <c r="B240" s="81">
        <v>780050000</v>
      </c>
      <c r="C240" s="72" t="s">
        <v>1559</v>
      </c>
      <c r="D240" s="64" t="s">
        <v>1560</v>
      </c>
      <c r="E240" s="64" t="s">
        <v>1561</v>
      </c>
      <c r="F240" s="64">
        <v>68033</v>
      </c>
      <c r="G240" s="65">
        <v>40</v>
      </c>
      <c r="H240" s="66">
        <v>4026234250</v>
      </c>
      <c r="I240" s="67">
        <v>8</v>
      </c>
      <c r="J240" s="68" t="s">
        <v>530</v>
      </c>
      <c r="K240" s="91"/>
      <c r="L240" s="84">
        <v>14.28</v>
      </c>
      <c r="M240" s="88" t="s">
        <v>528</v>
      </c>
      <c r="N240" s="71">
        <v>2.040816327</v>
      </c>
      <c r="O240" s="68" t="s">
        <v>531</v>
      </c>
      <c r="P240" s="70"/>
      <c r="Q240" s="91" t="str">
        <f t="shared" si="34"/>
        <v>NO</v>
      </c>
      <c r="R240" s="93" t="s">
        <v>530</v>
      </c>
      <c r="S240" s="95">
        <v>857</v>
      </c>
      <c r="T240" s="75">
        <v>0</v>
      </c>
      <c r="U240" s="75">
        <v>28</v>
      </c>
      <c r="V240" s="97">
        <v>56</v>
      </c>
      <c r="W240" s="72">
        <f t="shared" si="45"/>
        <v>1</v>
      </c>
      <c r="X240" s="64">
        <f t="shared" si="46"/>
        <v>1</v>
      </c>
      <c r="Y240" s="64">
        <f t="shared" si="47"/>
        <v>0</v>
      </c>
      <c r="Z240" s="66">
        <f t="shared" si="48"/>
        <v>0</v>
      </c>
      <c r="AA240" s="99" t="str">
        <f t="shared" si="49"/>
        <v>SRSA</v>
      </c>
      <c r="AB240" s="72">
        <f t="shared" si="50"/>
        <v>1</v>
      </c>
      <c r="AC240" s="64">
        <f t="shared" si="51"/>
        <v>0</v>
      </c>
      <c r="AD240" s="66">
        <f t="shared" si="52"/>
        <v>0</v>
      </c>
      <c r="AE240" s="99" t="str">
        <f t="shared" si="53"/>
        <v>-</v>
      </c>
      <c r="AF240" s="72">
        <f t="shared" si="54"/>
        <v>0</v>
      </c>
    </row>
    <row r="241" spans="1:32" ht="12.75">
      <c r="A241" s="80">
        <v>3172300</v>
      </c>
      <c r="B241" s="81">
        <v>220004000</v>
      </c>
      <c r="C241" s="72" t="s">
        <v>201</v>
      </c>
      <c r="D241" s="64" t="s">
        <v>202</v>
      </c>
      <c r="E241" s="64" t="s">
        <v>203</v>
      </c>
      <c r="F241" s="64">
        <v>68743</v>
      </c>
      <c r="G241" s="65">
        <v>67</v>
      </c>
      <c r="H241" s="66">
        <v>4026324276</v>
      </c>
      <c r="I241" s="67">
        <v>8</v>
      </c>
      <c r="J241" s="68" t="s">
        <v>530</v>
      </c>
      <c r="K241" s="91"/>
      <c r="L241" s="84">
        <v>46.7</v>
      </c>
      <c r="M241" s="88" t="s">
        <v>528</v>
      </c>
      <c r="N241" s="71">
        <v>1.19047619</v>
      </c>
      <c r="O241" s="68" t="s">
        <v>531</v>
      </c>
      <c r="P241" s="70"/>
      <c r="Q241" s="91" t="str">
        <f t="shared" si="34"/>
        <v>NO</v>
      </c>
      <c r="R241" s="93" t="s">
        <v>530</v>
      </c>
      <c r="S241" s="95">
        <v>3024</v>
      </c>
      <c r="T241" s="75">
        <v>0</v>
      </c>
      <c r="U241" s="75">
        <v>91</v>
      </c>
      <c r="V241" s="97">
        <v>172</v>
      </c>
      <c r="W241" s="72">
        <f t="shared" si="45"/>
        <v>1</v>
      </c>
      <c r="X241" s="64">
        <f t="shared" si="46"/>
        <v>1</v>
      </c>
      <c r="Y241" s="64">
        <f t="shared" si="47"/>
        <v>0</v>
      </c>
      <c r="Z241" s="66">
        <f t="shared" si="48"/>
        <v>0</v>
      </c>
      <c r="AA241" s="99" t="str">
        <f t="shared" si="49"/>
        <v>SRSA</v>
      </c>
      <c r="AB241" s="72">
        <f t="shared" si="50"/>
        <v>1</v>
      </c>
      <c r="AC241" s="64">
        <f t="shared" si="51"/>
        <v>0</v>
      </c>
      <c r="AD241" s="66">
        <f t="shared" si="52"/>
        <v>0</v>
      </c>
      <c r="AE241" s="99" t="str">
        <f t="shared" si="53"/>
        <v>-</v>
      </c>
      <c r="AF241" s="72">
        <f t="shared" si="54"/>
        <v>0</v>
      </c>
    </row>
    <row r="242" spans="1:32" ht="12.75">
      <c r="A242" s="80">
        <v>3172335</v>
      </c>
      <c r="B242" s="81">
        <v>640023000</v>
      </c>
      <c r="C242" s="72" t="s">
        <v>204</v>
      </c>
      <c r="D242" s="64" t="s">
        <v>205</v>
      </c>
      <c r="E242" s="64" t="s">
        <v>206</v>
      </c>
      <c r="F242" s="64">
        <v>68378</v>
      </c>
      <c r="G242" s="65">
        <v>186</v>
      </c>
      <c r="H242" s="66">
        <v>4028685235</v>
      </c>
      <c r="I242" s="67" t="s">
        <v>532</v>
      </c>
      <c r="J242" s="68" t="s">
        <v>530</v>
      </c>
      <c r="K242" s="91"/>
      <c r="L242" s="84">
        <v>223.95</v>
      </c>
      <c r="M242" s="88" t="s">
        <v>528</v>
      </c>
      <c r="N242" s="71">
        <v>7.531380753</v>
      </c>
      <c r="O242" s="68" t="s">
        <v>531</v>
      </c>
      <c r="P242" s="70"/>
      <c r="Q242" s="91" t="str">
        <f t="shared" si="34"/>
        <v>NO</v>
      </c>
      <c r="R242" s="93" t="s">
        <v>530</v>
      </c>
      <c r="S242" s="95">
        <v>9407</v>
      </c>
      <c r="T242" s="75">
        <v>860</v>
      </c>
      <c r="U242" s="75">
        <v>1052</v>
      </c>
      <c r="V242" s="97">
        <v>866</v>
      </c>
      <c r="W242" s="72">
        <f t="shared" si="45"/>
        <v>1</v>
      </c>
      <c r="X242" s="64">
        <f t="shared" si="46"/>
        <v>1</v>
      </c>
      <c r="Y242" s="64">
        <f t="shared" si="47"/>
        <v>0</v>
      </c>
      <c r="Z242" s="66">
        <f t="shared" si="48"/>
        <v>0</v>
      </c>
      <c r="AA242" s="99" t="str">
        <f t="shared" si="49"/>
        <v>SRSA</v>
      </c>
      <c r="AB242" s="72">
        <f t="shared" si="50"/>
        <v>1</v>
      </c>
      <c r="AC242" s="64">
        <f t="shared" si="51"/>
        <v>0</v>
      </c>
      <c r="AD242" s="66">
        <f t="shared" si="52"/>
        <v>0</v>
      </c>
      <c r="AE242" s="99" t="str">
        <f t="shared" si="53"/>
        <v>-</v>
      </c>
      <c r="AF242" s="72">
        <f t="shared" si="54"/>
        <v>0</v>
      </c>
    </row>
    <row r="243" spans="1:32" ht="12.75">
      <c r="A243" s="80">
        <v>3172360</v>
      </c>
      <c r="B243" s="81">
        <v>10001000</v>
      </c>
      <c r="C243" s="72" t="s">
        <v>207</v>
      </c>
      <c r="D243" s="64" t="s">
        <v>559</v>
      </c>
      <c r="E243" s="64" t="s">
        <v>1482</v>
      </c>
      <c r="F243" s="64">
        <v>68955</v>
      </c>
      <c r="G243" s="65">
        <v>157</v>
      </c>
      <c r="H243" s="66">
        <v>4027512245</v>
      </c>
      <c r="I243" s="67">
        <v>7</v>
      </c>
      <c r="J243" s="68" t="s">
        <v>530</v>
      </c>
      <c r="K243" s="91"/>
      <c r="L243" s="85">
        <v>126.91</v>
      </c>
      <c r="M243" s="89"/>
      <c r="N243" s="76"/>
      <c r="O243" s="68"/>
      <c r="P243" s="73"/>
      <c r="Q243" s="91" t="str">
        <f t="shared" si="34"/>
        <v>NO</v>
      </c>
      <c r="R243" s="93" t="s">
        <v>530</v>
      </c>
      <c r="S243" s="95">
        <v>8887</v>
      </c>
      <c r="T243" s="75">
        <v>699</v>
      </c>
      <c r="U243" s="75">
        <v>807</v>
      </c>
      <c r="V243" s="97">
        <v>506</v>
      </c>
      <c r="W243" s="72">
        <f t="shared" si="45"/>
        <v>1</v>
      </c>
      <c r="X243" s="64">
        <f t="shared" si="46"/>
        <v>1</v>
      </c>
      <c r="Y243" s="64">
        <f t="shared" si="47"/>
        <v>0</v>
      </c>
      <c r="Z243" s="66">
        <f t="shared" si="48"/>
        <v>0</v>
      </c>
      <c r="AA243" s="99" t="str">
        <f t="shared" si="49"/>
        <v>SRSA</v>
      </c>
      <c r="AB243" s="72">
        <f t="shared" si="50"/>
        <v>1</v>
      </c>
      <c r="AC243" s="64">
        <f t="shared" si="51"/>
        <v>0</v>
      </c>
      <c r="AD243" s="66">
        <f t="shared" si="52"/>
        <v>0</v>
      </c>
      <c r="AE243" s="99" t="str">
        <f t="shared" si="53"/>
        <v>-</v>
      </c>
      <c r="AF243" s="72">
        <f t="shared" si="54"/>
        <v>0</v>
      </c>
    </row>
    <row r="244" spans="1:32" ht="12.75">
      <c r="A244" s="80">
        <v>3161811</v>
      </c>
      <c r="B244" s="81">
        <v>590097000</v>
      </c>
      <c r="C244" s="72" t="s">
        <v>46</v>
      </c>
      <c r="D244" s="64" t="s">
        <v>984</v>
      </c>
      <c r="E244" s="64" t="s">
        <v>985</v>
      </c>
      <c r="F244" s="64">
        <v>68748</v>
      </c>
      <c r="G244" s="65">
        <v>210</v>
      </c>
      <c r="H244" s="66">
        <v>4024542358</v>
      </c>
      <c r="I244" s="67">
        <v>7</v>
      </c>
      <c r="J244" s="68" t="s">
        <v>530</v>
      </c>
      <c r="K244" s="91"/>
      <c r="L244" s="84">
        <v>0</v>
      </c>
      <c r="M244" s="88" t="s">
        <v>529</v>
      </c>
      <c r="N244" s="71">
        <v>29.31034483</v>
      </c>
      <c r="O244" s="68" t="s">
        <v>530</v>
      </c>
      <c r="P244" s="70"/>
      <c r="Q244" s="91" t="str">
        <f t="shared" si="34"/>
        <v>NO</v>
      </c>
      <c r="R244" s="93" t="s">
        <v>530</v>
      </c>
      <c r="S244" s="95">
        <v>1150</v>
      </c>
      <c r="T244" s="75">
        <v>286</v>
      </c>
      <c r="U244" s="75">
        <v>0</v>
      </c>
      <c r="V244" s="97">
        <v>0</v>
      </c>
      <c r="W244" s="72">
        <f t="shared" si="45"/>
        <v>1</v>
      </c>
      <c r="X244" s="64">
        <f t="shared" si="46"/>
        <v>0</v>
      </c>
      <c r="Y244" s="64">
        <f t="shared" si="47"/>
        <v>0</v>
      </c>
      <c r="Z244" s="66">
        <f t="shared" si="48"/>
        <v>0</v>
      </c>
      <c r="AA244" s="99" t="str">
        <f t="shared" si="49"/>
        <v>-</v>
      </c>
      <c r="AB244" s="72">
        <f t="shared" si="50"/>
        <v>1</v>
      </c>
      <c r="AC244" s="64">
        <f t="shared" si="51"/>
        <v>1</v>
      </c>
      <c r="AD244" s="66" t="str">
        <f t="shared" si="52"/>
        <v>Initial</v>
      </c>
      <c r="AE244" s="99" t="str">
        <f t="shared" si="53"/>
        <v>-</v>
      </c>
      <c r="AF244" s="72">
        <f t="shared" si="54"/>
        <v>0</v>
      </c>
    </row>
    <row r="245" spans="1:32" ht="12.75">
      <c r="A245" s="80">
        <v>3172390</v>
      </c>
      <c r="B245" s="81">
        <v>100007000</v>
      </c>
      <c r="C245" s="72" t="s">
        <v>208</v>
      </c>
      <c r="D245" s="64" t="s">
        <v>209</v>
      </c>
      <c r="E245" s="64" t="s">
        <v>998</v>
      </c>
      <c r="F245" s="64">
        <v>68845</v>
      </c>
      <c r="G245" s="65">
        <v>5355</v>
      </c>
      <c r="H245" s="66">
        <v>3086988000</v>
      </c>
      <c r="I245" s="67" t="s">
        <v>540</v>
      </c>
      <c r="J245" s="68" t="s">
        <v>531</v>
      </c>
      <c r="K245" s="91"/>
      <c r="L245" s="84">
        <v>4354.43</v>
      </c>
      <c r="M245" s="88" t="s">
        <v>528</v>
      </c>
      <c r="N245" s="71">
        <v>9.945291129</v>
      </c>
      <c r="O245" s="68" t="s">
        <v>531</v>
      </c>
      <c r="P245" s="70"/>
      <c r="Q245" s="91" t="str">
        <f t="shared" si="34"/>
        <v>NO</v>
      </c>
      <c r="R245" s="93" t="s">
        <v>531</v>
      </c>
      <c r="S245" s="95">
        <v>194683</v>
      </c>
      <c r="T245" s="75">
        <v>20881</v>
      </c>
      <c r="U245" s="75">
        <v>22639</v>
      </c>
      <c r="V245" s="97">
        <v>17424</v>
      </c>
      <c r="W245" s="72">
        <f t="shared" si="45"/>
        <v>0</v>
      </c>
      <c r="X245" s="64">
        <f t="shared" si="46"/>
        <v>0</v>
      </c>
      <c r="Y245" s="64">
        <f t="shared" si="47"/>
        <v>0</v>
      </c>
      <c r="Z245" s="66">
        <f t="shared" si="48"/>
        <v>0</v>
      </c>
      <c r="AA245" s="99" t="str">
        <f t="shared" si="49"/>
        <v>-</v>
      </c>
      <c r="AB245" s="72">
        <f t="shared" si="50"/>
        <v>0</v>
      </c>
      <c r="AC245" s="64">
        <f t="shared" si="51"/>
        <v>0</v>
      </c>
      <c r="AD245" s="66">
        <f t="shared" si="52"/>
        <v>0</v>
      </c>
      <c r="AE245" s="99" t="str">
        <f t="shared" si="53"/>
        <v>-</v>
      </c>
      <c r="AF245" s="72">
        <f t="shared" si="54"/>
        <v>0</v>
      </c>
    </row>
    <row r="246" spans="1:32" ht="12.75">
      <c r="A246" s="80">
        <v>3172420</v>
      </c>
      <c r="B246" s="81">
        <v>10003000</v>
      </c>
      <c r="C246" s="72" t="s">
        <v>210</v>
      </c>
      <c r="D246" s="64" t="s">
        <v>211</v>
      </c>
      <c r="E246" s="64" t="s">
        <v>212</v>
      </c>
      <c r="F246" s="64">
        <v>68956</v>
      </c>
      <c r="G246" s="65">
        <v>129</v>
      </c>
      <c r="H246" s="66">
        <v>4027523215</v>
      </c>
      <c r="I246" s="67">
        <v>7</v>
      </c>
      <c r="J246" s="68" t="s">
        <v>530</v>
      </c>
      <c r="K246" s="91"/>
      <c r="L246" s="84">
        <v>246.75</v>
      </c>
      <c r="M246" s="88" t="s">
        <v>528</v>
      </c>
      <c r="N246" s="71">
        <v>8.965517241</v>
      </c>
      <c r="O246" s="68" t="s">
        <v>531</v>
      </c>
      <c r="P246" s="70"/>
      <c r="Q246" s="91" t="str">
        <f aca="true" t="shared" si="55" ref="Q246:Q292">IF(AND(ISNUMBER(P246),P246&gt;=20),"YES","NO")</f>
        <v>NO</v>
      </c>
      <c r="R246" s="93" t="s">
        <v>530</v>
      </c>
      <c r="S246" s="95">
        <v>9025</v>
      </c>
      <c r="T246" s="75">
        <v>835</v>
      </c>
      <c r="U246" s="75">
        <v>1235</v>
      </c>
      <c r="V246" s="97">
        <v>971</v>
      </c>
      <c r="W246" s="72">
        <f t="shared" si="45"/>
        <v>1</v>
      </c>
      <c r="X246" s="64">
        <f t="shared" si="46"/>
        <v>1</v>
      </c>
      <c r="Y246" s="64">
        <f t="shared" si="47"/>
        <v>0</v>
      </c>
      <c r="Z246" s="66">
        <f t="shared" si="48"/>
        <v>0</v>
      </c>
      <c r="AA246" s="99" t="str">
        <f t="shared" si="49"/>
        <v>SRSA</v>
      </c>
      <c r="AB246" s="72">
        <f t="shared" si="50"/>
        <v>1</v>
      </c>
      <c r="AC246" s="64">
        <f t="shared" si="51"/>
        <v>0</v>
      </c>
      <c r="AD246" s="66">
        <f t="shared" si="52"/>
        <v>0</v>
      </c>
      <c r="AE246" s="99" t="str">
        <f t="shared" si="53"/>
        <v>-</v>
      </c>
      <c r="AF246" s="72">
        <f t="shared" si="54"/>
        <v>0</v>
      </c>
    </row>
    <row r="247" spans="1:32" ht="12.75">
      <c r="A247" s="80">
        <v>3109210</v>
      </c>
      <c r="B247" s="81">
        <v>160004000</v>
      </c>
      <c r="C247" s="72" t="s">
        <v>1356</v>
      </c>
      <c r="D247" s="64" t="s">
        <v>1357</v>
      </c>
      <c r="E247" s="64" t="s">
        <v>1358</v>
      </c>
      <c r="F247" s="64">
        <v>69201</v>
      </c>
      <c r="G247" s="65">
        <v>1842</v>
      </c>
      <c r="H247" s="66">
        <v>4023761680</v>
      </c>
      <c r="I247" s="67">
        <v>7</v>
      </c>
      <c r="J247" s="68" t="s">
        <v>530</v>
      </c>
      <c r="K247" s="91"/>
      <c r="L247" s="84">
        <v>12.79</v>
      </c>
      <c r="M247" s="88" t="s">
        <v>529</v>
      </c>
      <c r="N247" s="71">
        <v>28.57142857</v>
      </c>
      <c r="O247" s="68" t="s">
        <v>530</v>
      </c>
      <c r="P247" s="70"/>
      <c r="Q247" s="91" t="str">
        <f t="shared" si="55"/>
        <v>NO</v>
      </c>
      <c r="R247" s="93" t="s">
        <v>530</v>
      </c>
      <c r="S247" s="95">
        <v>2328</v>
      </c>
      <c r="T247" s="75">
        <v>0</v>
      </c>
      <c r="U247" s="75">
        <v>26</v>
      </c>
      <c r="V247" s="97">
        <v>49</v>
      </c>
      <c r="W247" s="72">
        <f t="shared" si="45"/>
        <v>1</v>
      </c>
      <c r="X247" s="64">
        <f t="shared" si="46"/>
        <v>1</v>
      </c>
      <c r="Y247" s="64">
        <f t="shared" si="47"/>
        <v>0</v>
      </c>
      <c r="Z247" s="66">
        <f t="shared" si="48"/>
        <v>0</v>
      </c>
      <c r="AA247" s="99" t="str">
        <f t="shared" si="49"/>
        <v>SRSA</v>
      </c>
      <c r="AB247" s="72">
        <f t="shared" si="50"/>
        <v>1</v>
      </c>
      <c r="AC247" s="64">
        <f t="shared" si="51"/>
        <v>1</v>
      </c>
      <c r="AD247" s="66" t="str">
        <f t="shared" si="52"/>
        <v>Initial</v>
      </c>
      <c r="AE247" s="99" t="str">
        <f t="shared" si="53"/>
        <v>-</v>
      </c>
      <c r="AF247" s="72" t="str">
        <f t="shared" si="54"/>
        <v>SRSA</v>
      </c>
    </row>
    <row r="248" spans="1:32" ht="12.75">
      <c r="A248" s="80">
        <v>3172480</v>
      </c>
      <c r="B248" s="81">
        <v>520100000</v>
      </c>
      <c r="C248" s="72" t="s">
        <v>213</v>
      </c>
      <c r="D248" s="64" t="s">
        <v>214</v>
      </c>
      <c r="E248" s="64" t="s">
        <v>1445</v>
      </c>
      <c r="F248" s="64">
        <v>68778</v>
      </c>
      <c r="G248" s="65">
        <v>219</v>
      </c>
      <c r="H248" s="66">
        <v>4024973501</v>
      </c>
      <c r="I248" s="67">
        <v>7</v>
      </c>
      <c r="J248" s="68" t="s">
        <v>530</v>
      </c>
      <c r="K248" s="91"/>
      <c r="L248" s="84">
        <v>40.62</v>
      </c>
      <c r="M248" s="88" t="s">
        <v>529</v>
      </c>
      <c r="N248" s="71">
        <v>25.64102564</v>
      </c>
      <c r="O248" s="68" t="s">
        <v>530</v>
      </c>
      <c r="P248" s="70"/>
      <c r="Q248" s="91" t="str">
        <f t="shared" si="55"/>
        <v>NO</v>
      </c>
      <c r="R248" s="93" t="s">
        <v>530</v>
      </c>
      <c r="S248" s="95">
        <v>4897</v>
      </c>
      <c r="T248" s="75">
        <v>1031</v>
      </c>
      <c r="U248" s="75">
        <v>710</v>
      </c>
      <c r="V248" s="97">
        <v>260</v>
      </c>
      <c r="W248" s="72">
        <f t="shared" si="45"/>
        <v>1</v>
      </c>
      <c r="X248" s="64">
        <f t="shared" si="46"/>
        <v>1</v>
      </c>
      <c r="Y248" s="64">
        <f t="shared" si="47"/>
        <v>0</v>
      </c>
      <c r="Z248" s="66">
        <f t="shared" si="48"/>
        <v>0</v>
      </c>
      <c r="AA248" s="99" t="str">
        <f t="shared" si="49"/>
        <v>SRSA</v>
      </c>
      <c r="AB248" s="72">
        <f t="shared" si="50"/>
        <v>1</v>
      </c>
      <c r="AC248" s="64">
        <f t="shared" si="51"/>
        <v>1</v>
      </c>
      <c r="AD248" s="66" t="str">
        <f t="shared" si="52"/>
        <v>Initial</v>
      </c>
      <c r="AE248" s="99" t="str">
        <f t="shared" si="53"/>
        <v>-</v>
      </c>
      <c r="AF248" s="72" t="str">
        <f t="shared" si="54"/>
        <v>SRSA</v>
      </c>
    </row>
    <row r="249" spans="1:32" ht="12.75">
      <c r="A249" s="80">
        <v>3116030</v>
      </c>
      <c r="B249" s="81">
        <v>510012000</v>
      </c>
      <c r="C249" s="72" t="s">
        <v>1397</v>
      </c>
      <c r="D249" s="64" t="s">
        <v>1398</v>
      </c>
      <c r="E249" s="64" t="s">
        <v>1399</v>
      </c>
      <c r="F249" s="64">
        <v>69144</v>
      </c>
      <c r="G249" s="65">
        <v>110</v>
      </c>
      <c r="H249" s="66">
        <v>3087262501</v>
      </c>
      <c r="I249" s="67">
        <v>7</v>
      </c>
      <c r="J249" s="68" t="s">
        <v>530</v>
      </c>
      <c r="K249" s="91"/>
      <c r="L249" s="84">
        <v>17.15</v>
      </c>
      <c r="M249" s="88" t="s">
        <v>529</v>
      </c>
      <c r="N249" s="71">
        <v>18.18181818</v>
      </c>
      <c r="O249" s="68" t="s">
        <v>531</v>
      </c>
      <c r="P249" s="70"/>
      <c r="Q249" s="91" t="str">
        <f t="shared" si="55"/>
        <v>NO</v>
      </c>
      <c r="R249" s="93" t="s">
        <v>530</v>
      </c>
      <c r="S249" s="95">
        <v>1650</v>
      </c>
      <c r="T249" s="75">
        <v>0</v>
      </c>
      <c r="U249" s="75">
        <v>35</v>
      </c>
      <c r="V249" s="97">
        <v>67</v>
      </c>
      <c r="W249" s="72">
        <f t="shared" si="45"/>
        <v>1</v>
      </c>
      <c r="X249" s="64">
        <f t="shared" si="46"/>
        <v>1</v>
      </c>
      <c r="Y249" s="64">
        <f t="shared" si="47"/>
        <v>0</v>
      </c>
      <c r="Z249" s="66">
        <f t="shared" si="48"/>
        <v>0</v>
      </c>
      <c r="AA249" s="99" t="str">
        <f t="shared" si="49"/>
        <v>SRSA</v>
      </c>
      <c r="AB249" s="72">
        <f t="shared" si="50"/>
        <v>1</v>
      </c>
      <c r="AC249" s="64">
        <f t="shared" si="51"/>
        <v>0</v>
      </c>
      <c r="AD249" s="66">
        <f t="shared" si="52"/>
        <v>0</v>
      </c>
      <c r="AE249" s="99" t="str">
        <f t="shared" si="53"/>
        <v>-</v>
      </c>
      <c r="AF249" s="72">
        <f t="shared" si="54"/>
        <v>0</v>
      </c>
    </row>
    <row r="250" spans="1:32" ht="12.75">
      <c r="A250" s="80">
        <v>3172570</v>
      </c>
      <c r="B250" s="81">
        <v>530001000</v>
      </c>
      <c r="C250" s="72" t="s">
        <v>215</v>
      </c>
      <c r="D250" s="64" t="s">
        <v>216</v>
      </c>
      <c r="E250" s="64" t="s">
        <v>217</v>
      </c>
      <c r="F250" s="64">
        <v>69145</v>
      </c>
      <c r="G250" s="65">
        <v>1399</v>
      </c>
      <c r="H250" s="66">
        <v>3082352188</v>
      </c>
      <c r="I250" s="67">
        <v>6</v>
      </c>
      <c r="J250" s="68" t="s">
        <v>531</v>
      </c>
      <c r="K250" s="91"/>
      <c r="L250" s="84">
        <v>579.32</v>
      </c>
      <c r="M250" s="88" t="s">
        <v>529</v>
      </c>
      <c r="N250" s="71">
        <v>17.41293532</v>
      </c>
      <c r="O250" s="68" t="s">
        <v>531</v>
      </c>
      <c r="P250" s="70"/>
      <c r="Q250" s="91" t="str">
        <f t="shared" si="55"/>
        <v>NO</v>
      </c>
      <c r="R250" s="93" t="s">
        <v>530</v>
      </c>
      <c r="S250" s="95">
        <v>30286</v>
      </c>
      <c r="T250" s="75">
        <v>3774</v>
      </c>
      <c r="U250" s="75">
        <v>3599</v>
      </c>
      <c r="V250" s="97">
        <v>2298</v>
      </c>
      <c r="W250" s="72">
        <f t="shared" si="45"/>
        <v>0</v>
      </c>
      <c r="X250" s="64">
        <f t="shared" si="46"/>
        <v>1</v>
      </c>
      <c r="Y250" s="64">
        <f t="shared" si="47"/>
        <v>0</v>
      </c>
      <c r="Z250" s="66">
        <f t="shared" si="48"/>
        <v>0</v>
      </c>
      <c r="AA250" s="99" t="str">
        <f t="shared" si="49"/>
        <v>-</v>
      </c>
      <c r="AB250" s="72">
        <f t="shared" si="50"/>
        <v>1</v>
      </c>
      <c r="AC250" s="64">
        <f t="shared" si="51"/>
        <v>0</v>
      </c>
      <c r="AD250" s="66">
        <f t="shared" si="52"/>
        <v>0</v>
      </c>
      <c r="AE250" s="99" t="str">
        <f t="shared" si="53"/>
        <v>-</v>
      </c>
      <c r="AF250" s="72">
        <f t="shared" si="54"/>
        <v>0</v>
      </c>
    </row>
    <row r="251" spans="1:32" ht="12.75">
      <c r="A251" s="80">
        <v>3172600</v>
      </c>
      <c r="B251" s="81">
        <v>790065000</v>
      </c>
      <c r="C251" s="72" t="s">
        <v>218</v>
      </c>
      <c r="D251" s="64" t="s">
        <v>219</v>
      </c>
      <c r="E251" s="64" t="s">
        <v>220</v>
      </c>
      <c r="F251" s="64">
        <v>69361</v>
      </c>
      <c r="G251" s="65" t="s">
        <v>1098</v>
      </c>
      <c r="H251" s="66">
        <v>3086324295</v>
      </c>
      <c r="I251" s="67">
        <v>7</v>
      </c>
      <c r="J251" s="68" t="s">
        <v>530</v>
      </c>
      <c r="K251" s="91"/>
      <c r="L251" s="84">
        <v>78.19</v>
      </c>
      <c r="M251" s="88" t="s">
        <v>528</v>
      </c>
      <c r="N251" s="71">
        <v>20.37037037</v>
      </c>
      <c r="O251" s="68" t="s">
        <v>530</v>
      </c>
      <c r="P251" s="70"/>
      <c r="Q251" s="91" t="str">
        <f t="shared" si="55"/>
        <v>NO</v>
      </c>
      <c r="R251" s="93" t="s">
        <v>530</v>
      </c>
      <c r="S251" s="95">
        <v>2504</v>
      </c>
      <c r="T251" s="75">
        <v>521</v>
      </c>
      <c r="U251" s="75">
        <v>420</v>
      </c>
      <c r="V251" s="97">
        <v>437</v>
      </c>
      <c r="W251" s="72">
        <f t="shared" si="45"/>
        <v>1</v>
      </c>
      <c r="X251" s="64">
        <f t="shared" si="46"/>
        <v>1</v>
      </c>
      <c r="Y251" s="64">
        <f t="shared" si="47"/>
        <v>0</v>
      </c>
      <c r="Z251" s="66">
        <f t="shared" si="48"/>
        <v>0</v>
      </c>
      <c r="AA251" s="99" t="str">
        <f t="shared" si="49"/>
        <v>SRSA</v>
      </c>
      <c r="AB251" s="72">
        <f t="shared" si="50"/>
        <v>1</v>
      </c>
      <c r="AC251" s="64">
        <f t="shared" si="51"/>
        <v>1</v>
      </c>
      <c r="AD251" s="66" t="str">
        <f t="shared" si="52"/>
        <v>Initial</v>
      </c>
      <c r="AE251" s="99" t="str">
        <f t="shared" si="53"/>
        <v>-</v>
      </c>
      <c r="AF251" s="72" t="str">
        <f t="shared" si="54"/>
        <v>SRSA</v>
      </c>
    </row>
    <row r="252" spans="1:32" ht="12.75">
      <c r="A252" s="80">
        <v>3172630</v>
      </c>
      <c r="B252" s="81">
        <v>790064000</v>
      </c>
      <c r="C252" s="72" t="s">
        <v>221</v>
      </c>
      <c r="D252" s="64" t="s">
        <v>222</v>
      </c>
      <c r="E252" s="64" t="s">
        <v>188</v>
      </c>
      <c r="F252" s="64">
        <v>69356</v>
      </c>
      <c r="G252" s="65">
        <v>4302</v>
      </c>
      <c r="H252" s="66">
        <v>3087831134</v>
      </c>
      <c r="I252" s="67">
        <v>7</v>
      </c>
      <c r="J252" s="68" t="s">
        <v>530</v>
      </c>
      <c r="K252" s="91"/>
      <c r="L252" s="84">
        <v>74.8</v>
      </c>
      <c r="M252" s="88" t="s">
        <v>528</v>
      </c>
      <c r="N252" s="71">
        <v>10.60606061</v>
      </c>
      <c r="O252" s="68" t="s">
        <v>531</v>
      </c>
      <c r="P252" s="70"/>
      <c r="Q252" s="91" t="str">
        <f t="shared" si="55"/>
        <v>NO</v>
      </c>
      <c r="R252" s="93" t="s">
        <v>530</v>
      </c>
      <c r="S252" s="95">
        <v>4911</v>
      </c>
      <c r="T252" s="75">
        <v>377</v>
      </c>
      <c r="U252" s="75">
        <v>400</v>
      </c>
      <c r="V252" s="97">
        <v>304</v>
      </c>
      <c r="W252" s="72">
        <f t="shared" si="45"/>
        <v>1</v>
      </c>
      <c r="X252" s="64">
        <f t="shared" si="46"/>
        <v>1</v>
      </c>
      <c r="Y252" s="64">
        <f t="shared" si="47"/>
        <v>0</v>
      </c>
      <c r="Z252" s="66">
        <f t="shared" si="48"/>
        <v>0</v>
      </c>
      <c r="AA252" s="99" t="str">
        <f t="shared" si="49"/>
        <v>SRSA</v>
      </c>
      <c r="AB252" s="72">
        <f t="shared" si="50"/>
        <v>1</v>
      </c>
      <c r="AC252" s="64">
        <f t="shared" si="51"/>
        <v>0</v>
      </c>
      <c r="AD252" s="66">
        <f t="shared" si="52"/>
        <v>0</v>
      </c>
      <c r="AE252" s="99" t="str">
        <f t="shared" si="53"/>
        <v>-</v>
      </c>
      <c r="AF252" s="72">
        <f t="shared" si="54"/>
        <v>0</v>
      </c>
    </row>
    <row r="253" spans="1:32" ht="12.75">
      <c r="A253" s="80">
        <v>3160900</v>
      </c>
      <c r="B253" s="81">
        <v>810091000</v>
      </c>
      <c r="C253" s="72" t="s">
        <v>43</v>
      </c>
      <c r="D253" s="64" t="s">
        <v>44</v>
      </c>
      <c r="E253" s="64" t="s">
        <v>45</v>
      </c>
      <c r="F253" s="64">
        <v>69351</v>
      </c>
      <c r="G253" s="65">
        <v>3</v>
      </c>
      <c r="H253" s="66">
        <v>3087627289</v>
      </c>
      <c r="I253" s="67">
        <v>7</v>
      </c>
      <c r="J253" s="68" t="s">
        <v>530</v>
      </c>
      <c r="K253" s="91"/>
      <c r="L253" s="84">
        <v>3.01</v>
      </c>
      <c r="M253" s="88" t="s">
        <v>529</v>
      </c>
      <c r="N253" s="71">
        <v>0</v>
      </c>
      <c r="O253" s="68" t="s">
        <v>531</v>
      </c>
      <c r="P253" s="70"/>
      <c r="Q253" s="91" t="str">
        <f t="shared" si="55"/>
        <v>NO</v>
      </c>
      <c r="R253" s="93" t="s">
        <v>530</v>
      </c>
      <c r="S253" s="95">
        <v>939</v>
      </c>
      <c r="T253" s="75">
        <v>0</v>
      </c>
      <c r="U253" s="75">
        <v>4</v>
      </c>
      <c r="V253" s="97">
        <v>7</v>
      </c>
      <c r="W253" s="72">
        <f t="shared" si="45"/>
        <v>1</v>
      </c>
      <c r="X253" s="64">
        <f t="shared" si="46"/>
        <v>1</v>
      </c>
      <c r="Y253" s="64">
        <f t="shared" si="47"/>
        <v>0</v>
      </c>
      <c r="Z253" s="66">
        <f t="shared" si="48"/>
        <v>0</v>
      </c>
      <c r="AA253" s="99" t="str">
        <f t="shared" si="49"/>
        <v>SRSA</v>
      </c>
      <c r="AB253" s="72">
        <f t="shared" si="50"/>
        <v>1</v>
      </c>
      <c r="AC253" s="64">
        <f t="shared" si="51"/>
        <v>0</v>
      </c>
      <c r="AD253" s="66">
        <f t="shared" si="52"/>
        <v>0</v>
      </c>
      <c r="AE253" s="99" t="str">
        <f t="shared" si="53"/>
        <v>-</v>
      </c>
      <c r="AF253" s="72">
        <f t="shared" si="54"/>
        <v>0</v>
      </c>
    </row>
    <row r="254" spans="1:32" ht="12.75">
      <c r="A254" s="80">
        <v>3100112</v>
      </c>
      <c r="B254" s="81">
        <v>710005000</v>
      </c>
      <c r="C254" s="72" t="s">
        <v>1105</v>
      </c>
      <c r="D254" s="64" t="s">
        <v>1106</v>
      </c>
      <c r="E254" s="64" t="s">
        <v>1107</v>
      </c>
      <c r="F254" s="64">
        <v>68601</v>
      </c>
      <c r="G254" s="65" t="s">
        <v>1098</v>
      </c>
      <c r="H254" s="66">
        <v>4025632345</v>
      </c>
      <c r="I254" s="67">
        <v>7</v>
      </c>
      <c r="J254" s="68" t="s">
        <v>530</v>
      </c>
      <c r="K254" s="91"/>
      <c r="L254" s="84">
        <v>737</v>
      </c>
      <c r="M254" s="88" t="s">
        <v>528</v>
      </c>
      <c r="N254" s="71">
        <v>8.457249071</v>
      </c>
      <c r="O254" s="68" t="s">
        <v>531</v>
      </c>
      <c r="P254" s="70"/>
      <c r="Q254" s="91" t="str">
        <f t="shared" si="55"/>
        <v>NO</v>
      </c>
      <c r="R254" s="93" t="s">
        <v>530</v>
      </c>
      <c r="S254" s="95">
        <v>39706</v>
      </c>
      <c r="T254" s="75">
        <v>3644</v>
      </c>
      <c r="U254" s="75">
        <v>3740</v>
      </c>
      <c r="V254" s="97">
        <v>2902</v>
      </c>
      <c r="W254" s="72">
        <f t="shared" si="45"/>
        <v>1</v>
      </c>
      <c r="X254" s="64">
        <f t="shared" si="46"/>
        <v>0</v>
      </c>
      <c r="Y254" s="64">
        <f t="shared" si="47"/>
        <v>0</v>
      </c>
      <c r="Z254" s="66">
        <f t="shared" si="48"/>
        <v>0</v>
      </c>
      <c r="AA254" s="99" t="str">
        <f t="shared" si="49"/>
        <v>-</v>
      </c>
      <c r="AB254" s="72">
        <f t="shared" si="50"/>
        <v>1</v>
      </c>
      <c r="AC254" s="64">
        <f t="shared" si="51"/>
        <v>0</v>
      </c>
      <c r="AD254" s="66">
        <f t="shared" si="52"/>
        <v>0</v>
      </c>
      <c r="AE254" s="99" t="str">
        <f t="shared" si="53"/>
        <v>-</v>
      </c>
      <c r="AF254" s="72">
        <f t="shared" si="54"/>
        <v>0</v>
      </c>
    </row>
    <row r="255" spans="1:32" ht="12.75">
      <c r="A255" s="82">
        <v>3100004</v>
      </c>
      <c r="B255" s="82">
        <v>140054000</v>
      </c>
      <c r="C255" s="72" t="s">
        <v>930</v>
      </c>
      <c r="D255" s="64" t="s">
        <v>931</v>
      </c>
      <c r="E255" s="64" t="s">
        <v>932</v>
      </c>
      <c r="F255" s="64">
        <v>68745</v>
      </c>
      <c r="G255" s="65">
        <v>8</v>
      </c>
      <c r="H255" s="66">
        <v>4022563133</v>
      </c>
      <c r="I255" s="67">
        <v>7</v>
      </c>
      <c r="J255" s="68" t="s">
        <v>530</v>
      </c>
      <c r="K255" s="91"/>
      <c r="L255" s="84">
        <v>402.12</v>
      </c>
      <c r="M255" s="88" t="s">
        <v>528</v>
      </c>
      <c r="N255" s="71">
        <v>9.547738693</v>
      </c>
      <c r="O255" s="68" t="s">
        <v>531</v>
      </c>
      <c r="P255" s="70"/>
      <c r="Q255" s="91" t="str">
        <f t="shared" si="55"/>
        <v>NO</v>
      </c>
      <c r="R255" s="93" t="s">
        <v>530</v>
      </c>
      <c r="S255" s="95">
        <v>22354</v>
      </c>
      <c r="T255" s="75">
        <v>1687</v>
      </c>
      <c r="U255" s="75">
        <v>1871</v>
      </c>
      <c r="V255" s="97">
        <v>1552</v>
      </c>
      <c r="W255" s="72">
        <f t="shared" si="45"/>
        <v>1</v>
      </c>
      <c r="X255" s="64">
        <f t="shared" si="46"/>
        <v>1</v>
      </c>
      <c r="Y255" s="64">
        <f t="shared" si="47"/>
        <v>0</v>
      </c>
      <c r="Z255" s="66">
        <f t="shared" si="48"/>
        <v>0</v>
      </c>
      <c r="AA255" s="99" t="str">
        <f t="shared" si="49"/>
        <v>SRSA</v>
      </c>
      <c r="AB255" s="72">
        <f t="shared" si="50"/>
        <v>1</v>
      </c>
      <c r="AC255" s="64">
        <f t="shared" si="51"/>
        <v>0</v>
      </c>
      <c r="AD255" s="66">
        <f t="shared" si="52"/>
        <v>0</v>
      </c>
      <c r="AE255" s="99" t="str">
        <f t="shared" si="53"/>
        <v>-</v>
      </c>
      <c r="AF255" s="72">
        <f t="shared" si="54"/>
        <v>0</v>
      </c>
    </row>
    <row r="256" spans="1:32" ht="12.75">
      <c r="A256" s="80">
        <v>3172720</v>
      </c>
      <c r="B256" s="81">
        <v>190039000</v>
      </c>
      <c r="C256" s="72" t="s">
        <v>223</v>
      </c>
      <c r="D256" s="64" t="s">
        <v>224</v>
      </c>
      <c r="E256" s="64" t="s">
        <v>225</v>
      </c>
      <c r="F256" s="64">
        <v>68643</v>
      </c>
      <c r="G256" s="65">
        <v>98</v>
      </c>
      <c r="H256" s="66">
        <v>4024872228</v>
      </c>
      <c r="I256" s="67">
        <v>7</v>
      </c>
      <c r="J256" s="68" t="s">
        <v>530</v>
      </c>
      <c r="K256" s="91"/>
      <c r="L256" s="84">
        <v>220.4</v>
      </c>
      <c r="M256" s="88" t="s">
        <v>528</v>
      </c>
      <c r="N256" s="71">
        <v>8.914728682</v>
      </c>
      <c r="O256" s="68" t="s">
        <v>531</v>
      </c>
      <c r="P256" s="70"/>
      <c r="Q256" s="91" t="str">
        <f t="shared" si="55"/>
        <v>NO</v>
      </c>
      <c r="R256" s="93" t="s">
        <v>530</v>
      </c>
      <c r="S256" s="95">
        <v>7579</v>
      </c>
      <c r="T256" s="75">
        <v>885</v>
      </c>
      <c r="U256" s="75">
        <v>974</v>
      </c>
      <c r="V256" s="97">
        <v>855</v>
      </c>
      <c r="W256" s="72">
        <f t="shared" si="45"/>
        <v>1</v>
      </c>
      <c r="X256" s="64">
        <f t="shared" si="46"/>
        <v>1</v>
      </c>
      <c r="Y256" s="64">
        <f t="shared" si="47"/>
        <v>0</v>
      </c>
      <c r="Z256" s="66">
        <f t="shared" si="48"/>
        <v>0</v>
      </c>
      <c r="AA256" s="99" t="str">
        <f t="shared" si="49"/>
        <v>SRSA</v>
      </c>
      <c r="AB256" s="72">
        <f t="shared" si="50"/>
        <v>1</v>
      </c>
      <c r="AC256" s="64">
        <f t="shared" si="51"/>
        <v>0</v>
      </c>
      <c r="AD256" s="66">
        <f t="shared" si="52"/>
        <v>0</v>
      </c>
      <c r="AE256" s="99" t="str">
        <f t="shared" si="53"/>
        <v>-</v>
      </c>
      <c r="AF256" s="72">
        <f t="shared" si="54"/>
        <v>0</v>
      </c>
    </row>
    <row r="257" spans="1:32" ht="12.75">
      <c r="A257" s="80">
        <v>3172780</v>
      </c>
      <c r="B257" s="81">
        <v>670069000</v>
      </c>
      <c r="C257" s="72" t="s">
        <v>226</v>
      </c>
      <c r="D257" s="64" t="s">
        <v>227</v>
      </c>
      <c r="E257" s="64" t="s">
        <v>228</v>
      </c>
      <c r="F257" s="64">
        <v>68380</v>
      </c>
      <c r="G257" s="65">
        <v>74</v>
      </c>
      <c r="H257" s="66">
        <v>4028654675</v>
      </c>
      <c r="I257" s="67">
        <v>7</v>
      </c>
      <c r="J257" s="68" t="s">
        <v>530</v>
      </c>
      <c r="K257" s="91"/>
      <c r="L257" s="84">
        <v>201.73</v>
      </c>
      <c r="M257" s="88" t="s">
        <v>529</v>
      </c>
      <c r="N257" s="71">
        <v>14.43850267</v>
      </c>
      <c r="O257" s="68" t="s">
        <v>531</v>
      </c>
      <c r="P257" s="70"/>
      <c r="Q257" s="91" t="str">
        <f t="shared" si="55"/>
        <v>NO</v>
      </c>
      <c r="R257" s="93" t="s">
        <v>530</v>
      </c>
      <c r="S257" s="95">
        <v>9494</v>
      </c>
      <c r="T257" s="75">
        <v>1638</v>
      </c>
      <c r="U257" s="75">
        <v>1333</v>
      </c>
      <c r="V257" s="97">
        <v>1232</v>
      </c>
      <c r="W257" s="72">
        <f t="shared" si="45"/>
        <v>1</v>
      </c>
      <c r="X257" s="64">
        <f t="shared" si="46"/>
        <v>1</v>
      </c>
      <c r="Y257" s="64">
        <f t="shared" si="47"/>
        <v>0</v>
      </c>
      <c r="Z257" s="66">
        <f t="shared" si="48"/>
        <v>0</v>
      </c>
      <c r="AA257" s="99" t="str">
        <f t="shared" si="49"/>
        <v>SRSA</v>
      </c>
      <c r="AB257" s="72">
        <f t="shared" si="50"/>
        <v>1</v>
      </c>
      <c r="AC257" s="64">
        <f t="shared" si="51"/>
        <v>0</v>
      </c>
      <c r="AD257" s="66">
        <f t="shared" si="52"/>
        <v>0</v>
      </c>
      <c r="AE257" s="99" t="str">
        <f t="shared" si="53"/>
        <v>-</v>
      </c>
      <c r="AF257" s="72">
        <f t="shared" si="54"/>
        <v>0</v>
      </c>
    </row>
    <row r="258" spans="1:32" ht="12.75">
      <c r="A258" s="80">
        <v>3172810</v>
      </c>
      <c r="B258" s="81">
        <v>240001000</v>
      </c>
      <c r="C258" s="72" t="s">
        <v>229</v>
      </c>
      <c r="D258" s="64" t="s">
        <v>230</v>
      </c>
      <c r="E258" s="64" t="s">
        <v>953</v>
      </c>
      <c r="F258" s="64">
        <v>68850</v>
      </c>
      <c r="G258" s="65">
        <v>890</v>
      </c>
      <c r="H258" s="66">
        <v>3083244681</v>
      </c>
      <c r="I258" s="67" t="s">
        <v>534</v>
      </c>
      <c r="J258" s="68" t="s">
        <v>531</v>
      </c>
      <c r="K258" s="91"/>
      <c r="L258" s="84">
        <v>2512.93</v>
      </c>
      <c r="M258" s="88" t="s">
        <v>528</v>
      </c>
      <c r="N258" s="71">
        <v>15.47381048</v>
      </c>
      <c r="O258" s="68" t="s">
        <v>531</v>
      </c>
      <c r="P258" s="70"/>
      <c r="Q258" s="91" t="str">
        <f t="shared" si="55"/>
        <v>NO</v>
      </c>
      <c r="R258" s="93" t="s">
        <v>530</v>
      </c>
      <c r="S258" s="95">
        <v>105330</v>
      </c>
      <c r="T258" s="75">
        <v>30472</v>
      </c>
      <c r="U258" s="75">
        <v>20650</v>
      </c>
      <c r="V258" s="97">
        <v>18368</v>
      </c>
      <c r="W258" s="72">
        <f t="shared" si="45"/>
        <v>0</v>
      </c>
      <c r="X258" s="64">
        <f t="shared" si="46"/>
        <v>0</v>
      </c>
      <c r="Y258" s="64">
        <f t="shared" si="47"/>
        <v>0</v>
      </c>
      <c r="Z258" s="66">
        <f t="shared" si="48"/>
        <v>0</v>
      </c>
      <c r="AA258" s="99" t="str">
        <f t="shared" si="49"/>
        <v>-</v>
      </c>
      <c r="AB258" s="72">
        <f t="shared" si="50"/>
        <v>1</v>
      </c>
      <c r="AC258" s="64">
        <f t="shared" si="51"/>
        <v>0</v>
      </c>
      <c r="AD258" s="66">
        <f t="shared" si="52"/>
        <v>0</v>
      </c>
      <c r="AE258" s="99" t="str">
        <f t="shared" si="53"/>
        <v>-</v>
      </c>
      <c r="AF258" s="72">
        <f t="shared" si="54"/>
        <v>0</v>
      </c>
    </row>
    <row r="259" spans="1:32" ht="12.75">
      <c r="A259" s="82">
        <v>3100072</v>
      </c>
      <c r="B259" s="82">
        <v>170003000</v>
      </c>
      <c r="C259" s="72" t="s">
        <v>1025</v>
      </c>
      <c r="D259" s="64" t="s">
        <v>1026</v>
      </c>
      <c r="E259" s="64" t="s">
        <v>1027</v>
      </c>
      <c r="F259" s="64">
        <v>69131</v>
      </c>
      <c r="G259" s="64">
        <v>297</v>
      </c>
      <c r="H259" s="66">
        <v>3083772303</v>
      </c>
      <c r="I259" s="67">
        <v>7</v>
      </c>
      <c r="J259" s="68" t="s">
        <v>530</v>
      </c>
      <c r="K259" s="91"/>
      <c r="L259" s="84">
        <v>239.93</v>
      </c>
      <c r="M259" s="88" t="s">
        <v>529</v>
      </c>
      <c r="N259" s="71">
        <v>16.73469388</v>
      </c>
      <c r="O259" s="68" t="s">
        <v>531</v>
      </c>
      <c r="P259" s="70"/>
      <c r="Q259" s="91" t="str">
        <f t="shared" si="55"/>
        <v>NO</v>
      </c>
      <c r="R259" s="93" t="s">
        <v>530</v>
      </c>
      <c r="S259" s="95">
        <v>8731</v>
      </c>
      <c r="T259" s="75">
        <v>1173</v>
      </c>
      <c r="U259" s="75">
        <v>1266</v>
      </c>
      <c r="V259" s="97">
        <v>930</v>
      </c>
      <c r="W259" s="72">
        <f aca="true" t="shared" si="56" ref="W259:W322">IF(OR(J259="YES",K259="YES"),1,0)</f>
        <v>1</v>
      </c>
      <c r="X259" s="64">
        <f aca="true" t="shared" si="57" ref="X259:X322">IF(OR(AND(ISNUMBER(L259),AND(L259&gt;0,L259&lt;600)),AND(ISNUMBER(L259),AND(L259&gt;0,M259="YES"))),1,0)</f>
        <v>1</v>
      </c>
      <c r="Y259" s="64">
        <f aca="true" t="shared" si="58" ref="Y259:Y322">IF(AND(OR(J259="YES",K259="YES"),(W259=0)),"Trouble",0)</f>
        <v>0</v>
      </c>
      <c r="Z259" s="66">
        <f aca="true" t="shared" si="59" ref="Z259:Z322">IF(AND(OR(AND(ISNUMBER(L259),AND(L259&gt;0,L259&lt;600)),AND(ISNUMBER(L259),AND(L259&gt;0,M259="YES"))),(X259=0)),"Trouble",0)</f>
        <v>0</v>
      </c>
      <c r="AA259" s="99" t="str">
        <f aca="true" t="shared" si="60" ref="AA259:AA322">IF(AND(W259=1,X259=1),"SRSA","-")</f>
        <v>SRSA</v>
      </c>
      <c r="AB259" s="72">
        <f aca="true" t="shared" si="61" ref="AB259:AB322">IF(R259="YES",1,0)</f>
        <v>1</v>
      </c>
      <c r="AC259" s="64">
        <f aca="true" t="shared" si="62" ref="AC259:AC322">IF(OR(AND(ISNUMBER(P259),P259&gt;=20),(AND(ISNUMBER(P259)=FALSE,AND(ISNUMBER(N259),N259&gt;=20)))),1,0)</f>
        <v>0</v>
      </c>
      <c r="AD259" s="66">
        <f aca="true" t="shared" si="63" ref="AD259:AD322">IF(AND(AB259=1,AC259=1),"Initial",0)</f>
        <v>0</v>
      </c>
      <c r="AE259" s="99" t="str">
        <f aca="true" t="shared" si="64" ref="AE259:AE322">IF(AND(AND(AD259="Initial",AF259=0),AND(ISNUMBER(L259),L259&gt;0)),"RLIS","-")</f>
        <v>-</v>
      </c>
      <c r="AF259" s="72">
        <f aca="true" t="shared" si="65" ref="AF259:AF322">IF(AND(AA259="SRSA",AD259="Initial"),"SRSA",0)</f>
        <v>0</v>
      </c>
    </row>
    <row r="260" spans="1:32" ht="12.75">
      <c r="A260" s="80">
        <v>3172840</v>
      </c>
      <c r="B260" s="81">
        <v>550001000</v>
      </c>
      <c r="C260" s="72" t="s">
        <v>231</v>
      </c>
      <c r="D260" s="64" t="s">
        <v>232</v>
      </c>
      <c r="E260" s="64" t="s">
        <v>1003</v>
      </c>
      <c r="F260" s="64">
        <v>68501</v>
      </c>
      <c r="G260" s="65">
        <v>2889</v>
      </c>
      <c r="H260" s="66">
        <v>4024361000</v>
      </c>
      <c r="I260" s="67" t="s">
        <v>541</v>
      </c>
      <c r="J260" s="68" t="s">
        <v>531</v>
      </c>
      <c r="K260" s="91"/>
      <c r="L260" s="84">
        <v>29134.81</v>
      </c>
      <c r="M260" s="88" t="s">
        <v>528</v>
      </c>
      <c r="N260" s="71">
        <v>10.01088428</v>
      </c>
      <c r="O260" s="68" t="s">
        <v>531</v>
      </c>
      <c r="P260" s="70"/>
      <c r="Q260" s="91" t="str">
        <f t="shared" si="55"/>
        <v>NO</v>
      </c>
      <c r="R260" s="93" t="s">
        <v>531</v>
      </c>
      <c r="S260" s="95">
        <v>1394692</v>
      </c>
      <c r="T260" s="75">
        <v>164144</v>
      </c>
      <c r="U260" s="75">
        <v>175182</v>
      </c>
      <c r="V260" s="97">
        <v>117919</v>
      </c>
      <c r="W260" s="72">
        <f t="shared" si="56"/>
        <v>0</v>
      </c>
      <c r="X260" s="64">
        <f t="shared" si="57"/>
        <v>0</v>
      </c>
      <c r="Y260" s="64">
        <f t="shared" si="58"/>
        <v>0</v>
      </c>
      <c r="Z260" s="66">
        <f t="shared" si="59"/>
        <v>0</v>
      </c>
      <c r="AA260" s="99" t="str">
        <f t="shared" si="60"/>
        <v>-</v>
      </c>
      <c r="AB260" s="72">
        <f t="shared" si="61"/>
        <v>0</v>
      </c>
      <c r="AC260" s="64">
        <f t="shared" si="62"/>
        <v>0</v>
      </c>
      <c r="AD260" s="66">
        <f t="shared" si="63"/>
        <v>0</v>
      </c>
      <c r="AE260" s="99" t="str">
        <f t="shared" si="64"/>
        <v>-</v>
      </c>
      <c r="AF260" s="72">
        <f t="shared" si="65"/>
        <v>0</v>
      </c>
    </row>
    <row r="261" spans="1:32" ht="12.75">
      <c r="A261" s="80">
        <v>3107530</v>
      </c>
      <c r="B261" s="81">
        <v>120002000</v>
      </c>
      <c r="C261" s="72" t="s">
        <v>1323</v>
      </c>
      <c r="D261" s="64" t="s">
        <v>1324</v>
      </c>
      <c r="E261" s="64" t="s">
        <v>1325</v>
      </c>
      <c r="F261" s="64">
        <v>68036</v>
      </c>
      <c r="G261" s="65">
        <v>100</v>
      </c>
      <c r="H261" s="66">
        <v>4026665617</v>
      </c>
      <c r="I261" s="67">
        <v>7</v>
      </c>
      <c r="J261" s="68" t="s">
        <v>530</v>
      </c>
      <c r="K261" s="91"/>
      <c r="L261" s="84">
        <v>0</v>
      </c>
      <c r="M261" s="88" t="s">
        <v>528</v>
      </c>
      <c r="N261" s="71">
        <v>25.92592593</v>
      </c>
      <c r="O261" s="68" t="s">
        <v>530</v>
      </c>
      <c r="P261" s="70"/>
      <c r="Q261" s="91" t="str">
        <f t="shared" si="55"/>
        <v>NO</v>
      </c>
      <c r="R261" s="93" t="s">
        <v>530</v>
      </c>
      <c r="S261" s="95">
        <v>0</v>
      </c>
      <c r="T261" s="75">
        <v>0</v>
      </c>
      <c r="U261" s="75">
        <v>0</v>
      </c>
      <c r="V261" s="97">
        <v>0</v>
      </c>
      <c r="W261" s="72">
        <f t="shared" si="56"/>
        <v>1</v>
      </c>
      <c r="X261" s="64">
        <f t="shared" si="57"/>
        <v>0</v>
      </c>
      <c r="Y261" s="64">
        <f t="shared" si="58"/>
        <v>0</v>
      </c>
      <c r="Z261" s="66">
        <f t="shared" si="59"/>
        <v>0</v>
      </c>
      <c r="AA261" s="99" t="str">
        <f t="shared" si="60"/>
        <v>-</v>
      </c>
      <c r="AB261" s="72">
        <f t="shared" si="61"/>
        <v>1</v>
      </c>
      <c r="AC261" s="64">
        <f t="shared" si="62"/>
        <v>1</v>
      </c>
      <c r="AD261" s="66" t="str">
        <f t="shared" si="63"/>
        <v>Initial</v>
      </c>
      <c r="AE261" s="99" t="str">
        <f t="shared" si="64"/>
        <v>-</v>
      </c>
      <c r="AF261" s="72">
        <f t="shared" si="65"/>
        <v>0</v>
      </c>
    </row>
    <row r="262" spans="1:32" ht="12.75">
      <c r="A262" s="80">
        <v>3172910</v>
      </c>
      <c r="B262" s="81">
        <v>820015000</v>
      </c>
      <c r="C262" s="72" t="s">
        <v>233</v>
      </c>
      <c r="D262" s="64" t="s">
        <v>234</v>
      </c>
      <c r="E262" s="64" t="s">
        <v>235</v>
      </c>
      <c r="F262" s="64">
        <v>68852</v>
      </c>
      <c r="G262" s="65">
        <v>167</v>
      </c>
      <c r="H262" s="66">
        <v>3084462244</v>
      </c>
      <c r="I262" s="67">
        <v>7</v>
      </c>
      <c r="J262" s="68" t="s">
        <v>530</v>
      </c>
      <c r="K262" s="91"/>
      <c r="L262" s="84">
        <v>121.81</v>
      </c>
      <c r="M262" s="88" t="s">
        <v>529</v>
      </c>
      <c r="N262" s="71">
        <v>14.54545455</v>
      </c>
      <c r="O262" s="68" t="s">
        <v>531</v>
      </c>
      <c r="P262" s="70"/>
      <c r="Q262" s="91" t="str">
        <f t="shared" si="55"/>
        <v>NO</v>
      </c>
      <c r="R262" s="93" t="s">
        <v>530</v>
      </c>
      <c r="S262" s="95">
        <v>5985</v>
      </c>
      <c r="T262" s="75">
        <v>819</v>
      </c>
      <c r="U262" s="75">
        <v>756</v>
      </c>
      <c r="V262" s="97">
        <v>684</v>
      </c>
      <c r="W262" s="72">
        <f t="shared" si="56"/>
        <v>1</v>
      </c>
      <c r="X262" s="64">
        <f t="shared" si="57"/>
        <v>1</v>
      </c>
      <c r="Y262" s="64">
        <f t="shared" si="58"/>
        <v>0</v>
      </c>
      <c r="Z262" s="66">
        <f t="shared" si="59"/>
        <v>0</v>
      </c>
      <c r="AA262" s="99" t="str">
        <f t="shared" si="60"/>
        <v>SRSA</v>
      </c>
      <c r="AB262" s="72">
        <f t="shared" si="61"/>
        <v>1</v>
      </c>
      <c r="AC262" s="64">
        <f t="shared" si="62"/>
        <v>0</v>
      </c>
      <c r="AD262" s="66">
        <f t="shared" si="63"/>
        <v>0</v>
      </c>
      <c r="AE262" s="99" t="str">
        <f t="shared" si="64"/>
        <v>-</v>
      </c>
      <c r="AF262" s="72">
        <f t="shared" si="65"/>
        <v>0</v>
      </c>
    </row>
    <row r="263" spans="1:32" ht="12.75">
      <c r="A263" s="80">
        <v>3132820</v>
      </c>
      <c r="B263" s="81">
        <v>640032000</v>
      </c>
      <c r="C263" s="72" t="s">
        <v>1498</v>
      </c>
      <c r="D263" s="64" t="s">
        <v>1499</v>
      </c>
      <c r="E263" s="64" t="s">
        <v>1500</v>
      </c>
      <c r="F263" s="64">
        <v>68321</v>
      </c>
      <c r="G263" s="65">
        <v>9722</v>
      </c>
      <c r="H263" s="66">
        <v>4022745687</v>
      </c>
      <c r="I263" s="67">
        <v>7</v>
      </c>
      <c r="J263" s="68" t="s">
        <v>530</v>
      </c>
      <c r="K263" s="91"/>
      <c r="L263" s="84">
        <v>12.58</v>
      </c>
      <c r="M263" s="88" t="s">
        <v>528</v>
      </c>
      <c r="N263" s="71">
        <v>19.04761905</v>
      </c>
      <c r="O263" s="68" t="s">
        <v>531</v>
      </c>
      <c r="P263" s="70"/>
      <c r="Q263" s="91" t="str">
        <f t="shared" si="55"/>
        <v>NO</v>
      </c>
      <c r="R263" s="93" t="s">
        <v>530</v>
      </c>
      <c r="S263" s="95">
        <v>2221</v>
      </c>
      <c r="T263" s="75">
        <v>0</v>
      </c>
      <c r="U263" s="75">
        <v>30</v>
      </c>
      <c r="V263" s="97">
        <v>56</v>
      </c>
      <c r="W263" s="72">
        <f t="shared" si="56"/>
        <v>1</v>
      </c>
      <c r="X263" s="64">
        <f t="shared" si="57"/>
        <v>1</v>
      </c>
      <c r="Y263" s="64">
        <f t="shared" si="58"/>
        <v>0</v>
      </c>
      <c r="Z263" s="66">
        <f t="shared" si="59"/>
        <v>0</v>
      </c>
      <c r="AA263" s="99" t="str">
        <f t="shared" si="60"/>
        <v>SRSA</v>
      </c>
      <c r="AB263" s="72">
        <f t="shared" si="61"/>
        <v>1</v>
      </c>
      <c r="AC263" s="64">
        <f t="shared" si="62"/>
        <v>0</v>
      </c>
      <c r="AD263" s="66">
        <f t="shared" si="63"/>
        <v>0</v>
      </c>
      <c r="AE263" s="99" t="str">
        <f t="shared" si="64"/>
        <v>-</v>
      </c>
      <c r="AF263" s="72">
        <f t="shared" si="65"/>
        <v>0</v>
      </c>
    </row>
    <row r="264" spans="1:32" ht="12.75">
      <c r="A264" s="80">
        <v>3100114</v>
      </c>
      <c r="B264" s="81">
        <v>270594000</v>
      </c>
      <c r="C264" s="72" t="s">
        <v>1108</v>
      </c>
      <c r="D264" s="64" t="s">
        <v>1109</v>
      </c>
      <c r="E264" s="64" t="s">
        <v>1110</v>
      </c>
      <c r="F264" s="64">
        <v>68031</v>
      </c>
      <c r="G264" s="65">
        <v>9766</v>
      </c>
      <c r="H264" s="66">
        <v>4026543317</v>
      </c>
      <c r="I264" s="67">
        <v>7</v>
      </c>
      <c r="J264" s="68" t="s">
        <v>530</v>
      </c>
      <c r="K264" s="91"/>
      <c r="L264" s="84">
        <v>600.78</v>
      </c>
      <c r="M264" s="88" t="s">
        <v>528</v>
      </c>
      <c r="N264" s="71">
        <v>8.529411765</v>
      </c>
      <c r="O264" s="68" t="s">
        <v>531</v>
      </c>
      <c r="P264" s="70"/>
      <c r="Q264" s="91" t="str">
        <f t="shared" si="55"/>
        <v>NO</v>
      </c>
      <c r="R264" s="93" t="s">
        <v>530</v>
      </c>
      <c r="S264" s="95">
        <v>23063</v>
      </c>
      <c r="T264" s="75">
        <v>2433</v>
      </c>
      <c r="U264" s="75">
        <v>2758</v>
      </c>
      <c r="V264" s="97">
        <v>2376</v>
      </c>
      <c r="W264" s="72">
        <f t="shared" si="56"/>
        <v>1</v>
      </c>
      <c r="X264" s="64">
        <f t="shared" si="57"/>
        <v>0</v>
      </c>
      <c r="Y264" s="64">
        <f t="shared" si="58"/>
        <v>0</v>
      </c>
      <c r="Z264" s="66">
        <f t="shared" si="59"/>
        <v>0</v>
      </c>
      <c r="AA264" s="99" t="str">
        <f t="shared" si="60"/>
        <v>-</v>
      </c>
      <c r="AB264" s="72">
        <f t="shared" si="61"/>
        <v>1</v>
      </c>
      <c r="AC264" s="64">
        <f t="shared" si="62"/>
        <v>0</v>
      </c>
      <c r="AD264" s="66">
        <f t="shared" si="63"/>
        <v>0</v>
      </c>
      <c r="AE264" s="99" t="str">
        <f t="shared" si="64"/>
        <v>-</v>
      </c>
      <c r="AF264" s="72">
        <f t="shared" si="65"/>
        <v>0</v>
      </c>
    </row>
    <row r="265" spans="1:32" ht="12.75">
      <c r="A265" s="80">
        <v>3172990</v>
      </c>
      <c r="B265" s="81">
        <v>690055000</v>
      </c>
      <c r="C265" s="72" t="s">
        <v>236</v>
      </c>
      <c r="D265" s="64" t="s">
        <v>237</v>
      </c>
      <c r="E265" s="64" t="s">
        <v>238</v>
      </c>
      <c r="F265" s="64">
        <v>68958</v>
      </c>
      <c r="G265" s="65">
        <v>250</v>
      </c>
      <c r="H265" s="66">
        <v>3088762111</v>
      </c>
      <c r="I265" s="67">
        <v>7</v>
      </c>
      <c r="J265" s="68" t="s">
        <v>530</v>
      </c>
      <c r="K265" s="91"/>
      <c r="L265" s="84">
        <v>196.26034</v>
      </c>
      <c r="M265" s="88" t="s">
        <v>528</v>
      </c>
      <c r="N265" s="71">
        <v>3.355704698</v>
      </c>
      <c r="O265" s="68" t="s">
        <v>531</v>
      </c>
      <c r="P265" s="70"/>
      <c r="Q265" s="91" t="str">
        <f t="shared" si="55"/>
        <v>NO</v>
      </c>
      <c r="R265" s="93" t="s">
        <v>530</v>
      </c>
      <c r="S265" s="95">
        <v>5573.486</v>
      </c>
      <c r="T265" s="75">
        <v>592.12</v>
      </c>
      <c r="U265" s="75">
        <v>664.434</v>
      </c>
      <c r="V265" s="97">
        <v>781.234</v>
      </c>
      <c r="W265" s="72">
        <f t="shared" si="56"/>
        <v>1</v>
      </c>
      <c r="X265" s="64">
        <f t="shared" si="57"/>
        <v>1</v>
      </c>
      <c r="Y265" s="64">
        <f t="shared" si="58"/>
        <v>0</v>
      </c>
      <c r="Z265" s="66">
        <f t="shared" si="59"/>
        <v>0</v>
      </c>
      <c r="AA265" s="99" t="str">
        <f t="shared" si="60"/>
        <v>SRSA</v>
      </c>
      <c r="AB265" s="72">
        <f t="shared" si="61"/>
        <v>1</v>
      </c>
      <c r="AC265" s="64">
        <f t="shared" si="62"/>
        <v>0</v>
      </c>
      <c r="AD265" s="66">
        <f t="shared" si="63"/>
        <v>0</v>
      </c>
      <c r="AE265" s="99" t="str">
        <f t="shared" si="64"/>
        <v>-</v>
      </c>
      <c r="AF265" s="72">
        <f t="shared" si="65"/>
        <v>0</v>
      </c>
    </row>
    <row r="266" spans="1:32" ht="12.75">
      <c r="A266" s="80">
        <v>3133550</v>
      </c>
      <c r="B266" s="81">
        <v>170033000</v>
      </c>
      <c r="C266" s="72" t="s">
        <v>1506</v>
      </c>
      <c r="D266" s="64" t="s">
        <v>1507</v>
      </c>
      <c r="E266" s="64" t="s">
        <v>1508</v>
      </c>
      <c r="F266" s="64">
        <v>69162</v>
      </c>
      <c r="G266" s="65">
        <v>4124</v>
      </c>
      <c r="H266" s="66">
        <v>3082543966</v>
      </c>
      <c r="I266" s="67">
        <v>7</v>
      </c>
      <c r="J266" s="68" t="s">
        <v>530</v>
      </c>
      <c r="K266" s="91"/>
      <c r="L266" s="84">
        <v>37.59</v>
      </c>
      <c r="M266" s="88" t="s">
        <v>529</v>
      </c>
      <c r="N266" s="71">
        <v>6.25</v>
      </c>
      <c r="O266" s="68" t="s">
        <v>531</v>
      </c>
      <c r="P266" s="70"/>
      <c r="Q266" s="91" t="str">
        <f t="shared" si="55"/>
        <v>NO</v>
      </c>
      <c r="R266" s="93" t="s">
        <v>530</v>
      </c>
      <c r="S266" s="95">
        <v>1571</v>
      </c>
      <c r="T266" s="75">
        <v>0</v>
      </c>
      <c r="U266" s="75">
        <v>77</v>
      </c>
      <c r="V266" s="97">
        <v>146</v>
      </c>
      <c r="W266" s="72">
        <f t="shared" si="56"/>
        <v>1</v>
      </c>
      <c r="X266" s="64">
        <f t="shared" si="57"/>
        <v>1</v>
      </c>
      <c r="Y266" s="64">
        <f t="shared" si="58"/>
        <v>0</v>
      </c>
      <c r="Z266" s="66">
        <f t="shared" si="59"/>
        <v>0</v>
      </c>
      <c r="AA266" s="99" t="str">
        <f t="shared" si="60"/>
        <v>SRSA</v>
      </c>
      <c r="AB266" s="72">
        <f t="shared" si="61"/>
        <v>1</v>
      </c>
      <c r="AC266" s="64">
        <f t="shared" si="62"/>
        <v>0</v>
      </c>
      <c r="AD266" s="66">
        <f t="shared" si="63"/>
        <v>0</v>
      </c>
      <c r="AE266" s="99" t="str">
        <f t="shared" si="64"/>
        <v>-</v>
      </c>
      <c r="AF266" s="72">
        <f t="shared" si="65"/>
        <v>0</v>
      </c>
    </row>
    <row r="267" spans="1:32" ht="12.75">
      <c r="A267" s="80">
        <v>3173050</v>
      </c>
      <c r="B267" s="81">
        <v>130032000</v>
      </c>
      <c r="C267" s="72" t="s">
        <v>239</v>
      </c>
      <c r="D267" s="64" t="s">
        <v>240</v>
      </c>
      <c r="E267" s="64" t="s">
        <v>241</v>
      </c>
      <c r="F267" s="64">
        <v>68037</v>
      </c>
      <c r="G267" s="65">
        <v>489</v>
      </c>
      <c r="H267" s="66">
        <v>4022343585</v>
      </c>
      <c r="I267" s="67">
        <v>8</v>
      </c>
      <c r="J267" s="68" t="s">
        <v>530</v>
      </c>
      <c r="K267" s="91"/>
      <c r="L267" s="84">
        <v>471.88</v>
      </c>
      <c r="M267" s="88" t="s">
        <v>528</v>
      </c>
      <c r="N267" s="71">
        <v>9.467455621</v>
      </c>
      <c r="O267" s="68" t="s">
        <v>531</v>
      </c>
      <c r="P267" s="70"/>
      <c r="Q267" s="91" t="str">
        <f t="shared" si="55"/>
        <v>NO</v>
      </c>
      <c r="R267" s="93" t="s">
        <v>530</v>
      </c>
      <c r="S267" s="95">
        <v>15721</v>
      </c>
      <c r="T267" s="75">
        <v>1411</v>
      </c>
      <c r="U267" s="75">
        <v>1854</v>
      </c>
      <c r="V267" s="97">
        <v>1844</v>
      </c>
      <c r="W267" s="72">
        <f t="shared" si="56"/>
        <v>1</v>
      </c>
      <c r="X267" s="64">
        <f t="shared" si="57"/>
        <v>1</v>
      </c>
      <c r="Y267" s="64">
        <f t="shared" si="58"/>
        <v>0</v>
      </c>
      <c r="Z267" s="66">
        <f t="shared" si="59"/>
        <v>0</v>
      </c>
      <c r="AA267" s="99" t="str">
        <f t="shared" si="60"/>
        <v>SRSA</v>
      </c>
      <c r="AB267" s="72">
        <f t="shared" si="61"/>
        <v>1</v>
      </c>
      <c r="AC267" s="64">
        <f t="shared" si="62"/>
        <v>0</v>
      </c>
      <c r="AD267" s="66">
        <f t="shared" si="63"/>
        <v>0</v>
      </c>
      <c r="AE267" s="99" t="str">
        <f t="shared" si="64"/>
        <v>-</v>
      </c>
      <c r="AF267" s="72">
        <f t="shared" si="65"/>
        <v>0</v>
      </c>
    </row>
    <row r="268" spans="1:32" ht="12.75">
      <c r="A268" s="80">
        <v>3173090</v>
      </c>
      <c r="B268" s="81">
        <v>820001000</v>
      </c>
      <c r="C268" s="72" t="s">
        <v>242</v>
      </c>
      <c r="D268" s="64" t="s">
        <v>243</v>
      </c>
      <c r="E268" s="64" t="s">
        <v>244</v>
      </c>
      <c r="F268" s="64">
        <v>68853</v>
      </c>
      <c r="G268" s="65">
        <v>628</v>
      </c>
      <c r="H268" s="66">
        <v>3087450120</v>
      </c>
      <c r="I268" s="67">
        <v>7</v>
      </c>
      <c r="J268" s="68" t="s">
        <v>530</v>
      </c>
      <c r="K268" s="91"/>
      <c r="L268" s="84">
        <v>331.79</v>
      </c>
      <c r="M268" s="88" t="s">
        <v>529</v>
      </c>
      <c r="N268" s="71">
        <v>15.69148936</v>
      </c>
      <c r="O268" s="68" t="s">
        <v>531</v>
      </c>
      <c r="P268" s="70"/>
      <c r="Q268" s="91" t="str">
        <f t="shared" si="55"/>
        <v>NO</v>
      </c>
      <c r="R268" s="93" t="s">
        <v>530</v>
      </c>
      <c r="S268" s="95">
        <v>25198</v>
      </c>
      <c r="T268" s="75">
        <v>2587</v>
      </c>
      <c r="U268" s="75">
        <v>2438</v>
      </c>
      <c r="V268" s="97">
        <v>1293</v>
      </c>
      <c r="W268" s="72">
        <f t="shared" si="56"/>
        <v>1</v>
      </c>
      <c r="X268" s="64">
        <f t="shared" si="57"/>
        <v>1</v>
      </c>
      <c r="Y268" s="64">
        <f t="shared" si="58"/>
        <v>0</v>
      </c>
      <c r="Z268" s="66">
        <f t="shared" si="59"/>
        <v>0</v>
      </c>
      <c r="AA268" s="99" t="str">
        <f t="shared" si="60"/>
        <v>SRSA</v>
      </c>
      <c r="AB268" s="72">
        <f t="shared" si="61"/>
        <v>1</v>
      </c>
      <c r="AC268" s="64">
        <f t="shared" si="62"/>
        <v>0</v>
      </c>
      <c r="AD268" s="66">
        <f t="shared" si="63"/>
        <v>0</v>
      </c>
      <c r="AE268" s="99" t="str">
        <f t="shared" si="64"/>
        <v>-</v>
      </c>
      <c r="AF268" s="72">
        <f t="shared" si="65"/>
        <v>0</v>
      </c>
    </row>
    <row r="269" spans="1:32" ht="12.75">
      <c r="A269" s="80">
        <v>3173120</v>
      </c>
      <c r="B269" s="81">
        <v>580025000</v>
      </c>
      <c r="C269" s="72" t="s">
        <v>245</v>
      </c>
      <c r="D269" s="64" t="s">
        <v>246</v>
      </c>
      <c r="E269" s="64" t="s">
        <v>247</v>
      </c>
      <c r="F269" s="64">
        <v>68879</v>
      </c>
      <c r="G269" s="65">
        <v>170</v>
      </c>
      <c r="H269" s="66">
        <v>3089426115</v>
      </c>
      <c r="I269" s="67">
        <v>7</v>
      </c>
      <c r="J269" s="68" t="s">
        <v>530</v>
      </c>
      <c r="K269" s="91"/>
      <c r="L269" s="84">
        <v>119.43</v>
      </c>
      <c r="M269" s="88" t="s">
        <v>529</v>
      </c>
      <c r="N269" s="71">
        <v>18.88111888</v>
      </c>
      <c r="O269" s="68" t="s">
        <v>531</v>
      </c>
      <c r="P269" s="70"/>
      <c r="Q269" s="91" t="str">
        <f t="shared" si="55"/>
        <v>NO</v>
      </c>
      <c r="R269" s="93" t="s">
        <v>530</v>
      </c>
      <c r="S269" s="95">
        <v>7805</v>
      </c>
      <c r="T269" s="75">
        <v>1737</v>
      </c>
      <c r="U269" s="75">
        <v>1096</v>
      </c>
      <c r="V269" s="97">
        <v>821</v>
      </c>
      <c r="W269" s="72">
        <f t="shared" si="56"/>
        <v>1</v>
      </c>
      <c r="X269" s="64">
        <f t="shared" si="57"/>
        <v>1</v>
      </c>
      <c r="Y269" s="64">
        <f t="shared" si="58"/>
        <v>0</v>
      </c>
      <c r="Z269" s="66">
        <f t="shared" si="59"/>
        <v>0</v>
      </c>
      <c r="AA269" s="99" t="str">
        <f t="shared" si="60"/>
        <v>SRSA</v>
      </c>
      <c r="AB269" s="72">
        <f t="shared" si="61"/>
        <v>1</v>
      </c>
      <c r="AC269" s="64">
        <f t="shared" si="62"/>
        <v>0</v>
      </c>
      <c r="AD269" s="66">
        <f t="shared" si="63"/>
        <v>0</v>
      </c>
      <c r="AE269" s="99" t="str">
        <f t="shared" si="64"/>
        <v>-</v>
      </c>
      <c r="AF269" s="72">
        <f t="shared" si="65"/>
        <v>0</v>
      </c>
    </row>
    <row r="270" spans="1:32" ht="12.75">
      <c r="A270" s="82">
        <v>9993101</v>
      </c>
      <c r="B270" s="82">
        <v>80036000</v>
      </c>
      <c r="C270" s="72" t="s">
        <v>545</v>
      </c>
      <c r="D270" s="64" t="s">
        <v>546</v>
      </c>
      <c r="E270" s="64" t="s">
        <v>1341</v>
      </c>
      <c r="F270" s="64">
        <v>68746</v>
      </c>
      <c r="G270" s="65">
        <v>98</v>
      </c>
      <c r="H270" s="66">
        <v>4025692081</v>
      </c>
      <c r="I270" s="67">
        <v>7</v>
      </c>
      <c r="J270" s="68" t="s">
        <v>530</v>
      </c>
      <c r="K270" s="91"/>
      <c r="L270" s="85">
        <v>100</v>
      </c>
      <c r="M270" s="89"/>
      <c r="N270" s="76"/>
      <c r="O270" s="68"/>
      <c r="P270" s="73"/>
      <c r="Q270" s="91" t="str">
        <f t="shared" si="55"/>
        <v>NO</v>
      </c>
      <c r="R270" s="93" t="s">
        <v>530</v>
      </c>
      <c r="S270" s="95">
        <v>7911</v>
      </c>
      <c r="T270" s="75">
        <v>1431</v>
      </c>
      <c r="U270" s="75">
        <v>1153</v>
      </c>
      <c r="V270" s="97">
        <v>799</v>
      </c>
      <c r="W270" s="72">
        <f t="shared" si="56"/>
        <v>1</v>
      </c>
      <c r="X270" s="64">
        <f t="shared" si="57"/>
        <v>1</v>
      </c>
      <c r="Y270" s="64">
        <f t="shared" si="58"/>
        <v>0</v>
      </c>
      <c r="Z270" s="66">
        <f t="shared" si="59"/>
        <v>0</v>
      </c>
      <c r="AA270" s="99" t="str">
        <f t="shared" si="60"/>
        <v>SRSA</v>
      </c>
      <c r="AB270" s="72">
        <f t="shared" si="61"/>
        <v>1</v>
      </c>
      <c r="AC270" s="64">
        <f t="shared" si="62"/>
        <v>0</v>
      </c>
      <c r="AD270" s="66">
        <f t="shared" si="63"/>
        <v>0</v>
      </c>
      <c r="AE270" s="99" t="str">
        <f t="shared" si="64"/>
        <v>-</v>
      </c>
      <c r="AF270" s="72">
        <f t="shared" si="65"/>
        <v>0</v>
      </c>
    </row>
    <row r="271" spans="1:32" ht="12.75">
      <c r="A271" s="80">
        <v>3173210</v>
      </c>
      <c r="B271" s="81">
        <v>110020000</v>
      </c>
      <c r="C271" s="72" t="s">
        <v>248</v>
      </c>
      <c r="D271" s="64" t="s">
        <v>249</v>
      </c>
      <c r="E271" s="64" t="s">
        <v>250</v>
      </c>
      <c r="F271" s="64">
        <v>68038</v>
      </c>
      <c r="G271" s="65">
        <v>526</v>
      </c>
      <c r="H271" s="66">
        <v>4026872363</v>
      </c>
      <c r="I271" s="67">
        <v>7</v>
      </c>
      <c r="J271" s="68" t="s">
        <v>530</v>
      </c>
      <c r="K271" s="91"/>
      <c r="L271" s="84">
        <v>333.5</v>
      </c>
      <c r="M271" s="88" t="s">
        <v>528</v>
      </c>
      <c r="N271" s="71">
        <v>13.81733021</v>
      </c>
      <c r="O271" s="68" t="s">
        <v>531</v>
      </c>
      <c r="P271" s="70"/>
      <c r="Q271" s="91" t="str">
        <f t="shared" si="55"/>
        <v>NO</v>
      </c>
      <c r="R271" s="93" t="s">
        <v>530</v>
      </c>
      <c r="S271" s="95">
        <v>20506</v>
      </c>
      <c r="T271" s="75">
        <v>2646</v>
      </c>
      <c r="U271" s="75">
        <v>2271</v>
      </c>
      <c r="V271" s="97">
        <v>2043</v>
      </c>
      <c r="W271" s="72">
        <f t="shared" si="56"/>
        <v>1</v>
      </c>
      <c r="X271" s="64">
        <f t="shared" si="57"/>
        <v>1</v>
      </c>
      <c r="Y271" s="64">
        <f t="shared" si="58"/>
        <v>0</v>
      </c>
      <c r="Z271" s="66">
        <f t="shared" si="59"/>
        <v>0</v>
      </c>
      <c r="AA271" s="99" t="str">
        <f t="shared" si="60"/>
        <v>SRSA</v>
      </c>
      <c r="AB271" s="72">
        <f t="shared" si="61"/>
        <v>1</v>
      </c>
      <c r="AC271" s="64">
        <f t="shared" si="62"/>
        <v>0</v>
      </c>
      <c r="AD271" s="66">
        <f t="shared" si="63"/>
        <v>0</v>
      </c>
      <c r="AE271" s="99" t="str">
        <f t="shared" si="64"/>
        <v>-</v>
      </c>
      <c r="AF271" s="72">
        <f t="shared" si="65"/>
        <v>0</v>
      </c>
    </row>
    <row r="272" spans="1:32" ht="12.75">
      <c r="A272" s="80">
        <v>3173230</v>
      </c>
      <c r="B272" s="81">
        <v>590001000</v>
      </c>
      <c r="C272" s="72" t="s">
        <v>251</v>
      </c>
      <c r="D272" s="64" t="s">
        <v>252</v>
      </c>
      <c r="E272" s="64" t="s">
        <v>985</v>
      </c>
      <c r="F272" s="64">
        <v>68748</v>
      </c>
      <c r="G272" s="65">
        <v>450</v>
      </c>
      <c r="H272" s="66">
        <v>4024543336</v>
      </c>
      <c r="I272" s="67">
        <v>7</v>
      </c>
      <c r="J272" s="68" t="s">
        <v>530</v>
      </c>
      <c r="K272" s="91"/>
      <c r="L272" s="84">
        <v>545.6424400000001</v>
      </c>
      <c r="M272" s="88" t="s">
        <v>529</v>
      </c>
      <c r="N272" s="71">
        <v>17.95252226</v>
      </c>
      <c r="O272" s="68" t="s">
        <v>531</v>
      </c>
      <c r="P272" s="70"/>
      <c r="Q272" s="91" t="str">
        <f t="shared" si="55"/>
        <v>NO</v>
      </c>
      <c r="R272" s="93" t="s">
        <v>530</v>
      </c>
      <c r="S272" s="95">
        <v>30958.196</v>
      </c>
      <c r="T272" s="75">
        <v>4755.128</v>
      </c>
      <c r="U272" s="75">
        <v>4485.672</v>
      </c>
      <c r="V272" s="97">
        <v>2185.116</v>
      </c>
      <c r="W272" s="72">
        <f t="shared" si="56"/>
        <v>1</v>
      </c>
      <c r="X272" s="64">
        <f t="shared" si="57"/>
        <v>1</v>
      </c>
      <c r="Y272" s="64">
        <f t="shared" si="58"/>
        <v>0</v>
      </c>
      <c r="Z272" s="66">
        <f t="shared" si="59"/>
        <v>0</v>
      </c>
      <c r="AA272" s="99" t="str">
        <f t="shared" si="60"/>
        <v>SRSA</v>
      </c>
      <c r="AB272" s="72">
        <f t="shared" si="61"/>
        <v>1</v>
      </c>
      <c r="AC272" s="64">
        <f t="shared" si="62"/>
        <v>0</v>
      </c>
      <c r="AD272" s="66">
        <f t="shared" si="63"/>
        <v>0</v>
      </c>
      <c r="AE272" s="99" t="str">
        <f t="shared" si="64"/>
        <v>-</v>
      </c>
      <c r="AF272" s="72">
        <f t="shared" si="65"/>
        <v>0</v>
      </c>
    </row>
    <row r="273" spans="1:32" ht="12.75">
      <c r="A273" s="80">
        <v>3173290</v>
      </c>
      <c r="B273" s="81">
        <v>550148000</v>
      </c>
      <c r="C273" s="72" t="s">
        <v>253</v>
      </c>
      <c r="D273" s="64" t="s">
        <v>254</v>
      </c>
      <c r="E273" s="64" t="s">
        <v>255</v>
      </c>
      <c r="F273" s="64">
        <v>68402</v>
      </c>
      <c r="G273" s="65">
        <v>9561</v>
      </c>
      <c r="H273" s="66">
        <v>4027962151</v>
      </c>
      <c r="I273" s="67">
        <v>8</v>
      </c>
      <c r="J273" s="68" t="s">
        <v>530</v>
      </c>
      <c r="K273" s="91"/>
      <c r="L273" s="84">
        <v>435.31</v>
      </c>
      <c r="M273" s="88" t="s">
        <v>528</v>
      </c>
      <c r="N273" s="71">
        <v>1.141552511</v>
      </c>
      <c r="O273" s="68" t="s">
        <v>531</v>
      </c>
      <c r="P273" s="70"/>
      <c r="Q273" s="91" t="str">
        <f t="shared" si="55"/>
        <v>NO</v>
      </c>
      <c r="R273" s="93" t="s">
        <v>530</v>
      </c>
      <c r="S273" s="95">
        <v>5859</v>
      </c>
      <c r="T273" s="75">
        <v>573</v>
      </c>
      <c r="U273" s="75">
        <v>1103</v>
      </c>
      <c r="V273" s="97">
        <v>1702</v>
      </c>
      <c r="W273" s="72">
        <f t="shared" si="56"/>
        <v>1</v>
      </c>
      <c r="X273" s="64">
        <f t="shared" si="57"/>
        <v>1</v>
      </c>
      <c r="Y273" s="64">
        <f t="shared" si="58"/>
        <v>0</v>
      </c>
      <c r="Z273" s="66">
        <f t="shared" si="59"/>
        <v>0</v>
      </c>
      <c r="AA273" s="99" t="str">
        <f t="shared" si="60"/>
        <v>SRSA</v>
      </c>
      <c r="AB273" s="72">
        <f t="shared" si="61"/>
        <v>1</v>
      </c>
      <c r="AC273" s="64">
        <f t="shared" si="62"/>
        <v>0</v>
      </c>
      <c r="AD273" s="66">
        <f t="shared" si="63"/>
        <v>0</v>
      </c>
      <c r="AE273" s="99" t="str">
        <f t="shared" si="64"/>
        <v>-</v>
      </c>
      <c r="AF273" s="72">
        <f t="shared" si="65"/>
        <v>0</v>
      </c>
    </row>
    <row r="274" spans="1:32" ht="12.75">
      <c r="A274" s="80">
        <v>3135280</v>
      </c>
      <c r="B274" s="81">
        <v>780036000</v>
      </c>
      <c r="C274" s="72" t="s">
        <v>1521</v>
      </c>
      <c r="D274" s="64" t="s">
        <v>1522</v>
      </c>
      <c r="E274" s="64" t="s">
        <v>1523</v>
      </c>
      <c r="F274" s="64">
        <v>68040</v>
      </c>
      <c r="G274" s="65">
        <v>38</v>
      </c>
      <c r="H274" s="66">
        <v>4026425601</v>
      </c>
      <c r="I274" s="67">
        <v>8</v>
      </c>
      <c r="J274" s="68" t="s">
        <v>530</v>
      </c>
      <c r="K274" s="91"/>
      <c r="L274" s="84">
        <v>8.75</v>
      </c>
      <c r="M274" s="88" t="s">
        <v>528</v>
      </c>
      <c r="N274" s="71">
        <v>13.33333333</v>
      </c>
      <c r="O274" s="68" t="s">
        <v>531</v>
      </c>
      <c r="P274" s="70"/>
      <c r="Q274" s="91" t="str">
        <f t="shared" si="55"/>
        <v>NO</v>
      </c>
      <c r="R274" s="93" t="s">
        <v>530</v>
      </c>
      <c r="S274" s="95">
        <v>1250</v>
      </c>
      <c r="T274" s="75">
        <v>0</v>
      </c>
      <c r="U274" s="75">
        <v>20</v>
      </c>
      <c r="V274" s="97">
        <v>37</v>
      </c>
      <c r="W274" s="72">
        <f t="shared" si="56"/>
        <v>1</v>
      </c>
      <c r="X274" s="64">
        <f t="shared" si="57"/>
        <v>1</v>
      </c>
      <c r="Y274" s="64">
        <f t="shared" si="58"/>
        <v>0</v>
      </c>
      <c r="Z274" s="66">
        <f t="shared" si="59"/>
        <v>0</v>
      </c>
      <c r="AA274" s="99" t="str">
        <f t="shared" si="60"/>
        <v>SRSA</v>
      </c>
      <c r="AB274" s="72">
        <f t="shared" si="61"/>
        <v>1</v>
      </c>
      <c r="AC274" s="64">
        <f t="shared" si="62"/>
        <v>0</v>
      </c>
      <c r="AD274" s="66">
        <f t="shared" si="63"/>
        <v>0</v>
      </c>
      <c r="AE274" s="99" t="str">
        <f t="shared" si="64"/>
        <v>-</v>
      </c>
      <c r="AF274" s="72">
        <f t="shared" si="65"/>
        <v>0</v>
      </c>
    </row>
    <row r="275" spans="1:32" ht="12.75">
      <c r="A275" s="80">
        <v>3161920</v>
      </c>
      <c r="B275" s="81">
        <v>130096000</v>
      </c>
      <c r="C275" s="72" t="s">
        <v>47</v>
      </c>
      <c r="D275" s="64" t="s">
        <v>48</v>
      </c>
      <c r="E275" s="64" t="s">
        <v>49</v>
      </c>
      <c r="F275" s="64">
        <v>68403</v>
      </c>
      <c r="G275" s="65">
        <v>98</v>
      </c>
      <c r="H275" s="66">
        <v>4022345234</v>
      </c>
      <c r="I275" s="67">
        <v>8</v>
      </c>
      <c r="J275" s="68" t="s">
        <v>530</v>
      </c>
      <c r="K275" s="91"/>
      <c r="L275" s="84">
        <v>26.31</v>
      </c>
      <c r="M275" s="88" t="s">
        <v>528</v>
      </c>
      <c r="N275" s="71">
        <v>6.52173913</v>
      </c>
      <c r="O275" s="68" t="s">
        <v>531</v>
      </c>
      <c r="P275" s="70"/>
      <c r="Q275" s="91" t="str">
        <f t="shared" si="55"/>
        <v>NO</v>
      </c>
      <c r="R275" s="93" t="s">
        <v>530</v>
      </c>
      <c r="S275" s="95">
        <v>1563</v>
      </c>
      <c r="T275" s="75">
        <v>0</v>
      </c>
      <c r="U275" s="75">
        <v>57</v>
      </c>
      <c r="V275" s="97">
        <v>109</v>
      </c>
      <c r="W275" s="72">
        <f t="shared" si="56"/>
        <v>1</v>
      </c>
      <c r="X275" s="64">
        <f t="shared" si="57"/>
        <v>1</v>
      </c>
      <c r="Y275" s="64">
        <f t="shared" si="58"/>
        <v>0</v>
      </c>
      <c r="Z275" s="66">
        <f t="shared" si="59"/>
        <v>0</v>
      </c>
      <c r="AA275" s="99" t="str">
        <f t="shared" si="60"/>
        <v>SRSA</v>
      </c>
      <c r="AB275" s="72">
        <f t="shared" si="61"/>
        <v>1</v>
      </c>
      <c r="AC275" s="64">
        <f t="shared" si="62"/>
        <v>0</v>
      </c>
      <c r="AD275" s="66">
        <f t="shared" si="63"/>
        <v>0</v>
      </c>
      <c r="AE275" s="99" t="str">
        <f t="shared" si="64"/>
        <v>-</v>
      </c>
      <c r="AF275" s="72">
        <f t="shared" si="65"/>
        <v>0</v>
      </c>
    </row>
    <row r="276" spans="1:32" ht="12.75">
      <c r="A276" s="80">
        <v>3142330</v>
      </c>
      <c r="B276" s="81">
        <v>740047000</v>
      </c>
      <c r="C276" s="72" t="s">
        <v>1553</v>
      </c>
      <c r="D276" s="64" t="s">
        <v>1554</v>
      </c>
      <c r="E276" s="64" t="s">
        <v>1555</v>
      </c>
      <c r="F276" s="64">
        <v>68355</v>
      </c>
      <c r="G276" s="65">
        <v>9616</v>
      </c>
      <c r="H276" s="66">
        <v>4022454889</v>
      </c>
      <c r="I276" s="67">
        <v>7</v>
      </c>
      <c r="J276" s="68" t="s">
        <v>530</v>
      </c>
      <c r="K276" s="91"/>
      <c r="L276" s="84">
        <v>8.75</v>
      </c>
      <c r="M276" s="88" t="s">
        <v>528</v>
      </c>
      <c r="N276" s="71">
        <v>5</v>
      </c>
      <c r="O276" s="68" t="s">
        <v>531</v>
      </c>
      <c r="P276" s="70"/>
      <c r="Q276" s="91" t="str">
        <f t="shared" si="55"/>
        <v>NO</v>
      </c>
      <c r="R276" s="93" t="s">
        <v>530</v>
      </c>
      <c r="S276" s="95">
        <v>881</v>
      </c>
      <c r="T276" s="75">
        <v>0</v>
      </c>
      <c r="U276" s="75">
        <v>18</v>
      </c>
      <c r="V276" s="97">
        <v>34</v>
      </c>
      <c r="W276" s="72">
        <f t="shared" si="56"/>
        <v>1</v>
      </c>
      <c r="X276" s="64">
        <f t="shared" si="57"/>
        <v>1</v>
      </c>
      <c r="Y276" s="64">
        <f t="shared" si="58"/>
        <v>0</v>
      </c>
      <c r="Z276" s="66">
        <f t="shared" si="59"/>
        <v>0</v>
      </c>
      <c r="AA276" s="99" t="str">
        <f t="shared" si="60"/>
        <v>SRSA</v>
      </c>
      <c r="AB276" s="72">
        <f t="shared" si="61"/>
        <v>1</v>
      </c>
      <c r="AC276" s="64">
        <f t="shared" si="62"/>
        <v>0</v>
      </c>
      <c r="AD276" s="66">
        <f t="shared" si="63"/>
        <v>0</v>
      </c>
      <c r="AE276" s="99" t="str">
        <f t="shared" si="64"/>
        <v>-</v>
      </c>
      <c r="AF276" s="72">
        <f t="shared" si="65"/>
        <v>0</v>
      </c>
    </row>
    <row r="277" spans="1:32" ht="12.75">
      <c r="A277" s="80">
        <v>3173350</v>
      </c>
      <c r="B277" s="81">
        <v>210169000</v>
      </c>
      <c r="C277" s="72" t="s">
        <v>256</v>
      </c>
      <c r="D277" s="64" t="s">
        <v>257</v>
      </c>
      <c r="E277" s="64" t="s">
        <v>258</v>
      </c>
      <c r="F277" s="64">
        <v>68855</v>
      </c>
      <c r="G277" s="65">
        <v>88</v>
      </c>
      <c r="H277" s="66">
        <v>3087323461</v>
      </c>
      <c r="I277" s="67">
        <v>7</v>
      </c>
      <c r="J277" s="68" t="s">
        <v>530</v>
      </c>
      <c r="K277" s="91"/>
      <c r="L277" s="84">
        <v>16.45</v>
      </c>
      <c r="M277" s="88" t="s">
        <v>529</v>
      </c>
      <c r="N277" s="71">
        <v>17.64705882</v>
      </c>
      <c r="O277" s="68" t="s">
        <v>531</v>
      </c>
      <c r="P277" s="70"/>
      <c r="Q277" s="91" t="str">
        <f t="shared" si="55"/>
        <v>NO</v>
      </c>
      <c r="R277" s="93" t="s">
        <v>530</v>
      </c>
      <c r="S277" s="95">
        <v>1565</v>
      </c>
      <c r="T277" s="75">
        <v>36</v>
      </c>
      <c r="U277" s="75">
        <v>33</v>
      </c>
      <c r="V277" s="97">
        <v>110</v>
      </c>
      <c r="W277" s="72">
        <f t="shared" si="56"/>
        <v>1</v>
      </c>
      <c r="X277" s="64">
        <f t="shared" si="57"/>
        <v>1</v>
      </c>
      <c r="Y277" s="64">
        <f t="shared" si="58"/>
        <v>0</v>
      </c>
      <c r="Z277" s="66">
        <f t="shared" si="59"/>
        <v>0</v>
      </c>
      <c r="AA277" s="99" t="str">
        <f t="shared" si="60"/>
        <v>SRSA</v>
      </c>
      <c r="AB277" s="72">
        <f t="shared" si="61"/>
        <v>1</v>
      </c>
      <c r="AC277" s="64">
        <f t="shared" si="62"/>
        <v>0</v>
      </c>
      <c r="AD277" s="66">
        <f t="shared" si="63"/>
        <v>0</v>
      </c>
      <c r="AE277" s="99" t="str">
        <f t="shared" si="64"/>
        <v>-</v>
      </c>
      <c r="AF277" s="72">
        <f t="shared" si="65"/>
        <v>0</v>
      </c>
    </row>
    <row r="278" spans="1:32" ht="12.75">
      <c r="A278" s="82">
        <v>3100023</v>
      </c>
      <c r="B278" s="82">
        <v>560007000</v>
      </c>
      <c r="C278" s="72" t="s">
        <v>974</v>
      </c>
      <c r="D278" s="64" t="s">
        <v>975</v>
      </c>
      <c r="E278" s="64" t="s">
        <v>976</v>
      </c>
      <c r="F278" s="64">
        <v>69151</v>
      </c>
      <c r="G278" s="64">
        <v>188</v>
      </c>
      <c r="H278" s="66">
        <v>3085824585</v>
      </c>
      <c r="I278" s="67">
        <v>7</v>
      </c>
      <c r="J278" s="68" t="s">
        <v>530</v>
      </c>
      <c r="K278" s="91"/>
      <c r="L278" s="84">
        <v>260.89</v>
      </c>
      <c r="M278" s="88" t="s">
        <v>528</v>
      </c>
      <c r="N278" s="71">
        <v>26.76056338</v>
      </c>
      <c r="O278" s="68" t="s">
        <v>530</v>
      </c>
      <c r="P278" s="70"/>
      <c r="Q278" s="91" t="str">
        <f t="shared" si="55"/>
        <v>NO</v>
      </c>
      <c r="R278" s="93" t="s">
        <v>530</v>
      </c>
      <c r="S278" s="95">
        <v>13924</v>
      </c>
      <c r="T278" s="75">
        <v>1806</v>
      </c>
      <c r="U278" s="75">
        <v>1894</v>
      </c>
      <c r="V278" s="97">
        <v>1083</v>
      </c>
      <c r="W278" s="72">
        <f t="shared" si="56"/>
        <v>1</v>
      </c>
      <c r="X278" s="64">
        <f t="shared" si="57"/>
        <v>1</v>
      </c>
      <c r="Y278" s="64">
        <f t="shared" si="58"/>
        <v>0</v>
      </c>
      <c r="Z278" s="66">
        <f t="shared" si="59"/>
        <v>0</v>
      </c>
      <c r="AA278" s="99" t="str">
        <f t="shared" si="60"/>
        <v>SRSA</v>
      </c>
      <c r="AB278" s="72">
        <f t="shared" si="61"/>
        <v>1</v>
      </c>
      <c r="AC278" s="64">
        <f t="shared" si="62"/>
        <v>1</v>
      </c>
      <c r="AD278" s="66" t="str">
        <f t="shared" si="63"/>
        <v>Initial</v>
      </c>
      <c r="AE278" s="99" t="str">
        <f t="shared" si="64"/>
        <v>-</v>
      </c>
      <c r="AF278" s="72" t="str">
        <f t="shared" si="65"/>
        <v>SRSA</v>
      </c>
    </row>
    <row r="279" spans="1:32" ht="12.75">
      <c r="A279" s="80">
        <v>3173440</v>
      </c>
      <c r="B279" s="81">
        <v>320046000</v>
      </c>
      <c r="C279" s="72" t="s">
        <v>259</v>
      </c>
      <c r="D279" s="64" t="s">
        <v>260</v>
      </c>
      <c r="E279" s="64" t="s">
        <v>261</v>
      </c>
      <c r="F279" s="64">
        <v>69038</v>
      </c>
      <c r="G279" s="65">
        <v>46</v>
      </c>
      <c r="H279" s="66">
        <v>3083624223</v>
      </c>
      <c r="I279" s="67">
        <v>7</v>
      </c>
      <c r="J279" s="68" t="s">
        <v>530</v>
      </c>
      <c r="K279" s="91"/>
      <c r="L279" s="84">
        <v>169.04</v>
      </c>
      <c r="M279" s="88" t="s">
        <v>529</v>
      </c>
      <c r="N279" s="71">
        <v>3.8647343</v>
      </c>
      <c r="O279" s="68" t="s">
        <v>531</v>
      </c>
      <c r="P279" s="70"/>
      <c r="Q279" s="91" t="str">
        <f t="shared" si="55"/>
        <v>NO</v>
      </c>
      <c r="R279" s="93" t="s">
        <v>530</v>
      </c>
      <c r="S279" s="95">
        <v>9098</v>
      </c>
      <c r="T279" s="75">
        <v>1242</v>
      </c>
      <c r="U279" s="75">
        <v>1139</v>
      </c>
      <c r="V279" s="97">
        <v>1027</v>
      </c>
      <c r="W279" s="72">
        <f t="shared" si="56"/>
        <v>1</v>
      </c>
      <c r="X279" s="64">
        <f t="shared" si="57"/>
        <v>1</v>
      </c>
      <c r="Y279" s="64">
        <f t="shared" si="58"/>
        <v>0</v>
      </c>
      <c r="Z279" s="66">
        <f t="shared" si="59"/>
        <v>0</v>
      </c>
      <c r="AA279" s="99" t="str">
        <f t="shared" si="60"/>
        <v>SRSA</v>
      </c>
      <c r="AB279" s="72">
        <f t="shared" si="61"/>
        <v>1</v>
      </c>
      <c r="AC279" s="64">
        <f t="shared" si="62"/>
        <v>0</v>
      </c>
      <c r="AD279" s="66">
        <f t="shared" si="63"/>
        <v>0</v>
      </c>
      <c r="AE279" s="99" t="str">
        <f t="shared" si="64"/>
        <v>-</v>
      </c>
      <c r="AF279" s="72">
        <f t="shared" si="65"/>
        <v>0</v>
      </c>
    </row>
    <row r="280" spans="1:32" ht="12.75">
      <c r="A280" s="80">
        <v>3120370</v>
      </c>
      <c r="B280" s="81">
        <v>660017000</v>
      </c>
      <c r="C280" s="72" t="s">
        <v>1429</v>
      </c>
      <c r="D280" s="64" t="s">
        <v>1430</v>
      </c>
      <c r="E280" s="64" t="s">
        <v>1003</v>
      </c>
      <c r="F280" s="64">
        <v>68503</v>
      </c>
      <c r="G280" s="65">
        <v>3299</v>
      </c>
      <c r="H280" s="66">
        <v>4028734381</v>
      </c>
      <c r="I280" s="67">
        <v>7</v>
      </c>
      <c r="J280" s="68" t="s">
        <v>530</v>
      </c>
      <c r="K280" s="91"/>
      <c r="L280" s="84">
        <v>15.57</v>
      </c>
      <c r="M280" s="88" t="s">
        <v>528</v>
      </c>
      <c r="N280" s="71">
        <v>1.538461538</v>
      </c>
      <c r="O280" s="68" t="s">
        <v>531</v>
      </c>
      <c r="P280" s="70"/>
      <c r="Q280" s="91" t="str">
        <f t="shared" si="55"/>
        <v>NO</v>
      </c>
      <c r="R280" s="93" t="s">
        <v>530</v>
      </c>
      <c r="S280" s="95">
        <v>0</v>
      </c>
      <c r="T280" s="75">
        <v>0</v>
      </c>
      <c r="U280" s="75">
        <v>0</v>
      </c>
      <c r="V280" s="97">
        <v>0</v>
      </c>
      <c r="W280" s="72">
        <f t="shared" si="56"/>
        <v>1</v>
      </c>
      <c r="X280" s="64">
        <f t="shared" si="57"/>
        <v>1</v>
      </c>
      <c r="Y280" s="64">
        <f t="shared" si="58"/>
        <v>0</v>
      </c>
      <c r="Z280" s="66">
        <f t="shared" si="59"/>
        <v>0</v>
      </c>
      <c r="AA280" s="99" t="str">
        <f t="shared" si="60"/>
        <v>SRSA</v>
      </c>
      <c r="AB280" s="72">
        <f t="shared" si="61"/>
        <v>1</v>
      </c>
      <c r="AC280" s="64">
        <f t="shared" si="62"/>
        <v>0</v>
      </c>
      <c r="AD280" s="66">
        <f t="shared" si="63"/>
        <v>0</v>
      </c>
      <c r="AE280" s="99" t="str">
        <f t="shared" si="64"/>
        <v>-</v>
      </c>
      <c r="AF280" s="72">
        <f t="shared" si="65"/>
        <v>0</v>
      </c>
    </row>
    <row r="281" spans="1:32" ht="12.75">
      <c r="A281" s="80">
        <v>3173470</v>
      </c>
      <c r="B281" s="81">
        <v>730017000</v>
      </c>
      <c r="C281" s="72" t="s">
        <v>262</v>
      </c>
      <c r="D281" s="64" t="s">
        <v>263</v>
      </c>
      <c r="E281" s="64" t="s">
        <v>1384</v>
      </c>
      <c r="F281" s="64">
        <v>69001</v>
      </c>
      <c r="G281" s="65">
        <v>3079</v>
      </c>
      <c r="H281" s="66">
        <v>3083452510</v>
      </c>
      <c r="I281" s="67" t="s">
        <v>536</v>
      </c>
      <c r="J281" s="68" t="s">
        <v>531</v>
      </c>
      <c r="K281" s="91"/>
      <c r="L281" s="84">
        <v>1349.04</v>
      </c>
      <c r="M281" s="88" t="s">
        <v>528</v>
      </c>
      <c r="N281" s="71">
        <v>10.07437458</v>
      </c>
      <c r="O281" s="68" t="s">
        <v>531</v>
      </c>
      <c r="P281" s="70"/>
      <c r="Q281" s="91" t="str">
        <f t="shared" si="55"/>
        <v>NO</v>
      </c>
      <c r="R281" s="93" t="s">
        <v>530</v>
      </c>
      <c r="S281" s="95">
        <v>78328</v>
      </c>
      <c r="T281" s="75">
        <v>7801</v>
      </c>
      <c r="U281" s="75">
        <v>7150</v>
      </c>
      <c r="V281" s="97">
        <v>5406</v>
      </c>
      <c r="W281" s="72">
        <f t="shared" si="56"/>
        <v>0</v>
      </c>
      <c r="X281" s="64">
        <f t="shared" si="57"/>
        <v>0</v>
      </c>
      <c r="Y281" s="64">
        <f t="shared" si="58"/>
        <v>0</v>
      </c>
      <c r="Z281" s="66">
        <f t="shared" si="59"/>
        <v>0</v>
      </c>
      <c r="AA281" s="99" t="str">
        <f t="shared" si="60"/>
        <v>-</v>
      </c>
      <c r="AB281" s="72">
        <f t="shared" si="61"/>
        <v>1</v>
      </c>
      <c r="AC281" s="64">
        <f t="shared" si="62"/>
        <v>0</v>
      </c>
      <c r="AD281" s="66">
        <f t="shared" si="63"/>
        <v>0</v>
      </c>
      <c r="AE281" s="99" t="str">
        <f t="shared" si="64"/>
        <v>-</v>
      </c>
      <c r="AF281" s="72">
        <f t="shared" si="65"/>
        <v>0</v>
      </c>
    </row>
    <row r="282" spans="1:32" ht="12.75">
      <c r="A282" s="80">
        <v>3173500</v>
      </c>
      <c r="B282" s="81">
        <v>930083000</v>
      </c>
      <c r="C282" s="72" t="s">
        <v>264</v>
      </c>
      <c r="D282" s="64" t="s">
        <v>265</v>
      </c>
      <c r="E282" s="64" t="s">
        <v>266</v>
      </c>
      <c r="F282" s="64">
        <v>68401</v>
      </c>
      <c r="G282" s="65">
        <v>278</v>
      </c>
      <c r="H282" s="66">
        <v>4027242231</v>
      </c>
      <c r="I282" s="67">
        <v>7</v>
      </c>
      <c r="J282" s="68" t="s">
        <v>530</v>
      </c>
      <c r="K282" s="91"/>
      <c r="L282" s="84">
        <v>169.84</v>
      </c>
      <c r="M282" s="88" t="s">
        <v>528</v>
      </c>
      <c r="N282" s="71">
        <v>12.26993865</v>
      </c>
      <c r="O282" s="68" t="s">
        <v>531</v>
      </c>
      <c r="P282" s="70"/>
      <c r="Q282" s="91" t="str">
        <f t="shared" si="55"/>
        <v>NO</v>
      </c>
      <c r="R282" s="93" t="s">
        <v>530</v>
      </c>
      <c r="S282" s="95">
        <v>6893</v>
      </c>
      <c r="T282" s="75">
        <v>677</v>
      </c>
      <c r="U282" s="75">
        <v>339</v>
      </c>
      <c r="V282" s="97">
        <v>645</v>
      </c>
      <c r="W282" s="72">
        <f t="shared" si="56"/>
        <v>1</v>
      </c>
      <c r="X282" s="64">
        <f t="shared" si="57"/>
        <v>1</v>
      </c>
      <c r="Y282" s="64">
        <f t="shared" si="58"/>
        <v>0</v>
      </c>
      <c r="Z282" s="66">
        <f t="shared" si="59"/>
        <v>0</v>
      </c>
      <c r="AA282" s="99" t="str">
        <f t="shared" si="60"/>
        <v>SRSA</v>
      </c>
      <c r="AB282" s="72">
        <f t="shared" si="61"/>
        <v>1</v>
      </c>
      <c r="AC282" s="64">
        <f t="shared" si="62"/>
        <v>0</v>
      </c>
      <c r="AD282" s="66">
        <f t="shared" si="63"/>
        <v>0</v>
      </c>
      <c r="AE282" s="99" t="str">
        <f t="shared" si="64"/>
        <v>-</v>
      </c>
      <c r="AF282" s="72">
        <f t="shared" si="65"/>
        <v>0</v>
      </c>
    </row>
    <row r="283" spans="1:32" ht="12.75">
      <c r="A283" s="80">
        <v>3173560</v>
      </c>
      <c r="B283" s="81">
        <v>600090000</v>
      </c>
      <c r="C283" s="72" t="s">
        <v>267</v>
      </c>
      <c r="D283" s="64" t="s">
        <v>268</v>
      </c>
      <c r="E283" s="64" t="s">
        <v>1352</v>
      </c>
      <c r="F283" s="64">
        <v>69167</v>
      </c>
      <c r="G283" s="65">
        <v>38</v>
      </c>
      <c r="H283" s="66">
        <v>3085872262</v>
      </c>
      <c r="I283" s="67">
        <v>7</v>
      </c>
      <c r="J283" s="68" t="s">
        <v>530</v>
      </c>
      <c r="K283" s="91"/>
      <c r="L283" s="84">
        <v>39.13</v>
      </c>
      <c r="M283" s="88" t="s">
        <v>528</v>
      </c>
      <c r="N283" s="71">
        <v>15.78947368</v>
      </c>
      <c r="O283" s="68" t="s">
        <v>531</v>
      </c>
      <c r="P283" s="70"/>
      <c r="Q283" s="91" t="str">
        <f t="shared" si="55"/>
        <v>NO</v>
      </c>
      <c r="R283" s="93" t="s">
        <v>530</v>
      </c>
      <c r="S283" s="95">
        <v>3471</v>
      </c>
      <c r="T283" s="75">
        <v>0</v>
      </c>
      <c r="U283" s="75">
        <v>93</v>
      </c>
      <c r="V283" s="97">
        <v>176</v>
      </c>
      <c r="W283" s="72">
        <f t="shared" si="56"/>
        <v>1</v>
      </c>
      <c r="X283" s="64">
        <f t="shared" si="57"/>
        <v>1</v>
      </c>
      <c r="Y283" s="64">
        <f t="shared" si="58"/>
        <v>0</v>
      </c>
      <c r="Z283" s="66">
        <f t="shared" si="59"/>
        <v>0</v>
      </c>
      <c r="AA283" s="99" t="str">
        <f t="shared" si="60"/>
        <v>SRSA</v>
      </c>
      <c r="AB283" s="72">
        <f t="shared" si="61"/>
        <v>1</v>
      </c>
      <c r="AC283" s="64">
        <f t="shared" si="62"/>
        <v>0</v>
      </c>
      <c r="AD283" s="66">
        <f t="shared" si="63"/>
        <v>0</v>
      </c>
      <c r="AE283" s="99" t="str">
        <f t="shared" si="64"/>
        <v>-</v>
      </c>
      <c r="AF283" s="72">
        <f t="shared" si="65"/>
        <v>0</v>
      </c>
    </row>
    <row r="284" spans="1:32" ht="12.75">
      <c r="A284" s="80">
        <v>3173590</v>
      </c>
      <c r="B284" s="81">
        <v>780072000</v>
      </c>
      <c r="C284" s="72" t="s">
        <v>269</v>
      </c>
      <c r="D284" s="64" t="s">
        <v>270</v>
      </c>
      <c r="E284" s="64" t="s">
        <v>271</v>
      </c>
      <c r="F284" s="64">
        <v>68041</v>
      </c>
      <c r="G284" s="65">
        <v>158</v>
      </c>
      <c r="H284" s="66">
        <v>4026242745</v>
      </c>
      <c r="I284" s="67">
        <v>8</v>
      </c>
      <c r="J284" s="68" t="s">
        <v>530</v>
      </c>
      <c r="K284" s="91"/>
      <c r="L284" s="84">
        <v>273.01</v>
      </c>
      <c r="M284" s="88" t="s">
        <v>528</v>
      </c>
      <c r="N284" s="71">
        <v>7.975460123</v>
      </c>
      <c r="O284" s="68" t="s">
        <v>531</v>
      </c>
      <c r="P284" s="70"/>
      <c r="Q284" s="91" t="str">
        <f t="shared" si="55"/>
        <v>NO</v>
      </c>
      <c r="R284" s="93" t="s">
        <v>530</v>
      </c>
      <c r="S284" s="95">
        <v>11793</v>
      </c>
      <c r="T284" s="75">
        <v>968</v>
      </c>
      <c r="U284" s="75">
        <v>1093</v>
      </c>
      <c r="V284" s="97">
        <v>1065</v>
      </c>
      <c r="W284" s="72">
        <f t="shared" si="56"/>
        <v>1</v>
      </c>
      <c r="X284" s="64">
        <f t="shared" si="57"/>
        <v>1</v>
      </c>
      <c r="Y284" s="64">
        <f t="shared" si="58"/>
        <v>0</v>
      </c>
      <c r="Z284" s="66">
        <f t="shared" si="59"/>
        <v>0</v>
      </c>
      <c r="AA284" s="99" t="str">
        <f t="shared" si="60"/>
        <v>SRSA</v>
      </c>
      <c r="AB284" s="72">
        <f t="shared" si="61"/>
        <v>1</v>
      </c>
      <c r="AC284" s="64">
        <f t="shared" si="62"/>
        <v>0</v>
      </c>
      <c r="AD284" s="66">
        <f t="shared" si="63"/>
        <v>0</v>
      </c>
      <c r="AE284" s="99" t="str">
        <f t="shared" si="64"/>
        <v>-</v>
      </c>
      <c r="AF284" s="72">
        <f t="shared" si="65"/>
        <v>0</v>
      </c>
    </row>
    <row r="285" spans="1:32" ht="12.75">
      <c r="A285" s="80">
        <v>3173600</v>
      </c>
      <c r="B285" s="81">
        <v>320125000</v>
      </c>
      <c r="C285" s="72" t="s">
        <v>272</v>
      </c>
      <c r="D285" s="64" t="s">
        <v>273</v>
      </c>
      <c r="E285" s="64" t="s">
        <v>274</v>
      </c>
      <c r="F285" s="64">
        <v>69025</v>
      </c>
      <c r="G285" s="65">
        <v>9</v>
      </c>
      <c r="H285" s="66">
        <v>3083674106</v>
      </c>
      <c r="I285" s="67">
        <v>7</v>
      </c>
      <c r="J285" s="68" t="s">
        <v>530</v>
      </c>
      <c r="K285" s="91"/>
      <c r="L285" s="84">
        <v>243.79</v>
      </c>
      <c r="M285" s="88" t="s">
        <v>529</v>
      </c>
      <c r="N285" s="71">
        <v>16.74876847</v>
      </c>
      <c r="O285" s="68" t="s">
        <v>531</v>
      </c>
      <c r="P285" s="70"/>
      <c r="Q285" s="91" t="str">
        <f t="shared" si="55"/>
        <v>NO</v>
      </c>
      <c r="R285" s="93" t="s">
        <v>530</v>
      </c>
      <c r="S285" s="95">
        <v>18976</v>
      </c>
      <c r="T285" s="75">
        <v>2233</v>
      </c>
      <c r="U285" s="75">
        <v>1969</v>
      </c>
      <c r="V285" s="97">
        <v>1499</v>
      </c>
      <c r="W285" s="72">
        <f t="shared" si="56"/>
        <v>1</v>
      </c>
      <c r="X285" s="64">
        <f t="shared" si="57"/>
        <v>1</v>
      </c>
      <c r="Y285" s="64">
        <f t="shared" si="58"/>
        <v>0</v>
      </c>
      <c r="Z285" s="66">
        <f t="shared" si="59"/>
        <v>0</v>
      </c>
      <c r="AA285" s="99" t="str">
        <f t="shared" si="60"/>
        <v>SRSA</v>
      </c>
      <c r="AB285" s="72">
        <f t="shared" si="61"/>
        <v>1</v>
      </c>
      <c r="AC285" s="64">
        <f t="shared" si="62"/>
        <v>0</v>
      </c>
      <c r="AD285" s="66">
        <f t="shared" si="63"/>
        <v>0</v>
      </c>
      <c r="AE285" s="99" t="str">
        <f t="shared" si="64"/>
        <v>-</v>
      </c>
      <c r="AF285" s="72">
        <f t="shared" si="65"/>
        <v>0</v>
      </c>
    </row>
    <row r="286" spans="1:32" ht="12.75">
      <c r="A286" s="80">
        <v>3173660</v>
      </c>
      <c r="B286" s="81">
        <v>480303000</v>
      </c>
      <c r="C286" s="72" t="s">
        <v>275</v>
      </c>
      <c r="D286" s="64" t="s">
        <v>276</v>
      </c>
      <c r="E286" s="64" t="s">
        <v>277</v>
      </c>
      <c r="F286" s="64">
        <v>68338</v>
      </c>
      <c r="G286" s="65">
        <v>190</v>
      </c>
      <c r="H286" s="66">
        <v>4024467265</v>
      </c>
      <c r="I286" s="67">
        <v>7</v>
      </c>
      <c r="J286" s="68" t="s">
        <v>530</v>
      </c>
      <c r="K286" s="91"/>
      <c r="L286" s="84">
        <v>196.78</v>
      </c>
      <c r="M286" s="88" t="s">
        <v>528</v>
      </c>
      <c r="N286" s="71">
        <v>12.69035533</v>
      </c>
      <c r="O286" s="68" t="s">
        <v>531</v>
      </c>
      <c r="P286" s="70"/>
      <c r="Q286" s="91" t="str">
        <f t="shared" si="55"/>
        <v>NO</v>
      </c>
      <c r="R286" s="93" t="s">
        <v>530</v>
      </c>
      <c r="S286" s="95">
        <v>11692</v>
      </c>
      <c r="T286" s="75">
        <v>1519</v>
      </c>
      <c r="U286" s="75">
        <v>1383</v>
      </c>
      <c r="V286" s="97">
        <v>1124</v>
      </c>
      <c r="W286" s="72">
        <f t="shared" si="56"/>
        <v>1</v>
      </c>
      <c r="X286" s="64">
        <f t="shared" si="57"/>
        <v>1</v>
      </c>
      <c r="Y286" s="64">
        <f t="shared" si="58"/>
        <v>0</v>
      </c>
      <c r="Z286" s="66">
        <f t="shared" si="59"/>
        <v>0</v>
      </c>
      <c r="AA286" s="99" t="str">
        <f t="shared" si="60"/>
        <v>SRSA</v>
      </c>
      <c r="AB286" s="72">
        <f t="shared" si="61"/>
        <v>1</v>
      </c>
      <c r="AC286" s="64">
        <f t="shared" si="62"/>
        <v>0</v>
      </c>
      <c r="AD286" s="66">
        <f t="shared" si="63"/>
        <v>0</v>
      </c>
      <c r="AE286" s="99" t="str">
        <f t="shared" si="64"/>
        <v>-</v>
      </c>
      <c r="AF286" s="72">
        <f t="shared" si="65"/>
        <v>0</v>
      </c>
    </row>
    <row r="287" spans="1:32" ht="12.75">
      <c r="A287" s="80">
        <v>3173680</v>
      </c>
      <c r="B287" s="81">
        <v>160070000</v>
      </c>
      <c r="C287" s="72" t="s">
        <v>278</v>
      </c>
      <c r="D287" s="64" t="s">
        <v>1357</v>
      </c>
      <c r="E287" s="64" t="s">
        <v>1358</v>
      </c>
      <c r="F287" s="64">
        <v>69201</v>
      </c>
      <c r="G287" s="65">
        <v>1842</v>
      </c>
      <c r="H287" s="66">
        <v>4023761680</v>
      </c>
      <c r="I287" s="67">
        <v>7</v>
      </c>
      <c r="J287" s="68" t="s">
        <v>530</v>
      </c>
      <c r="K287" s="91"/>
      <c r="L287" s="84">
        <v>18.75</v>
      </c>
      <c r="M287" s="88" t="s">
        <v>529</v>
      </c>
      <c r="N287" s="71">
        <v>11.42857143</v>
      </c>
      <c r="O287" s="68" t="s">
        <v>531</v>
      </c>
      <c r="P287" s="70"/>
      <c r="Q287" s="91" t="str">
        <f t="shared" si="55"/>
        <v>NO</v>
      </c>
      <c r="R287" s="93" t="s">
        <v>530</v>
      </c>
      <c r="S287" s="95">
        <v>4977</v>
      </c>
      <c r="T287" s="75">
        <v>35</v>
      </c>
      <c r="U287" s="75">
        <v>37</v>
      </c>
      <c r="V287" s="97">
        <v>117</v>
      </c>
      <c r="W287" s="72">
        <f t="shared" si="56"/>
        <v>1</v>
      </c>
      <c r="X287" s="64">
        <f t="shared" si="57"/>
        <v>1</v>
      </c>
      <c r="Y287" s="64">
        <f t="shared" si="58"/>
        <v>0</v>
      </c>
      <c r="Z287" s="66">
        <f t="shared" si="59"/>
        <v>0</v>
      </c>
      <c r="AA287" s="99" t="str">
        <f t="shared" si="60"/>
        <v>SRSA</v>
      </c>
      <c r="AB287" s="72">
        <f t="shared" si="61"/>
        <v>1</v>
      </c>
      <c r="AC287" s="64">
        <f t="shared" si="62"/>
        <v>0</v>
      </c>
      <c r="AD287" s="66">
        <f t="shared" si="63"/>
        <v>0</v>
      </c>
      <c r="AE287" s="99" t="str">
        <f t="shared" si="64"/>
        <v>-</v>
      </c>
      <c r="AF287" s="72">
        <f t="shared" si="65"/>
        <v>0</v>
      </c>
    </row>
    <row r="288" spans="1:32" ht="12.75">
      <c r="A288" s="80">
        <v>3136600</v>
      </c>
      <c r="B288" s="81">
        <v>550038000</v>
      </c>
      <c r="C288" s="72" t="s">
        <v>1530</v>
      </c>
      <c r="D288" s="64" t="s">
        <v>1407</v>
      </c>
      <c r="E288" s="64" t="s">
        <v>1003</v>
      </c>
      <c r="F288" s="64">
        <v>68503</v>
      </c>
      <c r="G288" s="65" t="s">
        <v>1098</v>
      </c>
      <c r="H288" s="66">
        <v>4024326372</v>
      </c>
      <c r="I288" s="67">
        <v>8</v>
      </c>
      <c r="J288" s="68" t="s">
        <v>530</v>
      </c>
      <c r="K288" s="91"/>
      <c r="L288" s="84">
        <v>5.7</v>
      </c>
      <c r="M288" s="88" t="s">
        <v>528</v>
      </c>
      <c r="N288" s="71">
        <v>4.545454545</v>
      </c>
      <c r="O288" s="68" t="s">
        <v>531</v>
      </c>
      <c r="P288" s="70"/>
      <c r="Q288" s="91" t="str">
        <f t="shared" si="55"/>
        <v>NO</v>
      </c>
      <c r="R288" s="93" t="s">
        <v>530</v>
      </c>
      <c r="S288" s="95">
        <v>612</v>
      </c>
      <c r="T288" s="75">
        <v>0</v>
      </c>
      <c r="U288" s="75">
        <v>12</v>
      </c>
      <c r="V288" s="97">
        <v>22</v>
      </c>
      <c r="W288" s="72">
        <f t="shared" si="56"/>
        <v>1</v>
      </c>
      <c r="X288" s="64">
        <f t="shared" si="57"/>
        <v>1</v>
      </c>
      <c r="Y288" s="64">
        <f t="shared" si="58"/>
        <v>0</v>
      </c>
      <c r="Z288" s="66">
        <f t="shared" si="59"/>
        <v>0</v>
      </c>
      <c r="AA288" s="99" t="str">
        <f t="shared" si="60"/>
        <v>SRSA</v>
      </c>
      <c r="AB288" s="72">
        <f t="shared" si="61"/>
        <v>1</v>
      </c>
      <c r="AC288" s="64">
        <f t="shared" si="62"/>
        <v>0</v>
      </c>
      <c r="AD288" s="66">
        <f t="shared" si="63"/>
        <v>0</v>
      </c>
      <c r="AE288" s="99" t="str">
        <f t="shared" si="64"/>
        <v>-</v>
      </c>
      <c r="AF288" s="72">
        <f t="shared" si="65"/>
        <v>0</v>
      </c>
    </row>
    <row r="289" spans="1:32" ht="12.75">
      <c r="A289" s="80">
        <v>3173710</v>
      </c>
      <c r="B289" s="81">
        <v>800005000</v>
      </c>
      <c r="C289" s="72" t="s">
        <v>279</v>
      </c>
      <c r="D289" s="64" t="s">
        <v>280</v>
      </c>
      <c r="E289" s="64" t="s">
        <v>281</v>
      </c>
      <c r="F289" s="64">
        <v>68405</v>
      </c>
      <c r="G289" s="65">
        <v>613</v>
      </c>
      <c r="H289" s="66">
        <v>4027613321</v>
      </c>
      <c r="I289" s="67">
        <v>8</v>
      </c>
      <c r="J289" s="68" t="s">
        <v>530</v>
      </c>
      <c r="K289" s="91"/>
      <c r="L289" s="84">
        <v>695.42</v>
      </c>
      <c r="M289" s="88" t="s">
        <v>528</v>
      </c>
      <c r="N289" s="71">
        <v>7.610350076</v>
      </c>
      <c r="O289" s="68" t="s">
        <v>531</v>
      </c>
      <c r="P289" s="70"/>
      <c r="Q289" s="91" t="str">
        <f t="shared" si="55"/>
        <v>NO</v>
      </c>
      <c r="R289" s="93" t="s">
        <v>530</v>
      </c>
      <c r="S289" s="95">
        <v>23065</v>
      </c>
      <c r="T289" s="75">
        <v>1822</v>
      </c>
      <c r="U289" s="75">
        <v>2566</v>
      </c>
      <c r="V289" s="97">
        <v>2707</v>
      </c>
      <c r="W289" s="72">
        <f t="shared" si="56"/>
        <v>1</v>
      </c>
      <c r="X289" s="64">
        <f t="shared" si="57"/>
        <v>0</v>
      </c>
      <c r="Y289" s="64">
        <f t="shared" si="58"/>
        <v>0</v>
      </c>
      <c r="Z289" s="66">
        <f t="shared" si="59"/>
        <v>0</v>
      </c>
      <c r="AA289" s="99" t="str">
        <f t="shared" si="60"/>
        <v>-</v>
      </c>
      <c r="AB289" s="72">
        <f t="shared" si="61"/>
        <v>1</v>
      </c>
      <c r="AC289" s="64">
        <f t="shared" si="62"/>
        <v>0</v>
      </c>
      <c r="AD289" s="66">
        <f t="shared" si="63"/>
        <v>0</v>
      </c>
      <c r="AE289" s="99" t="str">
        <f t="shared" si="64"/>
        <v>-</v>
      </c>
      <c r="AF289" s="72">
        <f t="shared" si="65"/>
        <v>0</v>
      </c>
    </row>
    <row r="290" spans="1:32" ht="12.75">
      <c r="A290" s="80">
        <v>3173740</v>
      </c>
      <c r="B290" s="81">
        <v>280017000</v>
      </c>
      <c r="C290" s="72" t="s">
        <v>282</v>
      </c>
      <c r="D290" s="64" t="s">
        <v>283</v>
      </c>
      <c r="E290" s="64" t="s">
        <v>284</v>
      </c>
      <c r="F290" s="64">
        <v>68137</v>
      </c>
      <c r="G290" s="65">
        <v>2604</v>
      </c>
      <c r="H290" s="66">
        <v>4028958200</v>
      </c>
      <c r="I290" s="67" t="s">
        <v>542</v>
      </c>
      <c r="J290" s="68" t="s">
        <v>531</v>
      </c>
      <c r="K290" s="91"/>
      <c r="L290" s="84">
        <v>18617.39</v>
      </c>
      <c r="M290" s="88" t="s">
        <v>528</v>
      </c>
      <c r="N290" s="71">
        <v>2.881326199</v>
      </c>
      <c r="O290" s="68" t="s">
        <v>531</v>
      </c>
      <c r="P290" s="70"/>
      <c r="Q290" s="91" t="str">
        <f t="shared" si="55"/>
        <v>NO</v>
      </c>
      <c r="R290" s="93" t="s">
        <v>531</v>
      </c>
      <c r="S290" s="95">
        <v>346714</v>
      </c>
      <c r="T290" s="75">
        <v>28884</v>
      </c>
      <c r="U290" s="75">
        <v>68574</v>
      </c>
      <c r="V290" s="97">
        <v>74616</v>
      </c>
      <c r="W290" s="72">
        <f t="shared" si="56"/>
        <v>0</v>
      </c>
      <c r="X290" s="64">
        <f t="shared" si="57"/>
        <v>0</v>
      </c>
      <c r="Y290" s="64">
        <f t="shared" si="58"/>
        <v>0</v>
      </c>
      <c r="Z290" s="66">
        <f t="shared" si="59"/>
        <v>0</v>
      </c>
      <c r="AA290" s="99" t="str">
        <f t="shared" si="60"/>
        <v>-</v>
      </c>
      <c r="AB290" s="72">
        <f t="shared" si="61"/>
        <v>0</v>
      </c>
      <c r="AC290" s="64">
        <f t="shared" si="62"/>
        <v>0</v>
      </c>
      <c r="AD290" s="66">
        <f t="shared" si="63"/>
        <v>0</v>
      </c>
      <c r="AE290" s="99" t="str">
        <f t="shared" si="64"/>
        <v>-</v>
      </c>
      <c r="AF290" s="72">
        <f t="shared" si="65"/>
        <v>0</v>
      </c>
    </row>
    <row r="291" spans="1:32" ht="12.75">
      <c r="A291" s="80">
        <v>3108400</v>
      </c>
      <c r="B291" s="81">
        <v>520003000</v>
      </c>
      <c r="C291" s="72" t="s">
        <v>1342</v>
      </c>
      <c r="D291" s="64" t="s">
        <v>1343</v>
      </c>
      <c r="E291" s="64" t="s">
        <v>1344</v>
      </c>
      <c r="F291" s="64">
        <v>68753</v>
      </c>
      <c r="G291" s="65">
        <v>95</v>
      </c>
      <c r="H291" s="66">
        <v>4024972490</v>
      </c>
      <c r="I291" s="67">
        <v>7</v>
      </c>
      <c r="J291" s="68" t="s">
        <v>530</v>
      </c>
      <c r="K291" s="91"/>
      <c r="L291" s="84">
        <v>7.24</v>
      </c>
      <c r="M291" s="88" t="s">
        <v>529</v>
      </c>
      <c r="N291" s="71">
        <v>50</v>
      </c>
      <c r="O291" s="68" t="s">
        <v>530</v>
      </c>
      <c r="P291" s="70"/>
      <c r="Q291" s="91" t="str">
        <f t="shared" si="55"/>
        <v>NO</v>
      </c>
      <c r="R291" s="93" t="s">
        <v>530</v>
      </c>
      <c r="S291" s="95">
        <v>1376</v>
      </c>
      <c r="T291" s="75">
        <v>0</v>
      </c>
      <c r="U291" s="75">
        <v>12</v>
      </c>
      <c r="V291" s="97">
        <v>22</v>
      </c>
      <c r="W291" s="72">
        <f t="shared" si="56"/>
        <v>1</v>
      </c>
      <c r="X291" s="64">
        <f t="shared" si="57"/>
        <v>1</v>
      </c>
      <c r="Y291" s="64">
        <f t="shared" si="58"/>
        <v>0</v>
      </c>
      <c r="Z291" s="66">
        <f t="shared" si="59"/>
        <v>0</v>
      </c>
      <c r="AA291" s="99" t="str">
        <f t="shared" si="60"/>
        <v>SRSA</v>
      </c>
      <c r="AB291" s="72">
        <f t="shared" si="61"/>
        <v>1</v>
      </c>
      <c r="AC291" s="64">
        <f t="shared" si="62"/>
        <v>1</v>
      </c>
      <c r="AD291" s="66" t="str">
        <f t="shared" si="63"/>
        <v>Initial</v>
      </c>
      <c r="AE291" s="99" t="str">
        <f t="shared" si="64"/>
        <v>-</v>
      </c>
      <c r="AF291" s="72" t="str">
        <f t="shared" si="65"/>
        <v>SRSA</v>
      </c>
    </row>
    <row r="292" spans="1:32" ht="12.75">
      <c r="A292" s="80">
        <v>3173800</v>
      </c>
      <c r="B292" s="81">
        <v>790002000</v>
      </c>
      <c r="C292" s="72" t="s">
        <v>285</v>
      </c>
      <c r="D292" s="64" t="s">
        <v>286</v>
      </c>
      <c r="E292" s="64" t="s">
        <v>188</v>
      </c>
      <c r="F292" s="64">
        <v>69356</v>
      </c>
      <c r="G292" s="65">
        <v>425</v>
      </c>
      <c r="H292" s="66">
        <v>3087831232</v>
      </c>
      <c r="I292" s="67">
        <v>7</v>
      </c>
      <c r="J292" s="68" t="s">
        <v>530</v>
      </c>
      <c r="K292" s="91"/>
      <c r="L292" s="84">
        <v>204.63</v>
      </c>
      <c r="M292" s="88" t="s">
        <v>528</v>
      </c>
      <c r="N292" s="71">
        <v>27.35426009</v>
      </c>
      <c r="O292" s="68" t="s">
        <v>530</v>
      </c>
      <c r="P292" s="70"/>
      <c r="Q292" s="91" t="str">
        <f t="shared" si="55"/>
        <v>NO</v>
      </c>
      <c r="R292" s="93" t="s">
        <v>530</v>
      </c>
      <c r="S292" s="95">
        <v>21794</v>
      </c>
      <c r="T292" s="75">
        <v>3233</v>
      </c>
      <c r="U292" s="75">
        <v>2498</v>
      </c>
      <c r="V292" s="97">
        <v>1430</v>
      </c>
      <c r="W292" s="72">
        <f t="shared" si="56"/>
        <v>1</v>
      </c>
      <c r="X292" s="64">
        <f t="shared" si="57"/>
        <v>1</v>
      </c>
      <c r="Y292" s="64">
        <f t="shared" si="58"/>
        <v>0</v>
      </c>
      <c r="Z292" s="66">
        <f t="shared" si="59"/>
        <v>0</v>
      </c>
      <c r="AA292" s="99" t="str">
        <f t="shared" si="60"/>
        <v>SRSA</v>
      </c>
      <c r="AB292" s="72">
        <f t="shared" si="61"/>
        <v>1</v>
      </c>
      <c r="AC292" s="64">
        <f t="shared" si="62"/>
        <v>1</v>
      </c>
      <c r="AD292" s="66" t="str">
        <f t="shared" si="63"/>
        <v>Initial</v>
      </c>
      <c r="AE292" s="99" t="str">
        <f t="shared" si="64"/>
        <v>-</v>
      </c>
      <c r="AF292" s="72" t="str">
        <f t="shared" si="65"/>
        <v>SRSA</v>
      </c>
    </row>
    <row r="293" spans="1:32" ht="12.75">
      <c r="A293" s="80">
        <v>3173830</v>
      </c>
      <c r="B293" s="81">
        <v>500503000</v>
      </c>
      <c r="C293" s="72" t="s">
        <v>287</v>
      </c>
      <c r="D293" s="64" t="s">
        <v>288</v>
      </c>
      <c r="E293" s="64" t="s">
        <v>289</v>
      </c>
      <c r="F293" s="64">
        <v>68959</v>
      </c>
      <c r="G293" s="65">
        <v>301</v>
      </c>
      <c r="H293" s="66">
        <v>3088322440</v>
      </c>
      <c r="I293" s="67">
        <v>6</v>
      </c>
      <c r="J293" s="68" t="s">
        <v>531</v>
      </c>
      <c r="K293" s="91"/>
      <c r="L293" s="84">
        <v>796.68</v>
      </c>
      <c r="M293" s="88" t="s">
        <v>528</v>
      </c>
      <c r="N293" s="71">
        <v>7.535885167</v>
      </c>
      <c r="O293" s="68" t="s">
        <v>531</v>
      </c>
      <c r="P293" s="70"/>
      <c r="Q293" s="91" t="str">
        <f aca="true" t="shared" si="66" ref="Q293:Q324">IF(AND(ISNUMBER(P293),P293&gt;=20),"YES","NO")</f>
        <v>NO</v>
      </c>
      <c r="R293" s="93" t="s">
        <v>530</v>
      </c>
      <c r="S293" s="95">
        <v>31510</v>
      </c>
      <c r="T293" s="75">
        <v>2397</v>
      </c>
      <c r="U293" s="75">
        <v>3185</v>
      </c>
      <c r="V293" s="97">
        <v>3070</v>
      </c>
      <c r="W293" s="72">
        <f t="shared" si="56"/>
        <v>0</v>
      </c>
      <c r="X293" s="64">
        <f t="shared" si="57"/>
        <v>0</v>
      </c>
      <c r="Y293" s="64">
        <f t="shared" si="58"/>
        <v>0</v>
      </c>
      <c r="Z293" s="66">
        <f t="shared" si="59"/>
        <v>0</v>
      </c>
      <c r="AA293" s="99" t="str">
        <f t="shared" si="60"/>
        <v>-</v>
      </c>
      <c r="AB293" s="72">
        <f t="shared" si="61"/>
        <v>1</v>
      </c>
      <c r="AC293" s="64">
        <f t="shared" si="62"/>
        <v>0</v>
      </c>
      <c r="AD293" s="66">
        <f t="shared" si="63"/>
        <v>0</v>
      </c>
      <c r="AE293" s="99" t="str">
        <f t="shared" si="64"/>
        <v>-</v>
      </c>
      <c r="AF293" s="72">
        <f t="shared" si="65"/>
        <v>0</v>
      </c>
    </row>
    <row r="294" spans="1:32" ht="12.75">
      <c r="A294" s="80">
        <v>3131520</v>
      </c>
      <c r="B294" s="81">
        <v>810030000</v>
      </c>
      <c r="C294" s="72" t="s">
        <v>1489</v>
      </c>
      <c r="D294" s="64" t="s">
        <v>1490</v>
      </c>
      <c r="E294" s="64" t="s">
        <v>1491</v>
      </c>
      <c r="F294" s="64">
        <v>69347</v>
      </c>
      <c r="G294" s="65">
        <v>9752</v>
      </c>
      <c r="H294" s="66">
        <v>3082324517</v>
      </c>
      <c r="I294" s="67">
        <v>7</v>
      </c>
      <c r="J294" s="68" t="s">
        <v>530</v>
      </c>
      <c r="K294" s="91"/>
      <c r="L294" s="84">
        <v>29.04</v>
      </c>
      <c r="M294" s="88" t="s">
        <v>529</v>
      </c>
      <c r="N294" s="71">
        <v>18.60465116</v>
      </c>
      <c r="O294" s="68" t="s">
        <v>531</v>
      </c>
      <c r="P294" s="70"/>
      <c r="Q294" s="91" t="str">
        <f t="shared" si="66"/>
        <v>NO</v>
      </c>
      <c r="R294" s="93" t="s">
        <v>530</v>
      </c>
      <c r="S294" s="95">
        <v>2509</v>
      </c>
      <c r="T294" s="75">
        <v>446</v>
      </c>
      <c r="U294" s="75">
        <v>57</v>
      </c>
      <c r="V294" s="97">
        <v>202</v>
      </c>
      <c r="W294" s="72">
        <f t="shared" si="56"/>
        <v>1</v>
      </c>
      <c r="X294" s="64">
        <f t="shared" si="57"/>
        <v>1</v>
      </c>
      <c r="Y294" s="64">
        <f t="shared" si="58"/>
        <v>0</v>
      </c>
      <c r="Z294" s="66">
        <f t="shared" si="59"/>
        <v>0</v>
      </c>
      <c r="AA294" s="99" t="str">
        <f t="shared" si="60"/>
        <v>SRSA</v>
      </c>
      <c r="AB294" s="72">
        <f t="shared" si="61"/>
        <v>1</v>
      </c>
      <c r="AC294" s="64">
        <f t="shared" si="62"/>
        <v>0</v>
      </c>
      <c r="AD294" s="66">
        <f t="shared" si="63"/>
        <v>0</v>
      </c>
      <c r="AE294" s="99" t="str">
        <f t="shared" si="64"/>
        <v>-</v>
      </c>
      <c r="AF294" s="72">
        <f t="shared" si="65"/>
        <v>0</v>
      </c>
    </row>
    <row r="295" spans="1:32" ht="12.75">
      <c r="A295" s="80">
        <v>3173890</v>
      </c>
      <c r="B295" s="81">
        <v>790031000</v>
      </c>
      <c r="C295" s="72" t="s">
        <v>290</v>
      </c>
      <c r="D295" s="64" t="s">
        <v>291</v>
      </c>
      <c r="E295" s="64" t="s">
        <v>168</v>
      </c>
      <c r="F295" s="64">
        <v>69357</v>
      </c>
      <c r="G295" s="65">
        <v>1199</v>
      </c>
      <c r="H295" s="66">
        <v>3086231707</v>
      </c>
      <c r="I295" s="67">
        <v>7</v>
      </c>
      <c r="J295" s="68" t="s">
        <v>530</v>
      </c>
      <c r="K295" s="91"/>
      <c r="L295" s="84">
        <v>578.54</v>
      </c>
      <c r="M295" s="88" t="s">
        <v>528</v>
      </c>
      <c r="N295" s="71">
        <v>16.19190405</v>
      </c>
      <c r="O295" s="68" t="s">
        <v>531</v>
      </c>
      <c r="P295" s="70"/>
      <c r="Q295" s="91" t="str">
        <f t="shared" si="66"/>
        <v>NO</v>
      </c>
      <c r="R295" s="93" t="s">
        <v>530</v>
      </c>
      <c r="S295" s="95">
        <v>54620</v>
      </c>
      <c r="T295" s="75">
        <v>6397</v>
      </c>
      <c r="U295" s="75">
        <v>5088</v>
      </c>
      <c r="V295" s="97">
        <v>3945</v>
      </c>
      <c r="W295" s="72">
        <f t="shared" si="56"/>
        <v>1</v>
      </c>
      <c r="X295" s="64">
        <f t="shared" si="57"/>
        <v>1</v>
      </c>
      <c r="Y295" s="64">
        <f t="shared" si="58"/>
        <v>0</v>
      </c>
      <c r="Z295" s="66">
        <f t="shared" si="59"/>
        <v>0</v>
      </c>
      <c r="AA295" s="99" t="str">
        <f t="shared" si="60"/>
        <v>SRSA</v>
      </c>
      <c r="AB295" s="72">
        <f t="shared" si="61"/>
        <v>1</v>
      </c>
      <c r="AC295" s="64">
        <f t="shared" si="62"/>
        <v>0</v>
      </c>
      <c r="AD295" s="66">
        <f t="shared" si="63"/>
        <v>0</v>
      </c>
      <c r="AE295" s="99" t="str">
        <f t="shared" si="64"/>
        <v>-</v>
      </c>
      <c r="AF295" s="72">
        <f t="shared" si="65"/>
        <v>0</v>
      </c>
    </row>
    <row r="296" spans="1:32" ht="12.75">
      <c r="A296" s="80">
        <v>3100097</v>
      </c>
      <c r="B296" s="81">
        <v>790011000</v>
      </c>
      <c r="C296" s="72" t="s">
        <v>1075</v>
      </c>
      <c r="D296" s="64" t="s">
        <v>1076</v>
      </c>
      <c r="E296" s="64" t="s">
        <v>1077</v>
      </c>
      <c r="F296" s="64">
        <v>69358</v>
      </c>
      <c r="G296" s="65">
        <v>486</v>
      </c>
      <c r="H296" s="66">
        <v>3082472149</v>
      </c>
      <c r="I296" s="67">
        <v>7</v>
      </c>
      <c r="J296" s="68" t="s">
        <v>530</v>
      </c>
      <c r="K296" s="91"/>
      <c r="L296" s="84">
        <v>430.19</v>
      </c>
      <c r="M296" s="88" t="s">
        <v>528</v>
      </c>
      <c r="N296" s="71">
        <v>11.45631068</v>
      </c>
      <c r="O296" s="68" t="s">
        <v>531</v>
      </c>
      <c r="P296" s="70"/>
      <c r="Q296" s="91" t="str">
        <f t="shared" si="66"/>
        <v>NO</v>
      </c>
      <c r="R296" s="93" t="s">
        <v>530</v>
      </c>
      <c r="S296" s="95">
        <v>34900</v>
      </c>
      <c r="T296" s="75">
        <v>4086</v>
      </c>
      <c r="U296" s="75">
        <v>3617</v>
      </c>
      <c r="V296" s="97">
        <v>2810</v>
      </c>
      <c r="W296" s="72">
        <f t="shared" si="56"/>
        <v>1</v>
      </c>
      <c r="X296" s="64">
        <f t="shared" si="57"/>
        <v>1</v>
      </c>
      <c r="Y296" s="64">
        <f t="shared" si="58"/>
        <v>0</v>
      </c>
      <c r="Z296" s="66">
        <f t="shared" si="59"/>
        <v>0</v>
      </c>
      <c r="AA296" s="99" t="str">
        <f t="shared" si="60"/>
        <v>SRSA</v>
      </c>
      <c r="AB296" s="72">
        <f t="shared" si="61"/>
        <v>1</v>
      </c>
      <c r="AC296" s="64">
        <f t="shared" si="62"/>
        <v>0</v>
      </c>
      <c r="AD296" s="66">
        <f t="shared" si="63"/>
        <v>0</v>
      </c>
      <c r="AE296" s="99" t="str">
        <f t="shared" si="64"/>
        <v>-</v>
      </c>
      <c r="AF296" s="72">
        <f t="shared" si="65"/>
        <v>0</v>
      </c>
    </row>
    <row r="297" spans="1:32" ht="12.75">
      <c r="A297" s="80">
        <v>3174040</v>
      </c>
      <c r="B297" s="81">
        <v>460001000</v>
      </c>
      <c r="C297" s="72" t="s">
        <v>292</v>
      </c>
      <c r="D297" s="64" t="s">
        <v>293</v>
      </c>
      <c r="E297" s="64" t="s">
        <v>294</v>
      </c>
      <c r="F297" s="64">
        <v>69152</v>
      </c>
      <c r="G297" s="65">
        <v>127</v>
      </c>
      <c r="H297" s="66">
        <v>3085462223</v>
      </c>
      <c r="I297" s="67">
        <v>7</v>
      </c>
      <c r="J297" s="68" t="s">
        <v>530</v>
      </c>
      <c r="K297" s="91"/>
      <c r="L297" s="84">
        <v>161.35</v>
      </c>
      <c r="M297" s="88" t="s">
        <v>529</v>
      </c>
      <c r="N297" s="71">
        <v>11.30952381</v>
      </c>
      <c r="O297" s="68" t="s">
        <v>531</v>
      </c>
      <c r="P297" s="70"/>
      <c r="Q297" s="91" t="str">
        <f t="shared" si="66"/>
        <v>NO</v>
      </c>
      <c r="R297" s="93" t="s">
        <v>530</v>
      </c>
      <c r="S297" s="95">
        <v>9906</v>
      </c>
      <c r="T297" s="75">
        <v>1040</v>
      </c>
      <c r="U297" s="75">
        <v>1032</v>
      </c>
      <c r="V297" s="97">
        <v>634</v>
      </c>
      <c r="W297" s="72">
        <f t="shared" si="56"/>
        <v>1</v>
      </c>
      <c r="X297" s="64">
        <f t="shared" si="57"/>
        <v>1</v>
      </c>
      <c r="Y297" s="64">
        <f t="shared" si="58"/>
        <v>0</v>
      </c>
      <c r="Z297" s="66">
        <f t="shared" si="59"/>
        <v>0</v>
      </c>
      <c r="AA297" s="99" t="str">
        <f t="shared" si="60"/>
        <v>SRSA</v>
      </c>
      <c r="AB297" s="72">
        <f t="shared" si="61"/>
        <v>1</v>
      </c>
      <c r="AC297" s="64">
        <f t="shared" si="62"/>
        <v>0</v>
      </c>
      <c r="AD297" s="66">
        <f t="shared" si="63"/>
        <v>0</v>
      </c>
      <c r="AE297" s="99" t="str">
        <f t="shared" si="64"/>
        <v>-</v>
      </c>
      <c r="AF297" s="72">
        <f t="shared" si="65"/>
        <v>0</v>
      </c>
    </row>
    <row r="298" spans="1:32" ht="12.75">
      <c r="A298" s="80">
        <v>3174160</v>
      </c>
      <c r="B298" s="81">
        <v>660111000</v>
      </c>
      <c r="C298" s="72" t="s">
        <v>295</v>
      </c>
      <c r="D298" s="64" t="s">
        <v>296</v>
      </c>
      <c r="E298" s="64" t="s">
        <v>1068</v>
      </c>
      <c r="F298" s="64">
        <v>68410</v>
      </c>
      <c r="G298" s="65">
        <v>2064</v>
      </c>
      <c r="H298" s="66">
        <v>4028736033</v>
      </c>
      <c r="I298" s="67" t="s">
        <v>533</v>
      </c>
      <c r="J298" s="68" t="s">
        <v>531</v>
      </c>
      <c r="K298" s="91"/>
      <c r="L298" s="84">
        <v>1265.44</v>
      </c>
      <c r="M298" s="88" t="s">
        <v>528</v>
      </c>
      <c r="N298" s="71">
        <v>8.80733945</v>
      </c>
      <c r="O298" s="68" t="s">
        <v>531</v>
      </c>
      <c r="P298" s="70"/>
      <c r="Q298" s="91" t="str">
        <f t="shared" si="66"/>
        <v>NO</v>
      </c>
      <c r="R298" s="93" t="s">
        <v>530</v>
      </c>
      <c r="S298" s="95">
        <v>65850</v>
      </c>
      <c r="T298" s="75">
        <v>5407</v>
      </c>
      <c r="U298" s="75">
        <v>6443</v>
      </c>
      <c r="V298" s="97">
        <v>4993</v>
      </c>
      <c r="W298" s="72">
        <f t="shared" si="56"/>
        <v>0</v>
      </c>
      <c r="X298" s="64">
        <f t="shared" si="57"/>
        <v>0</v>
      </c>
      <c r="Y298" s="64">
        <f t="shared" si="58"/>
        <v>0</v>
      </c>
      <c r="Z298" s="66">
        <f t="shared" si="59"/>
        <v>0</v>
      </c>
      <c r="AA298" s="99" t="str">
        <f t="shared" si="60"/>
        <v>-</v>
      </c>
      <c r="AB298" s="72">
        <f t="shared" si="61"/>
        <v>1</v>
      </c>
      <c r="AC298" s="64">
        <f t="shared" si="62"/>
        <v>0</v>
      </c>
      <c r="AD298" s="66">
        <f t="shared" si="63"/>
        <v>0</v>
      </c>
      <c r="AE298" s="99" t="str">
        <f t="shared" si="64"/>
        <v>-</v>
      </c>
      <c r="AF298" s="72">
        <f t="shared" si="65"/>
        <v>0</v>
      </c>
    </row>
    <row r="299" spans="1:32" ht="12.75">
      <c r="A299" s="80">
        <v>3100119</v>
      </c>
      <c r="B299" s="81">
        <v>22001000</v>
      </c>
      <c r="C299" s="72" t="s">
        <v>1122</v>
      </c>
      <c r="D299" s="64" t="s">
        <v>1123</v>
      </c>
      <c r="E299" s="64" t="s">
        <v>1124</v>
      </c>
      <c r="F299" s="64">
        <v>68773</v>
      </c>
      <c r="G299" s="65">
        <v>98</v>
      </c>
      <c r="H299" s="66">
        <v>4028932068</v>
      </c>
      <c r="I299" s="67">
        <v>7</v>
      </c>
      <c r="J299" s="68" t="s">
        <v>530</v>
      </c>
      <c r="K299" s="91"/>
      <c r="L299" s="84">
        <v>517.36</v>
      </c>
      <c r="M299" s="88" t="s">
        <v>529</v>
      </c>
      <c r="N299" s="71">
        <v>14.20560748</v>
      </c>
      <c r="O299" s="68" t="s">
        <v>531</v>
      </c>
      <c r="P299" s="70"/>
      <c r="Q299" s="91" t="str">
        <f t="shared" si="66"/>
        <v>NO</v>
      </c>
      <c r="R299" s="93" t="s">
        <v>530</v>
      </c>
      <c r="S299" s="95">
        <v>34171</v>
      </c>
      <c r="T299" s="75">
        <v>4027</v>
      </c>
      <c r="U299" s="75">
        <v>3844</v>
      </c>
      <c r="V299" s="97">
        <v>2954</v>
      </c>
      <c r="W299" s="72">
        <f t="shared" si="56"/>
        <v>1</v>
      </c>
      <c r="X299" s="64">
        <f t="shared" si="57"/>
        <v>1</v>
      </c>
      <c r="Y299" s="64">
        <f t="shared" si="58"/>
        <v>0</v>
      </c>
      <c r="Z299" s="66">
        <f t="shared" si="59"/>
        <v>0</v>
      </c>
      <c r="AA299" s="99" t="str">
        <f t="shared" si="60"/>
        <v>SRSA</v>
      </c>
      <c r="AB299" s="72">
        <f t="shared" si="61"/>
        <v>1</v>
      </c>
      <c r="AC299" s="64">
        <f t="shared" si="62"/>
        <v>0</v>
      </c>
      <c r="AD299" s="66">
        <f t="shared" si="63"/>
        <v>0</v>
      </c>
      <c r="AE299" s="99" t="str">
        <f t="shared" si="64"/>
        <v>-</v>
      </c>
      <c r="AF299" s="72">
        <f t="shared" si="65"/>
        <v>0</v>
      </c>
    </row>
    <row r="300" spans="1:32" ht="12.75">
      <c r="A300" s="80">
        <v>3174220</v>
      </c>
      <c r="B300" s="81">
        <v>20009000</v>
      </c>
      <c r="C300" s="72" t="s">
        <v>300</v>
      </c>
      <c r="D300" s="64" t="s">
        <v>301</v>
      </c>
      <c r="E300" s="64" t="s">
        <v>1350</v>
      </c>
      <c r="F300" s="64">
        <v>68756</v>
      </c>
      <c r="G300" s="65">
        <v>149</v>
      </c>
      <c r="H300" s="66">
        <v>4028874166</v>
      </c>
      <c r="I300" s="67">
        <v>7</v>
      </c>
      <c r="J300" s="68" t="s">
        <v>530</v>
      </c>
      <c r="K300" s="91"/>
      <c r="L300" s="84">
        <v>409.19</v>
      </c>
      <c r="M300" s="88" t="s">
        <v>529</v>
      </c>
      <c r="N300" s="71">
        <v>18.46522782</v>
      </c>
      <c r="O300" s="68" t="s">
        <v>531</v>
      </c>
      <c r="P300" s="70"/>
      <c r="Q300" s="91" t="str">
        <f t="shared" si="66"/>
        <v>NO</v>
      </c>
      <c r="R300" s="93" t="s">
        <v>530</v>
      </c>
      <c r="S300" s="95">
        <v>24173</v>
      </c>
      <c r="T300" s="75">
        <v>3552</v>
      </c>
      <c r="U300" s="75">
        <v>3004</v>
      </c>
      <c r="V300" s="97">
        <v>2342</v>
      </c>
      <c r="W300" s="72">
        <f t="shared" si="56"/>
        <v>1</v>
      </c>
      <c r="X300" s="64">
        <f t="shared" si="57"/>
        <v>1</v>
      </c>
      <c r="Y300" s="64">
        <f t="shared" si="58"/>
        <v>0</v>
      </c>
      <c r="Z300" s="66">
        <f t="shared" si="59"/>
        <v>0</v>
      </c>
      <c r="AA300" s="99" t="str">
        <f t="shared" si="60"/>
        <v>SRSA</v>
      </c>
      <c r="AB300" s="72">
        <f t="shared" si="61"/>
        <v>1</v>
      </c>
      <c r="AC300" s="64">
        <f t="shared" si="62"/>
        <v>0</v>
      </c>
      <c r="AD300" s="66">
        <f t="shared" si="63"/>
        <v>0</v>
      </c>
      <c r="AE300" s="99" t="str">
        <f t="shared" si="64"/>
        <v>-</v>
      </c>
      <c r="AF300" s="72">
        <f t="shared" si="65"/>
        <v>0</v>
      </c>
    </row>
    <row r="301" spans="1:32" ht="12.75">
      <c r="A301" s="80">
        <v>3174270</v>
      </c>
      <c r="B301" s="81">
        <v>490501000</v>
      </c>
      <c r="C301" s="72" t="s">
        <v>302</v>
      </c>
      <c r="D301" s="64" t="s">
        <v>303</v>
      </c>
      <c r="E301" s="64" t="s">
        <v>304</v>
      </c>
      <c r="F301" s="64">
        <v>68329</v>
      </c>
      <c r="G301" s="65">
        <v>255</v>
      </c>
      <c r="H301" s="66">
        <v>4028644171</v>
      </c>
      <c r="I301" s="67">
        <v>7</v>
      </c>
      <c r="J301" s="68" t="s">
        <v>530</v>
      </c>
      <c r="K301" s="91"/>
      <c r="L301" s="84">
        <v>211.11</v>
      </c>
      <c r="M301" s="88" t="s">
        <v>528</v>
      </c>
      <c r="N301" s="71">
        <v>7.555555556</v>
      </c>
      <c r="O301" s="68" t="s">
        <v>531</v>
      </c>
      <c r="P301" s="70"/>
      <c r="Q301" s="91" t="str">
        <f t="shared" si="66"/>
        <v>NO</v>
      </c>
      <c r="R301" s="93" t="s">
        <v>530</v>
      </c>
      <c r="S301" s="95">
        <v>14717</v>
      </c>
      <c r="T301" s="75">
        <v>1257</v>
      </c>
      <c r="U301" s="75">
        <v>1353</v>
      </c>
      <c r="V301" s="97">
        <v>851</v>
      </c>
      <c r="W301" s="72">
        <f t="shared" si="56"/>
        <v>1</v>
      </c>
      <c r="X301" s="64">
        <f t="shared" si="57"/>
        <v>1</v>
      </c>
      <c r="Y301" s="64">
        <f t="shared" si="58"/>
        <v>0</v>
      </c>
      <c r="Z301" s="66">
        <f t="shared" si="59"/>
        <v>0</v>
      </c>
      <c r="AA301" s="99" t="str">
        <f t="shared" si="60"/>
        <v>SRSA</v>
      </c>
      <c r="AB301" s="72">
        <f t="shared" si="61"/>
        <v>1</v>
      </c>
      <c r="AC301" s="64">
        <f t="shared" si="62"/>
        <v>0</v>
      </c>
      <c r="AD301" s="66">
        <f t="shared" si="63"/>
        <v>0</v>
      </c>
      <c r="AE301" s="99" t="str">
        <f t="shared" si="64"/>
        <v>-</v>
      </c>
      <c r="AF301" s="72">
        <f t="shared" si="65"/>
        <v>0</v>
      </c>
    </row>
    <row r="302" spans="1:32" ht="12.75">
      <c r="A302" s="80">
        <v>3167230</v>
      </c>
      <c r="B302" s="81">
        <v>210153000</v>
      </c>
      <c r="C302" s="72" t="s">
        <v>91</v>
      </c>
      <c r="D302" s="64" t="s">
        <v>92</v>
      </c>
      <c r="E302" s="64" t="s">
        <v>947</v>
      </c>
      <c r="F302" s="64">
        <v>68822</v>
      </c>
      <c r="G302" s="65">
        <v>2001</v>
      </c>
      <c r="H302" s="66">
        <v>3085372717</v>
      </c>
      <c r="I302" s="67">
        <v>6</v>
      </c>
      <c r="J302" s="68" t="s">
        <v>531</v>
      </c>
      <c r="K302" s="91"/>
      <c r="L302" s="84">
        <v>5.7</v>
      </c>
      <c r="M302" s="88" t="s">
        <v>529</v>
      </c>
      <c r="N302" s="71">
        <v>9.090909091</v>
      </c>
      <c r="O302" s="68" t="s">
        <v>531</v>
      </c>
      <c r="P302" s="70"/>
      <c r="Q302" s="91" t="str">
        <f t="shared" si="66"/>
        <v>NO</v>
      </c>
      <c r="R302" s="93" t="s">
        <v>530</v>
      </c>
      <c r="S302" s="95">
        <v>453</v>
      </c>
      <c r="T302" s="75">
        <v>0</v>
      </c>
      <c r="U302" s="75">
        <v>12</v>
      </c>
      <c r="V302" s="97">
        <v>22</v>
      </c>
      <c r="W302" s="72">
        <f t="shared" si="56"/>
        <v>0</v>
      </c>
      <c r="X302" s="64">
        <f t="shared" si="57"/>
        <v>1</v>
      </c>
      <c r="Y302" s="64">
        <f t="shared" si="58"/>
        <v>0</v>
      </c>
      <c r="Z302" s="66">
        <f t="shared" si="59"/>
        <v>0</v>
      </c>
      <c r="AA302" s="99" t="str">
        <f t="shared" si="60"/>
        <v>-</v>
      </c>
      <c r="AB302" s="72">
        <f t="shared" si="61"/>
        <v>1</v>
      </c>
      <c r="AC302" s="64">
        <f t="shared" si="62"/>
        <v>0</v>
      </c>
      <c r="AD302" s="66">
        <f t="shared" si="63"/>
        <v>0</v>
      </c>
      <c r="AE302" s="99" t="str">
        <f t="shared" si="64"/>
        <v>-</v>
      </c>
      <c r="AF302" s="72">
        <f t="shared" si="65"/>
        <v>0</v>
      </c>
    </row>
    <row r="303" spans="1:32" ht="12.75">
      <c r="A303" s="80">
        <v>3174310</v>
      </c>
      <c r="B303" s="81">
        <v>260024000</v>
      </c>
      <c r="C303" s="72" t="s">
        <v>305</v>
      </c>
      <c r="D303" s="64" t="s">
        <v>306</v>
      </c>
      <c r="E303" s="64" t="s">
        <v>307</v>
      </c>
      <c r="F303" s="64">
        <v>68757</v>
      </c>
      <c r="G303" s="65">
        <v>187</v>
      </c>
      <c r="H303" s="66">
        <v>4023552231</v>
      </c>
      <c r="I303" s="67">
        <v>8</v>
      </c>
      <c r="J303" s="68" t="s">
        <v>530</v>
      </c>
      <c r="K303" s="91"/>
      <c r="L303" s="84">
        <v>161.76</v>
      </c>
      <c r="M303" s="88" t="s">
        <v>528</v>
      </c>
      <c r="N303" s="71">
        <v>14.28571429</v>
      </c>
      <c r="O303" s="68" t="s">
        <v>531</v>
      </c>
      <c r="P303" s="70"/>
      <c r="Q303" s="91" t="str">
        <f t="shared" si="66"/>
        <v>NO</v>
      </c>
      <c r="R303" s="93" t="s">
        <v>530</v>
      </c>
      <c r="S303" s="95">
        <v>11015</v>
      </c>
      <c r="T303" s="75">
        <v>1314</v>
      </c>
      <c r="U303" s="75">
        <v>1177</v>
      </c>
      <c r="V303" s="97">
        <v>626</v>
      </c>
      <c r="W303" s="72">
        <f t="shared" si="56"/>
        <v>1</v>
      </c>
      <c r="X303" s="64">
        <f t="shared" si="57"/>
        <v>1</v>
      </c>
      <c r="Y303" s="64">
        <f t="shared" si="58"/>
        <v>0</v>
      </c>
      <c r="Z303" s="66">
        <f t="shared" si="59"/>
        <v>0</v>
      </c>
      <c r="AA303" s="99" t="str">
        <f t="shared" si="60"/>
        <v>SRSA</v>
      </c>
      <c r="AB303" s="72">
        <f t="shared" si="61"/>
        <v>1</v>
      </c>
      <c r="AC303" s="64">
        <f t="shared" si="62"/>
        <v>0</v>
      </c>
      <c r="AD303" s="66">
        <f t="shared" si="63"/>
        <v>0</v>
      </c>
      <c r="AE303" s="99" t="str">
        <f t="shared" si="64"/>
        <v>-</v>
      </c>
      <c r="AF303" s="72">
        <f t="shared" si="65"/>
        <v>0</v>
      </c>
    </row>
    <row r="304" spans="1:32" ht="12.75">
      <c r="A304" s="80">
        <v>3174340</v>
      </c>
      <c r="B304" s="81">
        <v>590013000</v>
      </c>
      <c r="C304" s="72" t="s">
        <v>308</v>
      </c>
      <c r="D304" s="64" t="s">
        <v>309</v>
      </c>
      <c r="E304" s="64" t="s">
        <v>310</v>
      </c>
      <c r="F304" s="64">
        <v>68758</v>
      </c>
      <c r="G304" s="65">
        <v>370</v>
      </c>
      <c r="H304" s="66">
        <v>4024472721</v>
      </c>
      <c r="I304" s="67">
        <v>7</v>
      </c>
      <c r="J304" s="68" t="s">
        <v>530</v>
      </c>
      <c r="K304" s="91"/>
      <c r="L304" s="84">
        <v>248.81489</v>
      </c>
      <c r="M304" s="88" t="s">
        <v>529</v>
      </c>
      <c r="N304" s="71">
        <v>14.04682274</v>
      </c>
      <c r="O304" s="68" t="s">
        <v>531</v>
      </c>
      <c r="P304" s="70"/>
      <c r="Q304" s="91" t="str">
        <f t="shared" si="66"/>
        <v>NO</v>
      </c>
      <c r="R304" s="93" t="s">
        <v>530</v>
      </c>
      <c r="S304" s="95">
        <v>12972.401</v>
      </c>
      <c r="T304" s="75">
        <v>1953.068</v>
      </c>
      <c r="U304" s="75">
        <v>1819.982</v>
      </c>
      <c r="V304" s="97">
        <v>1442.421</v>
      </c>
      <c r="W304" s="72">
        <f t="shared" si="56"/>
        <v>1</v>
      </c>
      <c r="X304" s="64">
        <f t="shared" si="57"/>
        <v>1</v>
      </c>
      <c r="Y304" s="64">
        <f t="shared" si="58"/>
        <v>0</v>
      </c>
      <c r="Z304" s="66">
        <f t="shared" si="59"/>
        <v>0</v>
      </c>
      <c r="AA304" s="99" t="str">
        <f t="shared" si="60"/>
        <v>SRSA</v>
      </c>
      <c r="AB304" s="72">
        <f t="shared" si="61"/>
        <v>1</v>
      </c>
      <c r="AC304" s="64">
        <f t="shared" si="62"/>
        <v>0</v>
      </c>
      <c r="AD304" s="66">
        <f t="shared" si="63"/>
        <v>0</v>
      </c>
      <c r="AE304" s="99" t="str">
        <f t="shared" si="64"/>
        <v>-</v>
      </c>
      <c r="AF304" s="72">
        <f t="shared" si="65"/>
        <v>0</v>
      </c>
    </row>
    <row r="305" spans="1:32" ht="12.75">
      <c r="A305" s="80">
        <v>3121250</v>
      </c>
      <c r="B305" s="81">
        <v>750018000</v>
      </c>
      <c r="C305" s="72" t="s">
        <v>1433</v>
      </c>
      <c r="D305" s="64" t="s">
        <v>1434</v>
      </c>
      <c r="E305" s="64" t="s">
        <v>1309</v>
      </c>
      <c r="F305" s="64">
        <v>68714</v>
      </c>
      <c r="G305" s="65" t="s">
        <v>1098</v>
      </c>
      <c r="H305" s="66">
        <v>4026843411</v>
      </c>
      <c r="I305" s="67">
        <v>7</v>
      </c>
      <c r="J305" s="68" t="s">
        <v>530</v>
      </c>
      <c r="K305" s="91"/>
      <c r="L305" s="84">
        <v>13.6</v>
      </c>
      <c r="M305" s="88" t="s">
        <v>529</v>
      </c>
      <c r="N305" s="71">
        <v>13.79310345</v>
      </c>
      <c r="O305" s="68" t="s">
        <v>531</v>
      </c>
      <c r="P305" s="70"/>
      <c r="Q305" s="91" t="str">
        <f t="shared" si="66"/>
        <v>NO</v>
      </c>
      <c r="R305" s="93" t="s">
        <v>530</v>
      </c>
      <c r="S305" s="95">
        <v>2670</v>
      </c>
      <c r="T305" s="75">
        <v>0</v>
      </c>
      <c r="U305" s="75">
        <v>24</v>
      </c>
      <c r="V305" s="97">
        <v>80</v>
      </c>
      <c r="W305" s="72">
        <f t="shared" si="56"/>
        <v>1</v>
      </c>
      <c r="X305" s="64">
        <f t="shared" si="57"/>
        <v>1</v>
      </c>
      <c r="Y305" s="64">
        <f t="shared" si="58"/>
        <v>0</v>
      </c>
      <c r="Z305" s="66">
        <f t="shared" si="59"/>
        <v>0</v>
      </c>
      <c r="AA305" s="99" t="str">
        <f t="shared" si="60"/>
        <v>SRSA</v>
      </c>
      <c r="AB305" s="72">
        <f t="shared" si="61"/>
        <v>1</v>
      </c>
      <c r="AC305" s="64">
        <f t="shared" si="62"/>
        <v>0</v>
      </c>
      <c r="AD305" s="66">
        <f t="shared" si="63"/>
        <v>0</v>
      </c>
      <c r="AE305" s="99" t="str">
        <f t="shared" si="64"/>
        <v>-</v>
      </c>
      <c r="AF305" s="72">
        <f t="shared" si="65"/>
        <v>0</v>
      </c>
    </row>
    <row r="306" spans="1:32" ht="12.75">
      <c r="A306" s="80">
        <v>9993106</v>
      </c>
      <c r="B306" s="82">
        <v>540501000</v>
      </c>
      <c r="C306" s="72" t="s">
        <v>547</v>
      </c>
      <c r="D306" s="64" t="s">
        <v>548</v>
      </c>
      <c r="E306" s="64" t="s">
        <v>399</v>
      </c>
      <c r="F306" s="64">
        <v>68760</v>
      </c>
      <c r="G306" s="65">
        <v>310</v>
      </c>
      <c r="H306" s="66">
        <v>4028573323</v>
      </c>
      <c r="I306" s="67">
        <v>7</v>
      </c>
      <c r="J306" s="68" t="s">
        <v>530</v>
      </c>
      <c r="K306" s="91"/>
      <c r="L306" s="85">
        <v>164</v>
      </c>
      <c r="M306" s="89"/>
      <c r="N306" s="76"/>
      <c r="O306" s="68"/>
      <c r="P306" s="73"/>
      <c r="Q306" s="91" t="str">
        <f t="shared" si="66"/>
        <v>NO</v>
      </c>
      <c r="R306" s="93" t="s">
        <v>530</v>
      </c>
      <c r="S306" s="95">
        <v>8794</v>
      </c>
      <c r="T306" s="75">
        <v>1590</v>
      </c>
      <c r="U306" s="75">
        <v>1282</v>
      </c>
      <c r="V306" s="97">
        <v>888</v>
      </c>
      <c r="W306" s="72">
        <f t="shared" si="56"/>
        <v>1</v>
      </c>
      <c r="X306" s="64">
        <f t="shared" si="57"/>
        <v>1</v>
      </c>
      <c r="Y306" s="64">
        <f t="shared" si="58"/>
        <v>0</v>
      </c>
      <c r="Z306" s="66">
        <f t="shared" si="59"/>
        <v>0</v>
      </c>
      <c r="AA306" s="99" t="str">
        <f t="shared" si="60"/>
        <v>SRSA</v>
      </c>
      <c r="AB306" s="72">
        <f t="shared" si="61"/>
        <v>1</v>
      </c>
      <c r="AC306" s="64">
        <f t="shared" si="62"/>
        <v>0</v>
      </c>
      <c r="AD306" s="66">
        <f t="shared" si="63"/>
        <v>0</v>
      </c>
      <c r="AE306" s="99" t="str">
        <f t="shared" si="64"/>
        <v>-</v>
      </c>
      <c r="AF306" s="72">
        <f t="shared" si="65"/>
        <v>0</v>
      </c>
    </row>
    <row r="307" spans="1:32" ht="12.75">
      <c r="A307" s="80">
        <v>3123890</v>
      </c>
      <c r="B307" s="81">
        <v>520021000</v>
      </c>
      <c r="C307" s="72" t="s">
        <v>1443</v>
      </c>
      <c r="D307" s="64" t="s">
        <v>1444</v>
      </c>
      <c r="E307" s="64" t="s">
        <v>1445</v>
      </c>
      <c r="F307" s="64">
        <v>68778</v>
      </c>
      <c r="G307" s="65">
        <v>9620</v>
      </c>
      <c r="H307" s="66">
        <v>4024973131</v>
      </c>
      <c r="I307" s="67">
        <v>7</v>
      </c>
      <c r="J307" s="68" t="s">
        <v>530</v>
      </c>
      <c r="K307" s="91"/>
      <c r="L307" s="84">
        <v>0</v>
      </c>
      <c r="M307" s="88" t="s">
        <v>529</v>
      </c>
      <c r="N307" s="71">
        <v>0</v>
      </c>
      <c r="O307" s="68" t="s">
        <v>531</v>
      </c>
      <c r="P307" s="70"/>
      <c r="Q307" s="91" t="str">
        <f t="shared" si="66"/>
        <v>NO</v>
      </c>
      <c r="R307" s="93" t="s">
        <v>530</v>
      </c>
      <c r="S307" s="95">
        <v>0</v>
      </c>
      <c r="T307" s="75">
        <v>0</v>
      </c>
      <c r="U307" s="75">
        <v>0</v>
      </c>
      <c r="V307" s="97">
        <v>0</v>
      </c>
      <c r="W307" s="72">
        <f t="shared" si="56"/>
        <v>1</v>
      </c>
      <c r="X307" s="64">
        <f t="shared" si="57"/>
        <v>0</v>
      </c>
      <c r="Y307" s="64">
        <f t="shared" si="58"/>
        <v>0</v>
      </c>
      <c r="Z307" s="66">
        <f t="shared" si="59"/>
        <v>0</v>
      </c>
      <c r="AA307" s="99" t="str">
        <f t="shared" si="60"/>
        <v>-</v>
      </c>
      <c r="AB307" s="72">
        <f t="shared" si="61"/>
        <v>1</v>
      </c>
      <c r="AC307" s="64">
        <f t="shared" si="62"/>
        <v>0</v>
      </c>
      <c r="AD307" s="66">
        <f t="shared" si="63"/>
        <v>0</v>
      </c>
      <c r="AE307" s="99" t="str">
        <f t="shared" si="64"/>
        <v>-</v>
      </c>
      <c r="AF307" s="72">
        <f t="shared" si="65"/>
        <v>0</v>
      </c>
    </row>
    <row r="308" spans="1:32" ht="12.75">
      <c r="A308" s="80">
        <v>3174430</v>
      </c>
      <c r="B308" s="81">
        <v>590002000</v>
      </c>
      <c r="C308" s="72" t="s">
        <v>314</v>
      </c>
      <c r="D308" s="64" t="s">
        <v>315</v>
      </c>
      <c r="E308" s="64" t="s">
        <v>316</v>
      </c>
      <c r="F308" s="64">
        <v>68702</v>
      </c>
      <c r="G308" s="65">
        <v>139</v>
      </c>
      <c r="H308" s="66">
        <v>4026442500</v>
      </c>
      <c r="I308" s="67" t="s">
        <v>534</v>
      </c>
      <c r="J308" s="68" t="s">
        <v>531</v>
      </c>
      <c r="K308" s="91"/>
      <c r="L308" s="84">
        <v>3874.9</v>
      </c>
      <c r="M308" s="88" t="s">
        <v>529</v>
      </c>
      <c r="N308" s="71">
        <v>10.26152925</v>
      </c>
      <c r="O308" s="68" t="s">
        <v>531</v>
      </c>
      <c r="P308" s="70"/>
      <c r="Q308" s="91" t="str">
        <f t="shared" si="66"/>
        <v>NO</v>
      </c>
      <c r="R308" s="93" t="s">
        <v>530</v>
      </c>
      <c r="S308" s="95">
        <v>178768</v>
      </c>
      <c r="T308" s="75">
        <v>20499</v>
      </c>
      <c r="U308" s="75">
        <v>22535</v>
      </c>
      <c r="V308" s="97">
        <v>15688</v>
      </c>
      <c r="W308" s="72">
        <f t="shared" si="56"/>
        <v>0</v>
      </c>
      <c r="X308" s="64">
        <f t="shared" si="57"/>
        <v>1</v>
      </c>
      <c r="Y308" s="64">
        <f t="shared" si="58"/>
        <v>0</v>
      </c>
      <c r="Z308" s="66">
        <f t="shared" si="59"/>
        <v>0</v>
      </c>
      <c r="AA308" s="99" t="str">
        <f t="shared" si="60"/>
        <v>-</v>
      </c>
      <c r="AB308" s="72">
        <f t="shared" si="61"/>
        <v>1</v>
      </c>
      <c r="AC308" s="64">
        <f t="shared" si="62"/>
        <v>0</v>
      </c>
      <c r="AD308" s="66">
        <f t="shared" si="63"/>
        <v>0</v>
      </c>
      <c r="AE308" s="99" t="str">
        <f t="shared" si="64"/>
        <v>-</v>
      </c>
      <c r="AF308" s="72">
        <f t="shared" si="65"/>
        <v>0</v>
      </c>
    </row>
    <row r="309" spans="1:32" ht="12.75">
      <c r="A309" s="80">
        <v>3100088</v>
      </c>
      <c r="B309" s="81">
        <v>550160000</v>
      </c>
      <c r="C309" s="72" t="s">
        <v>1053</v>
      </c>
      <c r="D309" s="64" t="s">
        <v>1054</v>
      </c>
      <c r="E309" s="64" t="s">
        <v>1055</v>
      </c>
      <c r="F309" s="64">
        <v>68358</v>
      </c>
      <c r="G309" s="65">
        <v>9732</v>
      </c>
      <c r="H309" s="66">
        <v>4027910000</v>
      </c>
      <c r="I309" s="67">
        <v>8</v>
      </c>
      <c r="J309" s="68" t="s">
        <v>530</v>
      </c>
      <c r="K309" s="91"/>
      <c r="L309" s="84">
        <v>1570.14</v>
      </c>
      <c r="M309" s="88" t="s">
        <v>528</v>
      </c>
      <c r="N309" s="71">
        <v>3.799098519</v>
      </c>
      <c r="O309" s="68" t="s">
        <v>531</v>
      </c>
      <c r="P309" s="70"/>
      <c r="Q309" s="91" t="str">
        <f t="shared" si="66"/>
        <v>NO</v>
      </c>
      <c r="R309" s="93" t="s">
        <v>530</v>
      </c>
      <c r="S309" s="95">
        <v>38631</v>
      </c>
      <c r="T309" s="75">
        <v>2810</v>
      </c>
      <c r="U309" s="75">
        <v>5425</v>
      </c>
      <c r="V309" s="97">
        <v>6335</v>
      </c>
      <c r="W309" s="72">
        <f t="shared" si="56"/>
        <v>1</v>
      </c>
      <c r="X309" s="64">
        <f t="shared" si="57"/>
        <v>0</v>
      </c>
      <c r="Y309" s="64">
        <f t="shared" si="58"/>
        <v>0</v>
      </c>
      <c r="Z309" s="66">
        <f t="shared" si="59"/>
        <v>0</v>
      </c>
      <c r="AA309" s="99" t="str">
        <f t="shared" si="60"/>
        <v>-</v>
      </c>
      <c r="AB309" s="72">
        <f t="shared" si="61"/>
        <v>1</v>
      </c>
      <c r="AC309" s="64">
        <f t="shared" si="62"/>
        <v>0</v>
      </c>
      <c r="AD309" s="66">
        <f t="shared" si="63"/>
        <v>0</v>
      </c>
      <c r="AE309" s="99" t="str">
        <f t="shared" si="64"/>
        <v>-</v>
      </c>
      <c r="AF309" s="72">
        <f t="shared" si="65"/>
        <v>0</v>
      </c>
    </row>
    <row r="310" spans="1:32" ht="12.75">
      <c r="A310" s="80">
        <v>3100115</v>
      </c>
      <c r="B310" s="81">
        <v>270595000</v>
      </c>
      <c r="C310" s="72" t="s">
        <v>1111</v>
      </c>
      <c r="D310" s="64" t="s">
        <v>1112</v>
      </c>
      <c r="E310" s="64" t="s">
        <v>1113</v>
      </c>
      <c r="F310" s="64">
        <v>68649</v>
      </c>
      <c r="G310" s="65">
        <v>160</v>
      </c>
      <c r="H310" s="66">
        <v>4026523268</v>
      </c>
      <c r="I310" s="67">
        <v>7</v>
      </c>
      <c r="J310" s="68" t="s">
        <v>530</v>
      </c>
      <c r="K310" s="91"/>
      <c r="L310" s="84">
        <v>478.06</v>
      </c>
      <c r="M310" s="88" t="s">
        <v>528</v>
      </c>
      <c r="N310" s="71">
        <v>7.081174439</v>
      </c>
      <c r="O310" s="68" t="s">
        <v>531</v>
      </c>
      <c r="P310" s="70"/>
      <c r="Q310" s="91" t="str">
        <f t="shared" si="66"/>
        <v>NO</v>
      </c>
      <c r="R310" s="93" t="s">
        <v>530</v>
      </c>
      <c r="S310" s="95">
        <v>22090</v>
      </c>
      <c r="T310" s="75">
        <v>1551</v>
      </c>
      <c r="U310" s="75">
        <v>1951</v>
      </c>
      <c r="V310" s="97">
        <v>1871</v>
      </c>
      <c r="W310" s="72">
        <f t="shared" si="56"/>
        <v>1</v>
      </c>
      <c r="X310" s="64">
        <f t="shared" si="57"/>
        <v>1</v>
      </c>
      <c r="Y310" s="64">
        <f t="shared" si="58"/>
        <v>0</v>
      </c>
      <c r="Z310" s="66">
        <f t="shared" si="59"/>
        <v>0</v>
      </c>
      <c r="AA310" s="99" t="str">
        <f t="shared" si="60"/>
        <v>SRSA</v>
      </c>
      <c r="AB310" s="72">
        <f t="shared" si="61"/>
        <v>1</v>
      </c>
      <c r="AC310" s="64">
        <f t="shared" si="62"/>
        <v>0</v>
      </c>
      <c r="AD310" s="66">
        <f t="shared" si="63"/>
        <v>0</v>
      </c>
      <c r="AE310" s="99" t="str">
        <f t="shared" si="64"/>
        <v>-</v>
      </c>
      <c r="AF310" s="72">
        <f t="shared" si="65"/>
        <v>0</v>
      </c>
    </row>
    <row r="311" spans="1:32" ht="12.75">
      <c r="A311" s="80">
        <v>3174400</v>
      </c>
      <c r="B311" s="81">
        <v>390501000</v>
      </c>
      <c r="C311" s="72" t="s">
        <v>311</v>
      </c>
      <c r="D311" s="64" t="s">
        <v>312</v>
      </c>
      <c r="E311" s="64" t="s">
        <v>313</v>
      </c>
      <c r="F311" s="64">
        <v>68875</v>
      </c>
      <c r="G311" s="65">
        <v>307</v>
      </c>
      <c r="H311" s="66">
        <v>3082453201</v>
      </c>
      <c r="I311" s="67">
        <v>7</v>
      </c>
      <c r="J311" s="68" t="s">
        <v>530</v>
      </c>
      <c r="K311" s="91"/>
      <c r="L311" s="84">
        <v>198.37</v>
      </c>
      <c r="M311" s="88" t="s">
        <v>529</v>
      </c>
      <c r="N311" s="71">
        <v>20.56074766</v>
      </c>
      <c r="O311" s="68" t="s">
        <v>530</v>
      </c>
      <c r="P311" s="70"/>
      <c r="Q311" s="91" t="str">
        <f t="shared" si="66"/>
        <v>NO</v>
      </c>
      <c r="R311" s="93" t="s">
        <v>530</v>
      </c>
      <c r="S311" s="95">
        <v>15718</v>
      </c>
      <c r="T311" s="75">
        <v>2456</v>
      </c>
      <c r="U311" s="75">
        <v>1682</v>
      </c>
      <c r="V311" s="97">
        <v>1347</v>
      </c>
      <c r="W311" s="72">
        <f t="shared" si="56"/>
        <v>1</v>
      </c>
      <c r="X311" s="64">
        <f t="shared" si="57"/>
        <v>1</v>
      </c>
      <c r="Y311" s="64">
        <f t="shared" si="58"/>
        <v>0</v>
      </c>
      <c r="Z311" s="66">
        <f t="shared" si="59"/>
        <v>0</v>
      </c>
      <c r="AA311" s="99" t="str">
        <f t="shared" si="60"/>
        <v>SRSA</v>
      </c>
      <c r="AB311" s="72">
        <f t="shared" si="61"/>
        <v>1</v>
      </c>
      <c r="AC311" s="64">
        <f t="shared" si="62"/>
        <v>1</v>
      </c>
      <c r="AD311" s="66" t="str">
        <f t="shared" si="63"/>
        <v>Initial</v>
      </c>
      <c r="AE311" s="99" t="str">
        <f t="shared" si="64"/>
        <v>-</v>
      </c>
      <c r="AF311" s="72" t="str">
        <f t="shared" si="65"/>
        <v>SRSA</v>
      </c>
    </row>
    <row r="312" spans="1:32" ht="12.75">
      <c r="A312" s="82">
        <v>3100022</v>
      </c>
      <c r="B312" s="82">
        <v>560001000</v>
      </c>
      <c r="C312" s="72" t="s">
        <v>971</v>
      </c>
      <c r="D312" s="64" t="s">
        <v>972</v>
      </c>
      <c r="E312" s="64" t="s">
        <v>973</v>
      </c>
      <c r="F312" s="64">
        <v>69103</v>
      </c>
      <c r="G312" s="65">
        <v>1557</v>
      </c>
      <c r="H312" s="66">
        <v>3085357100</v>
      </c>
      <c r="I312" s="67" t="s">
        <v>534</v>
      </c>
      <c r="J312" s="68" t="s">
        <v>531</v>
      </c>
      <c r="K312" s="91"/>
      <c r="L312" s="84">
        <v>3688.63</v>
      </c>
      <c r="M312" s="88" t="s">
        <v>528</v>
      </c>
      <c r="N312" s="71">
        <v>11.84782609</v>
      </c>
      <c r="O312" s="68" t="s">
        <v>531</v>
      </c>
      <c r="P312" s="70"/>
      <c r="Q312" s="91" t="str">
        <f t="shared" si="66"/>
        <v>NO</v>
      </c>
      <c r="R312" s="93" t="s">
        <v>530</v>
      </c>
      <c r="S312" s="95">
        <v>249343</v>
      </c>
      <c r="T312" s="75">
        <v>26036</v>
      </c>
      <c r="U312" s="75">
        <v>25186</v>
      </c>
      <c r="V312" s="97">
        <v>14451</v>
      </c>
      <c r="W312" s="72">
        <f t="shared" si="56"/>
        <v>0</v>
      </c>
      <c r="X312" s="64">
        <f t="shared" si="57"/>
        <v>0</v>
      </c>
      <c r="Y312" s="64">
        <f t="shared" si="58"/>
        <v>0</v>
      </c>
      <c r="Z312" s="66">
        <f t="shared" si="59"/>
        <v>0</v>
      </c>
      <c r="AA312" s="99" t="str">
        <f t="shared" si="60"/>
        <v>-</v>
      </c>
      <c r="AB312" s="72">
        <f t="shared" si="61"/>
        <v>1</v>
      </c>
      <c r="AC312" s="64">
        <f t="shared" si="62"/>
        <v>0</v>
      </c>
      <c r="AD312" s="66">
        <f t="shared" si="63"/>
        <v>0</v>
      </c>
      <c r="AE312" s="99" t="str">
        <f t="shared" si="64"/>
        <v>-</v>
      </c>
      <c r="AF312" s="72">
        <f t="shared" si="65"/>
        <v>0</v>
      </c>
    </row>
    <row r="313" spans="1:32" ht="12.75">
      <c r="A313" s="80">
        <v>3164620</v>
      </c>
      <c r="B313" s="81">
        <v>780115000</v>
      </c>
      <c r="C313" s="72" t="s">
        <v>64</v>
      </c>
      <c r="D313" s="64" t="s">
        <v>65</v>
      </c>
      <c r="E313" s="64" t="s">
        <v>63</v>
      </c>
      <c r="F313" s="64">
        <v>68065</v>
      </c>
      <c r="G313" s="65">
        <v>8698</v>
      </c>
      <c r="H313" s="66">
        <v>4027843608</v>
      </c>
      <c r="I313" s="67">
        <v>8</v>
      </c>
      <c r="J313" s="68" t="s">
        <v>530</v>
      </c>
      <c r="K313" s="91"/>
      <c r="L313" s="84">
        <v>3.21</v>
      </c>
      <c r="M313" s="88" t="s">
        <v>528</v>
      </c>
      <c r="N313" s="71">
        <v>0</v>
      </c>
      <c r="O313" s="68" t="s">
        <v>531</v>
      </c>
      <c r="P313" s="70"/>
      <c r="Q313" s="91" t="str">
        <f t="shared" si="66"/>
        <v>NO</v>
      </c>
      <c r="R313" s="93" t="s">
        <v>530</v>
      </c>
      <c r="S313" s="95">
        <v>2073</v>
      </c>
      <c r="T313" s="75">
        <v>0</v>
      </c>
      <c r="U313" s="75">
        <v>6</v>
      </c>
      <c r="V313" s="97">
        <v>11</v>
      </c>
      <c r="W313" s="72">
        <f t="shared" si="56"/>
        <v>1</v>
      </c>
      <c r="X313" s="64">
        <f t="shared" si="57"/>
        <v>1</v>
      </c>
      <c r="Y313" s="64">
        <f t="shared" si="58"/>
        <v>0</v>
      </c>
      <c r="Z313" s="66">
        <f t="shared" si="59"/>
        <v>0</v>
      </c>
      <c r="AA313" s="99" t="str">
        <f t="shared" si="60"/>
        <v>SRSA</v>
      </c>
      <c r="AB313" s="72">
        <f t="shared" si="61"/>
        <v>1</v>
      </c>
      <c r="AC313" s="64">
        <f t="shared" si="62"/>
        <v>0</v>
      </c>
      <c r="AD313" s="66">
        <f t="shared" si="63"/>
        <v>0</v>
      </c>
      <c r="AE313" s="99" t="str">
        <f t="shared" si="64"/>
        <v>-</v>
      </c>
      <c r="AF313" s="72">
        <f t="shared" si="65"/>
        <v>0</v>
      </c>
    </row>
    <row r="314" spans="1:32" ht="12.75">
      <c r="A314" s="80">
        <v>3174580</v>
      </c>
      <c r="B314" s="81">
        <v>400082000</v>
      </c>
      <c r="C314" s="72" t="s">
        <v>317</v>
      </c>
      <c r="D314" s="64" t="s">
        <v>318</v>
      </c>
      <c r="E314" s="64" t="s">
        <v>959</v>
      </c>
      <c r="F314" s="64">
        <v>68803</v>
      </c>
      <c r="G314" s="65">
        <v>1199</v>
      </c>
      <c r="H314" s="66">
        <v>3083856398</v>
      </c>
      <c r="I314" s="67">
        <v>5</v>
      </c>
      <c r="J314" s="68" t="s">
        <v>531</v>
      </c>
      <c r="K314" s="91"/>
      <c r="L314" s="84">
        <v>635.93</v>
      </c>
      <c r="M314" s="88" t="s">
        <v>528</v>
      </c>
      <c r="N314" s="71">
        <v>8.163265306</v>
      </c>
      <c r="O314" s="68" t="s">
        <v>531</v>
      </c>
      <c r="P314" s="70"/>
      <c r="Q314" s="91" t="str">
        <f t="shared" si="66"/>
        <v>NO</v>
      </c>
      <c r="R314" s="93" t="s">
        <v>531</v>
      </c>
      <c r="S314" s="95">
        <v>16308</v>
      </c>
      <c r="T314" s="75">
        <v>1202</v>
      </c>
      <c r="U314" s="75">
        <v>2132</v>
      </c>
      <c r="V314" s="97">
        <v>2463</v>
      </c>
      <c r="W314" s="72">
        <f t="shared" si="56"/>
        <v>0</v>
      </c>
      <c r="X314" s="64">
        <f t="shared" si="57"/>
        <v>0</v>
      </c>
      <c r="Y314" s="64">
        <f t="shared" si="58"/>
        <v>0</v>
      </c>
      <c r="Z314" s="66">
        <f t="shared" si="59"/>
        <v>0</v>
      </c>
      <c r="AA314" s="99" t="str">
        <f t="shared" si="60"/>
        <v>-</v>
      </c>
      <c r="AB314" s="72">
        <f t="shared" si="61"/>
        <v>0</v>
      </c>
      <c r="AC314" s="64">
        <f t="shared" si="62"/>
        <v>0</v>
      </c>
      <c r="AD314" s="66">
        <f t="shared" si="63"/>
        <v>0</v>
      </c>
      <c r="AE314" s="99" t="str">
        <f t="shared" si="64"/>
        <v>-</v>
      </c>
      <c r="AF314" s="72">
        <f t="shared" si="65"/>
        <v>0</v>
      </c>
    </row>
    <row r="315" spans="1:32" ht="12.75">
      <c r="A315" s="80">
        <v>3116470</v>
      </c>
      <c r="B315" s="81">
        <v>550013000</v>
      </c>
      <c r="C315" s="72" t="s">
        <v>1406</v>
      </c>
      <c r="D315" s="64" t="s">
        <v>1407</v>
      </c>
      <c r="E315" s="64" t="s">
        <v>1003</v>
      </c>
      <c r="F315" s="64">
        <v>68503</v>
      </c>
      <c r="G315" s="65" t="s">
        <v>1098</v>
      </c>
      <c r="H315" s="66">
        <v>4024326372</v>
      </c>
      <c r="I315" s="67">
        <v>8</v>
      </c>
      <c r="J315" s="68" t="s">
        <v>530</v>
      </c>
      <c r="K315" s="91"/>
      <c r="L315" s="84">
        <v>29.55</v>
      </c>
      <c r="M315" s="88" t="s">
        <v>528</v>
      </c>
      <c r="N315" s="71">
        <v>9.090909091</v>
      </c>
      <c r="O315" s="68" t="s">
        <v>531</v>
      </c>
      <c r="P315" s="70"/>
      <c r="Q315" s="91" t="str">
        <f t="shared" si="66"/>
        <v>NO</v>
      </c>
      <c r="R315" s="93" t="s">
        <v>530</v>
      </c>
      <c r="S315" s="95">
        <v>750</v>
      </c>
      <c r="T315" s="75">
        <v>0</v>
      </c>
      <c r="U315" s="75">
        <v>55</v>
      </c>
      <c r="V315" s="97">
        <v>105</v>
      </c>
      <c r="W315" s="72">
        <f t="shared" si="56"/>
        <v>1</v>
      </c>
      <c r="X315" s="64">
        <f t="shared" si="57"/>
        <v>1</v>
      </c>
      <c r="Y315" s="64">
        <f t="shared" si="58"/>
        <v>0</v>
      </c>
      <c r="Z315" s="66">
        <f t="shared" si="59"/>
        <v>0</v>
      </c>
      <c r="AA315" s="99" t="str">
        <f t="shared" si="60"/>
        <v>SRSA</v>
      </c>
      <c r="AB315" s="72">
        <f t="shared" si="61"/>
        <v>1</v>
      </c>
      <c r="AC315" s="64">
        <f t="shared" si="62"/>
        <v>0</v>
      </c>
      <c r="AD315" s="66">
        <f t="shared" si="63"/>
        <v>0</v>
      </c>
      <c r="AE315" s="99" t="str">
        <f t="shared" si="64"/>
        <v>-</v>
      </c>
      <c r="AF315" s="72">
        <f t="shared" si="65"/>
        <v>0</v>
      </c>
    </row>
    <row r="316" spans="1:32" ht="12.75">
      <c r="A316" s="80">
        <v>3174640</v>
      </c>
      <c r="B316" s="81">
        <v>110014000</v>
      </c>
      <c r="C316" s="72" t="s">
        <v>319</v>
      </c>
      <c r="D316" s="64" t="s">
        <v>320</v>
      </c>
      <c r="E316" s="64" t="s">
        <v>321</v>
      </c>
      <c r="F316" s="64">
        <v>68045</v>
      </c>
      <c r="G316" s="65">
        <v>1105</v>
      </c>
      <c r="H316" s="66">
        <v>4026855661</v>
      </c>
      <c r="I316" s="67">
        <v>7</v>
      </c>
      <c r="J316" s="68" t="s">
        <v>530</v>
      </c>
      <c r="K316" s="91"/>
      <c r="L316" s="84">
        <v>441.18</v>
      </c>
      <c r="M316" s="88" t="s">
        <v>528</v>
      </c>
      <c r="N316" s="71">
        <v>13.62586605</v>
      </c>
      <c r="O316" s="68" t="s">
        <v>531</v>
      </c>
      <c r="P316" s="70"/>
      <c r="Q316" s="91" t="str">
        <f t="shared" si="66"/>
        <v>NO</v>
      </c>
      <c r="R316" s="93" t="s">
        <v>530</v>
      </c>
      <c r="S316" s="95">
        <v>22185</v>
      </c>
      <c r="T316" s="75">
        <v>2467</v>
      </c>
      <c r="U316" s="75">
        <v>2542</v>
      </c>
      <c r="V316" s="97">
        <v>1698</v>
      </c>
      <c r="W316" s="72">
        <f t="shared" si="56"/>
        <v>1</v>
      </c>
      <c r="X316" s="64">
        <f t="shared" si="57"/>
        <v>1</v>
      </c>
      <c r="Y316" s="64">
        <f t="shared" si="58"/>
        <v>0</v>
      </c>
      <c r="Z316" s="66">
        <f t="shared" si="59"/>
        <v>0</v>
      </c>
      <c r="AA316" s="99" t="str">
        <f t="shared" si="60"/>
        <v>SRSA</v>
      </c>
      <c r="AB316" s="72">
        <f t="shared" si="61"/>
        <v>1</v>
      </c>
      <c r="AC316" s="64">
        <f t="shared" si="62"/>
        <v>0</v>
      </c>
      <c r="AD316" s="66">
        <f t="shared" si="63"/>
        <v>0</v>
      </c>
      <c r="AE316" s="99" t="str">
        <f t="shared" si="64"/>
        <v>-</v>
      </c>
      <c r="AF316" s="72">
        <f t="shared" si="65"/>
        <v>0</v>
      </c>
    </row>
    <row r="317" spans="1:32" ht="12.75">
      <c r="A317" s="80">
        <v>3174700</v>
      </c>
      <c r="B317" s="81">
        <v>210256000</v>
      </c>
      <c r="C317" s="72" t="s">
        <v>322</v>
      </c>
      <c r="D317" s="64" t="s">
        <v>323</v>
      </c>
      <c r="E317" s="64" t="s">
        <v>324</v>
      </c>
      <c r="F317" s="64">
        <v>68860</v>
      </c>
      <c r="G317" s="65">
        <v>155</v>
      </c>
      <c r="H317" s="66">
        <v>3088584491</v>
      </c>
      <c r="I317" s="67">
        <v>7</v>
      </c>
      <c r="J317" s="68" t="s">
        <v>530</v>
      </c>
      <c r="K317" s="91"/>
      <c r="L317" s="84">
        <v>15.55</v>
      </c>
      <c r="M317" s="88" t="s">
        <v>529</v>
      </c>
      <c r="N317" s="71">
        <v>24.13793103</v>
      </c>
      <c r="O317" s="68" t="s">
        <v>530</v>
      </c>
      <c r="P317" s="70"/>
      <c r="Q317" s="91" t="str">
        <f t="shared" si="66"/>
        <v>NO</v>
      </c>
      <c r="R317" s="93" t="s">
        <v>530</v>
      </c>
      <c r="S317" s="95">
        <v>1982</v>
      </c>
      <c r="T317" s="75">
        <v>0</v>
      </c>
      <c r="U317" s="75">
        <v>33</v>
      </c>
      <c r="V317" s="97">
        <v>93</v>
      </c>
      <c r="W317" s="72">
        <f t="shared" si="56"/>
        <v>1</v>
      </c>
      <c r="X317" s="64">
        <f t="shared" si="57"/>
        <v>1</v>
      </c>
      <c r="Y317" s="64">
        <f t="shared" si="58"/>
        <v>0</v>
      </c>
      <c r="Z317" s="66">
        <f t="shared" si="59"/>
        <v>0</v>
      </c>
      <c r="AA317" s="99" t="str">
        <f t="shared" si="60"/>
        <v>SRSA</v>
      </c>
      <c r="AB317" s="72">
        <f t="shared" si="61"/>
        <v>1</v>
      </c>
      <c r="AC317" s="64">
        <f t="shared" si="62"/>
        <v>1</v>
      </c>
      <c r="AD317" s="66" t="str">
        <f t="shared" si="63"/>
        <v>Initial</v>
      </c>
      <c r="AE317" s="99" t="str">
        <f t="shared" si="64"/>
        <v>-</v>
      </c>
      <c r="AF317" s="72" t="str">
        <f t="shared" si="65"/>
        <v>SRSA</v>
      </c>
    </row>
    <row r="318" spans="1:32" ht="12.75">
      <c r="A318" s="80">
        <v>3106030</v>
      </c>
      <c r="B318" s="81">
        <v>100012000</v>
      </c>
      <c r="C318" s="72" t="s">
        <v>1303</v>
      </c>
      <c r="D318" s="64" t="s">
        <v>1304</v>
      </c>
      <c r="E318" s="64" t="s">
        <v>1305</v>
      </c>
      <c r="F318" s="64">
        <v>68861</v>
      </c>
      <c r="G318" s="65">
        <v>588</v>
      </c>
      <c r="H318" s="66">
        <v>3082375415</v>
      </c>
      <c r="I318" s="67">
        <v>7</v>
      </c>
      <c r="J318" s="68" t="s">
        <v>530</v>
      </c>
      <c r="K318" s="91"/>
      <c r="L318" s="84">
        <v>22.98</v>
      </c>
      <c r="M318" s="88" t="s">
        <v>528</v>
      </c>
      <c r="N318" s="71">
        <v>12.06896552</v>
      </c>
      <c r="O318" s="68" t="s">
        <v>531</v>
      </c>
      <c r="P318" s="70"/>
      <c r="Q318" s="91" t="str">
        <f t="shared" si="66"/>
        <v>NO</v>
      </c>
      <c r="R318" s="93" t="s">
        <v>530</v>
      </c>
      <c r="S318" s="95">
        <v>3600</v>
      </c>
      <c r="T318" s="75">
        <v>0</v>
      </c>
      <c r="U318" s="75">
        <v>47</v>
      </c>
      <c r="V318" s="97">
        <v>90</v>
      </c>
      <c r="W318" s="72">
        <f t="shared" si="56"/>
        <v>1</v>
      </c>
      <c r="X318" s="64">
        <f t="shared" si="57"/>
        <v>1</v>
      </c>
      <c r="Y318" s="64">
        <f t="shared" si="58"/>
        <v>0</v>
      </c>
      <c r="Z318" s="66">
        <f t="shared" si="59"/>
        <v>0</v>
      </c>
      <c r="AA318" s="99" t="str">
        <f t="shared" si="60"/>
        <v>SRSA</v>
      </c>
      <c r="AB318" s="72">
        <f t="shared" si="61"/>
        <v>1</v>
      </c>
      <c r="AC318" s="64">
        <f t="shared" si="62"/>
        <v>0</v>
      </c>
      <c r="AD318" s="66">
        <f t="shared" si="63"/>
        <v>0</v>
      </c>
      <c r="AE318" s="99" t="str">
        <f t="shared" si="64"/>
        <v>-</v>
      </c>
      <c r="AF318" s="72">
        <f t="shared" si="65"/>
        <v>0</v>
      </c>
    </row>
    <row r="319" spans="1:32" ht="12.75">
      <c r="A319" s="80">
        <v>3174760</v>
      </c>
      <c r="B319" s="81">
        <v>510001000</v>
      </c>
      <c r="C319" s="72" t="s">
        <v>325</v>
      </c>
      <c r="D319" s="64" t="s">
        <v>326</v>
      </c>
      <c r="E319" s="64" t="s">
        <v>327</v>
      </c>
      <c r="F319" s="64">
        <v>69153</v>
      </c>
      <c r="G319" s="65">
        <v>2245</v>
      </c>
      <c r="H319" s="66">
        <v>3082844060</v>
      </c>
      <c r="I319" s="67" t="s">
        <v>534</v>
      </c>
      <c r="J319" s="68" t="s">
        <v>531</v>
      </c>
      <c r="K319" s="91"/>
      <c r="L319" s="84">
        <v>1043.3</v>
      </c>
      <c r="M319" s="88" t="s">
        <v>529</v>
      </c>
      <c r="N319" s="71">
        <v>10.33568905</v>
      </c>
      <c r="O319" s="68" t="s">
        <v>531</v>
      </c>
      <c r="P319" s="70"/>
      <c r="Q319" s="91" t="str">
        <f t="shared" si="66"/>
        <v>NO</v>
      </c>
      <c r="R319" s="93" t="s">
        <v>530</v>
      </c>
      <c r="S319" s="95">
        <v>54977</v>
      </c>
      <c r="T319" s="75">
        <v>4684</v>
      </c>
      <c r="U319" s="75">
        <v>5438</v>
      </c>
      <c r="V319" s="97">
        <v>4169</v>
      </c>
      <c r="W319" s="72">
        <f t="shared" si="56"/>
        <v>0</v>
      </c>
      <c r="X319" s="64">
        <f t="shared" si="57"/>
        <v>1</v>
      </c>
      <c r="Y319" s="64">
        <f t="shared" si="58"/>
        <v>0</v>
      </c>
      <c r="Z319" s="66">
        <f t="shared" si="59"/>
        <v>0</v>
      </c>
      <c r="AA319" s="99" t="str">
        <f t="shared" si="60"/>
        <v>-</v>
      </c>
      <c r="AB319" s="72">
        <f t="shared" si="61"/>
        <v>1</v>
      </c>
      <c r="AC319" s="64">
        <f t="shared" si="62"/>
        <v>0</v>
      </c>
      <c r="AD319" s="66">
        <f t="shared" si="63"/>
        <v>0</v>
      </c>
      <c r="AE319" s="99" t="str">
        <f t="shared" si="64"/>
        <v>-</v>
      </c>
      <c r="AF319" s="72">
        <f t="shared" si="65"/>
        <v>0</v>
      </c>
    </row>
    <row r="320" spans="1:32" ht="12.75">
      <c r="A320" s="80">
        <v>3174820</v>
      </c>
      <c r="B320" s="81">
        <v>280001000</v>
      </c>
      <c r="C320" s="72" t="s">
        <v>328</v>
      </c>
      <c r="D320" s="64" t="s">
        <v>329</v>
      </c>
      <c r="E320" s="64" t="s">
        <v>284</v>
      </c>
      <c r="F320" s="64">
        <v>68131</v>
      </c>
      <c r="G320" s="65">
        <v>2024</v>
      </c>
      <c r="H320" s="66">
        <v>4025572222</v>
      </c>
      <c r="I320" s="67" t="s">
        <v>543</v>
      </c>
      <c r="J320" s="68" t="s">
        <v>531</v>
      </c>
      <c r="K320" s="91"/>
      <c r="L320" s="84">
        <v>39558.2</v>
      </c>
      <c r="M320" s="88" t="s">
        <v>528</v>
      </c>
      <c r="N320" s="71">
        <v>15.28439458</v>
      </c>
      <c r="O320" s="68" t="s">
        <v>531</v>
      </c>
      <c r="P320" s="70"/>
      <c r="Q320" s="91" t="str">
        <f t="shared" si="66"/>
        <v>NO</v>
      </c>
      <c r="R320" s="93" t="s">
        <v>531</v>
      </c>
      <c r="S320" s="95">
        <v>3367499</v>
      </c>
      <c r="T320" s="75">
        <v>485195</v>
      </c>
      <c r="U320" s="75">
        <v>408546</v>
      </c>
      <c r="V320" s="97">
        <v>293636</v>
      </c>
      <c r="W320" s="72">
        <f t="shared" si="56"/>
        <v>0</v>
      </c>
      <c r="X320" s="64">
        <f t="shared" si="57"/>
        <v>0</v>
      </c>
      <c r="Y320" s="64">
        <f t="shared" si="58"/>
        <v>0</v>
      </c>
      <c r="Z320" s="66">
        <f t="shared" si="59"/>
        <v>0</v>
      </c>
      <c r="AA320" s="99" t="str">
        <f t="shared" si="60"/>
        <v>-</v>
      </c>
      <c r="AB320" s="72">
        <f t="shared" si="61"/>
        <v>0</v>
      </c>
      <c r="AC320" s="64">
        <f t="shared" si="62"/>
        <v>0</v>
      </c>
      <c r="AD320" s="66">
        <f t="shared" si="63"/>
        <v>0</v>
      </c>
      <c r="AE320" s="99" t="str">
        <f t="shared" si="64"/>
        <v>-</v>
      </c>
      <c r="AF320" s="72">
        <f t="shared" si="65"/>
        <v>0</v>
      </c>
    </row>
    <row r="321" spans="1:32" ht="12.75">
      <c r="A321" s="80">
        <v>3174850</v>
      </c>
      <c r="B321" s="81">
        <v>450007000</v>
      </c>
      <c r="C321" s="72" t="s">
        <v>330</v>
      </c>
      <c r="D321" s="64" t="s">
        <v>331</v>
      </c>
      <c r="E321" s="64" t="s">
        <v>1472</v>
      </c>
      <c r="F321" s="64">
        <v>68763</v>
      </c>
      <c r="G321" s="65">
        <v>230</v>
      </c>
      <c r="H321" s="66">
        <v>4023363775</v>
      </c>
      <c r="I321" s="67">
        <v>6</v>
      </c>
      <c r="J321" s="68" t="s">
        <v>531</v>
      </c>
      <c r="K321" s="91"/>
      <c r="L321" s="84">
        <v>734.0756</v>
      </c>
      <c r="M321" s="88" t="s">
        <v>529</v>
      </c>
      <c r="N321" s="71">
        <v>8.19112628</v>
      </c>
      <c r="O321" s="68" t="s">
        <v>531</v>
      </c>
      <c r="P321" s="70"/>
      <c r="Q321" s="91" t="str">
        <f t="shared" si="66"/>
        <v>NO</v>
      </c>
      <c r="R321" s="93" t="s">
        <v>530</v>
      </c>
      <c r="S321" s="95">
        <v>40393.4</v>
      </c>
      <c r="T321" s="75">
        <v>4664</v>
      </c>
      <c r="U321" s="75">
        <v>4942.88</v>
      </c>
      <c r="V321" s="97">
        <v>3000.04</v>
      </c>
      <c r="W321" s="72">
        <f t="shared" si="56"/>
        <v>0</v>
      </c>
      <c r="X321" s="64">
        <f t="shared" si="57"/>
        <v>1</v>
      </c>
      <c r="Y321" s="64">
        <f t="shared" si="58"/>
        <v>0</v>
      </c>
      <c r="Z321" s="66">
        <f t="shared" si="59"/>
        <v>0</v>
      </c>
      <c r="AA321" s="99" t="str">
        <f t="shared" si="60"/>
        <v>-</v>
      </c>
      <c r="AB321" s="72">
        <f t="shared" si="61"/>
        <v>1</v>
      </c>
      <c r="AC321" s="64">
        <f t="shared" si="62"/>
        <v>0</v>
      </c>
      <c r="AD321" s="66">
        <f t="shared" si="63"/>
        <v>0</v>
      </c>
      <c r="AE321" s="99" t="str">
        <f t="shared" si="64"/>
        <v>-</v>
      </c>
      <c r="AF321" s="72">
        <f t="shared" si="65"/>
        <v>0</v>
      </c>
    </row>
    <row r="322" spans="1:32" ht="12.75">
      <c r="A322" s="80">
        <v>3149650</v>
      </c>
      <c r="B322" s="81">
        <v>450060000</v>
      </c>
      <c r="C322" s="72" t="s">
        <v>1578</v>
      </c>
      <c r="D322" s="64" t="s">
        <v>1579</v>
      </c>
      <c r="E322" s="64" t="s">
        <v>1472</v>
      </c>
      <c r="F322" s="64">
        <v>68763</v>
      </c>
      <c r="G322" s="65">
        <v>5348</v>
      </c>
      <c r="H322" s="66">
        <v>4023362358</v>
      </c>
      <c r="I322" s="67">
        <v>7</v>
      </c>
      <c r="J322" s="68" t="s">
        <v>530</v>
      </c>
      <c r="K322" s="91"/>
      <c r="L322" s="84">
        <v>2.88</v>
      </c>
      <c r="M322" s="88" t="s">
        <v>529</v>
      </c>
      <c r="N322" s="71">
        <v>5.263157895</v>
      </c>
      <c r="O322" s="68" t="s">
        <v>531</v>
      </c>
      <c r="P322" s="70"/>
      <c r="Q322" s="91" t="str">
        <f t="shared" si="66"/>
        <v>NO</v>
      </c>
      <c r="R322" s="93" t="s">
        <v>530</v>
      </c>
      <c r="S322" s="95">
        <v>1923</v>
      </c>
      <c r="T322" s="75">
        <v>0</v>
      </c>
      <c r="U322" s="75">
        <v>6</v>
      </c>
      <c r="V322" s="97">
        <v>11</v>
      </c>
      <c r="W322" s="72">
        <f t="shared" si="56"/>
        <v>1</v>
      </c>
      <c r="X322" s="64">
        <f t="shared" si="57"/>
        <v>1</v>
      </c>
      <c r="Y322" s="64">
        <f t="shared" si="58"/>
        <v>0</v>
      </c>
      <c r="Z322" s="66">
        <f t="shared" si="59"/>
        <v>0</v>
      </c>
      <c r="AA322" s="99" t="str">
        <f t="shared" si="60"/>
        <v>SRSA</v>
      </c>
      <c r="AB322" s="72">
        <f t="shared" si="61"/>
        <v>1</v>
      </c>
      <c r="AC322" s="64">
        <f t="shared" si="62"/>
        <v>0</v>
      </c>
      <c r="AD322" s="66">
        <f t="shared" si="63"/>
        <v>0</v>
      </c>
      <c r="AE322" s="99" t="str">
        <f t="shared" si="64"/>
        <v>-</v>
      </c>
      <c r="AF322" s="72">
        <f t="shared" si="65"/>
        <v>0</v>
      </c>
    </row>
    <row r="323" spans="1:32" ht="12.75">
      <c r="A323" s="80">
        <v>3174940</v>
      </c>
      <c r="B323" s="81">
        <v>880005000</v>
      </c>
      <c r="C323" s="72" t="s">
        <v>332</v>
      </c>
      <c r="D323" s="64" t="s">
        <v>333</v>
      </c>
      <c r="E323" s="64" t="s">
        <v>1387</v>
      </c>
      <c r="F323" s="64">
        <v>68862</v>
      </c>
      <c r="G323" s="65">
        <v>1355</v>
      </c>
      <c r="H323" s="66">
        <v>3087285013</v>
      </c>
      <c r="I323" s="67">
        <v>7</v>
      </c>
      <c r="J323" s="68" t="s">
        <v>530</v>
      </c>
      <c r="K323" s="91"/>
      <c r="L323" s="84">
        <v>487.44</v>
      </c>
      <c r="M323" s="88" t="s">
        <v>529</v>
      </c>
      <c r="N323" s="71">
        <v>13.5986733</v>
      </c>
      <c r="O323" s="68" t="s">
        <v>531</v>
      </c>
      <c r="P323" s="70"/>
      <c r="Q323" s="91" t="str">
        <f t="shared" si="66"/>
        <v>NO</v>
      </c>
      <c r="R323" s="93" t="s">
        <v>530</v>
      </c>
      <c r="S323" s="95">
        <v>29518</v>
      </c>
      <c r="T323" s="75">
        <v>3729</v>
      </c>
      <c r="U323" s="75">
        <v>3199</v>
      </c>
      <c r="V323" s="97">
        <v>1931</v>
      </c>
      <c r="W323" s="72">
        <f aca="true" t="shared" si="67" ref="W323:W385">IF(OR(J323="YES",K323="YES"),1,0)</f>
        <v>1</v>
      </c>
      <c r="X323" s="64">
        <f aca="true" t="shared" si="68" ref="X323:X385">IF(OR(AND(ISNUMBER(L323),AND(L323&gt;0,L323&lt;600)),AND(ISNUMBER(L323),AND(L323&gt;0,M323="YES"))),1,0)</f>
        <v>1</v>
      </c>
      <c r="Y323" s="64">
        <f aca="true" t="shared" si="69" ref="Y323:Y385">IF(AND(OR(J323="YES",K323="YES"),(W323=0)),"Trouble",0)</f>
        <v>0</v>
      </c>
      <c r="Z323" s="66">
        <f aca="true" t="shared" si="70" ref="Z323:Z385">IF(AND(OR(AND(ISNUMBER(L323),AND(L323&gt;0,L323&lt;600)),AND(ISNUMBER(L323),AND(L323&gt;0,M323="YES"))),(X323=0)),"Trouble",0)</f>
        <v>0</v>
      </c>
      <c r="AA323" s="99" t="str">
        <f aca="true" t="shared" si="71" ref="AA323:AA385">IF(AND(W323=1,X323=1),"SRSA","-")</f>
        <v>SRSA</v>
      </c>
      <c r="AB323" s="72">
        <f aca="true" t="shared" si="72" ref="AB323:AB385">IF(R323="YES",1,0)</f>
        <v>1</v>
      </c>
      <c r="AC323" s="64">
        <f aca="true" t="shared" si="73" ref="AC323:AC385">IF(OR(AND(ISNUMBER(P323),P323&gt;=20),(AND(ISNUMBER(P323)=FALSE,AND(ISNUMBER(N323),N323&gt;=20)))),1,0)</f>
        <v>0</v>
      </c>
      <c r="AD323" s="66">
        <f aca="true" t="shared" si="74" ref="AD323:AD385">IF(AND(AB323=1,AC323=1),"Initial",0)</f>
        <v>0</v>
      </c>
      <c r="AE323" s="99" t="str">
        <f aca="true" t="shared" si="75" ref="AE323:AE385">IF(AND(AND(AD323="Initial",AF323=0),AND(ISNUMBER(L323),L323&gt;0)),"RLIS","-")</f>
        <v>-</v>
      </c>
      <c r="AF323" s="72">
        <f aca="true" t="shared" si="76" ref="AF323:AF385">IF(AND(AA323="SRSA",AD323="Initial"),"SRSA",0)</f>
        <v>0</v>
      </c>
    </row>
    <row r="324" spans="1:32" ht="12.75">
      <c r="A324" s="80">
        <v>3175000</v>
      </c>
      <c r="B324" s="81">
        <v>720019000</v>
      </c>
      <c r="C324" s="72" t="s">
        <v>334</v>
      </c>
      <c r="D324" s="64" t="s">
        <v>335</v>
      </c>
      <c r="E324" s="64" t="s">
        <v>336</v>
      </c>
      <c r="F324" s="64">
        <v>68651</v>
      </c>
      <c r="G324" s="65">
        <v>198</v>
      </c>
      <c r="H324" s="66">
        <v>4027473121</v>
      </c>
      <c r="I324" s="67">
        <v>7</v>
      </c>
      <c r="J324" s="68" t="s">
        <v>530</v>
      </c>
      <c r="K324" s="91"/>
      <c r="L324" s="84">
        <v>272.19</v>
      </c>
      <c r="M324" s="88" t="s">
        <v>528</v>
      </c>
      <c r="N324" s="71">
        <v>8.745247148</v>
      </c>
      <c r="O324" s="68" t="s">
        <v>531</v>
      </c>
      <c r="P324" s="70"/>
      <c r="Q324" s="91" t="str">
        <f t="shared" si="66"/>
        <v>NO</v>
      </c>
      <c r="R324" s="93" t="s">
        <v>530</v>
      </c>
      <c r="S324" s="95">
        <v>10661</v>
      </c>
      <c r="T324" s="75">
        <v>1131</v>
      </c>
      <c r="U324" s="75">
        <v>1296</v>
      </c>
      <c r="V324" s="97">
        <v>1050</v>
      </c>
      <c r="W324" s="72">
        <f t="shared" si="67"/>
        <v>1</v>
      </c>
      <c r="X324" s="64">
        <f t="shared" si="68"/>
        <v>1</v>
      </c>
      <c r="Y324" s="64">
        <f t="shared" si="69"/>
        <v>0</v>
      </c>
      <c r="Z324" s="66">
        <f t="shared" si="70"/>
        <v>0</v>
      </c>
      <c r="AA324" s="99" t="str">
        <f t="shared" si="71"/>
        <v>SRSA</v>
      </c>
      <c r="AB324" s="72">
        <f t="shared" si="72"/>
        <v>1</v>
      </c>
      <c r="AC324" s="64">
        <f t="shared" si="73"/>
        <v>0</v>
      </c>
      <c r="AD324" s="66">
        <f t="shared" si="74"/>
        <v>0</v>
      </c>
      <c r="AE324" s="99" t="str">
        <f t="shared" si="75"/>
        <v>-</v>
      </c>
      <c r="AF324" s="72">
        <f t="shared" si="76"/>
        <v>0</v>
      </c>
    </row>
    <row r="325" spans="1:32" ht="12.75">
      <c r="A325" s="80">
        <v>3175030</v>
      </c>
      <c r="B325" s="81">
        <v>700542000</v>
      </c>
      <c r="C325" s="72" t="s">
        <v>337</v>
      </c>
      <c r="D325" s="64" t="s">
        <v>338</v>
      </c>
      <c r="E325" s="64" t="s">
        <v>339</v>
      </c>
      <c r="F325" s="64">
        <v>68765</v>
      </c>
      <c r="G325" s="65">
        <v>458</v>
      </c>
      <c r="H325" s="66">
        <v>4027483777</v>
      </c>
      <c r="I325" s="67">
        <v>7</v>
      </c>
      <c r="J325" s="68" t="s">
        <v>530</v>
      </c>
      <c r="K325" s="91"/>
      <c r="L325" s="84">
        <v>265.44</v>
      </c>
      <c r="M325" s="88" t="s">
        <v>528</v>
      </c>
      <c r="N325" s="71">
        <v>8.970099668</v>
      </c>
      <c r="O325" s="68" t="s">
        <v>531</v>
      </c>
      <c r="P325" s="70"/>
      <c r="Q325" s="91" t="str">
        <f aca="true" t="shared" si="77" ref="Q325:Q347">IF(AND(ISNUMBER(P325),P325&gt;=20),"YES","NO")</f>
        <v>NO</v>
      </c>
      <c r="R325" s="93" t="s">
        <v>530</v>
      </c>
      <c r="S325" s="95">
        <v>13659</v>
      </c>
      <c r="T325" s="75">
        <v>1680</v>
      </c>
      <c r="U325" s="75">
        <v>1504</v>
      </c>
      <c r="V325" s="97">
        <v>1016</v>
      </c>
      <c r="W325" s="72">
        <f t="shared" si="67"/>
        <v>1</v>
      </c>
      <c r="X325" s="64">
        <f t="shared" si="68"/>
        <v>1</v>
      </c>
      <c r="Y325" s="64">
        <f t="shared" si="69"/>
        <v>0</v>
      </c>
      <c r="Z325" s="66">
        <f t="shared" si="70"/>
        <v>0</v>
      </c>
      <c r="AA325" s="99" t="str">
        <f t="shared" si="71"/>
        <v>SRSA</v>
      </c>
      <c r="AB325" s="72">
        <f t="shared" si="72"/>
        <v>1</v>
      </c>
      <c r="AC325" s="64">
        <f t="shared" si="73"/>
        <v>0</v>
      </c>
      <c r="AD325" s="66">
        <f t="shared" si="74"/>
        <v>0</v>
      </c>
      <c r="AE325" s="99" t="str">
        <f t="shared" si="75"/>
        <v>-</v>
      </c>
      <c r="AF325" s="72">
        <f t="shared" si="76"/>
        <v>0</v>
      </c>
    </row>
    <row r="326" spans="1:32" ht="12.75">
      <c r="A326" s="80">
        <v>3157000</v>
      </c>
      <c r="B326" s="81">
        <v>660078000</v>
      </c>
      <c r="C326" s="72" t="s">
        <v>29</v>
      </c>
      <c r="D326" s="64" t="s">
        <v>30</v>
      </c>
      <c r="E326" s="64" t="s">
        <v>31</v>
      </c>
      <c r="F326" s="64">
        <v>68417</v>
      </c>
      <c r="G326" s="65">
        <v>93</v>
      </c>
      <c r="H326" s="66">
        <v>4022652471</v>
      </c>
      <c r="I326" s="67">
        <v>7</v>
      </c>
      <c r="J326" s="68" t="s">
        <v>530</v>
      </c>
      <c r="K326" s="91"/>
      <c r="L326" s="84">
        <v>12.26</v>
      </c>
      <c r="M326" s="88" t="s">
        <v>528</v>
      </c>
      <c r="N326" s="71">
        <v>2.127659574</v>
      </c>
      <c r="O326" s="68" t="s">
        <v>531</v>
      </c>
      <c r="P326" s="70"/>
      <c r="Q326" s="91" t="str">
        <f t="shared" si="77"/>
        <v>NO</v>
      </c>
      <c r="R326" s="93" t="s">
        <v>530</v>
      </c>
      <c r="S326" s="95">
        <v>0</v>
      </c>
      <c r="T326" s="75">
        <v>0</v>
      </c>
      <c r="U326" s="75">
        <v>0</v>
      </c>
      <c r="V326" s="97">
        <v>0</v>
      </c>
      <c r="W326" s="72">
        <f t="shared" si="67"/>
        <v>1</v>
      </c>
      <c r="X326" s="64">
        <f t="shared" si="68"/>
        <v>1</v>
      </c>
      <c r="Y326" s="64">
        <f t="shared" si="69"/>
        <v>0</v>
      </c>
      <c r="Z326" s="66">
        <f t="shared" si="70"/>
        <v>0</v>
      </c>
      <c r="AA326" s="99" t="str">
        <f t="shared" si="71"/>
        <v>SRSA</v>
      </c>
      <c r="AB326" s="72">
        <f t="shared" si="72"/>
        <v>1</v>
      </c>
      <c r="AC326" s="64">
        <f t="shared" si="73"/>
        <v>0</v>
      </c>
      <c r="AD326" s="66">
        <f t="shared" si="74"/>
        <v>0</v>
      </c>
      <c r="AE326" s="99" t="str">
        <f t="shared" si="75"/>
        <v>-</v>
      </c>
      <c r="AF326" s="72">
        <f t="shared" si="76"/>
        <v>0</v>
      </c>
    </row>
    <row r="327" spans="1:32" ht="12.75">
      <c r="A327" s="80">
        <v>3175060</v>
      </c>
      <c r="B327" s="81">
        <v>240004000</v>
      </c>
      <c r="C327" s="72" t="s">
        <v>340</v>
      </c>
      <c r="D327" s="64" t="s">
        <v>341</v>
      </c>
      <c r="E327" s="64" t="s">
        <v>342</v>
      </c>
      <c r="F327" s="64">
        <v>68863</v>
      </c>
      <c r="G327" s="65" t="s">
        <v>1098</v>
      </c>
      <c r="H327" s="66">
        <v>3089872424</v>
      </c>
      <c r="I327" s="67">
        <v>7</v>
      </c>
      <c r="J327" s="68" t="s">
        <v>530</v>
      </c>
      <c r="K327" s="91"/>
      <c r="L327" s="84">
        <v>257.4</v>
      </c>
      <c r="M327" s="88" t="s">
        <v>528</v>
      </c>
      <c r="N327" s="71">
        <v>22.22222222</v>
      </c>
      <c r="O327" s="68" t="s">
        <v>530</v>
      </c>
      <c r="P327" s="70"/>
      <c r="Q327" s="91" t="str">
        <f t="shared" si="77"/>
        <v>NO</v>
      </c>
      <c r="R327" s="93" t="s">
        <v>530</v>
      </c>
      <c r="S327" s="95">
        <v>25293</v>
      </c>
      <c r="T327" s="75">
        <v>2148</v>
      </c>
      <c r="U327" s="75">
        <v>2052</v>
      </c>
      <c r="V327" s="97">
        <v>1001</v>
      </c>
      <c r="W327" s="72">
        <f t="shared" si="67"/>
        <v>1</v>
      </c>
      <c r="X327" s="64">
        <f t="shared" si="68"/>
        <v>1</v>
      </c>
      <c r="Y327" s="64">
        <f t="shared" si="69"/>
        <v>0</v>
      </c>
      <c r="Z327" s="66">
        <f t="shared" si="70"/>
        <v>0</v>
      </c>
      <c r="AA327" s="99" t="str">
        <f t="shared" si="71"/>
        <v>SRSA</v>
      </c>
      <c r="AB327" s="72">
        <f t="shared" si="72"/>
        <v>1</v>
      </c>
      <c r="AC327" s="64">
        <f t="shared" si="73"/>
        <v>1</v>
      </c>
      <c r="AD327" s="66" t="str">
        <f t="shared" si="74"/>
        <v>Initial</v>
      </c>
      <c r="AE327" s="99" t="str">
        <f t="shared" si="75"/>
        <v>-</v>
      </c>
      <c r="AF327" s="72" t="str">
        <f t="shared" si="76"/>
        <v>SRSA</v>
      </c>
    </row>
    <row r="328" spans="1:32" ht="12.75">
      <c r="A328" s="80">
        <v>3107560</v>
      </c>
      <c r="B328" s="81">
        <v>450002000</v>
      </c>
      <c r="C328" s="72" t="s">
        <v>1326</v>
      </c>
      <c r="D328" s="64" t="s">
        <v>1327</v>
      </c>
      <c r="E328" s="64" t="s">
        <v>1328</v>
      </c>
      <c r="F328" s="64">
        <v>68766</v>
      </c>
      <c r="G328" s="65">
        <v>196</v>
      </c>
      <c r="H328" s="66">
        <v>4023385301</v>
      </c>
      <c r="I328" s="67">
        <v>7</v>
      </c>
      <c r="J328" s="68" t="s">
        <v>530</v>
      </c>
      <c r="K328" s="91"/>
      <c r="L328" s="84">
        <v>17.12</v>
      </c>
      <c r="M328" s="88" t="s">
        <v>529</v>
      </c>
      <c r="N328" s="71">
        <v>12.19512195</v>
      </c>
      <c r="O328" s="68" t="s">
        <v>531</v>
      </c>
      <c r="P328" s="70"/>
      <c r="Q328" s="91" t="str">
        <f t="shared" si="77"/>
        <v>NO</v>
      </c>
      <c r="R328" s="93" t="s">
        <v>530</v>
      </c>
      <c r="S328" s="95">
        <v>4472</v>
      </c>
      <c r="T328" s="75">
        <v>0</v>
      </c>
      <c r="U328" s="75">
        <v>33</v>
      </c>
      <c r="V328" s="97">
        <v>64</v>
      </c>
      <c r="W328" s="72">
        <f t="shared" si="67"/>
        <v>1</v>
      </c>
      <c r="X328" s="64">
        <f t="shared" si="68"/>
        <v>1</v>
      </c>
      <c r="Y328" s="64">
        <f t="shared" si="69"/>
        <v>0</v>
      </c>
      <c r="Z328" s="66">
        <f t="shared" si="70"/>
        <v>0</v>
      </c>
      <c r="AA328" s="99" t="str">
        <f t="shared" si="71"/>
        <v>SRSA</v>
      </c>
      <c r="AB328" s="72">
        <f t="shared" si="72"/>
        <v>1</v>
      </c>
      <c r="AC328" s="64">
        <f t="shared" si="73"/>
        <v>0</v>
      </c>
      <c r="AD328" s="66">
        <f t="shared" si="74"/>
        <v>0</v>
      </c>
      <c r="AE328" s="99" t="str">
        <f t="shared" si="75"/>
        <v>-</v>
      </c>
      <c r="AF328" s="72">
        <f t="shared" si="76"/>
        <v>0</v>
      </c>
    </row>
    <row r="329" spans="1:32" ht="12.75">
      <c r="A329" s="80">
        <v>3100089</v>
      </c>
      <c r="B329" s="81">
        <v>610049000</v>
      </c>
      <c r="C329" s="72" t="s">
        <v>1056</v>
      </c>
      <c r="D329" s="64" t="s">
        <v>1057</v>
      </c>
      <c r="E329" s="64" t="s">
        <v>1058</v>
      </c>
      <c r="F329" s="64">
        <v>68864</v>
      </c>
      <c r="G329" s="65">
        <v>248</v>
      </c>
      <c r="H329" s="66">
        <v>3088943065</v>
      </c>
      <c r="I329" s="67">
        <v>7</v>
      </c>
      <c r="J329" s="68" t="s">
        <v>530</v>
      </c>
      <c r="K329" s="91"/>
      <c r="L329" s="84">
        <v>237.55</v>
      </c>
      <c r="M329" s="88" t="s">
        <v>528</v>
      </c>
      <c r="N329" s="71">
        <v>16.46586345</v>
      </c>
      <c r="O329" s="68" t="s">
        <v>531</v>
      </c>
      <c r="P329" s="70"/>
      <c r="Q329" s="91" t="str">
        <f t="shared" si="77"/>
        <v>NO</v>
      </c>
      <c r="R329" s="93" t="s">
        <v>530</v>
      </c>
      <c r="S329" s="95">
        <v>16675</v>
      </c>
      <c r="T329" s="75">
        <v>1537</v>
      </c>
      <c r="U329" s="75">
        <v>1372</v>
      </c>
      <c r="V329" s="97">
        <v>907</v>
      </c>
      <c r="W329" s="72">
        <f t="shared" si="67"/>
        <v>1</v>
      </c>
      <c r="X329" s="64">
        <f t="shared" si="68"/>
        <v>1</v>
      </c>
      <c r="Y329" s="64">
        <f t="shared" si="69"/>
        <v>0</v>
      </c>
      <c r="Z329" s="66">
        <f t="shared" si="70"/>
        <v>0</v>
      </c>
      <c r="AA329" s="99" t="str">
        <f t="shared" si="71"/>
        <v>SRSA</v>
      </c>
      <c r="AB329" s="72">
        <f t="shared" si="72"/>
        <v>1</v>
      </c>
      <c r="AC329" s="64">
        <f t="shared" si="73"/>
        <v>0</v>
      </c>
      <c r="AD329" s="66">
        <f t="shared" si="74"/>
        <v>0</v>
      </c>
      <c r="AE329" s="99" t="str">
        <f t="shared" si="75"/>
        <v>-</v>
      </c>
      <c r="AF329" s="72">
        <f t="shared" si="76"/>
        <v>0</v>
      </c>
    </row>
    <row r="330" spans="1:32" ht="12.75">
      <c r="A330" s="80">
        <v>3175210</v>
      </c>
      <c r="B330" s="81">
        <v>660501000</v>
      </c>
      <c r="C330" s="72" t="s">
        <v>343</v>
      </c>
      <c r="D330" s="64" t="s">
        <v>344</v>
      </c>
      <c r="E330" s="64" t="s">
        <v>345</v>
      </c>
      <c r="F330" s="64">
        <v>68418</v>
      </c>
      <c r="G330" s="65">
        <v>130</v>
      </c>
      <c r="H330" s="66">
        <v>4027805327</v>
      </c>
      <c r="I330" s="67" t="s">
        <v>539</v>
      </c>
      <c r="J330" s="68" t="s">
        <v>530</v>
      </c>
      <c r="K330" s="91"/>
      <c r="L330" s="84">
        <v>453.46</v>
      </c>
      <c r="M330" s="88" t="s">
        <v>528</v>
      </c>
      <c r="N330" s="71">
        <v>4.87804878</v>
      </c>
      <c r="O330" s="68" t="s">
        <v>531</v>
      </c>
      <c r="P330" s="70"/>
      <c r="Q330" s="91" t="str">
        <f t="shared" si="77"/>
        <v>NO</v>
      </c>
      <c r="R330" s="93" t="s">
        <v>530</v>
      </c>
      <c r="S330" s="95">
        <v>9310</v>
      </c>
      <c r="T330" s="75">
        <v>1055</v>
      </c>
      <c r="U330" s="75">
        <v>1634</v>
      </c>
      <c r="V330" s="97">
        <v>1781</v>
      </c>
      <c r="W330" s="72">
        <f t="shared" si="67"/>
        <v>1</v>
      </c>
      <c r="X330" s="64">
        <f t="shared" si="68"/>
        <v>1</v>
      </c>
      <c r="Y330" s="64">
        <f t="shared" si="69"/>
        <v>0</v>
      </c>
      <c r="Z330" s="66">
        <f t="shared" si="70"/>
        <v>0</v>
      </c>
      <c r="AA330" s="99" t="str">
        <f t="shared" si="71"/>
        <v>SRSA</v>
      </c>
      <c r="AB330" s="72">
        <f t="shared" si="72"/>
        <v>1</v>
      </c>
      <c r="AC330" s="64">
        <f t="shared" si="73"/>
        <v>0</v>
      </c>
      <c r="AD330" s="66">
        <f t="shared" si="74"/>
        <v>0</v>
      </c>
      <c r="AE330" s="99" t="str">
        <f t="shared" si="75"/>
        <v>-</v>
      </c>
      <c r="AF330" s="72">
        <f t="shared" si="76"/>
        <v>0</v>
      </c>
    </row>
    <row r="331" spans="1:32" ht="12.75">
      <c r="A331" s="80">
        <v>3153070</v>
      </c>
      <c r="B331" s="81">
        <v>830068000</v>
      </c>
      <c r="C331" s="72" t="s">
        <v>8</v>
      </c>
      <c r="D331" s="64" t="s">
        <v>9</v>
      </c>
      <c r="E331" s="64" t="s">
        <v>1089</v>
      </c>
      <c r="F331" s="64">
        <v>69346</v>
      </c>
      <c r="G331" s="65">
        <v>2901</v>
      </c>
      <c r="H331" s="66">
        <v>3086682391</v>
      </c>
      <c r="I331" s="67">
        <v>7</v>
      </c>
      <c r="J331" s="68" t="s">
        <v>530</v>
      </c>
      <c r="K331" s="91"/>
      <c r="L331" s="84">
        <v>0</v>
      </c>
      <c r="M331" s="88" t="s">
        <v>529</v>
      </c>
      <c r="N331" s="71">
        <v>25</v>
      </c>
      <c r="O331" s="68" t="s">
        <v>530</v>
      </c>
      <c r="P331" s="70"/>
      <c r="Q331" s="91" t="str">
        <f t="shared" si="77"/>
        <v>NO</v>
      </c>
      <c r="R331" s="93" t="s">
        <v>530</v>
      </c>
      <c r="S331" s="95">
        <v>472</v>
      </c>
      <c r="T331" s="75">
        <v>0</v>
      </c>
      <c r="U331" s="75">
        <v>0</v>
      </c>
      <c r="V331" s="97">
        <v>0</v>
      </c>
      <c r="W331" s="72">
        <f t="shared" si="67"/>
        <v>1</v>
      </c>
      <c r="X331" s="64">
        <f t="shared" si="68"/>
        <v>0</v>
      </c>
      <c r="Y331" s="64">
        <f t="shared" si="69"/>
        <v>0</v>
      </c>
      <c r="Z331" s="66">
        <f t="shared" si="70"/>
        <v>0</v>
      </c>
      <c r="AA331" s="99" t="str">
        <f t="shared" si="71"/>
        <v>-</v>
      </c>
      <c r="AB331" s="72">
        <f t="shared" si="72"/>
        <v>1</v>
      </c>
      <c r="AC331" s="64">
        <f t="shared" si="73"/>
        <v>1</v>
      </c>
      <c r="AD331" s="66" t="str">
        <f t="shared" si="74"/>
        <v>Initial</v>
      </c>
      <c r="AE331" s="99" t="str">
        <f t="shared" si="75"/>
        <v>-</v>
      </c>
      <c r="AF331" s="72">
        <f t="shared" si="76"/>
        <v>0</v>
      </c>
    </row>
    <row r="332" spans="1:32" ht="12.75">
      <c r="A332" s="80">
        <v>3175270</v>
      </c>
      <c r="B332" s="81">
        <v>770027000</v>
      </c>
      <c r="C332" s="72" t="s">
        <v>346</v>
      </c>
      <c r="D332" s="64" t="s">
        <v>347</v>
      </c>
      <c r="E332" s="64" t="s">
        <v>348</v>
      </c>
      <c r="F332" s="64">
        <v>68046</v>
      </c>
      <c r="G332" s="65">
        <v>2667</v>
      </c>
      <c r="H332" s="66">
        <v>4025379998</v>
      </c>
      <c r="I332" s="67" t="s">
        <v>535</v>
      </c>
      <c r="J332" s="68" t="s">
        <v>531</v>
      </c>
      <c r="K332" s="91"/>
      <c r="L332" s="84">
        <v>7850.47</v>
      </c>
      <c r="M332" s="88" t="s">
        <v>528</v>
      </c>
      <c r="N332" s="71">
        <v>4.253034046</v>
      </c>
      <c r="O332" s="68" t="s">
        <v>531</v>
      </c>
      <c r="P332" s="70"/>
      <c r="Q332" s="91" t="str">
        <f t="shared" si="77"/>
        <v>NO</v>
      </c>
      <c r="R332" s="93" t="s">
        <v>531</v>
      </c>
      <c r="S332" s="95">
        <v>179292</v>
      </c>
      <c r="T332" s="75">
        <v>11751</v>
      </c>
      <c r="U332" s="75">
        <v>27206</v>
      </c>
      <c r="V332" s="97">
        <v>31261</v>
      </c>
      <c r="W332" s="72">
        <f t="shared" si="67"/>
        <v>0</v>
      </c>
      <c r="X332" s="64">
        <f t="shared" si="68"/>
        <v>0</v>
      </c>
      <c r="Y332" s="64">
        <f t="shared" si="69"/>
        <v>0</v>
      </c>
      <c r="Z332" s="66">
        <f t="shared" si="70"/>
        <v>0</v>
      </c>
      <c r="AA332" s="99" t="str">
        <f t="shared" si="71"/>
        <v>-</v>
      </c>
      <c r="AB332" s="72">
        <f t="shared" si="72"/>
        <v>0</v>
      </c>
      <c r="AC332" s="64">
        <f t="shared" si="73"/>
        <v>0</v>
      </c>
      <c r="AD332" s="66">
        <f t="shared" si="74"/>
        <v>0</v>
      </c>
      <c r="AE332" s="99" t="str">
        <f t="shared" si="75"/>
        <v>-</v>
      </c>
      <c r="AF332" s="72">
        <f t="shared" si="76"/>
        <v>0</v>
      </c>
    </row>
    <row r="333" spans="1:32" ht="12.75">
      <c r="A333" s="80">
        <v>3175330</v>
      </c>
      <c r="B333" s="81">
        <v>670001000</v>
      </c>
      <c r="C333" s="72" t="s">
        <v>349</v>
      </c>
      <c r="D333" s="64" t="s">
        <v>350</v>
      </c>
      <c r="E333" s="64" t="s">
        <v>351</v>
      </c>
      <c r="F333" s="64">
        <v>68420</v>
      </c>
      <c r="G333" s="65">
        <v>393</v>
      </c>
      <c r="H333" s="66">
        <v>4028522988</v>
      </c>
      <c r="I333" s="67">
        <v>7</v>
      </c>
      <c r="J333" s="68" t="s">
        <v>530</v>
      </c>
      <c r="K333" s="91"/>
      <c r="L333" s="84">
        <v>298.39</v>
      </c>
      <c r="M333" s="88" t="s">
        <v>529</v>
      </c>
      <c r="N333" s="71">
        <v>13.13868613</v>
      </c>
      <c r="O333" s="68" t="s">
        <v>531</v>
      </c>
      <c r="P333" s="70"/>
      <c r="Q333" s="91" t="str">
        <f t="shared" si="77"/>
        <v>NO</v>
      </c>
      <c r="R333" s="93" t="s">
        <v>530</v>
      </c>
      <c r="S333" s="95">
        <v>17426</v>
      </c>
      <c r="T333" s="75">
        <v>2480</v>
      </c>
      <c r="U333" s="75">
        <v>1879</v>
      </c>
      <c r="V333" s="97">
        <v>1834</v>
      </c>
      <c r="W333" s="72">
        <f t="shared" si="67"/>
        <v>1</v>
      </c>
      <c r="X333" s="64">
        <f t="shared" si="68"/>
        <v>1</v>
      </c>
      <c r="Y333" s="64">
        <f t="shared" si="69"/>
        <v>0</v>
      </c>
      <c r="Z333" s="66">
        <f t="shared" si="70"/>
        <v>0</v>
      </c>
      <c r="AA333" s="99" t="str">
        <f t="shared" si="71"/>
        <v>SRSA</v>
      </c>
      <c r="AB333" s="72">
        <f t="shared" si="72"/>
        <v>1</v>
      </c>
      <c r="AC333" s="64">
        <f t="shared" si="73"/>
        <v>0</v>
      </c>
      <c r="AD333" s="66">
        <f t="shared" si="74"/>
        <v>0</v>
      </c>
      <c r="AE333" s="99" t="str">
        <f t="shared" si="75"/>
        <v>-</v>
      </c>
      <c r="AF333" s="72">
        <f t="shared" si="76"/>
        <v>0</v>
      </c>
    </row>
    <row r="334" spans="1:32" ht="12.75">
      <c r="A334" s="80">
        <v>3175360</v>
      </c>
      <c r="B334" s="81">
        <v>510006000</v>
      </c>
      <c r="C334" s="72" t="s">
        <v>352</v>
      </c>
      <c r="D334" s="64" t="s">
        <v>353</v>
      </c>
      <c r="E334" s="64" t="s">
        <v>354</v>
      </c>
      <c r="F334" s="64">
        <v>69155</v>
      </c>
      <c r="G334" s="65">
        <v>368</v>
      </c>
      <c r="H334" s="66">
        <v>3082394283</v>
      </c>
      <c r="I334" s="67">
        <v>7</v>
      </c>
      <c r="J334" s="68" t="s">
        <v>530</v>
      </c>
      <c r="K334" s="91"/>
      <c r="L334" s="84">
        <v>192.08</v>
      </c>
      <c r="M334" s="88" t="s">
        <v>529</v>
      </c>
      <c r="N334" s="71">
        <v>14.90384615</v>
      </c>
      <c r="O334" s="68" t="s">
        <v>531</v>
      </c>
      <c r="P334" s="70"/>
      <c r="Q334" s="91" t="str">
        <f t="shared" si="77"/>
        <v>NO</v>
      </c>
      <c r="R334" s="93" t="s">
        <v>530</v>
      </c>
      <c r="S334" s="95">
        <v>13401</v>
      </c>
      <c r="T334" s="75">
        <v>1108</v>
      </c>
      <c r="U334" s="75">
        <v>1109</v>
      </c>
      <c r="V334" s="97">
        <v>791</v>
      </c>
      <c r="W334" s="72">
        <f t="shared" si="67"/>
        <v>1</v>
      </c>
      <c r="X334" s="64">
        <f t="shared" si="68"/>
        <v>1</v>
      </c>
      <c r="Y334" s="64">
        <f t="shared" si="69"/>
        <v>0</v>
      </c>
      <c r="Z334" s="66">
        <f t="shared" si="70"/>
        <v>0</v>
      </c>
      <c r="AA334" s="99" t="str">
        <f t="shared" si="71"/>
        <v>SRSA</v>
      </c>
      <c r="AB334" s="72">
        <f t="shared" si="72"/>
        <v>1</v>
      </c>
      <c r="AC334" s="64">
        <f t="shared" si="73"/>
        <v>0</v>
      </c>
      <c r="AD334" s="66">
        <f t="shared" si="74"/>
        <v>0</v>
      </c>
      <c r="AE334" s="99" t="str">
        <f t="shared" si="75"/>
        <v>-</v>
      </c>
      <c r="AF334" s="72">
        <f t="shared" si="76"/>
        <v>0</v>
      </c>
    </row>
    <row r="335" spans="1:32" ht="12.75">
      <c r="A335" s="80">
        <v>3175390</v>
      </c>
      <c r="B335" s="81">
        <v>870001000</v>
      </c>
      <c r="C335" s="72" t="s">
        <v>355</v>
      </c>
      <c r="D335" s="64" t="s">
        <v>356</v>
      </c>
      <c r="E335" s="64" t="s">
        <v>357</v>
      </c>
      <c r="F335" s="64">
        <v>68047</v>
      </c>
      <c r="G335" s="65">
        <v>629</v>
      </c>
      <c r="H335" s="66">
        <v>4023853244</v>
      </c>
      <c r="I335" s="67">
        <v>7</v>
      </c>
      <c r="J335" s="68" t="s">
        <v>530</v>
      </c>
      <c r="K335" s="91"/>
      <c r="L335" s="84">
        <v>341.59</v>
      </c>
      <c r="M335" s="88" t="s">
        <v>528</v>
      </c>
      <c r="N335" s="71">
        <v>8.88252149</v>
      </c>
      <c r="O335" s="68" t="s">
        <v>531</v>
      </c>
      <c r="P335" s="70"/>
      <c r="Q335" s="91" t="str">
        <f t="shared" si="77"/>
        <v>NO</v>
      </c>
      <c r="R335" s="93" t="s">
        <v>530</v>
      </c>
      <c r="S335" s="95">
        <v>16437</v>
      </c>
      <c r="T335" s="75">
        <v>2149</v>
      </c>
      <c r="U335" s="75">
        <v>1781</v>
      </c>
      <c r="V335" s="97">
        <v>1398</v>
      </c>
      <c r="W335" s="72">
        <f t="shared" si="67"/>
        <v>1</v>
      </c>
      <c r="X335" s="64">
        <f t="shared" si="68"/>
        <v>1</v>
      </c>
      <c r="Y335" s="64">
        <f t="shared" si="69"/>
        <v>0</v>
      </c>
      <c r="Z335" s="66">
        <f t="shared" si="70"/>
        <v>0</v>
      </c>
      <c r="AA335" s="99" t="str">
        <f t="shared" si="71"/>
        <v>SRSA</v>
      </c>
      <c r="AB335" s="72">
        <f t="shared" si="72"/>
        <v>1</v>
      </c>
      <c r="AC335" s="64">
        <f t="shared" si="73"/>
        <v>0</v>
      </c>
      <c r="AD335" s="66">
        <f t="shared" si="74"/>
        <v>0</v>
      </c>
      <c r="AE335" s="99" t="str">
        <f t="shared" si="75"/>
        <v>-</v>
      </c>
      <c r="AF335" s="72">
        <f t="shared" si="76"/>
        <v>0</v>
      </c>
    </row>
    <row r="336" spans="1:32" ht="12.75">
      <c r="A336" s="82">
        <v>9993107</v>
      </c>
      <c r="B336" s="82">
        <v>680020000</v>
      </c>
      <c r="C336" s="72" t="s">
        <v>554</v>
      </c>
      <c r="D336" s="64" t="s">
        <v>553</v>
      </c>
      <c r="E336" s="64" t="s">
        <v>553</v>
      </c>
      <c r="F336" s="64" t="s">
        <v>553</v>
      </c>
      <c r="G336" s="65" t="s">
        <v>553</v>
      </c>
      <c r="H336" s="66" t="s">
        <v>553</v>
      </c>
      <c r="I336" s="67">
        <v>7</v>
      </c>
      <c r="J336" s="68" t="s">
        <v>530</v>
      </c>
      <c r="K336" s="91" t="s">
        <v>550</v>
      </c>
      <c r="L336" s="85">
        <v>430.86</v>
      </c>
      <c r="M336" s="89"/>
      <c r="N336" s="76"/>
      <c r="O336" s="68"/>
      <c r="P336" s="73"/>
      <c r="Q336" s="91" t="str">
        <f t="shared" si="77"/>
        <v>NO</v>
      </c>
      <c r="R336" s="93" t="s">
        <v>530</v>
      </c>
      <c r="S336" s="95">
        <v>31533</v>
      </c>
      <c r="T336" s="75">
        <v>3135</v>
      </c>
      <c r="U336" s="75">
        <v>3083</v>
      </c>
      <c r="V336" s="97">
        <v>1747</v>
      </c>
      <c r="W336" s="72">
        <f t="shared" si="67"/>
        <v>1</v>
      </c>
      <c r="X336" s="64">
        <f t="shared" si="68"/>
        <v>1</v>
      </c>
      <c r="Y336" s="64">
        <f t="shared" si="69"/>
        <v>0</v>
      </c>
      <c r="Z336" s="66">
        <f t="shared" si="70"/>
        <v>0</v>
      </c>
      <c r="AA336" s="99" t="str">
        <f t="shared" si="71"/>
        <v>SRSA</v>
      </c>
      <c r="AB336" s="72">
        <f t="shared" si="72"/>
        <v>1</v>
      </c>
      <c r="AC336" s="64">
        <f t="shared" si="73"/>
        <v>0</v>
      </c>
      <c r="AD336" s="66">
        <f t="shared" si="74"/>
        <v>0</v>
      </c>
      <c r="AE336" s="99" t="str">
        <f t="shared" si="75"/>
        <v>-</v>
      </c>
      <c r="AF336" s="72">
        <f t="shared" si="76"/>
        <v>0</v>
      </c>
    </row>
    <row r="337" spans="1:32" ht="12.75">
      <c r="A337" s="80">
        <v>3162730</v>
      </c>
      <c r="B337" s="81">
        <v>690504000</v>
      </c>
      <c r="C337" s="72" t="s">
        <v>50</v>
      </c>
      <c r="D337" s="64" t="s">
        <v>51</v>
      </c>
      <c r="E337" s="64" t="s">
        <v>52</v>
      </c>
      <c r="F337" s="64">
        <v>68836</v>
      </c>
      <c r="G337" s="65">
        <v>8025</v>
      </c>
      <c r="H337" s="66">
        <v>3089954771</v>
      </c>
      <c r="I337" s="67">
        <v>7</v>
      </c>
      <c r="J337" s="68" t="s">
        <v>530</v>
      </c>
      <c r="K337" s="91"/>
      <c r="L337" s="84">
        <v>60.66</v>
      </c>
      <c r="M337" s="88" t="s">
        <v>528</v>
      </c>
      <c r="N337" s="71">
        <v>27.02702703</v>
      </c>
      <c r="O337" s="68" t="s">
        <v>530</v>
      </c>
      <c r="P337" s="70"/>
      <c r="Q337" s="91" t="str">
        <f t="shared" si="77"/>
        <v>NO</v>
      </c>
      <c r="R337" s="93" t="s">
        <v>530</v>
      </c>
      <c r="S337" s="95">
        <v>4129</v>
      </c>
      <c r="T337" s="75">
        <v>425</v>
      </c>
      <c r="U337" s="75">
        <v>124</v>
      </c>
      <c r="V337" s="97">
        <v>236</v>
      </c>
      <c r="W337" s="72">
        <f t="shared" si="67"/>
        <v>1</v>
      </c>
      <c r="X337" s="64">
        <f t="shared" si="68"/>
        <v>1</v>
      </c>
      <c r="Y337" s="64">
        <f t="shared" si="69"/>
        <v>0</v>
      </c>
      <c r="Z337" s="66">
        <f t="shared" si="70"/>
        <v>0</v>
      </c>
      <c r="AA337" s="99" t="str">
        <f t="shared" si="71"/>
        <v>SRSA</v>
      </c>
      <c r="AB337" s="72">
        <f t="shared" si="72"/>
        <v>1</v>
      </c>
      <c r="AC337" s="64">
        <f t="shared" si="73"/>
        <v>1</v>
      </c>
      <c r="AD337" s="66" t="str">
        <f t="shared" si="74"/>
        <v>Initial</v>
      </c>
      <c r="AE337" s="99" t="str">
        <f t="shared" si="75"/>
        <v>-</v>
      </c>
      <c r="AF337" s="72" t="str">
        <f t="shared" si="76"/>
        <v>SRSA</v>
      </c>
    </row>
    <row r="338" spans="1:32" ht="12.75">
      <c r="A338" s="80">
        <v>3111750</v>
      </c>
      <c r="B338" s="81">
        <v>690507000</v>
      </c>
      <c r="C338" s="72" t="s">
        <v>1371</v>
      </c>
      <c r="D338" s="64" t="s">
        <v>1372</v>
      </c>
      <c r="E338" s="64" t="s">
        <v>1373</v>
      </c>
      <c r="F338" s="64">
        <v>68949</v>
      </c>
      <c r="G338" s="65">
        <v>9691</v>
      </c>
      <c r="H338" s="66">
        <v>3089956179</v>
      </c>
      <c r="I338" s="67">
        <v>7</v>
      </c>
      <c r="J338" s="68" t="s">
        <v>530</v>
      </c>
      <c r="K338" s="91"/>
      <c r="L338" s="84">
        <v>100.49</v>
      </c>
      <c r="M338" s="88" t="s">
        <v>528</v>
      </c>
      <c r="N338" s="71">
        <v>8.955223881</v>
      </c>
      <c r="O338" s="68" t="s">
        <v>531</v>
      </c>
      <c r="P338" s="70"/>
      <c r="Q338" s="91" t="str">
        <f t="shared" si="77"/>
        <v>NO</v>
      </c>
      <c r="R338" s="93" t="s">
        <v>530</v>
      </c>
      <c r="S338" s="95">
        <v>5137</v>
      </c>
      <c r="T338" s="75">
        <v>0</v>
      </c>
      <c r="U338" s="75">
        <v>205</v>
      </c>
      <c r="V338" s="97">
        <v>390</v>
      </c>
      <c r="W338" s="72">
        <f t="shared" si="67"/>
        <v>1</v>
      </c>
      <c r="X338" s="64">
        <f t="shared" si="68"/>
        <v>1</v>
      </c>
      <c r="Y338" s="64">
        <f t="shared" si="69"/>
        <v>0</v>
      </c>
      <c r="Z338" s="66">
        <f t="shared" si="70"/>
        <v>0</v>
      </c>
      <c r="AA338" s="99" t="str">
        <f t="shared" si="71"/>
        <v>SRSA</v>
      </c>
      <c r="AB338" s="72">
        <f t="shared" si="72"/>
        <v>1</v>
      </c>
      <c r="AC338" s="64">
        <f t="shared" si="73"/>
        <v>0</v>
      </c>
      <c r="AD338" s="66">
        <f t="shared" si="74"/>
        <v>0</v>
      </c>
      <c r="AE338" s="99" t="str">
        <f t="shared" si="75"/>
        <v>-</v>
      </c>
      <c r="AF338" s="72">
        <f t="shared" si="76"/>
        <v>0</v>
      </c>
    </row>
    <row r="339" spans="1:32" ht="12.75">
      <c r="A339" s="80">
        <v>3175510</v>
      </c>
      <c r="B339" s="81">
        <v>700002000</v>
      </c>
      <c r="C339" s="72" t="s">
        <v>358</v>
      </c>
      <c r="D339" s="64" t="s">
        <v>359</v>
      </c>
      <c r="E339" s="64" t="s">
        <v>360</v>
      </c>
      <c r="F339" s="64">
        <v>68767</v>
      </c>
      <c r="G339" s="65">
        <v>1816</v>
      </c>
      <c r="H339" s="66">
        <v>4023294677</v>
      </c>
      <c r="I339" s="67">
        <v>7</v>
      </c>
      <c r="J339" s="68" t="s">
        <v>530</v>
      </c>
      <c r="K339" s="91"/>
      <c r="L339" s="84">
        <v>681.41</v>
      </c>
      <c r="M339" s="88" t="s">
        <v>528</v>
      </c>
      <c r="N339" s="71">
        <v>7.713884993</v>
      </c>
      <c r="O339" s="68" t="s">
        <v>531</v>
      </c>
      <c r="P339" s="70"/>
      <c r="Q339" s="91" t="str">
        <f t="shared" si="77"/>
        <v>NO</v>
      </c>
      <c r="R339" s="93" t="s">
        <v>530</v>
      </c>
      <c r="S339" s="95">
        <v>28601</v>
      </c>
      <c r="T339" s="75">
        <v>2369</v>
      </c>
      <c r="U339" s="75">
        <v>3144</v>
      </c>
      <c r="V339" s="97">
        <v>2681</v>
      </c>
      <c r="W339" s="72">
        <f t="shared" si="67"/>
        <v>1</v>
      </c>
      <c r="X339" s="64">
        <f t="shared" si="68"/>
        <v>0</v>
      </c>
      <c r="Y339" s="64">
        <f t="shared" si="69"/>
        <v>0</v>
      </c>
      <c r="Z339" s="66">
        <f t="shared" si="70"/>
        <v>0</v>
      </c>
      <c r="AA339" s="99" t="str">
        <f t="shared" si="71"/>
        <v>-</v>
      </c>
      <c r="AB339" s="72">
        <f t="shared" si="72"/>
        <v>1</v>
      </c>
      <c r="AC339" s="64">
        <f t="shared" si="73"/>
        <v>0</v>
      </c>
      <c r="AD339" s="66">
        <f t="shared" si="74"/>
        <v>0</v>
      </c>
      <c r="AE339" s="99" t="str">
        <f t="shared" si="75"/>
        <v>-</v>
      </c>
      <c r="AF339" s="72">
        <f t="shared" si="76"/>
        <v>0</v>
      </c>
    </row>
    <row r="340" spans="1:32" ht="12.75">
      <c r="A340" s="80">
        <v>3140410</v>
      </c>
      <c r="B340" s="81">
        <v>830043000</v>
      </c>
      <c r="C340" s="72" t="s">
        <v>1542</v>
      </c>
      <c r="D340" s="64" t="s">
        <v>1543</v>
      </c>
      <c r="E340" s="64" t="s">
        <v>1544</v>
      </c>
      <c r="F340" s="64">
        <v>69354</v>
      </c>
      <c r="G340" s="65" t="s">
        <v>1098</v>
      </c>
      <c r="H340" s="66">
        <v>3086651964</v>
      </c>
      <c r="I340" s="67">
        <v>7</v>
      </c>
      <c r="J340" s="68" t="s">
        <v>530</v>
      </c>
      <c r="K340" s="91"/>
      <c r="L340" s="84">
        <v>5.92</v>
      </c>
      <c r="M340" s="88" t="s">
        <v>529</v>
      </c>
      <c r="N340" s="71">
        <v>0</v>
      </c>
      <c r="O340" s="68" t="s">
        <v>531</v>
      </c>
      <c r="P340" s="70"/>
      <c r="Q340" s="91" t="str">
        <f t="shared" si="77"/>
        <v>NO</v>
      </c>
      <c r="R340" s="93" t="s">
        <v>530</v>
      </c>
      <c r="S340" s="95">
        <v>25</v>
      </c>
      <c r="T340" s="75">
        <v>0</v>
      </c>
      <c r="U340" s="75">
        <v>14</v>
      </c>
      <c r="V340" s="97">
        <v>26</v>
      </c>
      <c r="W340" s="72">
        <f t="shared" si="67"/>
        <v>1</v>
      </c>
      <c r="X340" s="64">
        <f t="shared" si="68"/>
        <v>1</v>
      </c>
      <c r="Y340" s="64">
        <f t="shared" si="69"/>
        <v>0</v>
      </c>
      <c r="Z340" s="66">
        <f t="shared" si="70"/>
        <v>0</v>
      </c>
      <c r="AA340" s="99" t="str">
        <f t="shared" si="71"/>
        <v>SRSA</v>
      </c>
      <c r="AB340" s="72">
        <f t="shared" si="72"/>
        <v>1</v>
      </c>
      <c r="AC340" s="64">
        <f t="shared" si="73"/>
        <v>0</v>
      </c>
      <c r="AD340" s="66">
        <f t="shared" si="74"/>
        <v>0</v>
      </c>
      <c r="AE340" s="99" t="str">
        <f t="shared" si="75"/>
        <v>-</v>
      </c>
      <c r="AF340" s="72">
        <f t="shared" si="76"/>
        <v>0</v>
      </c>
    </row>
    <row r="341" spans="1:32" ht="12.75">
      <c r="A341" s="80">
        <v>3128140</v>
      </c>
      <c r="B341" s="81">
        <v>160026000</v>
      </c>
      <c r="C341" s="72" t="s">
        <v>1469</v>
      </c>
      <c r="D341" s="64" t="s">
        <v>1357</v>
      </c>
      <c r="E341" s="64" t="s">
        <v>1358</v>
      </c>
      <c r="F341" s="64">
        <v>69201</v>
      </c>
      <c r="G341" s="65">
        <v>1842</v>
      </c>
      <c r="H341" s="66">
        <v>4023761680</v>
      </c>
      <c r="I341" s="67">
        <v>7</v>
      </c>
      <c r="J341" s="68" t="s">
        <v>530</v>
      </c>
      <c r="K341" s="91"/>
      <c r="L341" s="84">
        <v>3.15</v>
      </c>
      <c r="M341" s="88" t="s">
        <v>529</v>
      </c>
      <c r="N341" s="71">
        <v>33.33333333</v>
      </c>
      <c r="O341" s="68" t="s">
        <v>530</v>
      </c>
      <c r="P341" s="70"/>
      <c r="Q341" s="91" t="str">
        <f t="shared" si="77"/>
        <v>NO</v>
      </c>
      <c r="R341" s="93" t="s">
        <v>530</v>
      </c>
      <c r="S341" s="95">
        <v>368</v>
      </c>
      <c r="T341" s="75">
        <v>0</v>
      </c>
      <c r="U341" s="75">
        <v>8</v>
      </c>
      <c r="V341" s="97">
        <v>15</v>
      </c>
      <c r="W341" s="72">
        <f t="shared" si="67"/>
        <v>1</v>
      </c>
      <c r="X341" s="64">
        <f t="shared" si="68"/>
        <v>1</v>
      </c>
      <c r="Y341" s="64">
        <f t="shared" si="69"/>
        <v>0</v>
      </c>
      <c r="Z341" s="66">
        <f t="shared" si="70"/>
        <v>0</v>
      </c>
      <c r="AA341" s="99" t="str">
        <f t="shared" si="71"/>
        <v>SRSA</v>
      </c>
      <c r="AB341" s="72">
        <f t="shared" si="72"/>
        <v>1</v>
      </c>
      <c r="AC341" s="64">
        <f t="shared" si="73"/>
        <v>1</v>
      </c>
      <c r="AD341" s="66" t="str">
        <f t="shared" si="74"/>
        <v>Initial</v>
      </c>
      <c r="AE341" s="99" t="str">
        <f t="shared" si="75"/>
        <v>-</v>
      </c>
      <c r="AF341" s="72" t="str">
        <f t="shared" si="76"/>
        <v>SRSA</v>
      </c>
    </row>
    <row r="342" spans="1:32" ht="12.75">
      <c r="A342" s="80">
        <v>3119930</v>
      </c>
      <c r="B342" s="81">
        <v>400016000</v>
      </c>
      <c r="C342" s="72" t="s">
        <v>1426</v>
      </c>
      <c r="D342" s="64" t="s">
        <v>1427</v>
      </c>
      <c r="E342" s="64" t="s">
        <v>1428</v>
      </c>
      <c r="F342" s="64">
        <v>68883</v>
      </c>
      <c r="G342" s="65">
        <v>2726</v>
      </c>
      <c r="H342" s="66">
        <v>3085832325</v>
      </c>
      <c r="I342" s="67">
        <v>7</v>
      </c>
      <c r="J342" s="68" t="s">
        <v>530</v>
      </c>
      <c r="K342" s="91"/>
      <c r="L342" s="84">
        <v>29.42</v>
      </c>
      <c r="M342" s="88" t="s">
        <v>528</v>
      </c>
      <c r="N342" s="71">
        <v>10.86956522</v>
      </c>
      <c r="O342" s="68" t="s">
        <v>531</v>
      </c>
      <c r="P342" s="70"/>
      <c r="Q342" s="91" t="str">
        <f t="shared" si="77"/>
        <v>NO</v>
      </c>
      <c r="R342" s="93" t="s">
        <v>530</v>
      </c>
      <c r="S342" s="95">
        <v>1293</v>
      </c>
      <c r="T342" s="75">
        <v>0</v>
      </c>
      <c r="U342" s="75">
        <v>63</v>
      </c>
      <c r="V342" s="97">
        <v>120</v>
      </c>
      <c r="W342" s="72">
        <f t="shared" si="67"/>
        <v>1</v>
      </c>
      <c r="X342" s="64">
        <f t="shared" si="68"/>
        <v>1</v>
      </c>
      <c r="Y342" s="64">
        <f t="shared" si="69"/>
        <v>0</v>
      </c>
      <c r="Z342" s="66">
        <f t="shared" si="70"/>
        <v>0</v>
      </c>
      <c r="AA342" s="99" t="str">
        <f t="shared" si="71"/>
        <v>SRSA</v>
      </c>
      <c r="AB342" s="72">
        <f t="shared" si="72"/>
        <v>1</v>
      </c>
      <c r="AC342" s="64">
        <f t="shared" si="73"/>
        <v>0</v>
      </c>
      <c r="AD342" s="66">
        <f t="shared" si="74"/>
        <v>0</v>
      </c>
      <c r="AE342" s="99" t="str">
        <f t="shared" si="75"/>
        <v>-</v>
      </c>
      <c r="AF342" s="72">
        <f t="shared" si="76"/>
        <v>0</v>
      </c>
    </row>
    <row r="343" spans="1:32" ht="12.75">
      <c r="A343" s="80">
        <v>3175570</v>
      </c>
      <c r="B343" s="81">
        <v>700005000</v>
      </c>
      <c r="C343" s="72" t="s">
        <v>361</v>
      </c>
      <c r="D343" s="64" t="s">
        <v>362</v>
      </c>
      <c r="E343" s="64" t="s">
        <v>363</v>
      </c>
      <c r="F343" s="64">
        <v>68769</v>
      </c>
      <c r="G343" s="65">
        <v>638</v>
      </c>
      <c r="H343" s="66">
        <v>4025824993</v>
      </c>
      <c r="I343" s="67">
        <v>7</v>
      </c>
      <c r="J343" s="68" t="s">
        <v>530</v>
      </c>
      <c r="K343" s="91"/>
      <c r="L343" s="84">
        <v>409.68</v>
      </c>
      <c r="M343" s="88" t="s">
        <v>528</v>
      </c>
      <c r="N343" s="71">
        <v>11.38716356</v>
      </c>
      <c r="O343" s="68" t="s">
        <v>531</v>
      </c>
      <c r="P343" s="70"/>
      <c r="Q343" s="91" t="str">
        <f t="shared" si="77"/>
        <v>NO</v>
      </c>
      <c r="R343" s="93" t="s">
        <v>530</v>
      </c>
      <c r="S343" s="95">
        <v>26390</v>
      </c>
      <c r="T343" s="75">
        <v>3108</v>
      </c>
      <c r="U343" s="75">
        <v>3069</v>
      </c>
      <c r="V343" s="97">
        <v>1586</v>
      </c>
      <c r="W343" s="72">
        <f t="shared" si="67"/>
        <v>1</v>
      </c>
      <c r="X343" s="64">
        <f t="shared" si="68"/>
        <v>1</v>
      </c>
      <c r="Y343" s="64">
        <f t="shared" si="69"/>
        <v>0</v>
      </c>
      <c r="Z343" s="66">
        <f t="shared" si="70"/>
        <v>0</v>
      </c>
      <c r="AA343" s="99" t="str">
        <f t="shared" si="71"/>
        <v>SRSA</v>
      </c>
      <c r="AB343" s="72">
        <f t="shared" si="72"/>
        <v>1</v>
      </c>
      <c r="AC343" s="64">
        <f t="shared" si="73"/>
        <v>0</v>
      </c>
      <c r="AD343" s="66">
        <f t="shared" si="74"/>
        <v>0</v>
      </c>
      <c r="AE343" s="99" t="str">
        <f t="shared" si="75"/>
        <v>-</v>
      </c>
      <c r="AF343" s="72">
        <f t="shared" si="76"/>
        <v>0</v>
      </c>
    </row>
    <row r="344" spans="1:32" ht="12.75">
      <c r="A344" s="80">
        <v>3112540</v>
      </c>
      <c r="B344" s="81">
        <v>560008000</v>
      </c>
      <c r="C344" s="72" t="s">
        <v>1380</v>
      </c>
      <c r="D344" s="64" t="s">
        <v>1381</v>
      </c>
      <c r="E344" s="64" t="s">
        <v>973</v>
      </c>
      <c r="F344" s="64">
        <v>69101</v>
      </c>
      <c r="G344" s="65">
        <v>9724</v>
      </c>
      <c r="H344" s="66">
        <v>3085325918</v>
      </c>
      <c r="I344" s="67">
        <v>7</v>
      </c>
      <c r="J344" s="68" t="s">
        <v>530</v>
      </c>
      <c r="K344" s="91"/>
      <c r="L344" s="84">
        <v>25.58</v>
      </c>
      <c r="M344" s="88" t="s">
        <v>528</v>
      </c>
      <c r="N344" s="71">
        <v>28.125</v>
      </c>
      <c r="O344" s="68" t="s">
        <v>530</v>
      </c>
      <c r="P344" s="70"/>
      <c r="Q344" s="91" t="str">
        <f t="shared" si="77"/>
        <v>NO</v>
      </c>
      <c r="R344" s="93" t="s">
        <v>530</v>
      </c>
      <c r="S344" s="95">
        <v>1432</v>
      </c>
      <c r="T344" s="75">
        <v>0</v>
      </c>
      <c r="U344" s="75">
        <v>51</v>
      </c>
      <c r="V344" s="97">
        <v>151</v>
      </c>
      <c r="W344" s="72">
        <f t="shared" si="67"/>
        <v>1</v>
      </c>
      <c r="X344" s="64">
        <f t="shared" si="68"/>
        <v>1</v>
      </c>
      <c r="Y344" s="64">
        <f t="shared" si="69"/>
        <v>0</v>
      </c>
      <c r="Z344" s="66">
        <f t="shared" si="70"/>
        <v>0</v>
      </c>
      <c r="AA344" s="99" t="str">
        <f t="shared" si="71"/>
        <v>SRSA</v>
      </c>
      <c r="AB344" s="72">
        <f t="shared" si="72"/>
        <v>1</v>
      </c>
      <c r="AC344" s="64">
        <f t="shared" si="73"/>
        <v>1</v>
      </c>
      <c r="AD344" s="66" t="str">
        <f t="shared" si="74"/>
        <v>Initial</v>
      </c>
      <c r="AE344" s="99" t="str">
        <f t="shared" si="75"/>
        <v>-</v>
      </c>
      <c r="AF344" s="72" t="str">
        <f t="shared" si="76"/>
        <v>SRSA</v>
      </c>
    </row>
    <row r="345" spans="1:32" ht="12.75">
      <c r="A345" s="80">
        <v>3115210</v>
      </c>
      <c r="B345" s="81">
        <v>780011000</v>
      </c>
      <c r="C345" s="72" t="s">
        <v>1388</v>
      </c>
      <c r="D345" s="64" t="s">
        <v>1389</v>
      </c>
      <c r="E345" s="64" t="s">
        <v>1390</v>
      </c>
      <c r="F345" s="64">
        <v>68025</v>
      </c>
      <c r="G345" s="65">
        <v>7991</v>
      </c>
      <c r="H345" s="66">
        <v>4027211143</v>
      </c>
      <c r="I345" s="67">
        <v>8</v>
      </c>
      <c r="J345" s="68" t="s">
        <v>530</v>
      </c>
      <c r="K345" s="91"/>
      <c r="L345" s="84">
        <v>75.18</v>
      </c>
      <c r="M345" s="88" t="s">
        <v>528</v>
      </c>
      <c r="N345" s="71">
        <v>0</v>
      </c>
      <c r="O345" s="68" t="s">
        <v>531</v>
      </c>
      <c r="P345" s="70"/>
      <c r="Q345" s="91" t="str">
        <f t="shared" si="77"/>
        <v>NO</v>
      </c>
      <c r="R345" s="93" t="s">
        <v>530</v>
      </c>
      <c r="S345" s="95">
        <v>3126</v>
      </c>
      <c r="T345" s="75">
        <v>0</v>
      </c>
      <c r="U345" s="75">
        <v>154</v>
      </c>
      <c r="V345" s="97">
        <v>292</v>
      </c>
      <c r="W345" s="72">
        <f t="shared" si="67"/>
        <v>1</v>
      </c>
      <c r="X345" s="64">
        <f t="shared" si="68"/>
        <v>1</v>
      </c>
      <c r="Y345" s="64">
        <f t="shared" si="69"/>
        <v>0</v>
      </c>
      <c r="Z345" s="66">
        <f t="shared" si="70"/>
        <v>0</v>
      </c>
      <c r="AA345" s="99" t="str">
        <f t="shared" si="71"/>
        <v>SRSA</v>
      </c>
      <c r="AB345" s="72">
        <f t="shared" si="72"/>
        <v>1</v>
      </c>
      <c r="AC345" s="64">
        <f t="shared" si="73"/>
        <v>0</v>
      </c>
      <c r="AD345" s="66">
        <f t="shared" si="74"/>
        <v>0</v>
      </c>
      <c r="AE345" s="99" t="str">
        <f t="shared" si="75"/>
        <v>-</v>
      </c>
      <c r="AF345" s="72">
        <f t="shared" si="76"/>
        <v>0</v>
      </c>
    </row>
    <row r="346" spans="1:32" ht="12.75">
      <c r="A346" s="80">
        <v>3175660</v>
      </c>
      <c r="B346" s="81">
        <v>130001000</v>
      </c>
      <c r="C346" s="72" t="s">
        <v>367</v>
      </c>
      <c r="D346" s="64" t="s">
        <v>368</v>
      </c>
      <c r="E346" s="64" t="s">
        <v>1481</v>
      </c>
      <c r="F346" s="64">
        <v>68048</v>
      </c>
      <c r="G346" s="65" t="s">
        <v>1098</v>
      </c>
      <c r="H346" s="66">
        <v>4022963361</v>
      </c>
      <c r="I346" s="67">
        <v>3</v>
      </c>
      <c r="J346" s="68" t="s">
        <v>531</v>
      </c>
      <c r="K346" s="91"/>
      <c r="L346" s="84">
        <v>1492</v>
      </c>
      <c r="M346" s="88" t="s">
        <v>528</v>
      </c>
      <c r="N346" s="71">
        <v>6.214689266</v>
      </c>
      <c r="O346" s="68" t="s">
        <v>531</v>
      </c>
      <c r="P346" s="70"/>
      <c r="Q346" s="91" t="str">
        <f t="shared" si="77"/>
        <v>NO</v>
      </c>
      <c r="R346" s="93" t="s">
        <v>531</v>
      </c>
      <c r="S346" s="95">
        <v>58203</v>
      </c>
      <c r="T346" s="75">
        <v>8777</v>
      </c>
      <c r="U346" s="75">
        <v>9474</v>
      </c>
      <c r="V346" s="97">
        <v>6395</v>
      </c>
      <c r="W346" s="72">
        <f t="shared" si="67"/>
        <v>0</v>
      </c>
      <c r="X346" s="64">
        <f t="shared" si="68"/>
        <v>0</v>
      </c>
      <c r="Y346" s="64">
        <f t="shared" si="69"/>
        <v>0</v>
      </c>
      <c r="Z346" s="66">
        <f t="shared" si="70"/>
        <v>0</v>
      </c>
      <c r="AA346" s="99" t="str">
        <f t="shared" si="71"/>
        <v>-</v>
      </c>
      <c r="AB346" s="72">
        <f t="shared" si="72"/>
        <v>0</v>
      </c>
      <c r="AC346" s="64">
        <f t="shared" si="73"/>
        <v>0</v>
      </c>
      <c r="AD346" s="66">
        <f t="shared" si="74"/>
        <v>0</v>
      </c>
      <c r="AE346" s="99" t="str">
        <f t="shared" si="75"/>
        <v>-</v>
      </c>
      <c r="AF346" s="72">
        <f t="shared" si="76"/>
        <v>0</v>
      </c>
    </row>
    <row r="347" spans="1:32" ht="12.75">
      <c r="A347" s="80">
        <v>3119530</v>
      </c>
      <c r="B347" s="81">
        <v>100016000</v>
      </c>
      <c r="C347" s="72" t="s">
        <v>1421</v>
      </c>
      <c r="D347" s="64" t="s">
        <v>1422</v>
      </c>
      <c r="E347" s="64" t="s">
        <v>998</v>
      </c>
      <c r="F347" s="64">
        <v>68847</v>
      </c>
      <c r="G347" s="65">
        <v>6066</v>
      </c>
      <c r="H347" s="66">
        <v>3082341618</v>
      </c>
      <c r="I347" s="67">
        <v>7</v>
      </c>
      <c r="J347" s="68" t="s">
        <v>530</v>
      </c>
      <c r="K347" s="91"/>
      <c r="L347" s="84">
        <v>17.34</v>
      </c>
      <c r="M347" s="88" t="s">
        <v>528</v>
      </c>
      <c r="N347" s="71">
        <v>6.666666667</v>
      </c>
      <c r="O347" s="68" t="s">
        <v>531</v>
      </c>
      <c r="P347" s="70"/>
      <c r="Q347" s="91" t="str">
        <f t="shared" si="77"/>
        <v>NO</v>
      </c>
      <c r="R347" s="93" t="s">
        <v>530</v>
      </c>
      <c r="S347" s="95">
        <v>2032</v>
      </c>
      <c r="T347" s="75">
        <v>0</v>
      </c>
      <c r="U347" s="75">
        <v>35</v>
      </c>
      <c r="V347" s="97">
        <v>67</v>
      </c>
      <c r="W347" s="72">
        <f t="shared" si="67"/>
        <v>1</v>
      </c>
      <c r="X347" s="64">
        <f t="shared" si="68"/>
        <v>1</v>
      </c>
      <c r="Y347" s="64">
        <f t="shared" si="69"/>
        <v>0</v>
      </c>
      <c r="Z347" s="66">
        <f t="shared" si="70"/>
        <v>0</v>
      </c>
      <c r="AA347" s="99" t="str">
        <f t="shared" si="71"/>
        <v>SRSA</v>
      </c>
      <c r="AB347" s="72">
        <f t="shared" si="72"/>
        <v>1</v>
      </c>
      <c r="AC347" s="64">
        <f t="shared" si="73"/>
        <v>0</v>
      </c>
      <c r="AD347" s="66">
        <f t="shared" si="74"/>
        <v>0</v>
      </c>
      <c r="AE347" s="99" t="str">
        <f t="shared" si="75"/>
        <v>-</v>
      </c>
      <c r="AF347" s="72">
        <f t="shared" si="76"/>
        <v>0</v>
      </c>
    </row>
    <row r="348" spans="1:32" ht="12.75">
      <c r="A348" s="80">
        <v>3146950</v>
      </c>
      <c r="B348" s="81">
        <v>750055000</v>
      </c>
      <c r="C348" s="72" t="s">
        <v>1421</v>
      </c>
      <c r="D348" s="64" t="s">
        <v>1434</v>
      </c>
      <c r="E348" s="64" t="s">
        <v>1309</v>
      </c>
      <c r="F348" s="64">
        <v>68714</v>
      </c>
      <c r="G348" s="65" t="s">
        <v>1098</v>
      </c>
      <c r="H348" s="66">
        <v>4026843411</v>
      </c>
      <c r="I348" s="67">
        <v>7</v>
      </c>
      <c r="J348" s="68" t="s">
        <v>530</v>
      </c>
      <c r="K348" s="91"/>
      <c r="L348" s="84">
        <v>5.79</v>
      </c>
      <c r="M348" s="88" t="s">
        <v>529</v>
      </c>
      <c r="N348" s="71">
        <v>55.55555556</v>
      </c>
      <c r="O348" s="68" t="s">
        <v>530</v>
      </c>
      <c r="P348" s="70"/>
      <c r="Q348" s="91" t="str">
        <f aca="true" t="shared" si="78" ref="Q348:Q379">IF(AND(ISNUMBER(P348),P348&gt;=20),"YES","NO")</f>
        <v>NO</v>
      </c>
      <c r="R348" s="93" t="s">
        <v>530</v>
      </c>
      <c r="S348" s="95">
        <v>896</v>
      </c>
      <c r="T348" s="75">
        <v>0</v>
      </c>
      <c r="U348" s="75">
        <v>12</v>
      </c>
      <c r="V348" s="97">
        <v>22</v>
      </c>
      <c r="W348" s="72">
        <f t="shared" si="67"/>
        <v>1</v>
      </c>
      <c r="X348" s="64">
        <f t="shared" si="68"/>
        <v>1</v>
      </c>
      <c r="Y348" s="64">
        <f t="shared" si="69"/>
        <v>0</v>
      </c>
      <c r="Z348" s="66">
        <f t="shared" si="70"/>
        <v>0</v>
      </c>
      <c r="AA348" s="99" t="str">
        <f t="shared" si="71"/>
        <v>SRSA</v>
      </c>
      <c r="AB348" s="72">
        <f t="shared" si="72"/>
        <v>1</v>
      </c>
      <c r="AC348" s="64">
        <f t="shared" si="73"/>
        <v>1</v>
      </c>
      <c r="AD348" s="66" t="str">
        <f t="shared" si="74"/>
        <v>Initial</v>
      </c>
      <c r="AE348" s="99" t="str">
        <f t="shared" si="75"/>
        <v>-</v>
      </c>
      <c r="AF348" s="72" t="str">
        <f t="shared" si="76"/>
        <v>SRSA</v>
      </c>
    </row>
    <row r="349" spans="1:32" ht="12.75">
      <c r="A349" s="80">
        <v>3106690</v>
      </c>
      <c r="B349" s="81">
        <v>520001000</v>
      </c>
      <c r="C349" s="72" t="s">
        <v>1318</v>
      </c>
      <c r="D349" s="64" t="s">
        <v>1319</v>
      </c>
      <c r="E349" s="64" t="s">
        <v>1320</v>
      </c>
      <c r="F349" s="64">
        <v>68759</v>
      </c>
      <c r="G349" s="65">
        <v>9520</v>
      </c>
      <c r="H349" s="66">
        <v>4028325184</v>
      </c>
      <c r="I349" s="67">
        <v>7</v>
      </c>
      <c r="J349" s="68" t="s">
        <v>530</v>
      </c>
      <c r="K349" s="91"/>
      <c r="L349" s="84">
        <v>4.83</v>
      </c>
      <c r="M349" s="88" t="s">
        <v>529</v>
      </c>
      <c r="N349" s="71">
        <v>4.761904762</v>
      </c>
      <c r="O349" s="68" t="s">
        <v>531</v>
      </c>
      <c r="P349" s="70"/>
      <c r="Q349" s="91" t="str">
        <f t="shared" si="78"/>
        <v>NO</v>
      </c>
      <c r="R349" s="93" t="s">
        <v>530</v>
      </c>
      <c r="S349" s="95">
        <v>1515</v>
      </c>
      <c r="T349" s="75">
        <v>0</v>
      </c>
      <c r="U349" s="75">
        <v>10</v>
      </c>
      <c r="V349" s="97">
        <v>19</v>
      </c>
      <c r="W349" s="72">
        <f t="shared" si="67"/>
        <v>1</v>
      </c>
      <c r="X349" s="64">
        <f t="shared" si="68"/>
        <v>1</v>
      </c>
      <c r="Y349" s="64">
        <f t="shared" si="69"/>
        <v>0</v>
      </c>
      <c r="Z349" s="66">
        <f t="shared" si="70"/>
        <v>0</v>
      </c>
      <c r="AA349" s="99" t="str">
        <f t="shared" si="71"/>
        <v>SRSA</v>
      </c>
      <c r="AB349" s="72">
        <f t="shared" si="72"/>
        <v>1</v>
      </c>
      <c r="AC349" s="64">
        <f t="shared" si="73"/>
        <v>0</v>
      </c>
      <c r="AD349" s="66">
        <f t="shared" si="74"/>
        <v>0</v>
      </c>
      <c r="AE349" s="99" t="str">
        <f t="shared" si="75"/>
        <v>-</v>
      </c>
      <c r="AF349" s="72">
        <f t="shared" si="76"/>
        <v>0</v>
      </c>
    </row>
    <row r="350" spans="1:32" ht="12.75">
      <c r="A350" s="80">
        <v>3160360</v>
      </c>
      <c r="B350" s="81">
        <v>450089000</v>
      </c>
      <c r="C350" s="72" t="s">
        <v>1318</v>
      </c>
      <c r="D350" s="64" t="s">
        <v>40</v>
      </c>
      <c r="E350" s="64" t="s">
        <v>1204</v>
      </c>
      <c r="F350" s="64">
        <v>68713</v>
      </c>
      <c r="G350" s="65">
        <v>9784</v>
      </c>
      <c r="H350" s="66">
        <v>4029252437</v>
      </c>
      <c r="I350" s="67">
        <v>7</v>
      </c>
      <c r="J350" s="68" t="s">
        <v>530</v>
      </c>
      <c r="K350" s="91"/>
      <c r="L350" s="84">
        <v>5.2632</v>
      </c>
      <c r="M350" s="88" t="s">
        <v>529</v>
      </c>
      <c r="N350" s="71">
        <v>17.64705882</v>
      </c>
      <c r="O350" s="68" t="s">
        <v>531</v>
      </c>
      <c r="P350" s="70"/>
      <c r="Q350" s="91" t="str">
        <f t="shared" si="78"/>
        <v>NO</v>
      </c>
      <c r="R350" s="93" t="s">
        <v>530</v>
      </c>
      <c r="S350" s="95">
        <v>946.1</v>
      </c>
      <c r="T350" s="75">
        <v>0</v>
      </c>
      <c r="U350" s="75">
        <v>10.54</v>
      </c>
      <c r="V350" s="97">
        <v>20.53</v>
      </c>
      <c r="W350" s="72">
        <f t="shared" si="67"/>
        <v>1</v>
      </c>
      <c r="X350" s="64">
        <f t="shared" si="68"/>
        <v>1</v>
      </c>
      <c r="Y350" s="64">
        <f t="shared" si="69"/>
        <v>0</v>
      </c>
      <c r="Z350" s="66">
        <f t="shared" si="70"/>
        <v>0</v>
      </c>
      <c r="AA350" s="99" t="str">
        <f t="shared" si="71"/>
        <v>SRSA</v>
      </c>
      <c r="AB350" s="72">
        <f t="shared" si="72"/>
        <v>1</v>
      </c>
      <c r="AC350" s="64">
        <f t="shared" si="73"/>
        <v>0</v>
      </c>
      <c r="AD350" s="66">
        <f t="shared" si="74"/>
        <v>0</v>
      </c>
      <c r="AE350" s="99" t="str">
        <f t="shared" si="75"/>
        <v>-</v>
      </c>
      <c r="AF350" s="72">
        <f t="shared" si="76"/>
        <v>0</v>
      </c>
    </row>
    <row r="351" spans="1:32" ht="12.75">
      <c r="A351" s="80">
        <v>3175690</v>
      </c>
      <c r="B351" s="81">
        <v>100105000</v>
      </c>
      <c r="C351" s="72" t="s">
        <v>369</v>
      </c>
      <c r="D351" s="64" t="s">
        <v>370</v>
      </c>
      <c r="E351" s="64" t="s">
        <v>371</v>
      </c>
      <c r="F351" s="64">
        <v>68866</v>
      </c>
      <c r="G351" s="65">
        <v>190</v>
      </c>
      <c r="H351" s="66">
        <v>3083882041</v>
      </c>
      <c r="I351" s="67">
        <v>7</v>
      </c>
      <c r="J351" s="68" t="s">
        <v>530</v>
      </c>
      <c r="K351" s="91"/>
      <c r="L351" s="84">
        <v>185.68</v>
      </c>
      <c r="M351" s="88" t="s">
        <v>528</v>
      </c>
      <c r="N351" s="71">
        <v>11.25541126</v>
      </c>
      <c r="O351" s="68" t="s">
        <v>531</v>
      </c>
      <c r="P351" s="70"/>
      <c r="Q351" s="91" t="str">
        <f t="shared" si="78"/>
        <v>NO</v>
      </c>
      <c r="R351" s="93" t="s">
        <v>530</v>
      </c>
      <c r="S351" s="95">
        <v>8380</v>
      </c>
      <c r="T351" s="75">
        <v>1047</v>
      </c>
      <c r="U351" s="75">
        <v>1036</v>
      </c>
      <c r="V351" s="97">
        <v>720</v>
      </c>
      <c r="W351" s="72">
        <f t="shared" si="67"/>
        <v>1</v>
      </c>
      <c r="X351" s="64">
        <f t="shared" si="68"/>
        <v>1</v>
      </c>
      <c r="Y351" s="64">
        <f t="shared" si="69"/>
        <v>0</v>
      </c>
      <c r="Z351" s="66">
        <f t="shared" si="70"/>
        <v>0</v>
      </c>
      <c r="AA351" s="99" t="str">
        <f t="shared" si="71"/>
        <v>SRSA</v>
      </c>
      <c r="AB351" s="72">
        <f t="shared" si="72"/>
        <v>1</v>
      </c>
      <c r="AC351" s="64">
        <f t="shared" si="73"/>
        <v>0</v>
      </c>
      <c r="AD351" s="66">
        <f t="shared" si="74"/>
        <v>0</v>
      </c>
      <c r="AE351" s="99" t="str">
        <f t="shared" si="75"/>
        <v>-</v>
      </c>
      <c r="AF351" s="72">
        <f t="shared" si="76"/>
        <v>0</v>
      </c>
    </row>
    <row r="352" spans="1:32" ht="12.75">
      <c r="A352" s="80">
        <v>3175770</v>
      </c>
      <c r="B352" s="81">
        <v>260001000</v>
      </c>
      <c r="C352" s="72" t="s">
        <v>372</v>
      </c>
      <c r="D352" s="64" t="s">
        <v>373</v>
      </c>
      <c r="E352" s="64" t="s">
        <v>374</v>
      </c>
      <c r="F352" s="64">
        <v>68770</v>
      </c>
      <c r="G352" s="65">
        <v>568</v>
      </c>
      <c r="H352" s="66">
        <v>4027552241</v>
      </c>
      <c r="I352" s="67">
        <v>8</v>
      </c>
      <c r="J352" s="68" t="s">
        <v>530</v>
      </c>
      <c r="K352" s="91"/>
      <c r="L352" s="84">
        <v>390.9</v>
      </c>
      <c r="M352" s="88" t="s">
        <v>528</v>
      </c>
      <c r="N352" s="71">
        <v>8.845208845</v>
      </c>
      <c r="O352" s="68" t="s">
        <v>531</v>
      </c>
      <c r="P352" s="70"/>
      <c r="Q352" s="91" t="str">
        <f t="shared" si="78"/>
        <v>NO</v>
      </c>
      <c r="R352" s="93" t="s">
        <v>530</v>
      </c>
      <c r="S352" s="95">
        <v>15207</v>
      </c>
      <c r="T352" s="75">
        <v>1145</v>
      </c>
      <c r="U352" s="75">
        <v>1506</v>
      </c>
      <c r="V352" s="97">
        <v>1522</v>
      </c>
      <c r="W352" s="72">
        <f t="shared" si="67"/>
        <v>1</v>
      </c>
      <c r="X352" s="64">
        <f t="shared" si="68"/>
        <v>1</v>
      </c>
      <c r="Y352" s="64">
        <f t="shared" si="69"/>
        <v>0</v>
      </c>
      <c r="Z352" s="66">
        <f t="shared" si="70"/>
        <v>0</v>
      </c>
      <c r="AA352" s="99" t="str">
        <f t="shared" si="71"/>
        <v>SRSA</v>
      </c>
      <c r="AB352" s="72">
        <f t="shared" si="72"/>
        <v>1</v>
      </c>
      <c r="AC352" s="64">
        <f t="shared" si="73"/>
        <v>0</v>
      </c>
      <c r="AD352" s="66">
        <f t="shared" si="74"/>
        <v>0</v>
      </c>
      <c r="AE352" s="99" t="str">
        <f t="shared" si="75"/>
        <v>-</v>
      </c>
      <c r="AF352" s="72">
        <f t="shared" si="76"/>
        <v>0</v>
      </c>
    </row>
    <row r="353" spans="1:32" ht="12.75">
      <c r="A353" s="80">
        <v>3131220</v>
      </c>
      <c r="B353" s="81">
        <v>750030000</v>
      </c>
      <c r="C353" s="72" t="s">
        <v>1484</v>
      </c>
      <c r="D353" s="64" t="s">
        <v>1485</v>
      </c>
      <c r="E353" s="64" t="s">
        <v>1309</v>
      </c>
      <c r="F353" s="64">
        <v>68714</v>
      </c>
      <c r="G353" s="65">
        <v>9531</v>
      </c>
      <c r="H353" s="66">
        <v>4022445450</v>
      </c>
      <c r="I353" s="67">
        <v>7</v>
      </c>
      <c r="J353" s="68" t="s">
        <v>530</v>
      </c>
      <c r="K353" s="91"/>
      <c r="L353" s="84">
        <v>10.66</v>
      </c>
      <c r="M353" s="88" t="s">
        <v>529</v>
      </c>
      <c r="N353" s="71">
        <v>22.22222222</v>
      </c>
      <c r="O353" s="68" t="s">
        <v>530</v>
      </c>
      <c r="P353" s="70"/>
      <c r="Q353" s="91" t="str">
        <f t="shared" si="78"/>
        <v>NO</v>
      </c>
      <c r="R353" s="93" t="s">
        <v>530</v>
      </c>
      <c r="S353" s="95">
        <v>1128</v>
      </c>
      <c r="T353" s="75">
        <v>0</v>
      </c>
      <c r="U353" s="75">
        <v>22</v>
      </c>
      <c r="V353" s="97">
        <v>41</v>
      </c>
      <c r="W353" s="72">
        <f t="shared" si="67"/>
        <v>1</v>
      </c>
      <c r="X353" s="64">
        <f t="shared" si="68"/>
        <v>1</v>
      </c>
      <c r="Y353" s="64">
        <f t="shared" si="69"/>
        <v>0</v>
      </c>
      <c r="Z353" s="66">
        <f t="shared" si="70"/>
        <v>0</v>
      </c>
      <c r="AA353" s="99" t="str">
        <f t="shared" si="71"/>
        <v>SRSA</v>
      </c>
      <c r="AB353" s="72">
        <f t="shared" si="72"/>
        <v>1</v>
      </c>
      <c r="AC353" s="64">
        <f t="shared" si="73"/>
        <v>1</v>
      </c>
      <c r="AD353" s="66" t="str">
        <f t="shared" si="74"/>
        <v>Initial</v>
      </c>
      <c r="AE353" s="99" t="str">
        <f t="shared" si="75"/>
        <v>-</v>
      </c>
      <c r="AF353" s="72" t="str">
        <f t="shared" si="76"/>
        <v>SRSA</v>
      </c>
    </row>
    <row r="354" spans="1:32" ht="12.75">
      <c r="A354" s="80">
        <v>3175810</v>
      </c>
      <c r="B354" s="81">
        <v>170009000</v>
      </c>
      <c r="C354" s="72" t="s">
        <v>375</v>
      </c>
      <c r="D354" s="64" t="s">
        <v>376</v>
      </c>
      <c r="E354" s="64" t="s">
        <v>377</v>
      </c>
      <c r="F354" s="64">
        <v>69156</v>
      </c>
      <c r="G354" s="65">
        <v>415</v>
      </c>
      <c r="H354" s="66">
        <v>3088794434</v>
      </c>
      <c r="I354" s="67">
        <v>7</v>
      </c>
      <c r="J354" s="68" t="s">
        <v>530</v>
      </c>
      <c r="K354" s="91"/>
      <c r="L354" s="84">
        <v>183</v>
      </c>
      <c r="M354" s="88" t="s">
        <v>529</v>
      </c>
      <c r="N354" s="71">
        <v>16.30901288</v>
      </c>
      <c r="O354" s="68" t="s">
        <v>531</v>
      </c>
      <c r="P354" s="70"/>
      <c r="Q354" s="91" t="str">
        <f t="shared" si="78"/>
        <v>NO</v>
      </c>
      <c r="R354" s="93" t="s">
        <v>530</v>
      </c>
      <c r="S354" s="95">
        <v>11045</v>
      </c>
      <c r="T354" s="75">
        <v>1468</v>
      </c>
      <c r="U354" s="75">
        <v>1298</v>
      </c>
      <c r="V354" s="97">
        <v>1039</v>
      </c>
      <c r="W354" s="72">
        <f t="shared" si="67"/>
        <v>1</v>
      </c>
      <c r="X354" s="64">
        <f t="shared" si="68"/>
        <v>1</v>
      </c>
      <c r="Y354" s="64">
        <f t="shared" si="69"/>
        <v>0</v>
      </c>
      <c r="Z354" s="66">
        <f t="shared" si="70"/>
        <v>0</v>
      </c>
      <c r="AA354" s="99" t="str">
        <f t="shared" si="71"/>
        <v>SRSA</v>
      </c>
      <c r="AB354" s="72">
        <f t="shared" si="72"/>
        <v>1</v>
      </c>
      <c r="AC354" s="64">
        <f t="shared" si="73"/>
        <v>0</v>
      </c>
      <c r="AD354" s="66">
        <f t="shared" si="74"/>
        <v>0</v>
      </c>
      <c r="AE354" s="99" t="str">
        <f t="shared" si="75"/>
        <v>-</v>
      </c>
      <c r="AF354" s="72">
        <f t="shared" si="76"/>
        <v>0</v>
      </c>
    </row>
    <row r="355" spans="1:32" ht="12.75">
      <c r="A355" s="82">
        <v>3100040</v>
      </c>
      <c r="B355" s="82">
        <v>780104000</v>
      </c>
      <c r="C355" s="72" t="s">
        <v>992</v>
      </c>
      <c r="D355" s="64" t="s">
        <v>993</v>
      </c>
      <c r="E355" s="64" t="s">
        <v>994</v>
      </c>
      <c r="F355" s="64">
        <v>68050</v>
      </c>
      <c r="G355" s="64">
        <v>98</v>
      </c>
      <c r="H355" s="66">
        <v>4026634388</v>
      </c>
      <c r="I355" s="67">
        <v>8</v>
      </c>
      <c r="J355" s="68" t="s">
        <v>530</v>
      </c>
      <c r="K355" s="91"/>
      <c r="L355" s="84">
        <v>141.74</v>
      </c>
      <c r="M355" s="88" t="s">
        <v>528</v>
      </c>
      <c r="N355" s="71">
        <v>22.94117647</v>
      </c>
      <c r="O355" s="68" t="s">
        <v>530</v>
      </c>
      <c r="P355" s="70"/>
      <c r="Q355" s="91" t="str">
        <f t="shared" si="78"/>
        <v>NO</v>
      </c>
      <c r="R355" s="93" t="s">
        <v>530</v>
      </c>
      <c r="S355" s="95">
        <v>15877</v>
      </c>
      <c r="T355" s="75">
        <v>1195</v>
      </c>
      <c r="U355" s="75">
        <v>1075</v>
      </c>
      <c r="V355" s="97">
        <v>555</v>
      </c>
      <c r="W355" s="72">
        <f t="shared" si="67"/>
        <v>1</v>
      </c>
      <c r="X355" s="64">
        <f t="shared" si="68"/>
        <v>1</v>
      </c>
      <c r="Y355" s="64">
        <f t="shared" si="69"/>
        <v>0</v>
      </c>
      <c r="Z355" s="66">
        <f t="shared" si="70"/>
        <v>0</v>
      </c>
      <c r="AA355" s="99" t="str">
        <f t="shared" si="71"/>
        <v>SRSA</v>
      </c>
      <c r="AB355" s="72">
        <f t="shared" si="72"/>
        <v>1</v>
      </c>
      <c r="AC355" s="64">
        <f t="shared" si="73"/>
        <v>1</v>
      </c>
      <c r="AD355" s="66" t="str">
        <f t="shared" si="74"/>
        <v>Initial</v>
      </c>
      <c r="AE355" s="99" t="str">
        <f t="shared" si="75"/>
        <v>-</v>
      </c>
      <c r="AF355" s="72" t="str">
        <f t="shared" si="76"/>
        <v>SRSA</v>
      </c>
    </row>
    <row r="356" spans="1:32" ht="12.75">
      <c r="A356" s="80">
        <v>3153190</v>
      </c>
      <c r="B356" s="81">
        <v>230069000</v>
      </c>
      <c r="C356" s="72" t="s">
        <v>12</v>
      </c>
      <c r="D356" s="64" t="s">
        <v>1032</v>
      </c>
      <c r="E356" s="64" t="s">
        <v>999</v>
      </c>
      <c r="F356" s="64">
        <v>69337</v>
      </c>
      <c r="G356" s="65">
        <v>2650</v>
      </c>
      <c r="H356" s="66">
        <v>3084320107</v>
      </c>
      <c r="I356" s="67">
        <v>7</v>
      </c>
      <c r="J356" s="68" t="s">
        <v>530</v>
      </c>
      <c r="K356" s="91"/>
      <c r="L356" s="84">
        <v>26.99</v>
      </c>
      <c r="M356" s="88" t="s">
        <v>529</v>
      </c>
      <c r="N356" s="71">
        <v>2.380952381</v>
      </c>
      <c r="O356" s="68" t="s">
        <v>531</v>
      </c>
      <c r="P356" s="70"/>
      <c r="Q356" s="91" t="str">
        <f t="shared" si="78"/>
        <v>NO</v>
      </c>
      <c r="R356" s="93" t="s">
        <v>530</v>
      </c>
      <c r="S356" s="95">
        <v>1557</v>
      </c>
      <c r="T356" s="75">
        <v>0</v>
      </c>
      <c r="U356" s="75">
        <v>57</v>
      </c>
      <c r="V356" s="97">
        <v>109</v>
      </c>
      <c r="W356" s="72">
        <f t="shared" si="67"/>
        <v>1</v>
      </c>
      <c r="X356" s="64">
        <f t="shared" si="68"/>
        <v>1</v>
      </c>
      <c r="Y356" s="64">
        <f t="shared" si="69"/>
        <v>0</v>
      </c>
      <c r="Z356" s="66">
        <f t="shared" si="70"/>
        <v>0</v>
      </c>
      <c r="AA356" s="99" t="str">
        <f t="shared" si="71"/>
        <v>SRSA</v>
      </c>
      <c r="AB356" s="72">
        <f t="shared" si="72"/>
        <v>1</v>
      </c>
      <c r="AC356" s="64">
        <f t="shared" si="73"/>
        <v>0</v>
      </c>
      <c r="AD356" s="66">
        <f t="shared" si="74"/>
        <v>0</v>
      </c>
      <c r="AE356" s="99" t="str">
        <f t="shared" si="75"/>
        <v>-</v>
      </c>
      <c r="AF356" s="72">
        <f t="shared" si="76"/>
        <v>0</v>
      </c>
    </row>
    <row r="357" spans="1:32" ht="12.75">
      <c r="A357" s="80">
        <v>3124330</v>
      </c>
      <c r="B357" s="81">
        <v>810022000</v>
      </c>
      <c r="C357" s="72" t="s">
        <v>1448</v>
      </c>
      <c r="D357" s="64" t="s">
        <v>1449</v>
      </c>
      <c r="E357" s="64" t="s">
        <v>1146</v>
      </c>
      <c r="F357" s="64">
        <v>69360</v>
      </c>
      <c r="G357" s="65">
        <v>9602</v>
      </c>
      <c r="H357" s="66">
        <v>3083272885</v>
      </c>
      <c r="I357" s="67">
        <v>7</v>
      </c>
      <c r="J357" s="68" t="s">
        <v>530</v>
      </c>
      <c r="K357" s="91"/>
      <c r="L357" s="84">
        <v>1.95</v>
      </c>
      <c r="M357" s="88" t="s">
        <v>529</v>
      </c>
      <c r="N357" s="71">
        <v>10</v>
      </c>
      <c r="O357" s="68" t="s">
        <v>531</v>
      </c>
      <c r="P357" s="70"/>
      <c r="Q357" s="91" t="str">
        <f t="shared" si="78"/>
        <v>NO</v>
      </c>
      <c r="R357" s="93" t="s">
        <v>530</v>
      </c>
      <c r="S357" s="95">
        <v>893</v>
      </c>
      <c r="T357" s="75">
        <v>0</v>
      </c>
      <c r="U357" s="75">
        <v>4</v>
      </c>
      <c r="V357" s="97">
        <v>7</v>
      </c>
      <c r="W357" s="72">
        <f t="shared" si="67"/>
        <v>1</v>
      </c>
      <c r="X357" s="64">
        <f t="shared" si="68"/>
        <v>1</v>
      </c>
      <c r="Y357" s="64">
        <f t="shared" si="69"/>
        <v>0</v>
      </c>
      <c r="Z357" s="66">
        <f t="shared" si="70"/>
        <v>0</v>
      </c>
      <c r="AA357" s="99" t="str">
        <f t="shared" si="71"/>
        <v>SRSA</v>
      </c>
      <c r="AB357" s="72">
        <f t="shared" si="72"/>
        <v>1</v>
      </c>
      <c r="AC357" s="64">
        <f t="shared" si="73"/>
        <v>0</v>
      </c>
      <c r="AD357" s="66">
        <f t="shared" si="74"/>
        <v>0</v>
      </c>
      <c r="AE357" s="99" t="str">
        <f t="shared" si="75"/>
        <v>-</v>
      </c>
      <c r="AF357" s="72">
        <f t="shared" si="76"/>
        <v>0</v>
      </c>
    </row>
    <row r="358" spans="1:32" ht="12.75">
      <c r="A358" s="80">
        <v>3175900</v>
      </c>
      <c r="B358" s="81">
        <v>280054000</v>
      </c>
      <c r="C358" s="72" t="s">
        <v>378</v>
      </c>
      <c r="D358" s="64" t="s">
        <v>379</v>
      </c>
      <c r="E358" s="64" t="s">
        <v>380</v>
      </c>
      <c r="F358" s="64">
        <v>68127</v>
      </c>
      <c r="G358" s="65">
        <v>3690</v>
      </c>
      <c r="H358" s="66">
        <v>4023314700</v>
      </c>
      <c r="I358" s="67" t="s">
        <v>542</v>
      </c>
      <c r="J358" s="68" t="s">
        <v>531</v>
      </c>
      <c r="K358" s="91"/>
      <c r="L358" s="84">
        <v>2879.42</v>
      </c>
      <c r="M358" s="88" t="s">
        <v>528</v>
      </c>
      <c r="N358" s="71">
        <v>3.298350825</v>
      </c>
      <c r="O358" s="68" t="s">
        <v>531</v>
      </c>
      <c r="P358" s="70"/>
      <c r="Q358" s="91" t="str">
        <f t="shared" si="78"/>
        <v>NO</v>
      </c>
      <c r="R358" s="93" t="s">
        <v>531</v>
      </c>
      <c r="S358" s="95">
        <v>107919</v>
      </c>
      <c r="T358" s="75">
        <v>5360</v>
      </c>
      <c r="U358" s="75">
        <v>10961</v>
      </c>
      <c r="V358" s="97">
        <v>11738</v>
      </c>
      <c r="W358" s="72">
        <f t="shared" si="67"/>
        <v>0</v>
      </c>
      <c r="X358" s="64">
        <f t="shared" si="68"/>
        <v>0</v>
      </c>
      <c r="Y358" s="64">
        <f t="shared" si="69"/>
        <v>0</v>
      </c>
      <c r="Z358" s="66">
        <f t="shared" si="70"/>
        <v>0</v>
      </c>
      <c r="AA358" s="99" t="str">
        <f t="shared" si="71"/>
        <v>-</v>
      </c>
      <c r="AB358" s="72">
        <f t="shared" si="72"/>
        <v>0</v>
      </c>
      <c r="AC358" s="64">
        <f t="shared" si="73"/>
        <v>0</v>
      </c>
      <c r="AD358" s="66">
        <f t="shared" si="74"/>
        <v>0</v>
      </c>
      <c r="AE358" s="99" t="str">
        <f t="shared" si="75"/>
        <v>-</v>
      </c>
      <c r="AF358" s="72">
        <f t="shared" si="76"/>
        <v>0</v>
      </c>
    </row>
    <row r="359" spans="1:32" ht="12.75">
      <c r="A359" s="80">
        <v>3175930</v>
      </c>
      <c r="B359" s="81">
        <v>140045000</v>
      </c>
      <c r="C359" s="72" t="s">
        <v>381</v>
      </c>
      <c r="D359" s="64" t="s">
        <v>382</v>
      </c>
      <c r="E359" s="64" t="s">
        <v>383</v>
      </c>
      <c r="F359" s="64">
        <v>68771</v>
      </c>
      <c r="G359" s="65">
        <v>755</v>
      </c>
      <c r="H359" s="66">
        <v>4023370252</v>
      </c>
      <c r="I359" s="67">
        <v>7</v>
      </c>
      <c r="J359" s="68" t="s">
        <v>530</v>
      </c>
      <c r="K359" s="91"/>
      <c r="L359" s="84">
        <v>401.76</v>
      </c>
      <c r="M359" s="88" t="s">
        <v>528</v>
      </c>
      <c r="N359" s="71">
        <v>10.51401869</v>
      </c>
      <c r="O359" s="68" t="s">
        <v>531</v>
      </c>
      <c r="P359" s="70"/>
      <c r="Q359" s="91" t="str">
        <f t="shared" si="78"/>
        <v>NO</v>
      </c>
      <c r="R359" s="93" t="s">
        <v>530</v>
      </c>
      <c r="S359" s="95">
        <v>20998</v>
      </c>
      <c r="T359" s="75">
        <v>2609</v>
      </c>
      <c r="U359" s="75">
        <v>2301</v>
      </c>
      <c r="V359" s="97">
        <v>2204</v>
      </c>
      <c r="W359" s="72">
        <f t="shared" si="67"/>
        <v>1</v>
      </c>
      <c r="X359" s="64">
        <f t="shared" si="68"/>
        <v>1</v>
      </c>
      <c r="Y359" s="64">
        <f t="shared" si="69"/>
        <v>0</v>
      </c>
      <c r="Z359" s="66">
        <f t="shared" si="70"/>
        <v>0</v>
      </c>
      <c r="AA359" s="99" t="str">
        <f t="shared" si="71"/>
        <v>SRSA</v>
      </c>
      <c r="AB359" s="72">
        <f t="shared" si="72"/>
        <v>1</v>
      </c>
      <c r="AC359" s="64">
        <f t="shared" si="73"/>
        <v>0</v>
      </c>
      <c r="AD359" s="66">
        <f t="shared" si="74"/>
        <v>0</v>
      </c>
      <c r="AE359" s="99" t="str">
        <f t="shared" si="75"/>
        <v>-</v>
      </c>
      <c r="AF359" s="72">
        <f t="shared" si="76"/>
        <v>0</v>
      </c>
    </row>
    <row r="360" spans="1:32" ht="12.75">
      <c r="A360" s="82">
        <v>3100069</v>
      </c>
      <c r="B360" s="82">
        <v>90003000</v>
      </c>
      <c r="C360" s="72" t="s">
        <v>1016</v>
      </c>
      <c r="D360" s="64" t="s">
        <v>1017</v>
      </c>
      <c r="E360" s="64" t="s">
        <v>1018</v>
      </c>
      <c r="F360" s="64">
        <v>69210</v>
      </c>
      <c r="G360" s="64">
        <v>9418</v>
      </c>
      <c r="H360" s="66">
        <v>4023870588</v>
      </c>
      <c r="I360" s="67">
        <v>7</v>
      </c>
      <c r="J360" s="68" t="s">
        <v>530</v>
      </c>
      <c r="K360" s="91"/>
      <c r="L360" s="84">
        <v>9.5</v>
      </c>
      <c r="M360" s="88" t="s">
        <v>529</v>
      </c>
      <c r="N360" s="71">
        <v>50</v>
      </c>
      <c r="O360" s="68" t="s">
        <v>530</v>
      </c>
      <c r="P360" s="70"/>
      <c r="Q360" s="91" t="str">
        <f t="shared" si="78"/>
        <v>NO</v>
      </c>
      <c r="R360" s="93" t="s">
        <v>530</v>
      </c>
      <c r="S360" s="95">
        <v>4825</v>
      </c>
      <c r="T360" s="75">
        <v>0</v>
      </c>
      <c r="U360" s="75">
        <v>20</v>
      </c>
      <c r="V360" s="97">
        <v>60</v>
      </c>
      <c r="W360" s="72">
        <f t="shared" si="67"/>
        <v>1</v>
      </c>
      <c r="X360" s="64">
        <f t="shared" si="68"/>
        <v>1</v>
      </c>
      <c r="Y360" s="64">
        <f t="shared" si="69"/>
        <v>0</v>
      </c>
      <c r="Z360" s="66">
        <f t="shared" si="70"/>
        <v>0</v>
      </c>
      <c r="AA360" s="99" t="str">
        <f t="shared" si="71"/>
        <v>SRSA</v>
      </c>
      <c r="AB360" s="72">
        <f t="shared" si="72"/>
        <v>1</v>
      </c>
      <c r="AC360" s="64">
        <f t="shared" si="73"/>
        <v>1</v>
      </c>
      <c r="AD360" s="66" t="str">
        <f t="shared" si="74"/>
        <v>Initial</v>
      </c>
      <c r="AE360" s="99" t="str">
        <f t="shared" si="75"/>
        <v>-</v>
      </c>
      <c r="AF360" s="72" t="str">
        <f t="shared" si="76"/>
        <v>SRSA</v>
      </c>
    </row>
    <row r="361" spans="1:32" ht="12.75">
      <c r="A361" s="80">
        <v>3175960</v>
      </c>
      <c r="B361" s="81">
        <v>100069000</v>
      </c>
      <c r="C361" s="72" t="s">
        <v>384</v>
      </c>
      <c r="D361" s="64" t="s">
        <v>385</v>
      </c>
      <c r="E361" s="64" t="s">
        <v>7</v>
      </c>
      <c r="F361" s="64">
        <v>68869</v>
      </c>
      <c r="G361" s="65">
        <v>8400</v>
      </c>
      <c r="H361" s="66">
        <v>3084523249</v>
      </c>
      <c r="I361" s="67">
        <v>7</v>
      </c>
      <c r="J361" s="68" t="s">
        <v>530</v>
      </c>
      <c r="K361" s="91"/>
      <c r="L361" s="84">
        <v>440.9</v>
      </c>
      <c r="M361" s="88" t="s">
        <v>528</v>
      </c>
      <c r="N361" s="71">
        <v>5.918367347</v>
      </c>
      <c r="O361" s="68" t="s">
        <v>531</v>
      </c>
      <c r="P361" s="70"/>
      <c r="Q361" s="91" t="str">
        <f t="shared" si="78"/>
        <v>NO</v>
      </c>
      <c r="R361" s="93" t="s">
        <v>530</v>
      </c>
      <c r="S361" s="95">
        <v>22397</v>
      </c>
      <c r="T361" s="75">
        <v>1756</v>
      </c>
      <c r="U361" s="75">
        <v>2131</v>
      </c>
      <c r="V361" s="97">
        <v>1717</v>
      </c>
      <c r="W361" s="72">
        <f t="shared" si="67"/>
        <v>1</v>
      </c>
      <c r="X361" s="64">
        <f t="shared" si="68"/>
        <v>1</v>
      </c>
      <c r="Y361" s="64">
        <f t="shared" si="69"/>
        <v>0</v>
      </c>
      <c r="Z361" s="66">
        <f t="shared" si="70"/>
        <v>0</v>
      </c>
      <c r="AA361" s="99" t="str">
        <f t="shared" si="71"/>
        <v>SRSA</v>
      </c>
      <c r="AB361" s="72">
        <f t="shared" si="72"/>
        <v>1</v>
      </c>
      <c r="AC361" s="64">
        <f t="shared" si="73"/>
        <v>0</v>
      </c>
      <c r="AD361" s="66">
        <f t="shared" si="74"/>
        <v>0</v>
      </c>
      <c r="AE361" s="99" t="str">
        <f t="shared" si="75"/>
        <v>-</v>
      </c>
      <c r="AF361" s="72">
        <f t="shared" si="76"/>
        <v>0</v>
      </c>
    </row>
    <row r="362" spans="1:32" ht="12.75">
      <c r="A362" s="80">
        <v>3104950</v>
      </c>
      <c r="B362" s="81">
        <v>550161000</v>
      </c>
      <c r="C362" s="72" t="s">
        <v>1258</v>
      </c>
      <c r="D362" s="64" t="s">
        <v>1259</v>
      </c>
      <c r="E362" s="64" t="s">
        <v>1260</v>
      </c>
      <c r="F362" s="64">
        <v>68428</v>
      </c>
      <c r="G362" s="65">
        <v>9783</v>
      </c>
      <c r="H362" s="66">
        <v>4027852615</v>
      </c>
      <c r="I362" s="67" t="s">
        <v>544</v>
      </c>
      <c r="J362" s="68" t="s">
        <v>531</v>
      </c>
      <c r="K362" s="91"/>
      <c r="L362" s="84">
        <v>671.57</v>
      </c>
      <c r="M362" s="88" t="s">
        <v>528</v>
      </c>
      <c r="N362" s="71">
        <v>2.465166131</v>
      </c>
      <c r="O362" s="68" t="s">
        <v>531</v>
      </c>
      <c r="P362" s="70"/>
      <c r="Q362" s="91" t="str">
        <f t="shared" si="78"/>
        <v>NO</v>
      </c>
      <c r="R362" s="93" t="s">
        <v>531</v>
      </c>
      <c r="S362" s="95">
        <v>19466</v>
      </c>
      <c r="T362" s="75">
        <v>1424</v>
      </c>
      <c r="U362" s="75">
        <v>2263</v>
      </c>
      <c r="V362" s="97">
        <v>2620</v>
      </c>
      <c r="W362" s="72">
        <f t="shared" si="67"/>
        <v>0</v>
      </c>
      <c r="X362" s="64">
        <f t="shared" si="68"/>
        <v>0</v>
      </c>
      <c r="Y362" s="64">
        <f t="shared" si="69"/>
        <v>0</v>
      </c>
      <c r="Z362" s="66">
        <f t="shared" si="70"/>
        <v>0</v>
      </c>
      <c r="AA362" s="99" t="str">
        <f t="shared" si="71"/>
        <v>-</v>
      </c>
      <c r="AB362" s="72">
        <f t="shared" si="72"/>
        <v>0</v>
      </c>
      <c r="AC362" s="64">
        <f t="shared" si="73"/>
        <v>0</v>
      </c>
      <c r="AD362" s="66">
        <f t="shared" si="74"/>
        <v>0</v>
      </c>
      <c r="AE362" s="99" t="str">
        <f t="shared" si="75"/>
        <v>-</v>
      </c>
      <c r="AF362" s="72">
        <f t="shared" si="76"/>
        <v>0</v>
      </c>
    </row>
    <row r="363" spans="1:32" ht="12.75">
      <c r="A363" s="80">
        <v>3175990</v>
      </c>
      <c r="B363" s="81">
        <v>910002000</v>
      </c>
      <c r="C363" s="72" t="s">
        <v>386</v>
      </c>
      <c r="D363" s="64" t="s">
        <v>387</v>
      </c>
      <c r="E363" s="64" t="s">
        <v>388</v>
      </c>
      <c r="F363" s="64">
        <v>68970</v>
      </c>
      <c r="G363" s="65">
        <v>2498</v>
      </c>
      <c r="H363" s="66">
        <v>4027462818</v>
      </c>
      <c r="I363" s="67">
        <v>7</v>
      </c>
      <c r="J363" s="68" t="s">
        <v>530</v>
      </c>
      <c r="K363" s="91"/>
      <c r="L363" s="84">
        <v>226.14</v>
      </c>
      <c r="M363" s="88" t="s">
        <v>529</v>
      </c>
      <c r="N363" s="71">
        <v>12.92775665</v>
      </c>
      <c r="O363" s="68" t="s">
        <v>531</v>
      </c>
      <c r="P363" s="70"/>
      <c r="Q363" s="91" t="str">
        <f t="shared" si="78"/>
        <v>NO</v>
      </c>
      <c r="R363" s="93" t="s">
        <v>530</v>
      </c>
      <c r="S363" s="95">
        <v>14985</v>
      </c>
      <c r="T363" s="75">
        <v>1708</v>
      </c>
      <c r="U363" s="75">
        <v>1571</v>
      </c>
      <c r="V363" s="97">
        <v>1387</v>
      </c>
      <c r="W363" s="72">
        <f t="shared" si="67"/>
        <v>1</v>
      </c>
      <c r="X363" s="64">
        <f t="shared" si="68"/>
        <v>1</v>
      </c>
      <c r="Y363" s="64">
        <f t="shared" si="69"/>
        <v>0</v>
      </c>
      <c r="Z363" s="66">
        <f t="shared" si="70"/>
        <v>0</v>
      </c>
      <c r="AA363" s="99" t="str">
        <f t="shared" si="71"/>
        <v>SRSA</v>
      </c>
      <c r="AB363" s="72">
        <f t="shared" si="72"/>
        <v>1</v>
      </c>
      <c r="AC363" s="64">
        <f t="shared" si="73"/>
        <v>0</v>
      </c>
      <c r="AD363" s="66">
        <f t="shared" si="74"/>
        <v>0</v>
      </c>
      <c r="AE363" s="99" t="str">
        <f t="shared" si="75"/>
        <v>-</v>
      </c>
      <c r="AF363" s="72">
        <f t="shared" si="76"/>
        <v>0</v>
      </c>
    </row>
    <row r="364" spans="1:32" ht="12.75">
      <c r="A364" s="80">
        <v>3108250</v>
      </c>
      <c r="B364" s="81">
        <v>450003000</v>
      </c>
      <c r="C364" s="72" t="s">
        <v>1339</v>
      </c>
      <c r="D364" s="64" t="s">
        <v>1340</v>
      </c>
      <c r="E364" s="64" t="s">
        <v>1341</v>
      </c>
      <c r="F364" s="64">
        <v>68746</v>
      </c>
      <c r="G364" s="65">
        <v>3583</v>
      </c>
      <c r="H364" s="66">
        <v>4025692557</v>
      </c>
      <c r="I364" s="67">
        <v>7</v>
      </c>
      <c r="J364" s="68" t="s">
        <v>530</v>
      </c>
      <c r="K364" s="91"/>
      <c r="L364" s="84">
        <v>3.97</v>
      </c>
      <c r="M364" s="88" t="s">
        <v>529</v>
      </c>
      <c r="N364" s="71">
        <v>10</v>
      </c>
      <c r="O364" s="68" t="s">
        <v>531</v>
      </c>
      <c r="P364" s="70"/>
      <c r="Q364" s="91" t="str">
        <f t="shared" si="78"/>
        <v>NO</v>
      </c>
      <c r="R364" s="93" t="s">
        <v>530</v>
      </c>
      <c r="S364" s="95">
        <v>174</v>
      </c>
      <c r="T364" s="75">
        <v>0</v>
      </c>
      <c r="U364" s="75">
        <v>8</v>
      </c>
      <c r="V364" s="97">
        <v>15</v>
      </c>
      <c r="W364" s="72">
        <f t="shared" si="67"/>
        <v>1</v>
      </c>
      <c r="X364" s="64">
        <f t="shared" si="68"/>
        <v>1</v>
      </c>
      <c r="Y364" s="64">
        <f t="shared" si="69"/>
        <v>0</v>
      </c>
      <c r="Z364" s="66">
        <f t="shared" si="70"/>
        <v>0</v>
      </c>
      <c r="AA364" s="99" t="str">
        <f t="shared" si="71"/>
        <v>SRSA</v>
      </c>
      <c r="AB364" s="72">
        <f t="shared" si="72"/>
        <v>1</v>
      </c>
      <c r="AC364" s="64">
        <f t="shared" si="73"/>
        <v>0</v>
      </c>
      <c r="AD364" s="66">
        <f t="shared" si="74"/>
        <v>0</v>
      </c>
      <c r="AE364" s="99" t="str">
        <f t="shared" si="75"/>
        <v>-</v>
      </c>
      <c r="AF364" s="72">
        <f t="shared" si="76"/>
        <v>0</v>
      </c>
    </row>
    <row r="365" spans="1:32" ht="12.75">
      <c r="A365" s="80">
        <v>3166690</v>
      </c>
      <c r="B365" s="81">
        <v>160143000</v>
      </c>
      <c r="C365" s="72" t="s">
        <v>85</v>
      </c>
      <c r="D365" s="64" t="s">
        <v>86</v>
      </c>
      <c r="E365" s="64" t="s">
        <v>1317</v>
      </c>
      <c r="F365" s="64">
        <v>69350</v>
      </c>
      <c r="G365" s="65">
        <v>8853</v>
      </c>
      <c r="H365" s="66">
        <v>4023761680</v>
      </c>
      <c r="I365" s="67">
        <v>7</v>
      </c>
      <c r="J365" s="68" t="s">
        <v>530</v>
      </c>
      <c r="K365" s="91"/>
      <c r="L365" s="84">
        <v>6.84</v>
      </c>
      <c r="M365" s="88" t="s">
        <v>529</v>
      </c>
      <c r="N365" s="71">
        <v>81.81818182</v>
      </c>
      <c r="O365" s="68" t="s">
        <v>530</v>
      </c>
      <c r="P365" s="70"/>
      <c r="Q365" s="91" t="str">
        <f t="shared" si="78"/>
        <v>NO</v>
      </c>
      <c r="R365" s="93" t="s">
        <v>530</v>
      </c>
      <c r="S365" s="95">
        <v>1685</v>
      </c>
      <c r="T365" s="75">
        <v>0</v>
      </c>
      <c r="U365" s="75">
        <v>16</v>
      </c>
      <c r="V365" s="97">
        <v>30</v>
      </c>
      <c r="W365" s="72">
        <f t="shared" si="67"/>
        <v>1</v>
      </c>
      <c r="X365" s="64">
        <f t="shared" si="68"/>
        <v>1</v>
      </c>
      <c r="Y365" s="64">
        <f t="shared" si="69"/>
        <v>0</v>
      </c>
      <c r="Z365" s="66">
        <f t="shared" si="70"/>
        <v>0</v>
      </c>
      <c r="AA365" s="99" t="str">
        <f t="shared" si="71"/>
        <v>SRSA</v>
      </c>
      <c r="AB365" s="72">
        <f t="shared" si="72"/>
        <v>1</v>
      </c>
      <c r="AC365" s="64">
        <f t="shared" si="73"/>
        <v>1</v>
      </c>
      <c r="AD365" s="66" t="str">
        <f t="shared" si="74"/>
        <v>Initial</v>
      </c>
      <c r="AE365" s="99" t="str">
        <f t="shared" si="75"/>
        <v>-</v>
      </c>
      <c r="AF365" s="72" t="str">
        <f t="shared" si="76"/>
        <v>SRSA</v>
      </c>
    </row>
    <row r="366" spans="1:32" ht="12.75">
      <c r="A366" s="80">
        <v>3135940</v>
      </c>
      <c r="B366" s="81">
        <v>590037000</v>
      </c>
      <c r="C366" s="72" t="s">
        <v>1529</v>
      </c>
      <c r="D366" s="64" t="s">
        <v>984</v>
      </c>
      <c r="E366" s="64" t="s">
        <v>985</v>
      </c>
      <c r="F366" s="64">
        <v>68748</v>
      </c>
      <c r="G366" s="65">
        <v>210</v>
      </c>
      <c r="H366" s="66">
        <v>4023712695</v>
      </c>
      <c r="I366" s="67">
        <v>7</v>
      </c>
      <c r="J366" s="68" t="s">
        <v>530</v>
      </c>
      <c r="K366" s="91"/>
      <c r="L366" s="84">
        <v>71.98</v>
      </c>
      <c r="M366" s="88" t="s">
        <v>529</v>
      </c>
      <c r="N366" s="71">
        <v>29.12621359</v>
      </c>
      <c r="O366" s="68" t="s">
        <v>530</v>
      </c>
      <c r="P366" s="70"/>
      <c r="Q366" s="91" t="str">
        <f t="shared" si="78"/>
        <v>NO</v>
      </c>
      <c r="R366" s="93" t="s">
        <v>530</v>
      </c>
      <c r="S366" s="95">
        <v>17498</v>
      </c>
      <c r="T366" s="75">
        <v>1128</v>
      </c>
      <c r="U366" s="75">
        <v>146</v>
      </c>
      <c r="V366" s="97">
        <v>399</v>
      </c>
      <c r="W366" s="72">
        <f t="shared" si="67"/>
        <v>1</v>
      </c>
      <c r="X366" s="64">
        <f t="shared" si="68"/>
        <v>1</v>
      </c>
      <c r="Y366" s="64">
        <f t="shared" si="69"/>
        <v>0</v>
      </c>
      <c r="Z366" s="66">
        <f t="shared" si="70"/>
        <v>0</v>
      </c>
      <c r="AA366" s="99" t="str">
        <f t="shared" si="71"/>
        <v>SRSA</v>
      </c>
      <c r="AB366" s="72">
        <f t="shared" si="72"/>
        <v>1</v>
      </c>
      <c r="AC366" s="64">
        <f t="shared" si="73"/>
        <v>1</v>
      </c>
      <c r="AD366" s="66" t="str">
        <f t="shared" si="74"/>
        <v>Initial</v>
      </c>
      <c r="AE366" s="99" t="str">
        <f t="shared" si="75"/>
        <v>-</v>
      </c>
      <c r="AF366" s="72" t="str">
        <f t="shared" si="76"/>
        <v>SRSA</v>
      </c>
    </row>
    <row r="367" spans="1:32" ht="12.75">
      <c r="A367" s="80">
        <v>3100178</v>
      </c>
      <c r="B367" s="81">
        <v>730179000</v>
      </c>
      <c r="C367" s="72" t="s">
        <v>1162</v>
      </c>
      <c r="D367" s="64" t="s">
        <v>1163</v>
      </c>
      <c r="E367" s="64" t="s">
        <v>1164</v>
      </c>
      <c r="F367" s="64">
        <v>69020</v>
      </c>
      <c r="G367" s="65">
        <v>187</v>
      </c>
      <c r="H367" s="66">
        <v>3086923223</v>
      </c>
      <c r="I367" s="67">
        <v>7</v>
      </c>
      <c r="J367" s="68" t="s">
        <v>530</v>
      </c>
      <c r="K367" s="91"/>
      <c r="L367" s="84">
        <v>396.82</v>
      </c>
      <c r="M367" s="88" t="s">
        <v>528</v>
      </c>
      <c r="N367" s="71">
        <v>19.18735892</v>
      </c>
      <c r="O367" s="68" t="s">
        <v>531</v>
      </c>
      <c r="P367" s="70"/>
      <c r="Q367" s="91" t="str">
        <f t="shared" si="78"/>
        <v>NO</v>
      </c>
      <c r="R367" s="93" t="s">
        <v>530</v>
      </c>
      <c r="S367" s="95">
        <v>32849</v>
      </c>
      <c r="T367" s="75">
        <v>3740</v>
      </c>
      <c r="U367" s="75">
        <v>3191</v>
      </c>
      <c r="V367" s="97">
        <v>2437</v>
      </c>
      <c r="W367" s="72">
        <f t="shared" si="67"/>
        <v>1</v>
      </c>
      <c r="X367" s="64">
        <f t="shared" si="68"/>
        <v>1</v>
      </c>
      <c r="Y367" s="64">
        <f t="shared" si="69"/>
        <v>0</v>
      </c>
      <c r="Z367" s="66">
        <f t="shared" si="70"/>
        <v>0</v>
      </c>
      <c r="AA367" s="99" t="str">
        <f t="shared" si="71"/>
        <v>SRSA</v>
      </c>
      <c r="AB367" s="72">
        <f t="shared" si="72"/>
        <v>1</v>
      </c>
      <c r="AC367" s="64">
        <f t="shared" si="73"/>
        <v>0</v>
      </c>
      <c r="AD367" s="66">
        <f t="shared" si="74"/>
        <v>0</v>
      </c>
      <c r="AE367" s="99" t="str">
        <f t="shared" si="75"/>
        <v>-</v>
      </c>
      <c r="AF367" s="72">
        <f t="shared" si="76"/>
        <v>0</v>
      </c>
    </row>
    <row r="368" spans="1:32" ht="12.75">
      <c r="A368" s="80">
        <v>3106220</v>
      </c>
      <c r="B368" s="81">
        <v>190001000</v>
      </c>
      <c r="C368" s="72" t="s">
        <v>1312</v>
      </c>
      <c r="D368" s="64" t="s">
        <v>1313</v>
      </c>
      <c r="E368" s="64" t="s">
        <v>1314</v>
      </c>
      <c r="F368" s="64">
        <v>68601</v>
      </c>
      <c r="G368" s="65">
        <v>8633</v>
      </c>
      <c r="H368" s="66">
        <v>4025646900</v>
      </c>
      <c r="I368" s="67">
        <v>7</v>
      </c>
      <c r="J368" s="68" t="s">
        <v>530</v>
      </c>
      <c r="K368" s="91"/>
      <c r="L368" s="84">
        <v>62.99</v>
      </c>
      <c r="M368" s="88" t="s">
        <v>528</v>
      </c>
      <c r="N368" s="71">
        <v>12.74509804</v>
      </c>
      <c r="O368" s="68" t="s">
        <v>531</v>
      </c>
      <c r="P368" s="70"/>
      <c r="Q368" s="91" t="str">
        <f t="shared" si="78"/>
        <v>NO</v>
      </c>
      <c r="R368" s="93" t="s">
        <v>530</v>
      </c>
      <c r="S368" s="95">
        <v>4227</v>
      </c>
      <c r="T368" s="75">
        <v>0</v>
      </c>
      <c r="U368" s="75">
        <v>154</v>
      </c>
      <c r="V368" s="97">
        <v>292</v>
      </c>
      <c r="W368" s="72">
        <f t="shared" si="67"/>
        <v>1</v>
      </c>
      <c r="X368" s="64">
        <f t="shared" si="68"/>
        <v>1</v>
      </c>
      <c r="Y368" s="64">
        <f t="shared" si="69"/>
        <v>0</v>
      </c>
      <c r="Z368" s="66">
        <f t="shared" si="70"/>
        <v>0</v>
      </c>
      <c r="AA368" s="99" t="str">
        <f t="shared" si="71"/>
        <v>SRSA</v>
      </c>
      <c r="AB368" s="72">
        <f t="shared" si="72"/>
        <v>1</v>
      </c>
      <c r="AC368" s="64">
        <f t="shared" si="73"/>
        <v>0</v>
      </c>
      <c r="AD368" s="66">
        <f t="shared" si="74"/>
        <v>0</v>
      </c>
      <c r="AE368" s="99" t="str">
        <f t="shared" si="75"/>
        <v>-</v>
      </c>
      <c r="AF368" s="72">
        <f t="shared" si="76"/>
        <v>0</v>
      </c>
    </row>
    <row r="369" spans="1:32" ht="12.75">
      <c r="A369" s="80">
        <v>3118120</v>
      </c>
      <c r="B369" s="81">
        <v>360014000</v>
      </c>
      <c r="C369" s="72" t="s">
        <v>1312</v>
      </c>
      <c r="D369" s="64" t="s">
        <v>1366</v>
      </c>
      <c r="E369" s="64" t="s">
        <v>1249</v>
      </c>
      <c r="F369" s="64">
        <v>68823</v>
      </c>
      <c r="G369" s="65">
        <v>729</v>
      </c>
      <c r="H369" s="66">
        <v>3083464367</v>
      </c>
      <c r="I369" s="67">
        <v>7</v>
      </c>
      <c r="J369" s="68" t="s">
        <v>530</v>
      </c>
      <c r="K369" s="91"/>
      <c r="L369" s="84">
        <v>12.76</v>
      </c>
      <c r="M369" s="88" t="s">
        <v>529</v>
      </c>
      <c r="N369" s="71">
        <v>5.882352941</v>
      </c>
      <c r="O369" s="68" t="s">
        <v>531</v>
      </c>
      <c r="P369" s="70"/>
      <c r="Q369" s="91" t="str">
        <f t="shared" si="78"/>
        <v>NO</v>
      </c>
      <c r="R369" s="93" t="s">
        <v>530</v>
      </c>
      <c r="S369" s="95">
        <v>859</v>
      </c>
      <c r="T369" s="75">
        <v>0</v>
      </c>
      <c r="U369" s="75">
        <v>24</v>
      </c>
      <c r="V369" s="97">
        <v>45</v>
      </c>
      <c r="W369" s="72">
        <f t="shared" si="67"/>
        <v>1</v>
      </c>
      <c r="X369" s="64">
        <f t="shared" si="68"/>
        <v>1</v>
      </c>
      <c r="Y369" s="64">
        <f t="shared" si="69"/>
        <v>0</v>
      </c>
      <c r="Z369" s="66">
        <f t="shared" si="70"/>
        <v>0</v>
      </c>
      <c r="AA369" s="99" t="str">
        <f t="shared" si="71"/>
        <v>SRSA</v>
      </c>
      <c r="AB369" s="72">
        <f t="shared" si="72"/>
        <v>1</v>
      </c>
      <c r="AC369" s="64">
        <f t="shared" si="73"/>
        <v>0</v>
      </c>
      <c r="AD369" s="66">
        <f t="shared" si="74"/>
        <v>0</v>
      </c>
      <c r="AE369" s="99" t="str">
        <f t="shared" si="75"/>
        <v>-</v>
      </c>
      <c r="AF369" s="72">
        <f t="shared" si="76"/>
        <v>0</v>
      </c>
    </row>
    <row r="370" spans="1:32" ht="12.75">
      <c r="A370" s="80">
        <v>3168130</v>
      </c>
      <c r="B370" s="81">
        <v>450180000</v>
      </c>
      <c r="C370" s="72" t="s">
        <v>100</v>
      </c>
      <c r="D370" s="64" t="s">
        <v>101</v>
      </c>
      <c r="E370" s="64" t="s">
        <v>1204</v>
      </c>
      <c r="F370" s="64">
        <v>68713</v>
      </c>
      <c r="G370" s="65">
        <v>9802</v>
      </c>
      <c r="H370" s="66">
        <v>4029252336</v>
      </c>
      <c r="I370" s="67">
        <v>7</v>
      </c>
      <c r="J370" s="68" t="s">
        <v>530</v>
      </c>
      <c r="K370" s="91"/>
      <c r="L370" s="84">
        <v>14.79</v>
      </c>
      <c r="M370" s="88" t="s">
        <v>529</v>
      </c>
      <c r="N370" s="71">
        <v>62.5</v>
      </c>
      <c r="O370" s="68" t="s">
        <v>530</v>
      </c>
      <c r="P370" s="70"/>
      <c r="Q370" s="91" t="str">
        <f t="shared" si="78"/>
        <v>NO</v>
      </c>
      <c r="R370" s="93" t="s">
        <v>530</v>
      </c>
      <c r="S370" s="95">
        <v>2407.5</v>
      </c>
      <c r="T370" s="75">
        <v>540</v>
      </c>
      <c r="U370" s="75">
        <v>30.5</v>
      </c>
      <c r="V370" s="97">
        <v>113.75</v>
      </c>
      <c r="W370" s="72">
        <f t="shared" si="67"/>
        <v>1</v>
      </c>
      <c r="X370" s="64">
        <f t="shared" si="68"/>
        <v>1</v>
      </c>
      <c r="Y370" s="64">
        <f t="shared" si="69"/>
        <v>0</v>
      </c>
      <c r="Z370" s="66">
        <f t="shared" si="70"/>
        <v>0</v>
      </c>
      <c r="AA370" s="99" t="str">
        <f t="shared" si="71"/>
        <v>SRSA</v>
      </c>
      <c r="AB370" s="72">
        <f t="shared" si="72"/>
        <v>1</v>
      </c>
      <c r="AC370" s="64">
        <f t="shared" si="73"/>
        <v>1</v>
      </c>
      <c r="AD370" s="66" t="str">
        <f t="shared" si="74"/>
        <v>Initial</v>
      </c>
      <c r="AE370" s="99" t="str">
        <f t="shared" si="75"/>
        <v>-</v>
      </c>
      <c r="AF370" s="72" t="str">
        <f t="shared" si="76"/>
        <v>SRSA</v>
      </c>
    </row>
    <row r="371" spans="1:32" ht="12.75">
      <c r="A371" s="80">
        <v>3176080</v>
      </c>
      <c r="B371" s="81">
        <v>120032000</v>
      </c>
      <c r="C371" s="72" t="s">
        <v>389</v>
      </c>
      <c r="D371" s="64" t="s">
        <v>390</v>
      </c>
      <c r="E371" s="64" t="s">
        <v>391</v>
      </c>
      <c r="F371" s="64">
        <v>68658</v>
      </c>
      <c r="G371" s="65">
        <v>160</v>
      </c>
      <c r="H371" s="66">
        <v>4025422216</v>
      </c>
      <c r="I371" s="67">
        <v>7</v>
      </c>
      <c r="J371" s="68" t="s">
        <v>530</v>
      </c>
      <c r="K371" s="91"/>
      <c r="L371" s="84">
        <v>127.51</v>
      </c>
      <c r="M371" s="88" t="s">
        <v>528</v>
      </c>
      <c r="N371" s="71">
        <v>10.08403361</v>
      </c>
      <c r="O371" s="68" t="s">
        <v>531</v>
      </c>
      <c r="P371" s="70"/>
      <c r="Q371" s="91" t="str">
        <f t="shared" si="78"/>
        <v>NO</v>
      </c>
      <c r="R371" s="93" t="s">
        <v>530</v>
      </c>
      <c r="S371" s="95">
        <v>2958</v>
      </c>
      <c r="T371" s="75">
        <v>884</v>
      </c>
      <c r="U371" s="75">
        <v>721</v>
      </c>
      <c r="V371" s="97">
        <v>835</v>
      </c>
      <c r="W371" s="72">
        <f t="shared" si="67"/>
        <v>1</v>
      </c>
      <c r="X371" s="64">
        <f t="shared" si="68"/>
        <v>1</v>
      </c>
      <c r="Y371" s="64">
        <f t="shared" si="69"/>
        <v>0</v>
      </c>
      <c r="Z371" s="66">
        <f t="shared" si="70"/>
        <v>0</v>
      </c>
      <c r="AA371" s="99" t="str">
        <f t="shared" si="71"/>
        <v>SRSA</v>
      </c>
      <c r="AB371" s="72">
        <f t="shared" si="72"/>
        <v>1</v>
      </c>
      <c r="AC371" s="64">
        <f t="shared" si="73"/>
        <v>0</v>
      </c>
      <c r="AD371" s="66">
        <f t="shared" si="74"/>
        <v>0</v>
      </c>
      <c r="AE371" s="99" t="str">
        <f t="shared" si="75"/>
        <v>-</v>
      </c>
      <c r="AF371" s="72">
        <f t="shared" si="76"/>
        <v>0</v>
      </c>
    </row>
    <row r="372" spans="1:32" ht="12.75">
      <c r="A372" s="80">
        <v>3118780</v>
      </c>
      <c r="B372" s="81">
        <v>100015000</v>
      </c>
      <c r="C372" s="72" t="s">
        <v>1415</v>
      </c>
      <c r="D372" s="64" t="s">
        <v>1416</v>
      </c>
      <c r="E372" s="64" t="s">
        <v>1417</v>
      </c>
      <c r="F372" s="64">
        <v>68870</v>
      </c>
      <c r="G372" s="65">
        <v>9</v>
      </c>
      <c r="H372" s="66">
        <v>3088932481</v>
      </c>
      <c r="I372" s="67">
        <v>7</v>
      </c>
      <c r="J372" s="68" t="s">
        <v>530</v>
      </c>
      <c r="K372" s="91"/>
      <c r="L372" s="84">
        <v>40.16</v>
      </c>
      <c r="M372" s="88" t="s">
        <v>528</v>
      </c>
      <c r="N372" s="71">
        <v>12.14953271</v>
      </c>
      <c r="O372" s="68" t="s">
        <v>531</v>
      </c>
      <c r="P372" s="70"/>
      <c r="Q372" s="91" t="str">
        <f t="shared" si="78"/>
        <v>NO</v>
      </c>
      <c r="R372" s="93" t="s">
        <v>530</v>
      </c>
      <c r="S372" s="95">
        <v>4251</v>
      </c>
      <c r="T372" s="75">
        <v>305</v>
      </c>
      <c r="U372" s="75">
        <v>81</v>
      </c>
      <c r="V372" s="97">
        <v>154</v>
      </c>
      <c r="W372" s="72">
        <f t="shared" si="67"/>
        <v>1</v>
      </c>
      <c r="X372" s="64">
        <f t="shared" si="68"/>
        <v>1</v>
      </c>
      <c r="Y372" s="64">
        <f t="shared" si="69"/>
        <v>0</v>
      </c>
      <c r="Z372" s="66">
        <f t="shared" si="70"/>
        <v>0</v>
      </c>
      <c r="AA372" s="99" t="str">
        <f t="shared" si="71"/>
        <v>SRSA</v>
      </c>
      <c r="AB372" s="72">
        <f t="shared" si="72"/>
        <v>1</v>
      </c>
      <c r="AC372" s="64">
        <f t="shared" si="73"/>
        <v>0</v>
      </c>
      <c r="AD372" s="66">
        <f t="shared" si="74"/>
        <v>0</v>
      </c>
      <c r="AE372" s="99" t="str">
        <f t="shared" si="75"/>
        <v>-</v>
      </c>
      <c r="AF372" s="72">
        <f t="shared" si="76"/>
        <v>0</v>
      </c>
    </row>
    <row r="373" spans="1:32" ht="12.75">
      <c r="A373" s="80">
        <v>3110770</v>
      </c>
      <c r="B373" s="81">
        <v>360005000</v>
      </c>
      <c r="C373" s="72" t="s">
        <v>1365</v>
      </c>
      <c r="D373" s="64" t="s">
        <v>1366</v>
      </c>
      <c r="E373" s="64" t="s">
        <v>1249</v>
      </c>
      <c r="F373" s="64">
        <v>68823</v>
      </c>
      <c r="G373" s="65">
        <v>729</v>
      </c>
      <c r="H373" s="66">
        <v>3083464367</v>
      </c>
      <c r="I373" s="67">
        <v>7</v>
      </c>
      <c r="J373" s="68" t="s">
        <v>530</v>
      </c>
      <c r="K373" s="91"/>
      <c r="L373" s="84">
        <v>0</v>
      </c>
      <c r="M373" s="88" t="s">
        <v>529</v>
      </c>
      <c r="N373" s="71">
        <v>25</v>
      </c>
      <c r="O373" s="68" t="s">
        <v>530</v>
      </c>
      <c r="P373" s="70"/>
      <c r="Q373" s="91" t="str">
        <f t="shared" si="78"/>
        <v>NO</v>
      </c>
      <c r="R373" s="93" t="s">
        <v>530</v>
      </c>
      <c r="S373" s="95">
        <v>0</v>
      </c>
      <c r="T373" s="75">
        <v>0</v>
      </c>
      <c r="U373" s="75">
        <v>0</v>
      </c>
      <c r="V373" s="97">
        <v>0</v>
      </c>
      <c r="W373" s="72">
        <f t="shared" si="67"/>
        <v>1</v>
      </c>
      <c r="X373" s="64">
        <f t="shared" si="68"/>
        <v>0</v>
      </c>
      <c r="Y373" s="64">
        <f t="shared" si="69"/>
        <v>0</v>
      </c>
      <c r="Z373" s="66">
        <f t="shared" si="70"/>
        <v>0</v>
      </c>
      <c r="AA373" s="99" t="str">
        <f t="shared" si="71"/>
        <v>-</v>
      </c>
      <c r="AB373" s="72">
        <f t="shared" si="72"/>
        <v>1</v>
      </c>
      <c r="AC373" s="64">
        <f t="shared" si="73"/>
        <v>1</v>
      </c>
      <c r="AD373" s="66" t="str">
        <f t="shared" si="74"/>
        <v>Initial</v>
      </c>
      <c r="AE373" s="99" t="str">
        <f t="shared" si="75"/>
        <v>-</v>
      </c>
      <c r="AF373" s="72">
        <f t="shared" si="76"/>
        <v>0</v>
      </c>
    </row>
    <row r="374" spans="1:32" ht="12.75">
      <c r="A374" s="80">
        <v>3176170</v>
      </c>
      <c r="B374" s="81">
        <v>750100000</v>
      </c>
      <c r="C374" s="72" t="s">
        <v>392</v>
      </c>
      <c r="D374" s="64" t="s">
        <v>393</v>
      </c>
      <c r="E374" s="64" t="s">
        <v>1309</v>
      </c>
      <c r="F374" s="64">
        <v>68714</v>
      </c>
      <c r="G374" s="65">
        <v>448</v>
      </c>
      <c r="H374" s="66">
        <v>4026843411</v>
      </c>
      <c r="I374" s="67">
        <v>7</v>
      </c>
      <c r="J374" s="68" t="s">
        <v>530</v>
      </c>
      <c r="K374" s="91"/>
      <c r="L374" s="84">
        <v>89.65</v>
      </c>
      <c r="M374" s="88" t="s">
        <v>529</v>
      </c>
      <c r="N374" s="71">
        <v>21.17647059</v>
      </c>
      <c r="O374" s="68" t="s">
        <v>530</v>
      </c>
      <c r="P374" s="70"/>
      <c r="Q374" s="91" t="str">
        <f t="shared" si="78"/>
        <v>NO</v>
      </c>
      <c r="R374" s="93" t="s">
        <v>530</v>
      </c>
      <c r="S374" s="95">
        <v>7512</v>
      </c>
      <c r="T374" s="75">
        <v>945</v>
      </c>
      <c r="U374" s="75">
        <v>183</v>
      </c>
      <c r="V374" s="97">
        <v>546</v>
      </c>
      <c r="W374" s="72">
        <f t="shared" si="67"/>
        <v>1</v>
      </c>
      <c r="X374" s="64">
        <f t="shared" si="68"/>
        <v>1</v>
      </c>
      <c r="Y374" s="64">
        <f t="shared" si="69"/>
        <v>0</v>
      </c>
      <c r="Z374" s="66">
        <f t="shared" si="70"/>
        <v>0</v>
      </c>
      <c r="AA374" s="99" t="str">
        <f t="shared" si="71"/>
        <v>SRSA</v>
      </c>
      <c r="AB374" s="72">
        <f t="shared" si="72"/>
        <v>1</v>
      </c>
      <c r="AC374" s="64">
        <f t="shared" si="73"/>
        <v>1</v>
      </c>
      <c r="AD374" s="66" t="str">
        <f t="shared" si="74"/>
        <v>Initial</v>
      </c>
      <c r="AE374" s="99" t="str">
        <f t="shared" si="75"/>
        <v>-</v>
      </c>
      <c r="AF374" s="72" t="str">
        <f t="shared" si="76"/>
        <v>SRSA</v>
      </c>
    </row>
    <row r="375" spans="1:32" ht="12.75">
      <c r="A375" s="80">
        <v>3167170</v>
      </c>
      <c r="B375" s="81">
        <v>550152000</v>
      </c>
      <c r="C375" s="72" t="s">
        <v>87</v>
      </c>
      <c r="D375" s="64" t="s">
        <v>88</v>
      </c>
      <c r="E375" s="64" t="s">
        <v>1003</v>
      </c>
      <c r="F375" s="64">
        <v>68523</v>
      </c>
      <c r="G375" s="65">
        <v>9249</v>
      </c>
      <c r="H375" s="66">
        <v>4024230562</v>
      </c>
      <c r="I375" s="67">
        <v>2</v>
      </c>
      <c r="J375" s="68" t="s">
        <v>531</v>
      </c>
      <c r="K375" s="91"/>
      <c r="L375" s="84">
        <v>35.75</v>
      </c>
      <c r="M375" s="88" t="s">
        <v>528</v>
      </c>
      <c r="N375" s="71">
        <v>10.76923077</v>
      </c>
      <c r="O375" s="68" t="s">
        <v>531</v>
      </c>
      <c r="P375" s="70"/>
      <c r="Q375" s="91" t="str">
        <f t="shared" si="78"/>
        <v>NO</v>
      </c>
      <c r="R375" s="93" t="s">
        <v>531</v>
      </c>
      <c r="S375" s="95">
        <v>2602</v>
      </c>
      <c r="T375" s="75">
        <v>0</v>
      </c>
      <c r="U375" s="75">
        <v>71</v>
      </c>
      <c r="V375" s="97">
        <v>135</v>
      </c>
      <c r="W375" s="72">
        <f t="shared" si="67"/>
        <v>0</v>
      </c>
      <c r="X375" s="64">
        <f t="shared" si="68"/>
        <v>1</v>
      </c>
      <c r="Y375" s="64">
        <f t="shared" si="69"/>
        <v>0</v>
      </c>
      <c r="Z375" s="66">
        <f t="shared" si="70"/>
        <v>0</v>
      </c>
      <c r="AA375" s="99" t="str">
        <f t="shared" si="71"/>
        <v>-</v>
      </c>
      <c r="AB375" s="72">
        <f t="shared" si="72"/>
        <v>0</v>
      </c>
      <c r="AC375" s="64">
        <f t="shared" si="73"/>
        <v>0</v>
      </c>
      <c r="AD375" s="66">
        <f t="shared" si="74"/>
        <v>0</v>
      </c>
      <c r="AE375" s="99" t="str">
        <f t="shared" si="75"/>
        <v>-</v>
      </c>
      <c r="AF375" s="72">
        <f t="shared" si="76"/>
        <v>0</v>
      </c>
    </row>
    <row r="376" spans="1:32" ht="12.75">
      <c r="A376" s="80">
        <v>3154450</v>
      </c>
      <c r="B376" s="81">
        <v>750072000</v>
      </c>
      <c r="C376" s="72" t="s">
        <v>16</v>
      </c>
      <c r="D376" s="64" t="s">
        <v>1434</v>
      </c>
      <c r="E376" s="64" t="s">
        <v>1309</v>
      </c>
      <c r="F376" s="64">
        <v>68714</v>
      </c>
      <c r="G376" s="65" t="s">
        <v>1098</v>
      </c>
      <c r="H376" s="66">
        <v>4026843469</v>
      </c>
      <c r="I376" s="67">
        <v>7</v>
      </c>
      <c r="J376" s="68" t="s">
        <v>530</v>
      </c>
      <c r="K376" s="91"/>
      <c r="L376" s="84">
        <v>4.8</v>
      </c>
      <c r="M376" s="88" t="s">
        <v>529</v>
      </c>
      <c r="N376" s="71">
        <v>25</v>
      </c>
      <c r="O376" s="68" t="s">
        <v>530</v>
      </c>
      <c r="P376" s="70"/>
      <c r="Q376" s="91" t="str">
        <f t="shared" si="78"/>
        <v>NO</v>
      </c>
      <c r="R376" s="93" t="s">
        <v>530</v>
      </c>
      <c r="S376" s="95">
        <v>942</v>
      </c>
      <c r="T376" s="75">
        <v>0</v>
      </c>
      <c r="U376" s="75">
        <v>10</v>
      </c>
      <c r="V376" s="97">
        <v>19</v>
      </c>
      <c r="W376" s="72">
        <f t="shared" si="67"/>
        <v>1</v>
      </c>
      <c r="X376" s="64">
        <f t="shared" si="68"/>
        <v>1</v>
      </c>
      <c r="Y376" s="64">
        <f t="shared" si="69"/>
        <v>0</v>
      </c>
      <c r="Z376" s="66">
        <f t="shared" si="70"/>
        <v>0</v>
      </c>
      <c r="AA376" s="99" t="str">
        <f t="shared" si="71"/>
        <v>SRSA</v>
      </c>
      <c r="AB376" s="72">
        <f t="shared" si="72"/>
        <v>1</v>
      </c>
      <c r="AC376" s="64">
        <f t="shared" si="73"/>
        <v>1</v>
      </c>
      <c r="AD376" s="66" t="str">
        <f t="shared" si="74"/>
        <v>Initial</v>
      </c>
      <c r="AE376" s="99" t="str">
        <f t="shared" si="75"/>
        <v>-</v>
      </c>
      <c r="AF376" s="72" t="str">
        <f t="shared" si="76"/>
        <v>SRSA</v>
      </c>
    </row>
    <row r="377" spans="1:32" ht="12.75">
      <c r="A377" s="80">
        <v>3158260</v>
      </c>
      <c r="B377" s="81">
        <v>560082000</v>
      </c>
      <c r="C377" s="72" t="s">
        <v>32</v>
      </c>
      <c r="D377" s="64" t="s">
        <v>33</v>
      </c>
      <c r="E377" s="64" t="s">
        <v>34</v>
      </c>
      <c r="F377" s="64">
        <v>69143</v>
      </c>
      <c r="G377" s="65">
        <v>39</v>
      </c>
      <c r="H377" s="66">
        <v>3085320331</v>
      </c>
      <c r="I377" s="67">
        <v>7</v>
      </c>
      <c r="J377" s="68" t="s">
        <v>530</v>
      </c>
      <c r="K377" s="91"/>
      <c r="L377" s="84">
        <v>11.33</v>
      </c>
      <c r="M377" s="88" t="s">
        <v>528</v>
      </c>
      <c r="N377" s="71">
        <v>26.92307692</v>
      </c>
      <c r="O377" s="68" t="s">
        <v>530</v>
      </c>
      <c r="P377" s="70"/>
      <c r="Q377" s="91" t="str">
        <f t="shared" si="78"/>
        <v>NO</v>
      </c>
      <c r="R377" s="93" t="s">
        <v>530</v>
      </c>
      <c r="S377" s="95">
        <v>1576</v>
      </c>
      <c r="T377" s="75">
        <v>0</v>
      </c>
      <c r="U377" s="75">
        <v>24</v>
      </c>
      <c r="V377" s="97">
        <v>45</v>
      </c>
      <c r="W377" s="72">
        <f t="shared" si="67"/>
        <v>1</v>
      </c>
      <c r="X377" s="64">
        <f t="shared" si="68"/>
        <v>1</v>
      </c>
      <c r="Y377" s="64">
        <f t="shared" si="69"/>
        <v>0</v>
      </c>
      <c r="Z377" s="66">
        <f t="shared" si="70"/>
        <v>0</v>
      </c>
      <c r="AA377" s="99" t="str">
        <f t="shared" si="71"/>
        <v>SRSA</v>
      </c>
      <c r="AB377" s="72">
        <f t="shared" si="72"/>
        <v>1</v>
      </c>
      <c r="AC377" s="64">
        <f t="shared" si="73"/>
        <v>1</v>
      </c>
      <c r="AD377" s="66" t="str">
        <f t="shared" si="74"/>
        <v>Initial</v>
      </c>
      <c r="AE377" s="99" t="str">
        <f t="shared" si="75"/>
        <v>-</v>
      </c>
      <c r="AF377" s="72" t="str">
        <f t="shared" si="76"/>
        <v>SRSA</v>
      </c>
    </row>
    <row r="378" spans="1:32" ht="12.75">
      <c r="A378" s="80">
        <v>3167470</v>
      </c>
      <c r="B378" s="81">
        <v>210164000</v>
      </c>
      <c r="C378" s="72" t="s">
        <v>93</v>
      </c>
      <c r="D378" s="64" t="s">
        <v>92</v>
      </c>
      <c r="E378" s="64" t="s">
        <v>947</v>
      </c>
      <c r="F378" s="64">
        <v>68822</v>
      </c>
      <c r="G378" s="65">
        <v>2001</v>
      </c>
      <c r="H378" s="66">
        <v>3088722972</v>
      </c>
      <c r="I378" s="67">
        <v>6</v>
      </c>
      <c r="J378" s="68" t="s">
        <v>531</v>
      </c>
      <c r="K378" s="91"/>
      <c r="L378" s="84">
        <v>7.73</v>
      </c>
      <c r="M378" s="88" t="s">
        <v>529</v>
      </c>
      <c r="N378" s="71">
        <v>10</v>
      </c>
      <c r="O378" s="68" t="s">
        <v>531</v>
      </c>
      <c r="P378" s="70"/>
      <c r="Q378" s="91" t="str">
        <f t="shared" si="78"/>
        <v>NO</v>
      </c>
      <c r="R378" s="93" t="s">
        <v>530</v>
      </c>
      <c r="S378" s="95">
        <v>1649</v>
      </c>
      <c r="T378" s="75">
        <v>0</v>
      </c>
      <c r="U378" s="75">
        <v>16</v>
      </c>
      <c r="V378" s="97">
        <v>30</v>
      </c>
      <c r="W378" s="72">
        <f t="shared" si="67"/>
        <v>0</v>
      </c>
      <c r="X378" s="64">
        <f t="shared" si="68"/>
        <v>1</v>
      </c>
      <c r="Y378" s="64">
        <f t="shared" si="69"/>
        <v>0</v>
      </c>
      <c r="Z378" s="66">
        <f t="shared" si="70"/>
        <v>0</v>
      </c>
      <c r="AA378" s="99" t="str">
        <f t="shared" si="71"/>
        <v>-</v>
      </c>
      <c r="AB378" s="72">
        <f t="shared" si="72"/>
        <v>1</v>
      </c>
      <c r="AC378" s="64">
        <f t="shared" si="73"/>
        <v>0</v>
      </c>
      <c r="AD378" s="66">
        <f t="shared" si="74"/>
        <v>0</v>
      </c>
      <c r="AE378" s="99" t="str">
        <f t="shared" si="75"/>
        <v>-</v>
      </c>
      <c r="AF378" s="72">
        <f t="shared" si="76"/>
        <v>0</v>
      </c>
    </row>
    <row r="379" spans="1:32" ht="12.75">
      <c r="A379" s="80">
        <v>3176380</v>
      </c>
      <c r="B379" s="81">
        <v>50071000</v>
      </c>
      <c r="C379" s="72" t="s">
        <v>394</v>
      </c>
      <c r="D379" s="64" t="s">
        <v>395</v>
      </c>
      <c r="E379" s="64" t="s">
        <v>396</v>
      </c>
      <c r="F379" s="64">
        <v>68833</v>
      </c>
      <c r="G379" s="65">
        <v>460</v>
      </c>
      <c r="H379" s="66">
        <v>3085382224</v>
      </c>
      <c r="I379" s="67">
        <v>7</v>
      </c>
      <c r="J379" s="68" t="s">
        <v>530</v>
      </c>
      <c r="K379" s="91"/>
      <c r="L379" s="84">
        <v>143.42</v>
      </c>
      <c r="M379" s="88" t="s">
        <v>529</v>
      </c>
      <c r="N379" s="71">
        <v>22.32142857</v>
      </c>
      <c r="O379" s="68" t="s">
        <v>530</v>
      </c>
      <c r="P379" s="70"/>
      <c r="Q379" s="91" t="str">
        <f t="shared" si="78"/>
        <v>NO</v>
      </c>
      <c r="R379" s="93" t="s">
        <v>530</v>
      </c>
      <c r="S379" s="95">
        <v>11567</v>
      </c>
      <c r="T379" s="75">
        <v>1849</v>
      </c>
      <c r="U379" s="75">
        <v>1323</v>
      </c>
      <c r="V379" s="97">
        <v>936</v>
      </c>
      <c r="W379" s="72">
        <f t="shared" si="67"/>
        <v>1</v>
      </c>
      <c r="X379" s="64">
        <f t="shared" si="68"/>
        <v>1</v>
      </c>
      <c r="Y379" s="64">
        <f t="shared" si="69"/>
        <v>0</v>
      </c>
      <c r="Z379" s="66">
        <f t="shared" si="70"/>
        <v>0</v>
      </c>
      <c r="AA379" s="99" t="str">
        <f t="shared" si="71"/>
        <v>SRSA</v>
      </c>
      <c r="AB379" s="72">
        <f t="shared" si="72"/>
        <v>1</v>
      </c>
      <c r="AC379" s="64">
        <f t="shared" si="73"/>
        <v>1</v>
      </c>
      <c r="AD379" s="66" t="str">
        <f t="shared" si="74"/>
        <v>Initial</v>
      </c>
      <c r="AE379" s="99" t="str">
        <f t="shared" si="75"/>
        <v>-</v>
      </c>
      <c r="AF379" s="72" t="str">
        <f t="shared" si="76"/>
        <v>SRSA</v>
      </c>
    </row>
    <row r="380" spans="1:32" ht="12.75">
      <c r="A380" s="80">
        <v>3176400</v>
      </c>
      <c r="B380" s="81">
        <v>540505000</v>
      </c>
      <c r="C380" s="72" t="s">
        <v>397</v>
      </c>
      <c r="D380" s="64" t="s">
        <v>398</v>
      </c>
      <c r="E380" s="64" t="s">
        <v>399</v>
      </c>
      <c r="F380" s="64">
        <v>68760</v>
      </c>
      <c r="G380" s="65">
        <v>7213</v>
      </c>
      <c r="H380" s="66">
        <v>4028572741</v>
      </c>
      <c r="I380" s="67">
        <v>7</v>
      </c>
      <c r="J380" s="68" t="s">
        <v>530</v>
      </c>
      <c r="K380" s="91"/>
      <c r="L380" s="84">
        <v>105</v>
      </c>
      <c r="M380" s="88" t="s">
        <v>529</v>
      </c>
      <c r="N380" s="71">
        <v>32.47863248</v>
      </c>
      <c r="O380" s="68" t="s">
        <v>530</v>
      </c>
      <c r="P380" s="70"/>
      <c r="Q380" s="91" t="str">
        <f aca="true" t="shared" si="79" ref="Q380:Q411">IF(AND(ISNUMBER(P380),P380&gt;=20),"YES","NO")</f>
        <v>NO</v>
      </c>
      <c r="R380" s="93" t="s">
        <v>530</v>
      </c>
      <c r="S380" s="95">
        <v>15336</v>
      </c>
      <c r="T380" s="75">
        <v>2669</v>
      </c>
      <c r="U380" s="75">
        <v>1866</v>
      </c>
      <c r="V380" s="97">
        <v>962</v>
      </c>
      <c r="W380" s="72">
        <f t="shared" si="67"/>
        <v>1</v>
      </c>
      <c r="X380" s="64">
        <f t="shared" si="68"/>
        <v>1</v>
      </c>
      <c r="Y380" s="64">
        <f t="shared" si="69"/>
        <v>0</v>
      </c>
      <c r="Z380" s="66">
        <f t="shared" si="70"/>
        <v>0</v>
      </c>
      <c r="AA380" s="99" t="str">
        <f t="shared" si="71"/>
        <v>SRSA</v>
      </c>
      <c r="AB380" s="72">
        <f t="shared" si="72"/>
        <v>1</v>
      </c>
      <c r="AC380" s="64">
        <f t="shared" si="73"/>
        <v>1</v>
      </c>
      <c r="AD380" s="66" t="str">
        <f t="shared" si="74"/>
        <v>Initial</v>
      </c>
      <c r="AE380" s="99" t="str">
        <f t="shared" si="75"/>
        <v>-</v>
      </c>
      <c r="AF380" s="72" t="str">
        <f t="shared" si="76"/>
        <v>SRSA</v>
      </c>
    </row>
    <row r="381" spans="1:32" ht="12.75">
      <c r="A381" s="80">
        <v>3176410</v>
      </c>
      <c r="B381" s="81">
        <v>210084000</v>
      </c>
      <c r="C381" s="72" t="s">
        <v>400</v>
      </c>
      <c r="D381" s="64" t="s">
        <v>401</v>
      </c>
      <c r="E381" s="64" t="s">
        <v>402</v>
      </c>
      <c r="F381" s="64">
        <v>68874</v>
      </c>
      <c r="G381" s="65" t="s">
        <v>1098</v>
      </c>
      <c r="H381" s="66">
        <v>3085274119</v>
      </c>
      <c r="I381" s="67">
        <v>7</v>
      </c>
      <c r="J381" s="68" t="s">
        <v>530</v>
      </c>
      <c r="K381" s="91"/>
      <c r="L381" s="84">
        <v>185.9</v>
      </c>
      <c r="M381" s="88" t="s">
        <v>529</v>
      </c>
      <c r="N381" s="71">
        <v>13.24200913</v>
      </c>
      <c r="O381" s="68" t="s">
        <v>531</v>
      </c>
      <c r="P381" s="70"/>
      <c r="Q381" s="91" t="str">
        <f t="shared" si="79"/>
        <v>NO</v>
      </c>
      <c r="R381" s="93" t="s">
        <v>530</v>
      </c>
      <c r="S381" s="95">
        <v>15189</v>
      </c>
      <c r="T381" s="75">
        <v>1406</v>
      </c>
      <c r="U381" s="75">
        <v>1337</v>
      </c>
      <c r="V381" s="97">
        <v>724</v>
      </c>
      <c r="W381" s="72">
        <f t="shared" si="67"/>
        <v>1</v>
      </c>
      <c r="X381" s="64">
        <f t="shared" si="68"/>
        <v>1</v>
      </c>
      <c r="Y381" s="64">
        <f t="shared" si="69"/>
        <v>0</v>
      </c>
      <c r="Z381" s="66">
        <f t="shared" si="70"/>
        <v>0</v>
      </c>
      <c r="AA381" s="99" t="str">
        <f t="shared" si="71"/>
        <v>SRSA</v>
      </c>
      <c r="AB381" s="72">
        <f t="shared" si="72"/>
        <v>1</v>
      </c>
      <c r="AC381" s="64">
        <f t="shared" si="73"/>
        <v>0</v>
      </c>
      <c r="AD381" s="66">
        <f t="shared" si="74"/>
        <v>0</v>
      </c>
      <c r="AE381" s="99" t="str">
        <f t="shared" si="75"/>
        <v>-</v>
      </c>
      <c r="AF381" s="72">
        <f t="shared" si="76"/>
        <v>0</v>
      </c>
    </row>
    <row r="382" spans="1:32" ht="12.75">
      <c r="A382" s="80">
        <v>3176450</v>
      </c>
      <c r="B382" s="81">
        <v>190123000</v>
      </c>
      <c r="C382" s="72" t="s">
        <v>403</v>
      </c>
      <c r="D382" s="64" t="s">
        <v>404</v>
      </c>
      <c r="E382" s="64" t="s">
        <v>1459</v>
      </c>
      <c r="F382" s="64">
        <v>68661</v>
      </c>
      <c r="G382" s="65">
        <v>2400</v>
      </c>
      <c r="H382" s="66">
        <v>4023523527</v>
      </c>
      <c r="I382" s="67">
        <v>7</v>
      </c>
      <c r="J382" s="68" t="s">
        <v>530</v>
      </c>
      <c r="K382" s="91"/>
      <c r="L382" s="84">
        <v>377.64</v>
      </c>
      <c r="M382" s="88" t="s">
        <v>528</v>
      </c>
      <c r="N382" s="71">
        <v>8.181818182</v>
      </c>
      <c r="O382" s="68" t="s">
        <v>531</v>
      </c>
      <c r="P382" s="70"/>
      <c r="Q382" s="91" t="str">
        <f t="shared" si="79"/>
        <v>NO</v>
      </c>
      <c r="R382" s="93" t="s">
        <v>530</v>
      </c>
      <c r="S382" s="95">
        <v>18610</v>
      </c>
      <c r="T382" s="75">
        <v>2645</v>
      </c>
      <c r="U382" s="75">
        <v>1975</v>
      </c>
      <c r="V382" s="97">
        <v>2324</v>
      </c>
      <c r="W382" s="72">
        <f t="shared" si="67"/>
        <v>1</v>
      </c>
      <c r="X382" s="64">
        <f t="shared" si="68"/>
        <v>1</v>
      </c>
      <c r="Y382" s="64">
        <f t="shared" si="69"/>
        <v>0</v>
      </c>
      <c r="Z382" s="66">
        <f t="shared" si="70"/>
        <v>0</v>
      </c>
      <c r="AA382" s="99" t="str">
        <f t="shared" si="71"/>
        <v>SRSA</v>
      </c>
      <c r="AB382" s="72">
        <f t="shared" si="72"/>
        <v>1</v>
      </c>
      <c r="AC382" s="64">
        <f t="shared" si="73"/>
        <v>0</v>
      </c>
      <c r="AD382" s="66">
        <f t="shared" si="74"/>
        <v>0</v>
      </c>
      <c r="AE382" s="99" t="str">
        <f t="shared" si="75"/>
        <v>-</v>
      </c>
      <c r="AF382" s="72">
        <f t="shared" si="76"/>
        <v>0</v>
      </c>
    </row>
    <row r="383" spans="1:32" ht="12.75">
      <c r="A383" s="80">
        <v>3176460</v>
      </c>
      <c r="B383" s="81">
        <v>190002000</v>
      </c>
      <c r="C383" s="72" t="s">
        <v>405</v>
      </c>
      <c r="D383" s="64" t="s">
        <v>406</v>
      </c>
      <c r="E383" s="64" t="s">
        <v>1459</v>
      </c>
      <c r="F383" s="64">
        <v>68661</v>
      </c>
      <c r="G383" s="65">
        <v>2016</v>
      </c>
      <c r="H383" s="66">
        <v>4023525514</v>
      </c>
      <c r="I383" s="67">
        <v>6</v>
      </c>
      <c r="J383" s="68" t="s">
        <v>531</v>
      </c>
      <c r="K383" s="91"/>
      <c r="L383" s="84">
        <v>839.38</v>
      </c>
      <c r="M383" s="88" t="s">
        <v>528</v>
      </c>
      <c r="N383" s="71">
        <v>13.47773767</v>
      </c>
      <c r="O383" s="68" t="s">
        <v>531</v>
      </c>
      <c r="P383" s="70"/>
      <c r="Q383" s="91" t="str">
        <f t="shared" si="79"/>
        <v>NO</v>
      </c>
      <c r="R383" s="93" t="s">
        <v>530</v>
      </c>
      <c r="S383" s="95">
        <v>31278</v>
      </c>
      <c r="T383" s="75">
        <v>6755</v>
      </c>
      <c r="U383" s="75">
        <v>5775</v>
      </c>
      <c r="V383" s="97">
        <v>4975</v>
      </c>
      <c r="W383" s="72">
        <f t="shared" si="67"/>
        <v>0</v>
      </c>
      <c r="X383" s="64">
        <f t="shared" si="68"/>
        <v>0</v>
      </c>
      <c r="Y383" s="64">
        <f t="shared" si="69"/>
        <v>0</v>
      </c>
      <c r="Z383" s="66">
        <f t="shared" si="70"/>
        <v>0</v>
      </c>
      <c r="AA383" s="99" t="str">
        <f t="shared" si="71"/>
        <v>-</v>
      </c>
      <c r="AB383" s="72">
        <f t="shared" si="72"/>
        <v>1</v>
      </c>
      <c r="AC383" s="64">
        <f t="shared" si="73"/>
        <v>0</v>
      </c>
      <c r="AD383" s="66">
        <f t="shared" si="74"/>
        <v>0</v>
      </c>
      <c r="AE383" s="99" t="str">
        <f t="shared" si="75"/>
        <v>-</v>
      </c>
      <c r="AF383" s="72">
        <f t="shared" si="76"/>
        <v>0</v>
      </c>
    </row>
    <row r="384" spans="1:32" ht="12.75">
      <c r="A384" s="80">
        <v>3176470</v>
      </c>
      <c r="B384" s="81">
        <v>790032000</v>
      </c>
      <c r="C384" s="72" t="s">
        <v>407</v>
      </c>
      <c r="D384" s="64" t="s">
        <v>408</v>
      </c>
      <c r="E384" s="64" t="s">
        <v>220</v>
      </c>
      <c r="F384" s="64">
        <v>69361</v>
      </c>
      <c r="G384" s="65">
        <v>1609</v>
      </c>
      <c r="H384" s="66">
        <v>3086356200</v>
      </c>
      <c r="I384" s="67">
        <v>6</v>
      </c>
      <c r="J384" s="68" t="s">
        <v>531</v>
      </c>
      <c r="K384" s="91"/>
      <c r="L384" s="84">
        <v>2444.07</v>
      </c>
      <c r="M384" s="88" t="s">
        <v>528</v>
      </c>
      <c r="N384" s="71">
        <v>22.45870394</v>
      </c>
      <c r="O384" s="68" t="s">
        <v>530</v>
      </c>
      <c r="P384" s="70"/>
      <c r="Q384" s="91" t="str">
        <f t="shared" si="79"/>
        <v>NO</v>
      </c>
      <c r="R384" s="93" t="s">
        <v>530</v>
      </c>
      <c r="S384" s="95">
        <v>243987</v>
      </c>
      <c r="T384" s="75">
        <v>26020</v>
      </c>
      <c r="U384" s="75">
        <v>22305</v>
      </c>
      <c r="V384" s="97">
        <v>15323</v>
      </c>
      <c r="W384" s="72">
        <f t="shared" si="67"/>
        <v>0</v>
      </c>
      <c r="X384" s="64">
        <f t="shared" si="68"/>
        <v>0</v>
      </c>
      <c r="Y384" s="64">
        <f t="shared" si="69"/>
        <v>0</v>
      </c>
      <c r="Z384" s="66">
        <f t="shared" si="70"/>
        <v>0</v>
      </c>
      <c r="AA384" s="99" t="str">
        <f t="shared" si="71"/>
        <v>-</v>
      </c>
      <c r="AB384" s="72">
        <f t="shared" si="72"/>
        <v>1</v>
      </c>
      <c r="AC384" s="64">
        <f t="shared" si="73"/>
        <v>1</v>
      </c>
      <c r="AD384" s="66" t="str">
        <f t="shared" si="74"/>
        <v>Initial</v>
      </c>
      <c r="AE384" s="99" t="str">
        <f t="shared" si="75"/>
        <v>RLIS</v>
      </c>
      <c r="AF384" s="72">
        <f t="shared" si="76"/>
        <v>0</v>
      </c>
    </row>
    <row r="385" spans="1:32" ht="12.75">
      <c r="A385" s="82">
        <v>3100076</v>
      </c>
      <c r="B385" s="82">
        <v>270062000</v>
      </c>
      <c r="C385" s="72" t="s">
        <v>1033</v>
      </c>
      <c r="D385" s="64" t="s">
        <v>1034</v>
      </c>
      <c r="E385" s="64" t="s">
        <v>1035</v>
      </c>
      <c r="F385" s="64">
        <v>68057</v>
      </c>
      <c r="G385" s="64">
        <v>549</v>
      </c>
      <c r="H385" s="66">
        <v>4026642567</v>
      </c>
      <c r="I385" s="67">
        <v>7</v>
      </c>
      <c r="J385" s="68" t="s">
        <v>530</v>
      </c>
      <c r="K385" s="91"/>
      <c r="L385" s="84">
        <v>314.44</v>
      </c>
      <c r="M385" s="88" t="s">
        <v>528</v>
      </c>
      <c r="N385" s="71">
        <v>10.85271318</v>
      </c>
      <c r="O385" s="68" t="s">
        <v>531</v>
      </c>
      <c r="P385" s="70"/>
      <c r="Q385" s="91" t="str">
        <f t="shared" si="79"/>
        <v>NO</v>
      </c>
      <c r="R385" s="93" t="s">
        <v>530</v>
      </c>
      <c r="S385" s="95">
        <v>12807</v>
      </c>
      <c r="T385" s="75">
        <v>1219</v>
      </c>
      <c r="U385" s="75">
        <v>1419</v>
      </c>
      <c r="V385" s="97">
        <v>1233</v>
      </c>
      <c r="W385" s="72">
        <f t="shared" si="67"/>
        <v>1</v>
      </c>
      <c r="X385" s="64">
        <f t="shared" si="68"/>
        <v>1</v>
      </c>
      <c r="Y385" s="64">
        <f t="shared" si="69"/>
        <v>0</v>
      </c>
      <c r="Z385" s="66">
        <f t="shared" si="70"/>
        <v>0</v>
      </c>
      <c r="AA385" s="99" t="str">
        <f t="shared" si="71"/>
        <v>SRSA</v>
      </c>
      <c r="AB385" s="72">
        <f t="shared" si="72"/>
        <v>1</v>
      </c>
      <c r="AC385" s="64">
        <f t="shared" si="73"/>
        <v>0</v>
      </c>
      <c r="AD385" s="66">
        <f t="shared" si="74"/>
        <v>0</v>
      </c>
      <c r="AE385" s="99" t="str">
        <f t="shared" si="75"/>
        <v>-</v>
      </c>
      <c r="AF385" s="72">
        <f t="shared" si="76"/>
        <v>0</v>
      </c>
    </row>
    <row r="386" spans="1:32" ht="12.75">
      <c r="A386" s="80">
        <v>3177160</v>
      </c>
      <c r="B386" s="81">
        <v>740501000</v>
      </c>
      <c r="C386" s="72" t="s">
        <v>437</v>
      </c>
      <c r="D386" s="64" t="s">
        <v>438</v>
      </c>
      <c r="E386" s="64" t="s">
        <v>439</v>
      </c>
      <c r="F386" s="64">
        <v>68442</v>
      </c>
      <c r="G386" s="65">
        <v>73</v>
      </c>
      <c r="H386" s="66">
        <v>4028832600</v>
      </c>
      <c r="I386" s="67">
        <v>7</v>
      </c>
      <c r="J386" s="68" t="s">
        <v>530</v>
      </c>
      <c r="K386" s="91"/>
      <c r="L386" s="84">
        <v>159.58</v>
      </c>
      <c r="M386" s="88" t="s">
        <v>528</v>
      </c>
      <c r="N386" s="71">
        <v>11.83673469</v>
      </c>
      <c r="O386" s="68" t="s">
        <v>531</v>
      </c>
      <c r="P386" s="70"/>
      <c r="Q386" s="91" t="str">
        <f t="shared" si="79"/>
        <v>NO</v>
      </c>
      <c r="R386" s="93" t="s">
        <v>530</v>
      </c>
      <c r="S386" s="95">
        <v>13985</v>
      </c>
      <c r="T386" s="75">
        <v>1548</v>
      </c>
      <c r="U386" s="75">
        <v>1317</v>
      </c>
      <c r="V386" s="97">
        <v>1127</v>
      </c>
      <c r="W386" s="72">
        <f aca="true" t="shared" si="80" ref="W386:W449">IF(OR(J386="YES",K386="YES"),1,0)</f>
        <v>1</v>
      </c>
      <c r="X386" s="64">
        <f aca="true" t="shared" si="81" ref="X386:X449">IF(OR(AND(ISNUMBER(L386),AND(L386&gt;0,L386&lt;600)),AND(ISNUMBER(L386),AND(L386&gt;0,M386="YES"))),1,0)</f>
        <v>1</v>
      </c>
      <c r="Y386" s="64">
        <f aca="true" t="shared" si="82" ref="Y386:Y449">IF(AND(OR(J386="YES",K386="YES"),(W386=0)),"Trouble",0)</f>
        <v>0</v>
      </c>
      <c r="Z386" s="66">
        <f aca="true" t="shared" si="83" ref="Z386:Z449">IF(AND(OR(AND(ISNUMBER(L386),AND(L386&gt;0,L386&lt;600)),AND(ISNUMBER(L386),AND(L386&gt;0,M386="YES"))),(X386=0)),"Trouble",0)</f>
        <v>0</v>
      </c>
      <c r="AA386" s="99" t="str">
        <f aca="true" t="shared" si="84" ref="AA386:AA449">IF(AND(W386=1,X386=1),"SRSA","-")</f>
        <v>SRSA</v>
      </c>
      <c r="AB386" s="72">
        <f aca="true" t="shared" si="85" ref="AB386:AB449">IF(R386="YES",1,0)</f>
        <v>1</v>
      </c>
      <c r="AC386" s="64">
        <f aca="true" t="shared" si="86" ref="AC386:AC449">IF(OR(AND(ISNUMBER(P386),P386&gt;=20),(AND(ISNUMBER(P386)=FALSE,AND(ISNUMBER(N386),N386&gt;=20)))),1,0)</f>
        <v>0</v>
      </c>
      <c r="AD386" s="66">
        <f aca="true" t="shared" si="87" ref="AD386:AD449">IF(AND(AB386=1,AC386=1),"Initial",0)</f>
        <v>0</v>
      </c>
      <c r="AE386" s="99" t="str">
        <f aca="true" t="shared" si="88" ref="AE386:AE449">IF(AND(AND(AD386="Initial",AF386=0),AND(ISNUMBER(L386),L386&gt;0)),"RLIS","-")</f>
        <v>-</v>
      </c>
      <c r="AF386" s="72">
        <f aca="true" t="shared" si="89" ref="AF386:AF449">IF(AND(AA386="SRSA",AD386="Initial"),"SRSA",0)</f>
        <v>0</v>
      </c>
    </row>
    <row r="387" spans="1:32" ht="12.75">
      <c r="A387" s="80">
        <v>3176560</v>
      </c>
      <c r="B387" s="81">
        <v>800009000</v>
      </c>
      <c r="C387" s="72" t="s">
        <v>409</v>
      </c>
      <c r="D387" s="64" t="s">
        <v>410</v>
      </c>
      <c r="E387" s="64" t="s">
        <v>411</v>
      </c>
      <c r="F387" s="64">
        <v>68434</v>
      </c>
      <c r="G387" s="65">
        <v>2541</v>
      </c>
      <c r="H387" s="66">
        <v>4026432941</v>
      </c>
      <c r="I387" s="67">
        <v>4</v>
      </c>
      <c r="J387" s="68" t="s">
        <v>531</v>
      </c>
      <c r="K387" s="91"/>
      <c r="L387" s="84">
        <v>1234.0955</v>
      </c>
      <c r="M387" s="88" t="s">
        <v>528</v>
      </c>
      <c r="N387" s="71">
        <v>4.882352941</v>
      </c>
      <c r="O387" s="68" t="s">
        <v>531</v>
      </c>
      <c r="P387" s="70"/>
      <c r="Q387" s="91" t="str">
        <f t="shared" si="79"/>
        <v>NO</v>
      </c>
      <c r="R387" s="93" t="s">
        <v>531</v>
      </c>
      <c r="S387" s="95">
        <v>50099.515</v>
      </c>
      <c r="T387" s="75">
        <v>4164</v>
      </c>
      <c r="U387" s="75">
        <v>5736.99</v>
      </c>
      <c r="V387" s="97">
        <v>4906.87</v>
      </c>
      <c r="W387" s="72">
        <f t="shared" si="80"/>
        <v>0</v>
      </c>
      <c r="X387" s="64">
        <f t="shared" si="81"/>
        <v>0</v>
      </c>
      <c r="Y387" s="64">
        <f t="shared" si="82"/>
        <v>0</v>
      </c>
      <c r="Z387" s="66">
        <f t="shared" si="83"/>
        <v>0</v>
      </c>
      <c r="AA387" s="99" t="str">
        <f t="shared" si="84"/>
        <v>-</v>
      </c>
      <c r="AB387" s="72">
        <f t="shared" si="85"/>
        <v>0</v>
      </c>
      <c r="AC387" s="64">
        <f t="shared" si="86"/>
        <v>0</v>
      </c>
      <c r="AD387" s="66">
        <f t="shared" si="87"/>
        <v>0</v>
      </c>
      <c r="AE387" s="99" t="str">
        <f t="shared" si="88"/>
        <v>-</v>
      </c>
      <c r="AF387" s="72">
        <f t="shared" si="89"/>
        <v>0</v>
      </c>
    </row>
    <row r="388" spans="1:32" ht="12.75">
      <c r="A388" s="80">
        <v>3106990</v>
      </c>
      <c r="B388" s="81">
        <v>630002000</v>
      </c>
      <c r="C388" s="72" t="s">
        <v>1321</v>
      </c>
      <c r="D388" s="64" t="s">
        <v>1322</v>
      </c>
      <c r="E388" s="64" t="s">
        <v>1149</v>
      </c>
      <c r="F388" s="64">
        <v>68640</v>
      </c>
      <c r="G388" s="65">
        <v>9740</v>
      </c>
      <c r="H388" s="66">
        <v>4029932473</v>
      </c>
      <c r="I388" s="67">
        <v>7</v>
      </c>
      <c r="J388" s="68" t="s">
        <v>530</v>
      </c>
      <c r="K388" s="91"/>
      <c r="L388" s="84">
        <v>8.22</v>
      </c>
      <c r="M388" s="88" t="s">
        <v>529</v>
      </c>
      <c r="N388" s="71">
        <v>19.04761905</v>
      </c>
      <c r="O388" s="68" t="s">
        <v>531</v>
      </c>
      <c r="P388" s="70"/>
      <c r="Q388" s="91" t="str">
        <f t="shared" si="79"/>
        <v>NO</v>
      </c>
      <c r="R388" s="93" t="s">
        <v>530</v>
      </c>
      <c r="S388" s="95">
        <v>2619</v>
      </c>
      <c r="T388" s="75">
        <v>0</v>
      </c>
      <c r="U388" s="75">
        <v>18</v>
      </c>
      <c r="V388" s="97">
        <v>34</v>
      </c>
      <c r="W388" s="72">
        <f t="shared" si="80"/>
        <v>1</v>
      </c>
      <c r="X388" s="64">
        <f t="shared" si="81"/>
        <v>1</v>
      </c>
      <c r="Y388" s="64">
        <f t="shared" si="82"/>
        <v>0</v>
      </c>
      <c r="Z388" s="66">
        <f t="shared" si="83"/>
        <v>0</v>
      </c>
      <c r="AA388" s="99" t="str">
        <f t="shared" si="84"/>
        <v>SRSA</v>
      </c>
      <c r="AB388" s="72">
        <f t="shared" si="85"/>
        <v>1</v>
      </c>
      <c r="AC388" s="64">
        <f t="shared" si="86"/>
        <v>0</v>
      </c>
      <c r="AD388" s="66">
        <f t="shared" si="87"/>
        <v>0</v>
      </c>
      <c r="AE388" s="99" t="str">
        <f t="shared" si="88"/>
        <v>-</v>
      </c>
      <c r="AF388" s="72">
        <f t="shared" si="89"/>
        <v>0</v>
      </c>
    </row>
    <row r="389" spans="1:32" ht="12.75">
      <c r="A389" s="80">
        <v>3176590</v>
      </c>
      <c r="B389" s="81">
        <v>720032000</v>
      </c>
      <c r="C389" s="72" t="s">
        <v>412</v>
      </c>
      <c r="D389" s="64" t="s">
        <v>413</v>
      </c>
      <c r="E389" s="64" t="s">
        <v>414</v>
      </c>
      <c r="F389" s="64">
        <v>68662</v>
      </c>
      <c r="G389" s="65">
        <v>218</v>
      </c>
      <c r="H389" s="66">
        <v>4025275946</v>
      </c>
      <c r="I389" s="67">
        <v>7</v>
      </c>
      <c r="J389" s="68" t="s">
        <v>530</v>
      </c>
      <c r="K389" s="91"/>
      <c r="L389" s="84">
        <v>256.99</v>
      </c>
      <c r="M389" s="88" t="s">
        <v>528</v>
      </c>
      <c r="N389" s="71">
        <v>13.43283582</v>
      </c>
      <c r="O389" s="68" t="s">
        <v>531</v>
      </c>
      <c r="P389" s="70"/>
      <c r="Q389" s="91" t="str">
        <f t="shared" si="79"/>
        <v>NO</v>
      </c>
      <c r="R389" s="93" t="s">
        <v>530</v>
      </c>
      <c r="S389" s="95">
        <v>9614</v>
      </c>
      <c r="T389" s="75">
        <v>1466</v>
      </c>
      <c r="U389" s="75">
        <v>1198</v>
      </c>
      <c r="V389" s="97">
        <v>1008</v>
      </c>
      <c r="W389" s="72">
        <f t="shared" si="80"/>
        <v>1</v>
      </c>
      <c r="X389" s="64">
        <f t="shared" si="81"/>
        <v>1</v>
      </c>
      <c r="Y389" s="64">
        <f t="shared" si="82"/>
        <v>0</v>
      </c>
      <c r="Z389" s="66">
        <f t="shared" si="83"/>
        <v>0</v>
      </c>
      <c r="AA389" s="99" t="str">
        <f t="shared" si="84"/>
        <v>SRSA</v>
      </c>
      <c r="AB389" s="72">
        <f t="shared" si="85"/>
        <v>1</v>
      </c>
      <c r="AC389" s="64">
        <f t="shared" si="86"/>
        <v>0</v>
      </c>
      <c r="AD389" s="66">
        <f t="shared" si="87"/>
        <v>0</v>
      </c>
      <c r="AE389" s="99" t="str">
        <f t="shared" si="88"/>
        <v>-</v>
      </c>
      <c r="AF389" s="72">
        <f t="shared" si="89"/>
        <v>0</v>
      </c>
    </row>
    <row r="390" spans="1:32" ht="12.75">
      <c r="A390" s="80">
        <v>3148300</v>
      </c>
      <c r="B390" s="81">
        <v>60057000</v>
      </c>
      <c r="C390" s="72" t="s">
        <v>1573</v>
      </c>
      <c r="D390" s="64" t="s">
        <v>922</v>
      </c>
      <c r="E390" s="64" t="s">
        <v>923</v>
      </c>
      <c r="F390" s="64">
        <v>68620</v>
      </c>
      <c r="G390" s="65">
        <v>1225</v>
      </c>
      <c r="H390" s="66">
        <v>4023865640</v>
      </c>
      <c r="I390" s="67">
        <v>7</v>
      </c>
      <c r="J390" s="68" t="s">
        <v>530</v>
      </c>
      <c r="K390" s="91"/>
      <c r="L390" s="84">
        <v>6.95</v>
      </c>
      <c r="M390" s="88" t="s">
        <v>529</v>
      </c>
      <c r="N390" s="71">
        <v>10</v>
      </c>
      <c r="O390" s="68" t="s">
        <v>531</v>
      </c>
      <c r="P390" s="70"/>
      <c r="Q390" s="91" t="str">
        <f t="shared" si="79"/>
        <v>NO</v>
      </c>
      <c r="R390" s="93" t="s">
        <v>530</v>
      </c>
      <c r="S390" s="95">
        <v>1178</v>
      </c>
      <c r="T390" s="75">
        <v>0</v>
      </c>
      <c r="U390" s="75">
        <v>14</v>
      </c>
      <c r="V390" s="97">
        <v>26</v>
      </c>
      <c r="W390" s="72">
        <f t="shared" si="80"/>
        <v>1</v>
      </c>
      <c r="X390" s="64">
        <f t="shared" si="81"/>
        <v>1</v>
      </c>
      <c r="Y390" s="64">
        <f t="shared" si="82"/>
        <v>0</v>
      </c>
      <c r="Z390" s="66">
        <f t="shared" si="83"/>
        <v>0</v>
      </c>
      <c r="AA390" s="99" t="str">
        <f t="shared" si="84"/>
        <v>SRSA</v>
      </c>
      <c r="AB390" s="72">
        <f t="shared" si="85"/>
        <v>1</v>
      </c>
      <c r="AC390" s="64">
        <f t="shared" si="86"/>
        <v>0</v>
      </c>
      <c r="AD390" s="66">
        <f t="shared" si="87"/>
        <v>0</v>
      </c>
      <c r="AE390" s="99" t="str">
        <f t="shared" si="88"/>
        <v>-</v>
      </c>
      <c r="AF390" s="72">
        <f t="shared" si="89"/>
        <v>0</v>
      </c>
    </row>
    <row r="391" spans="1:32" ht="12.75">
      <c r="A391" s="80">
        <v>3176620</v>
      </c>
      <c r="B391" s="81">
        <v>100019000</v>
      </c>
      <c r="C391" s="72" t="s">
        <v>415</v>
      </c>
      <c r="D391" s="64" t="s">
        <v>416</v>
      </c>
      <c r="E391" s="64" t="s">
        <v>417</v>
      </c>
      <c r="F391" s="64">
        <v>68876</v>
      </c>
      <c r="G391" s="65">
        <v>610</v>
      </c>
      <c r="H391" s="66">
        <v>3086476742</v>
      </c>
      <c r="I391" s="67">
        <v>7</v>
      </c>
      <c r="J391" s="68" t="s">
        <v>530</v>
      </c>
      <c r="K391" s="91"/>
      <c r="L391" s="84">
        <v>367.24</v>
      </c>
      <c r="M391" s="88" t="s">
        <v>528</v>
      </c>
      <c r="N391" s="71">
        <v>17.05426357</v>
      </c>
      <c r="O391" s="68" t="s">
        <v>531</v>
      </c>
      <c r="P391" s="70"/>
      <c r="Q391" s="91" t="str">
        <f t="shared" si="79"/>
        <v>NO</v>
      </c>
      <c r="R391" s="93" t="s">
        <v>530</v>
      </c>
      <c r="S391" s="95">
        <v>18234</v>
      </c>
      <c r="T391" s="75">
        <v>2073</v>
      </c>
      <c r="U391" s="75">
        <v>2181</v>
      </c>
      <c r="V391" s="97">
        <v>1447</v>
      </c>
      <c r="W391" s="72">
        <f t="shared" si="80"/>
        <v>1</v>
      </c>
      <c r="X391" s="64">
        <f t="shared" si="81"/>
        <v>1</v>
      </c>
      <c r="Y391" s="64">
        <f t="shared" si="82"/>
        <v>0</v>
      </c>
      <c r="Z391" s="66">
        <f t="shared" si="83"/>
        <v>0</v>
      </c>
      <c r="AA391" s="99" t="str">
        <f t="shared" si="84"/>
        <v>SRSA</v>
      </c>
      <c r="AB391" s="72">
        <f t="shared" si="85"/>
        <v>1</v>
      </c>
      <c r="AC391" s="64">
        <f t="shared" si="86"/>
        <v>0</v>
      </c>
      <c r="AD391" s="66">
        <f t="shared" si="87"/>
        <v>0</v>
      </c>
      <c r="AE391" s="99" t="str">
        <f t="shared" si="88"/>
        <v>-</v>
      </c>
      <c r="AF391" s="72">
        <f t="shared" si="89"/>
        <v>0</v>
      </c>
    </row>
    <row r="392" spans="1:32" ht="12.75">
      <c r="A392" s="80">
        <v>3166120</v>
      </c>
      <c r="B392" s="81">
        <v>810131000</v>
      </c>
      <c r="C392" s="72" t="s">
        <v>78</v>
      </c>
      <c r="D392" s="64" t="s">
        <v>79</v>
      </c>
      <c r="E392" s="64" t="s">
        <v>68</v>
      </c>
      <c r="F392" s="64">
        <v>69340</v>
      </c>
      <c r="G392" s="65">
        <v>9710</v>
      </c>
      <c r="H392" s="66">
        <v>3082821071</v>
      </c>
      <c r="I392" s="67">
        <v>7</v>
      </c>
      <c r="J392" s="68" t="s">
        <v>530</v>
      </c>
      <c r="K392" s="91"/>
      <c r="L392" s="84">
        <v>5.94</v>
      </c>
      <c r="M392" s="88" t="s">
        <v>529</v>
      </c>
      <c r="N392" s="71">
        <v>12.5</v>
      </c>
      <c r="O392" s="68" t="s">
        <v>531</v>
      </c>
      <c r="P392" s="70"/>
      <c r="Q392" s="91" t="str">
        <f t="shared" si="79"/>
        <v>NO</v>
      </c>
      <c r="R392" s="93" t="s">
        <v>530</v>
      </c>
      <c r="S392" s="95">
        <v>540</v>
      </c>
      <c r="T392" s="75">
        <v>0</v>
      </c>
      <c r="U392" s="75">
        <v>12</v>
      </c>
      <c r="V392" s="97">
        <v>22</v>
      </c>
      <c r="W392" s="72">
        <f t="shared" si="80"/>
        <v>1</v>
      </c>
      <c r="X392" s="64">
        <f t="shared" si="81"/>
        <v>1</v>
      </c>
      <c r="Y392" s="64">
        <f t="shared" si="82"/>
        <v>0</v>
      </c>
      <c r="Z392" s="66">
        <f t="shared" si="83"/>
        <v>0</v>
      </c>
      <c r="AA392" s="99" t="str">
        <f t="shared" si="84"/>
        <v>SRSA</v>
      </c>
      <c r="AB392" s="72">
        <f t="shared" si="85"/>
        <v>1</v>
      </c>
      <c r="AC392" s="64">
        <f t="shared" si="86"/>
        <v>0</v>
      </c>
      <c r="AD392" s="66">
        <f t="shared" si="87"/>
        <v>0</v>
      </c>
      <c r="AE392" s="99" t="str">
        <f t="shared" si="88"/>
        <v>-</v>
      </c>
      <c r="AF392" s="72">
        <f t="shared" si="89"/>
        <v>0</v>
      </c>
    </row>
    <row r="393" spans="1:32" ht="12.75">
      <c r="A393" s="80">
        <v>3176650</v>
      </c>
      <c r="B393" s="81">
        <v>300054000</v>
      </c>
      <c r="C393" s="72" t="s">
        <v>418</v>
      </c>
      <c r="D393" s="64" t="s">
        <v>419</v>
      </c>
      <c r="E393" s="64" t="s">
        <v>420</v>
      </c>
      <c r="F393" s="64">
        <v>68436</v>
      </c>
      <c r="G393" s="65">
        <v>407</v>
      </c>
      <c r="H393" s="66">
        <v>4026273375</v>
      </c>
      <c r="I393" s="67">
        <v>7</v>
      </c>
      <c r="J393" s="68" t="s">
        <v>530</v>
      </c>
      <c r="K393" s="91"/>
      <c r="L393" s="84">
        <v>141.17</v>
      </c>
      <c r="M393" s="88" t="s">
        <v>528</v>
      </c>
      <c r="N393" s="71">
        <v>6.622516556</v>
      </c>
      <c r="O393" s="68" t="s">
        <v>531</v>
      </c>
      <c r="P393" s="70"/>
      <c r="Q393" s="91" t="str">
        <f t="shared" si="79"/>
        <v>NO</v>
      </c>
      <c r="R393" s="93" t="s">
        <v>530</v>
      </c>
      <c r="S393" s="95">
        <v>9877</v>
      </c>
      <c r="T393" s="75">
        <v>566</v>
      </c>
      <c r="U393" s="75">
        <v>686</v>
      </c>
      <c r="V393" s="97">
        <v>559</v>
      </c>
      <c r="W393" s="72">
        <f t="shared" si="80"/>
        <v>1</v>
      </c>
      <c r="X393" s="64">
        <f t="shared" si="81"/>
        <v>1</v>
      </c>
      <c r="Y393" s="64">
        <f t="shared" si="82"/>
        <v>0</v>
      </c>
      <c r="Z393" s="66">
        <f t="shared" si="83"/>
        <v>0</v>
      </c>
      <c r="AA393" s="99" t="str">
        <f t="shared" si="84"/>
        <v>SRSA</v>
      </c>
      <c r="AB393" s="72">
        <f t="shared" si="85"/>
        <v>1</v>
      </c>
      <c r="AC393" s="64">
        <f t="shared" si="86"/>
        <v>0</v>
      </c>
      <c r="AD393" s="66">
        <f t="shared" si="87"/>
        <v>0</v>
      </c>
      <c r="AE393" s="99" t="str">
        <f t="shared" si="88"/>
        <v>-</v>
      </c>
      <c r="AF393" s="72">
        <f t="shared" si="89"/>
        <v>0</v>
      </c>
    </row>
    <row r="394" spans="1:32" ht="12.75">
      <c r="A394" s="80">
        <v>3176710</v>
      </c>
      <c r="B394" s="81">
        <v>170001000</v>
      </c>
      <c r="C394" s="72" t="s">
        <v>421</v>
      </c>
      <c r="D394" s="64" t="s">
        <v>422</v>
      </c>
      <c r="E394" s="64" t="s">
        <v>1508</v>
      </c>
      <c r="F394" s="64">
        <v>69162</v>
      </c>
      <c r="G394" s="65">
        <v>1948</v>
      </c>
      <c r="H394" s="66">
        <v>3082545855</v>
      </c>
      <c r="I394" s="67">
        <v>6</v>
      </c>
      <c r="J394" s="68" t="s">
        <v>531</v>
      </c>
      <c r="K394" s="91"/>
      <c r="L394" s="84">
        <v>1183.26</v>
      </c>
      <c r="M394" s="88" t="s">
        <v>529</v>
      </c>
      <c r="N394" s="71">
        <v>9.450726979</v>
      </c>
      <c r="O394" s="68" t="s">
        <v>531</v>
      </c>
      <c r="P394" s="70"/>
      <c r="Q394" s="91" t="str">
        <f t="shared" si="79"/>
        <v>NO</v>
      </c>
      <c r="R394" s="93" t="s">
        <v>530</v>
      </c>
      <c r="S394" s="95">
        <v>60271</v>
      </c>
      <c r="T394" s="75">
        <v>7583</v>
      </c>
      <c r="U394" s="75">
        <v>7211</v>
      </c>
      <c r="V394" s="97">
        <v>6759</v>
      </c>
      <c r="W394" s="72">
        <f t="shared" si="80"/>
        <v>0</v>
      </c>
      <c r="X394" s="64">
        <f t="shared" si="81"/>
        <v>1</v>
      </c>
      <c r="Y394" s="64">
        <f t="shared" si="82"/>
        <v>0</v>
      </c>
      <c r="Z394" s="66">
        <f t="shared" si="83"/>
        <v>0</v>
      </c>
      <c r="AA394" s="99" t="str">
        <f t="shared" si="84"/>
        <v>-</v>
      </c>
      <c r="AB394" s="72">
        <f t="shared" si="85"/>
        <v>1</v>
      </c>
      <c r="AC394" s="64">
        <f t="shared" si="86"/>
        <v>0</v>
      </c>
      <c r="AD394" s="66">
        <f t="shared" si="87"/>
        <v>0</v>
      </c>
      <c r="AE394" s="99" t="str">
        <f t="shared" si="88"/>
        <v>-</v>
      </c>
      <c r="AF394" s="72">
        <f t="shared" si="89"/>
        <v>0</v>
      </c>
    </row>
    <row r="395" spans="1:32" ht="12.75">
      <c r="A395" s="82">
        <v>3100066</v>
      </c>
      <c r="B395" s="82">
        <v>10123000</v>
      </c>
      <c r="C395" s="72" t="s">
        <v>1007</v>
      </c>
      <c r="D395" s="64" t="s">
        <v>1008</v>
      </c>
      <c r="E395" s="64" t="s">
        <v>1009</v>
      </c>
      <c r="F395" s="64">
        <v>68973</v>
      </c>
      <c r="G395" s="64">
        <v>8</v>
      </c>
      <c r="H395" s="66">
        <v>4027566611</v>
      </c>
      <c r="I395" s="67">
        <v>7</v>
      </c>
      <c r="J395" s="68" t="s">
        <v>530</v>
      </c>
      <c r="K395" s="91"/>
      <c r="L395" s="84">
        <v>252.41</v>
      </c>
      <c r="M395" s="88" t="s">
        <v>528</v>
      </c>
      <c r="N395" s="71">
        <v>9.85915493</v>
      </c>
      <c r="O395" s="68" t="s">
        <v>531</v>
      </c>
      <c r="P395" s="70"/>
      <c r="Q395" s="91" t="str">
        <f t="shared" si="79"/>
        <v>NO</v>
      </c>
      <c r="R395" s="93" t="s">
        <v>530</v>
      </c>
      <c r="S395" s="95">
        <v>13050</v>
      </c>
      <c r="T395" s="75">
        <v>1783</v>
      </c>
      <c r="U395" s="75">
        <v>1528</v>
      </c>
      <c r="V395" s="97">
        <v>1583</v>
      </c>
      <c r="W395" s="72">
        <f t="shared" si="80"/>
        <v>1</v>
      </c>
      <c r="X395" s="64">
        <f t="shared" si="81"/>
        <v>1</v>
      </c>
      <c r="Y395" s="64">
        <f t="shared" si="82"/>
        <v>0</v>
      </c>
      <c r="Z395" s="66">
        <f t="shared" si="83"/>
        <v>0</v>
      </c>
      <c r="AA395" s="99" t="str">
        <f t="shared" si="84"/>
        <v>SRSA</v>
      </c>
      <c r="AB395" s="72">
        <f t="shared" si="85"/>
        <v>1</v>
      </c>
      <c r="AC395" s="64">
        <f t="shared" si="86"/>
        <v>0</v>
      </c>
      <c r="AD395" s="66">
        <f t="shared" si="87"/>
        <v>0</v>
      </c>
      <c r="AE395" s="99" t="str">
        <f t="shared" si="88"/>
        <v>-</v>
      </c>
      <c r="AF395" s="72">
        <f t="shared" si="89"/>
        <v>0</v>
      </c>
    </row>
    <row r="396" spans="1:32" ht="12.75">
      <c r="A396" s="80">
        <v>3109880</v>
      </c>
      <c r="B396" s="81">
        <v>160005000</v>
      </c>
      <c r="C396" s="72" t="s">
        <v>1362</v>
      </c>
      <c r="D396" s="64" t="s">
        <v>1357</v>
      </c>
      <c r="E396" s="64" t="s">
        <v>1358</v>
      </c>
      <c r="F396" s="64">
        <v>69201</v>
      </c>
      <c r="G396" s="65">
        <v>1842</v>
      </c>
      <c r="H396" s="66">
        <v>4023761680</v>
      </c>
      <c r="I396" s="67" t="s">
        <v>532</v>
      </c>
      <c r="J396" s="68" t="s">
        <v>530</v>
      </c>
      <c r="K396" s="91"/>
      <c r="L396" s="84">
        <v>12.48</v>
      </c>
      <c r="M396" s="88" t="s">
        <v>529</v>
      </c>
      <c r="N396" s="71">
        <v>12.5</v>
      </c>
      <c r="O396" s="68" t="s">
        <v>531</v>
      </c>
      <c r="P396" s="70"/>
      <c r="Q396" s="91" t="str">
        <f t="shared" si="79"/>
        <v>NO</v>
      </c>
      <c r="R396" s="93" t="s">
        <v>530</v>
      </c>
      <c r="S396" s="95">
        <v>852</v>
      </c>
      <c r="T396" s="75">
        <v>0</v>
      </c>
      <c r="U396" s="75">
        <v>26</v>
      </c>
      <c r="V396" s="97">
        <v>49</v>
      </c>
      <c r="W396" s="72">
        <f t="shared" si="80"/>
        <v>1</v>
      </c>
      <c r="X396" s="64">
        <f t="shared" si="81"/>
        <v>1</v>
      </c>
      <c r="Y396" s="64">
        <f t="shared" si="82"/>
        <v>0</v>
      </c>
      <c r="Z396" s="66">
        <f t="shared" si="83"/>
        <v>0</v>
      </c>
      <c r="AA396" s="99" t="str">
        <f t="shared" si="84"/>
        <v>SRSA</v>
      </c>
      <c r="AB396" s="72">
        <f t="shared" si="85"/>
        <v>1</v>
      </c>
      <c r="AC396" s="64">
        <f t="shared" si="86"/>
        <v>0</v>
      </c>
      <c r="AD396" s="66">
        <f t="shared" si="87"/>
        <v>0</v>
      </c>
      <c r="AE396" s="99" t="str">
        <f t="shared" si="88"/>
        <v>-</v>
      </c>
      <c r="AF396" s="72">
        <f t="shared" si="89"/>
        <v>0</v>
      </c>
    </row>
    <row r="397" spans="1:32" ht="12.75">
      <c r="A397" s="80">
        <v>3176800</v>
      </c>
      <c r="B397" s="81">
        <v>830500000</v>
      </c>
      <c r="C397" s="72" t="s">
        <v>423</v>
      </c>
      <c r="D397" s="64" t="s">
        <v>424</v>
      </c>
      <c r="E397" s="64" t="s">
        <v>1089</v>
      </c>
      <c r="F397" s="64">
        <v>69346</v>
      </c>
      <c r="G397" s="65">
        <v>38</v>
      </c>
      <c r="H397" s="66">
        <v>3086682415</v>
      </c>
      <c r="I397" s="67">
        <v>7</v>
      </c>
      <c r="J397" s="68" t="s">
        <v>530</v>
      </c>
      <c r="K397" s="91"/>
      <c r="L397" s="84">
        <v>34.26</v>
      </c>
      <c r="M397" s="88" t="s">
        <v>529</v>
      </c>
      <c r="N397" s="71">
        <v>16</v>
      </c>
      <c r="O397" s="68" t="s">
        <v>531</v>
      </c>
      <c r="P397" s="70"/>
      <c r="Q397" s="91" t="str">
        <f t="shared" si="79"/>
        <v>NO</v>
      </c>
      <c r="R397" s="93" t="s">
        <v>530</v>
      </c>
      <c r="S397" s="95">
        <v>2916</v>
      </c>
      <c r="T397" s="75">
        <v>0</v>
      </c>
      <c r="U397" s="75">
        <v>73</v>
      </c>
      <c r="V397" s="97">
        <v>139</v>
      </c>
      <c r="W397" s="72">
        <f t="shared" si="80"/>
        <v>1</v>
      </c>
      <c r="X397" s="64">
        <f t="shared" si="81"/>
        <v>1</v>
      </c>
      <c r="Y397" s="64">
        <f t="shared" si="82"/>
        <v>0</v>
      </c>
      <c r="Z397" s="66">
        <f t="shared" si="83"/>
        <v>0</v>
      </c>
      <c r="AA397" s="99" t="str">
        <f t="shared" si="84"/>
        <v>SRSA</v>
      </c>
      <c r="AB397" s="72">
        <f t="shared" si="85"/>
        <v>1</v>
      </c>
      <c r="AC397" s="64">
        <f t="shared" si="86"/>
        <v>0</v>
      </c>
      <c r="AD397" s="66">
        <f t="shared" si="87"/>
        <v>0</v>
      </c>
      <c r="AE397" s="99" t="str">
        <f t="shared" si="88"/>
        <v>-</v>
      </c>
      <c r="AF397" s="72">
        <f t="shared" si="89"/>
        <v>0</v>
      </c>
    </row>
    <row r="398" spans="1:32" ht="12.75">
      <c r="A398" s="80">
        <v>3115240</v>
      </c>
      <c r="B398" s="81">
        <v>660011000</v>
      </c>
      <c r="C398" s="72" t="s">
        <v>1391</v>
      </c>
      <c r="D398" s="64" t="s">
        <v>1392</v>
      </c>
      <c r="E398" s="64" t="s">
        <v>1393</v>
      </c>
      <c r="F398" s="64">
        <v>68346</v>
      </c>
      <c r="G398" s="65">
        <v>54</v>
      </c>
      <c r="H398" s="66">
        <v>4022593655</v>
      </c>
      <c r="I398" s="67">
        <v>7</v>
      </c>
      <c r="J398" s="68" t="s">
        <v>530</v>
      </c>
      <c r="K398" s="91"/>
      <c r="L398" s="84">
        <v>4.78</v>
      </c>
      <c r="M398" s="88" t="s">
        <v>528</v>
      </c>
      <c r="N398" s="71">
        <v>4</v>
      </c>
      <c r="O398" s="68" t="s">
        <v>531</v>
      </c>
      <c r="P398" s="70"/>
      <c r="Q398" s="91" t="str">
        <f t="shared" si="79"/>
        <v>NO</v>
      </c>
      <c r="R398" s="93" t="s">
        <v>530</v>
      </c>
      <c r="S398" s="95">
        <v>699</v>
      </c>
      <c r="T398" s="75">
        <v>0</v>
      </c>
      <c r="U398" s="75">
        <v>10</v>
      </c>
      <c r="V398" s="97">
        <v>19</v>
      </c>
      <c r="W398" s="72">
        <f t="shared" si="80"/>
        <v>1</v>
      </c>
      <c r="X398" s="64">
        <f t="shared" si="81"/>
        <v>1</v>
      </c>
      <c r="Y398" s="64">
        <f t="shared" si="82"/>
        <v>0</v>
      </c>
      <c r="Z398" s="66">
        <f t="shared" si="83"/>
        <v>0</v>
      </c>
      <c r="AA398" s="99" t="str">
        <f t="shared" si="84"/>
        <v>SRSA</v>
      </c>
      <c r="AB398" s="72">
        <f t="shared" si="85"/>
        <v>1</v>
      </c>
      <c r="AC398" s="64">
        <f t="shared" si="86"/>
        <v>0</v>
      </c>
      <c r="AD398" s="66">
        <f t="shared" si="87"/>
        <v>0</v>
      </c>
      <c r="AE398" s="99" t="str">
        <f t="shared" si="88"/>
        <v>-</v>
      </c>
      <c r="AF398" s="72">
        <f t="shared" si="89"/>
        <v>0</v>
      </c>
    </row>
    <row r="399" spans="1:32" ht="12.75">
      <c r="A399" s="80">
        <v>3100122</v>
      </c>
      <c r="B399" s="81">
        <v>652005000</v>
      </c>
      <c r="C399" s="72" t="s">
        <v>1131</v>
      </c>
      <c r="D399" s="64" t="s">
        <v>1132</v>
      </c>
      <c r="E399" s="64" t="s">
        <v>1133</v>
      </c>
      <c r="F399" s="64">
        <v>68938</v>
      </c>
      <c r="G399" s="65">
        <v>2757</v>
      </c>
      <c r="H399" s="66">
        <v>4027262151</v>
      </c>
      <c r="I399" s="67" t="s">
        <v>532</v>
      </c>
      <c r="J399" s="68" t="s">
        <v>530</v>
      </c>
      <c r="K399" s="91"/>
      <c r="L399" s="84">
        <v>1068.17</v>
      </c>
      <c r="M399" s="88" t="s">
        <v>529</v>
      </c>
      <c r="N399" s="71">
        <v>11.27622378</v>
      </c>
      <c r="O399" s="68" t="s">
        <v>531</v>
      </c>
      <c r="P399" s="70"/>
      <c r="Q399" s="91" t="str">
        <f t="shared" si="79"/>
        <v>NO</v>
      </c>
      <c r="R399" s="93" t="s">
        <v>530</v>
      </c>
      <c r="S399" s="95">
        <v>70232</v>
      </c>
      <c r="T399" s="75">
        <v>6721</v>
      </c>
      <c r="U399" s="75">
        <v>6604</v>
      </c>
      <c r="V399" s="97">
        <v>4397</v>
      </c>
      <c r="W399" s="72">
        <f t="shared" si="80"/>
        <v>1</v>
      </c>
      <c r="X399" s="64">
        <f t="shared" si="81"/>
        <v>1</v>
      </c>
      <c r="Y399" s="64">
        <f t="shared" si="82"/>
        <v>0</v>
      </c>
      <c r="Z399" s="66">
        <f t="shared" si="83"/>
        <v>0</v>
      </c>
      <c r="AA399" s="99" t="str">
        <f t="shared" si="84"/>
        <v>SRSA</v>
      </c>
      <c r="AB399" s="72">
        <f t="shared" si="85"/>
        <v>1</v>
      </c>
      <c r="AC399" s="64">
        <f t="shared" si="86"/>
        <v>0</v>
      </c>
      <c r="AD399" s="66">
        <f t="shared" si="87"/>
        <v>0</v>
      </c>
      <c r="AE399" s="99" t="str">
        <f t="shared" si="88"/>
        <v>-</v>
      </c>
      <c r="AF399" s="72">
        <f t="shared" si="89"/>
        <v>0</v>
      </c>
    </row>
    <row r="400" spans="1:32" ht="12.75">
      <c r="A400" s="80">
        <v>3176860</v>
      </c>
      <c r="B400" s="81">
        <v>220011000</v>
      </c>
      <c r="C400" s="72" t="s">
        <v>425</v>
      </c>
      <c r="D400" s="64" t="s">
        <v>426</v>
      </c>
      <c r="E400" s="64" t="s">
        <v>427</v>
      </c>
      <c r="F400" s="64">
        <v>68776</v>
      </c>
      <c r="G400" s="65">
        <v>158</v>
      </c>
      <c r="H400" s="66">
        <v>4024942425</v>
      </c>
      <c r="I400" s="67" t="s">
        <v>544</v>
      </c>
      <c r="J400" s="68" t="s">
        <v>531</v>
      </c>
      <c r="K400" s="91"/>
      <c r="L400" s="84">
        <v>3194.28</v>
      </c>
      <c r="M400" s="88" t="s">
        <v>528</v>
      </c>
      <c r="N400" s="71">
        <v>13.55884025</v>
      </c>
      <c r="O400" s="68" t="s">
        <v>531</v>
      </c>
      <c r="P400" s="70"/>
      <c r="Q400" s="91" t="str">
        <f t="shared" si="79"/>
        <v>NO</v>
      </c>
      <c r="R400" s="93" t="s">
        <v>531</v>
      </c>
      <c r="S400" s="95">
        <v>159646</v>
      </c>
      <c r="T400" s="75">
        <v>23922</v>
      </c>
      <c r="U400" s="75">
        <v>21179</v>
      </c>
      <c r="V400" s="97">
        <v>13105</v>
      </c>
      <c r="W400" s="72">
        <f t="shared" si="80"/>
        <v>0</v>
      </c>
      <c r="X400" s="64">
        <f t="shared" si="81"/>
        <v>0</v>
      </c>
      <c r="Y400" s="64">
        <f t="shared" si="82"/>
        <v>0</v>
      </c>
      <c r="Z400" s="66">
        <f t="shared" si="83"/>
        <v>0</v>
      </c>
      <c r="AA400" s="99" t="str">
        <f t="shared" si="84"/>
        <v>-</v>
      </c>
      <c r="AB400" s="72">
        <f t="shared" si="85"/>
        <v>0</v>
      </c>
      <c r="AC400" s="64">
        <f t="shared" si="86"/>
        <v>0</v>
      </c>
      <c r="AD400" s="66">
        <f t="shared" si="87"/>
        <v>0</v>
      </c>
      <c r="AE400" s="99" t="str">
        <f t="shared" si="88"/>
        <v>-</v>
      </c>
      <c r="AF400" s="72">
        <f t="shared" si="89"/>
        <v>0</v>
      </c>
    </row>
    <row r="401" spans="1:32" ht="12.75">
      <c r="A401" s="82">
        <v>3100001</v>
      </c>
      <c r="B401" s="82">
        <v>60060000</v>
      </c>
      <c r="C401" s="72" t="s">
        <v>921</v>
      </c>
      <c r="D401" s="64" t="s">
        <v>922</v>
      </c>
      <c r="E401" s="64" t="s">
        <v>923</v>
      </c>
      <c r="F401" s="64">
        <v>68620</v>
      </c>
      <c r="G401" s="65">
        <v>1225</v>
      </c>
      <c r="H401" s="66">
        <v>4023956555</v>
      </c>
      <c r="I401" s="67">
        <v>7</v>
      </c>
      <c r="J401" s="68" t="s">
        <v>530</v>
      </c>
      <c r="K401" s="91"/>
      <c r="L401" s="84">
        <v>6.87</v>
      </c>
      <c r="M401" s="88" t="s">
        <v>529</v>
      </c>
      <c r="N401" s="71">
        <v>14.81481481</v>
      </c>
      <c r="O401" s="68" t="s">
        <v>531</v>
      </c>
      <c r="P401" s="70"/>
      <c r="Q401" s="91" t="str">
        <f t="shared" si="79"/>
        <v>NO</v>
      </c>
      <c r="R401" s="93" t="s">
        <v>530</v>
      </c>
      <c r="S401" s="95">
        <v>886</v>
      </c>
      <c r="T401" s="75">
        <v>0</v>
      </c>
      <c r="U401" s="75">
        <v>12</v>
      </c>
      <c r="V401" s="97">
        <v>26</v>
      </c>
      <c r="W401" s="72">
        <f t="shared" si="80"/>
        <v>1</v>
      </c>
      <c r="X401" s="64">
        <f t="shared" si="81"/>
        <v>1</v>
      </c>
      <c r="Y401" s="64">
        <f t="shared" si="82"/>
        <v>0</v>
      </c>
      <c r="Z401" s="66">
        <f t="shared" si="83"/>
        <v>0</v>
      </c>
      <c r="AA401" s="99" t="str">
        <f t="shared" si="84"/>
        <v>SRSA</v>
      </c>
      <c r="AB401" s="72">
        <f t="shared" si="85"/>
        <v>1</v>
      </c>
      <c r="AC401" s="64">
        <f t="shared" si="86"/>
        <v>0</v>
      </c>
      <c r="AD401" s="66">
        <f t="shared" si="87"/>
        <v>0</v>
      </c>
      <c r="AE401" s="99" t="str">
        <f t="shared" si="88"/>
        <v>-</v>
      </c>
      <c r="AF401" s="72">
        <f t="shared" si="89"/>
        <v>0</v>
      </c>
    </row>
    <row r="402" spans="1:32" ht="12.75">
      <c r="A402" s="82">
        <v>3100038</v>
      </c>
      <c r="B402" s="82">
        <v>780070000</v>
      </c>
      <c r="C402" s="72" t="s">
        <v>989</v>
      </c>
      <c r="D402" s="64" t="s">
        <v>990</v>
      </c>
      <c r="E402" s="64" t="s">
        <v>991</v>
      </c>
      <c r="F402" s="64">
        <v>68066</v>
      </c>
      <c r="G402" s="64">
        <v>9734</v>
      </c>
      <c r="H402" s="66">
        <v>4024435317</v>
      </c>
      <c r="I402" s="67">
        <v>8</v>
      </c>
      <c r="J402" s="68" t="s">
        <v>530</v>
      </c>
      <c r="K402" s="91"/>
      <c r="L402" s="84">
        <v>11.55</v>
      </c>
      <c r="M402" s="88" t="s">
        <v>528</v>
      </c>
      <c r="N402" s="71">
        <v>20.68965517</v>
      </c>
      <c r="O402" s="68" t="s">
        <v>530</v>
      </c>
      <c r="P402" s="70"/>
      <c r="Q402" s="91" t="str">
        <f t="shared" si="79"/>
        <v>NO</v>
      </c>
      <c r="R402" s="93" t="s">
        <v>530</v>
      </c>
      <c r="S402" s="95">
        <v>3136</v>
      </c>
      <c r="T402" s="75">
        <v>0</v>
      </c>
      <c r="U402" s="75">
        <v>28</v>
      </c>
      <c r="V402" s="97">
        <v>52</v>
      </c>
      <c r="W402" s="72">
        <f t="shared" si="80"/>
        <v>1</v>
      </c>
      <c r="X402" s="64">
        <f t="shared" si="81"/>
        <v>1</v>
      </c>
      <c r="Y402" s="64">
        <f t="shared" si="82"/>
        <v>0</v>
      </c>
      <c r="Z402" s="66">
        <f t="shared" si="83"/>
        <v>0</v>
      </c>
      <c r="AA402" s="99" t="str">
        <f t="shared" si="84"/>
        <v>SRSA</v>
      </c>
      <c r="AB402" s="72">
        <f t="shared" si="85"/>
        <v>1</v>
      </c>
      <c r="AC402" s="64">
        <f t="shared" si="86"/>
        <v>1</v>
      </c>
      <c r="AD402" s="66" t="str">
        <f t="shared" si="87"/>
        <v>Initial</v>
      </c>
      <c r="AE402" s="99" t="str">
        <f t="shared" si="88"/>
        <v>-</v>
      </c>
      <c r="AF402" s="72" t="str">
        <f t="shared" si="89"/>
        <v>SRSA</v>
      </c>
    </row>
    <row r="403" spans="1:32" ht="12.75">
      <c r="A403" s="80">
        <v>3100110</v>
      </c>
      <c r="B403" s="81">
        <v>250095000</v>
      </c>
      <c r="C403" s="72" t="s">
        <v>1099</v>
      </c>
      <c r="D403" s="64" t="s">
        <v>1100</v>
      </c>
      <c r="E403" s="64" t="s">
        <v>1101</v>
      </c>
      <c r="F403" s="64">
        <v>69122</v>
      </c>
      <c r="G403" s="65">
        <v>457</v>
      </c>
      <c r="H403" s="66">
        <v>3088893622</v>
      </c>
      <c r="I403" s="67">
        <v>7</v>
      </c>
      <c r="J403" s="68" t="s">
        <v>530</v>
      </c>
      <c r="K403" s="91"/>
      <c r="L403" s="84">
        <v>156.48</v>
      </c>
      <c r="M403" s="88" t="s">
        <v>529</v>
      </c>
      <c r="N403" s="71">
        <v>14.47963801</v>
      </c>
      <c r="O403" s="68" t="s">
        <v>531</v>
      </c>
      <c r="P403" s="70"/>
      <c r="Q403" s="91" t="str">
        <f t="shared" si="79"/>
        <v>NO</v>
      </c>
      <c r="R403" s="93" t="s">
        <v>530</v>
      </c>
      <c r="S403" s="95">
        <v>13188</v>
      </c>
      <c r="T403" s="75">
        <v>1414</v>
      </c>
      <c r="U403" s="75">
        <v>1175</v>
      </c>
      <c r="V403" s="97">
        <v>970</v>
      </c>
      <c r="W403" s="72">
        <f t="shared" si="80"/>
        <v>1</v>
      </c>
      <c r="X403" s="64">
        <f t="shared" si="81"/>
        <v>1</v>
      </c>
      <c r="Y403" s="64">
        <f t="shared" si="82"/>
        <v>0</v>
      </c>
      <c r="Z403" s="66">
        <f t="shared" si="83"/>
        <v>0</v>
      </c>
      <c r="AA403" s="99" t="str">
        <f t="shared" si="84"/>
        <v>SRSA</v>
      </c>
      <c r="AB403" s="72">
        <f t="shared" si="85"/>
        <v>1</v>
      </c>
      <c r="AC403" s="64">
        <f t="shared" si="86"/>
        <v>0</v>
      </c>
      <c r="AD403" s="66">
        <f t="shared" si="87"/>
        <v>0</v>
      </c>
      <c r="AE403" s="99" t="str">
        <f t="shared" si="88"/>
        <v>-</v>
      </c>
      <c r="AF403" s="72">
        <f t="shared" si="89"/>
        <v>0</v>
      </c>
    </row>
    <row r="404" spans="1:32" ht="12.75">
      <c r="A404" s="80">
        <v>3175630</v>
      </c>
      <c r="B404" s="81">
        <v>770046000</v>
      </c>
      <c r="C404" s="72" t="s">
        <v>364</v>
      </c>
      <c r="D404" s="64" t="s">
        <v>365</v>
      </c>
      <c r="E404" s="64" t="s">
        <v>366</v>
      </c>
      <c r="F404" s="64">
        <v>68059</v>
      </c>
      <c r="G404" s="65">
        <v>4925</v>
      </c>
      <c r="H404" s="66">
        <v>4025921300</v>
      </c>
      <c r="I404" s="67" t="s">
        <v>535</v>
      </c>
      <c r="J404" s="68" t="s">
        <v>531</v>
      </c>
      <c r="K404" s="91"/>
      <c r="L404" s="84">
        <v>1012.28</v>
      </c>
      <c r="M404" s="88" t="s">
        <v>528</v>
      </c>
      <c r="N404" s="71">
        <v>4.699927693</v>
      </c>
      <c r="O404" s="68" t="s">
        <v>531</v>
      </c>
      <c r="P404" s="70"/>
      <c r="Q404" s="91" t="str">
        <f t="shared" si="79"/>
        <v>NO</v>
      </c>
      <c r="R404" s="93" t="s">
        <v>531</v>
      </c>
      <c r="S404" s="95">
        <v>34433</v>
      </c>
      <c r="T404" s="75">
        <v>1199</v>
      </c>
      <c r="U404" s="75">
        <v>2937</v>
      </c>
      <c r="V404" s="97">
        <v>3917</v>
      </c>
      <c r="W404" s="72">
        <f t="shared" si="80"/>
        <v>0</v>
      </c>
      <c r="X404" s="64">
        <f t="shared" si="81"/>
        <v>0</v>
      </c>
      <c r="Y404" s="64">
        <f t="shared" si="82"/>
        <v>0</v>
      </c>
      <c r="Z404" s="66">
        <f t="shared" si="83"/>
        <v>0</v>
      </c>
      <c r="AA404" s="99" t="str">
        <f t="shared" si="84"/>
        <v>-</v>
      </c>
      <c r="AB404" s="72">
        <f t="shared" si="85"/>
        <v>0</v>
      </c>
      <c r="AC404" s="64">
        <f t="shared" si="86"/>
        <v>0</v>
      </c>
      <c r="AD404" s="66">
        <f t="shared" si="87"/>
        <v>0</v>
      </c>
      <c r="AE404" s="99" t="str">
        <f t="shared" si="88"/>
        <v>-</v>
      </c>
      <c r="AF404" s="72">
        <f t="shared" si="89"/>
        <v>0</v>
      </c>
    </row>
    <row r="405" spans="1:32" ht="12.75">
      <c r="A405" s="80">
        <v>3177180</v>
      </c>
      <c r="B405" s="81">
        <v>340001000</v>
      </c>
      <c r="C405" s="72" t="s">
        <v>440</v>
      </c>
      <c r="D405" s="64" t="s">
        <v>441</v>
      </c>
      <c r="E405" s="64" t="s">
        <v>442</v>
      </c>
      <c r="F405" s="64">
        <v>68466</v>
      </c>
      <c r="G405" s="65">
        <v>237</v>
      </c>
      <c r="H405" s="66">
        <v>4026453326</v>
      </c>
      <c r="I405" s="67">
        <v>7</v>
      </c>
      <c r="J405" s="68" t="s">
        <v>530</v>
      </c>
      <c r="K405" s="91"/>
      <c r="L405" s="84">
        <v>480.75</v>
      </c>
      <c r="M405" s="88" t="s">
        <v>528</v>
      </c>
      <c r="N405" s="71">
        <v>14.69465649</v>
      </c>
      <c r="O405" s="68" t="s">
        <v>531</v>
      </c>
      <c r="P405" s="70"/>
      <c r="Q405" s="91" t="str">
        <f t="shared" si="79"/>
        <v>NO</v>
      </c>
      <c r="R405" s="93" t="s">
        <v>530</v>
      </c>
      <c r="S405" s="95">
        <v>33395</v>
      </c>
      <c r="T405" s="75">
        <v>3960</v>
      </c>
      <c r="U405" s="75">
        <v>3501</v>
      </c>
      <c r="V405" s="97">
        <v>2837</v>
      </c>
      <c r="W405" s="72">
        <f t="shared" si="80"/>
        <v>1</v>
      </c>
      <c r="X405" s="64">
        <f t="shared" si="81"/>
        <v>1</v>
      </c>
      <c r="Y405" s="64">
        <f t="shared" si="82"/>
        <v>0</v>
      </c>
      <c r="Z405" s="66">
        <f t="shared" si="83"/>
        <v>0</v>
      </c>
      <c r="AA405" s="99" t="str">
        <f t="shared" si="84"/>
        <v>SRSA</v>
      </c>
      <c r="AB405" s="72">
        <f t="shared" si="85"/>
        <v>1</v>
      </c>
      <c r="AC405" s="64">
        <f t="shared" si="86"/>
        <v>0</v>
      </c>
      <c r="AD405" s="66">
        <f t="shared" si="87"/>
        <v>0</v>
      </c>
      <c r="AE405" s="99" t="str">
        <f t="shared" si="88"/>
        <v>-</v>
      </c>
      <c r="AF405" s="72">
        <f t="shared" si="89"/>
        <v>0</v>
      </c>
    </row>
    <row r="406" spans="1:32" ht="12.75">
      <c r="A406" s="80">
        <v>3100109</v>
      </c>
      <c r="B406" s="81">
        <v>330540000</v>
      </c>
      <c r="C406" s="72" t="s">
        <v>1095</v>
      </c>
      <c r="D406" s="64" t="s">
        <v>1096</v>
      </c>
      <c r="E406" s="64" t="s">
        <v>1097</v>
      </c>
      <c r="F406" s="64">
        <v>68967</v>
      </c>
      <c r="G406" s="65" t="s">
        <v>1098</v>
      </c>
      <c r="H406" s="66">
        <v>3088682222</v>
      </c>
      <c r="I406" s="67">
        <v>7</v>
      </c>
      <c r="J406" s="68" t="s">
        <v>530</v>
      </c>
      <c r="K406" s="91"/>
      <c r="L406" s="84">
        <v>489.25</v>
      </c>
      <c r="M406" s="88" t="s">
        <v>529</v>
      </c>
      <c r="N406" s="71">
        <v>21.81467181</v>
      </c>
      <c r="O406" s="68" t="s">
        <v>530</v>
      </c>
      <c r="P406" s="70"/>
      <c r="Q406" s="91" t="str">
        <f t="shared" si="79"/>
        <v>NO</v>
      </c>
      <c r="R406" s="93" t="s">
        <v>530</v>
      </c>
      <c r="S406" s="95">
        <v>28757</v>
      </c>
      <c r="T406" s="75">
        <v>6034</v>
      </c>
      <c r="U406" s="75">
        <v>3940</v>
      </c>
      <c r="V406" s="97">
        <v>3247</v>
      </c>
      <c r="W406" s="72">
        <f t="shared" si="80"/>
        <v>1</v>
      </c>
      <c r="X406" s="64">
        <f t="shared" si="81"/>
        <v>1</v>
      </c>
      <c r="Y406" s="64">
        <f t="shared" si="82"/>
        <v>0</v>
      </c>
      <c r="Z406" s="66">
        <f t="shared" si="83"/>
        <v>0</v>
      </c>
      <c r="AA406" s="99" t="str">
        <f t="shared" si="84"/>
        <v>SRSA</v>
      </c>
      <c r="AB406" s="72">
        <f t="shared" si="85"/>
        <v>1</v>
      </c>
      <c r="AC406" s="64">
        <f t="shared" si="86"/>
        <v>1</v>
      </c>
      <c r="AD406" s="66" t="str">
        <f t="shared" si="87"/>
        <v>Initial</v>
      </c>
      <c r="AE406" s="99" t="str">
        <f t="shared" si="88"/>
        <v>-</v>
      </c>
      <c r="AF406" s="72" t="str">
        <f t="shared" si="89"/>
        <v>SRSA</v>
      </c>
    </row>
    <row r="407" spans="1:32" ht="12.75">
      <c r="A407" s="80">
        <v>3176890</v>
      </c>
      <c r="B407" s="81">
        <v>390055000</v>
      </c>
      <c r="C407" s="72" t="s">
        <v>428</v>
      </c>
      <c r="D407" s="64" t="s">
        <v>429</v>
      </c>
      <c r="E407" s="64" t="s">
        <v>430</v>
      </c>
      <c r="F407" s="64">
        <v>68665</v>
      </c>
      <c r="G407" s="65">
        <v>220</v>
      </c>
      <c r="H407" s="66">
        <v>3084972431</v>
      </c>
      <c r="I407" s="67">
        <v>7</v>
      </c>
      <c r="J407" s="68" t="s">
        <v>530</v>
      </c>
      <c r="K407" s="91"/>
      <c r="L407" s="84">
        <v>119.26</v>
      </c>
      <c r="M407" s="88" t="s">
        <v>529</v>
      </c>
      <c r="N407" s="71">
        <v>17.58241758</v>
      </c>
      <c r="O407" s="68" t="s">
        <v>531</v>
      </c>
      <c r="P407" s="70"/>
      <c r="Q407" s="91" t="str">
        <f t="shared" si="79"/>
        <v>NO</v>
      </c>
      <c r="R407" s="93" t="s">
        <v>530</v>
      </c>
      <c r="S407" s="95">
        <v>12255</v>
      </c>
      <c r="T407" s="75">
        <v>2509</v>
      </c>
      <c r="U407" s="75">
        <v>1659</v>
      </c>
      <c r="V407" s="97">
        <v>813</v>
      </c>
      <c r="W407" s="72">
        <f t="shared" si="80"/>
        <v>1</v>
      </c>
      <c r="X407" s="64">
        <f t="shared" si="81"/>
        <v>1</v>
      </c>
      <c r="Y407" s="64">
        <f t="shared" si="82"/>
        <v>0</v>
      </c>
      <c r="Z407" s="66">
        <f t="shared" si="83"/>
        <v>0</v>
      </c>
      <c r="AA407" s="99" t="str">
        <f t="shared" si="84"/>
        <v>SRSA</v>
      </c>
      <c r="AB407" s="72">
        <f t="shared" si="85"/>
        <v>1</v>
      </c>
      <c r="AC407" s="64">
        <f t="shared" si="86"/>
        <v>0</v>
      </c>
      <c r="AD407" s="66">
        <f t="shared" si="87"/>
        <v>0</v>
      </c>
      <c r="AE407" s="99" t="str">
        <f t="shared" si="88"/>
        <v>-</v>
      </c>
      <c r="AF407" s="72">
        <f t="shared" si="89"/>
        <v>0</v>
      </c>
    </row>
    <row r="408" spans="1:32" ht="12.75">
      <c r="A408" s="80">
        <v>3154060</v>
      </c>
      <c r="B408" s="81">
        <v>160071000</v>
      </c>
      <c r="C408" s="72" t="s">
        <v>15</v>
      </c>
      <c r="D408" s="64" t="s">
        <v>1357</v>
      </c>
      <c r="E408" s="64" t="s">
        <v>1358</v>
      </c>
      <c r="F408" s="64">
        <v>69201</v>
      </c>
      <c r="G408" s="65">
        <v>1842</v>
      </c>
      <c r="H408" s="66">
        <v>4023761680</v>
      </c>
      <c r="I408" s="67">
        <v>7</v>
      </c>
      <c r="J408" s="68" t="s">
        <v>530</v>
      </c>
      <c r="K408" s="91"/>
      <c r="L408" s="84">
        <v>10.94</v>
      </c>
      <c r="M408" s="88" t="s">
        <v>529</v>
      </c>
      <c r="N408" s="71">
        <v>53.33333333</v>
      </c>
      <c r="O408" s="68" t="s">
        <v>530</v>
      </c>
      <c r="P408" s="70"/>
      <c r="Q408" s="91" t="str">
        <f t="shared" si="79"/>
        <v>NO</v>
      </c>
      <c r="R408" s="93" t="s">
        <v>530</v>
      </c>
      <c r="S408" s="95">
        <v>1343</v>
      </c>
      <c r="T408" s="75">
        <v>0</v>
      </c>
      <c r="U408" s="75">
        <v>24</v>
      </c>
      <c r="V408" s="97">
        <v>45</v>
      </c>
      <c r="W408" s="72">
        <f t="shared" si="80"/>
        <v>1</v>
      </c>
      <c r="X408" s="64">
        <f t="shared" si="81"/>
        <v>1</v>
      </c>
      <c r="Y408" s="64">
        <f t="shared" si="82"/>
        <v>0</v>
      </c>
      <c r="Z408" s="66">
        <f t="shared" si="83"/>
        <v>0</v>
      </c>
      <c r="AA408" s="99" t="str">
        <f t="shared" si="84"/>
        <v>SRSA</v>
      </c>
      <c r="AB408" s="72">
        <f t="shared" si="85"/>
        <v>1</v>
      </c>
      <c r="AC408" s="64">
        <f t="shared" si="86"/>
        <v>1</v>
      </c>
      <c r="AD408" s="66" t="str">
        <f t="shared" si="87"/>
        <v>Initial</v>
      </c>
      <c r="AE408" s="99" t="str">
        <f t="shared" si="88"/>
        <v>-</v>
      </c>
      <c r="AF408" s="72" t="str">
        <f t="shared" si="89"/>
        <v>SRSA</v>
      </c>
    </row>
    <row r="409" spans="1:32" ht="12.75">
      <c r="A409" s="80">
        <v>3147640</v>
      </c>
      <c r="B409" s="81">
        <v>520056000</v>
      </c>
      <c r="C409" s="72" t="s">
        <v>1571</v>
      </c>
      <c r="D409" s="64" t="s">
        <v>1572</v>
      </c>
      <c r="E409" s="64" t="s">
        <v>1445</v>
      </c>
      <c r="F409" s="64">
        <v>68778</v>
      </c>
      <c r="G409" s="65">
        <v>70</v>
      </c>
      <c r="H409" s="66">
        <v>4024972621</v>
      </c>
      <c r="I409" s="67">
        <v>7</v>
      </c>
      <c r="J409" s="68" t="s">
        <v>530</v>
      </c>
      <c r="K409" s="91"/>
      <c r="L409" s="84">
        <v>68.62</v>
      </c>
      <c r="M409" s="88" t="s">
        <v>529</v>
      </c>
      <c r="N409" s="71">
        <v>28.57142857</v>
      </c>
      <c r="O409" s="68" t="s">
        <v>530</v>
      </c>
      <c r="P409" s="70"/>
      <c r="Q409" s="91" t="str">
        <f t="shared" si="79"/>
        <v>NO</v>
      </c>
      <c r="R409" s="93" t="s">
        <v>530</v>
      </c>
      <c r="S409" s="95">
        <v>5677</v>
      </c>
      <c r="T409" s="75">
        <v>1244</v>
      </c>
      <c r="U409" s="75">
        <v>856</v>
      </c>
      <c r="V409" s="97">
        <v>477</v>
      </c>
      <c r="W409" s="72">
        <f t="shared" si="80"/>
        <v>1</v>
      </c>
      <c r="X409" s="64">
        <f t="shared" si="81"/>
        <v>1</v>
      </c>
      <c r="Y409" s="64">
        <f t="shared" si="82"/>
        <v>0</v>
      </c>
      <c r="Z409" s="66">
        <f t="shared" si="83"/>
        <v>0</v>
      </c>
      <c r="AA409" s="99" t="str">
        <f t="shared" si="84"/>
        <v>SRSA</v>
      </c>
      <c r="AB409" s="72">
        <f t="shared" si="85"/>
        <v>1</v>
      </c>
      <c r="AC409" s="64">
        <f t="shared" si="86"/>
        <v>1</v>
      </c>
      <c r="AD409" s="66" t="str">
        <f t="shared" si="87"/>
        <v>Initial</v>
      </c>
      <c r="AE409" s="99" t="str">
        <f t="shared" si="88"/>
        <v>-</v>
      </c>
      <c r="AF409" s="72" t="str">
        <f t="shared" si="89"/>
        <v>SRSA</v>
      </c>
    </row>
    <row r="410" spans="1:32" ht="12.75">
      <c r="A410" s="80">
        <v>3176980</v>
      </c>
      <c r="B410" s="81">
        <v>60017000</v>
      </c>
      <c r="C410" s="72" t="s">
        <v>431</v>
      </c>
      <c r="D410" s="64" t="s">
        <v>432</v>
      </c>
      <c r="E410" s="64" t="s">
        <v>433</v>
      </c>
      <c r="F410" s="64">
        <v>68660</v>
      </c>
      <c r="G410" s="65">
        <v>138</v>
      </c>
      <c r="H410" s="66">
        <v>4026782282</v>
      </c>
      <c r="I410" s="67">
        <v>7</v>
      </c>
      <c r="J410" s="68" t="s">
        <v>530</v>
      </c>
      <c r="K410" s="91"/>
      <c r="L410" s="84">
        <v>189.27</v>
      </c>
      <c r="M410" s="88" t="s">
        <v>529</v>
      </c>
      <c r="N410" s="71">
        <v>9.677419355</v>
      </c>
      <c r="O410" s="68" t="s">
        <v>531</v>
      </c>
      <c r="P410" s="70"/>
      <c r="Q410" s="91" t="str">
        <f t="shared" si="79"/>
        <v>NO</v>
      </c>
      <c r="R410" s="93" t="s">
        <v>530</v>
      </c>
      <c r="S410" s="95">
        <v>12141</v>
      </c>
      <c r="T410" s="75">
        <v>1672</v>
      </c>
      <c r="U410" s="75">
        <v>1612</v>
      </c>
      <c r="V410" s="97">
        <v>1161</v>
      </c>
      <c r="W410" s="72">
        <f t="shared" si="80"/>
        <v>1</v>
      </c>
      <c r="X410" s="64">
        <f t="shared" si="81"/>
        <v>1</v>
      </c>
      <c r="Y410" s="64">
        <f t="shared" si="82"/>
        <v>0</v>
      </c>
      <c r="Z410" s="66">
        <f t="shared" si="83"/>
        <v>0</v>
      </c>
      <c r="AA410" s="99" t="str">
        <f t="shared" si="84"/>
        <v>SRSA</v>
      </c>
      <c r="AB410" s="72">
        <f t="shared" si="85"/>
        <v>1</v>
      </c>
      <c r="AC410" s="64">
        <f t="shared" si="86"/>
        <v>0</v>
      </c>
      <c r="AD410" s="66">
        <f t="shared" si="87"/>
        <v>0</v>
      </c>
      <c r="AE410" s="99" t="str">
        <f t="shared" si="88"/>
        <v>-</v>
      </c>
      <c r="AF410" s="72">
        <f t="shared" si="89"/>
        <v>0</v>
      </c>
    </row>
    <row r="411" spans="1:32" ht="12.75">
      <c r="A411" s="80">
        <v>3170600</v>
      </c>
      <c r="B411" s="81">
        <v>470118000</v>
      </c>
      <c r="C411" s="72" t="s">
        <v>142</v>
      </c>
      <c r="D411" s="64" t="s">
        <v>143</v>
      </c>
      <c r="E411" s="64" t="s">
        <v>144</v>
      </c>
      <c r="F411" s="64">
        <v>68872</v>
      </c>
      <c r="G411" s="65">
        <v>2817</v>
      </c>
      <c r="H411" s="66">
        <v>3086876475</v>
      </c>
      <c r="I411" s="67">
        <v>7</v>
      </c>
      <c r="J411" s="68" t="s">
        <v>530</v>
      </c>
      <c r="K411" s="91"/>
      <c r="L411" s="84">
        <v>74.93</v>
      </c>
      <c r="M411" s="88" t="s">
        <v>528</v>
      </c>
      <c r="N411" s="71">
        <v>17.46031746</v>
      </c>
      <c r="O411" s="68" t="s">
        <v>531</v>
      </c>
      <c r="P411" s="70"/>
      <c r="Q411" s="91" t="str">
        <f t="shared" si="79"/>
        <v>NO</v>
      </c>
      <c r="R411" s="93" t="s">
        <v>530</v>
      </c>
      <c r="S411" s="95">
        <v>4468</v>
      </c>
      <c r="T411" s="75">
        <v>493</v>
      </c>
      <c r="U411" s="75">
        <v>156</v>
      </c>
      <c r="V411" s="97">
        <v>296</v>
      </c>
      <c r="W411" s="72">
        <f t="shared" si="80"/>
        <v>1</v>
      </c>
      <c r="X411" s="64">
        <f t="shared" si="81"/>
        <v>1</v>
      </c>
      <c r="Y411" s="64">
        <f t="shared" si="82"/>
        <v>0</v>
      </c>
      <c r="Z411" s="66">
        <f t="shared" si="83"/>
        <v>0</v>
      </c>
      <c r="AA411" s="99" t="str">
        <f t="shared" si="84"/>
        <v>SRSA</v>
      </c>
      <c r="AB411" s="72">
        <f t="shared" si="85"/>
        <v>1</v>
      </c>
      <c r="AC411" s="64">
        <f t="shared" si="86"/>
        <v>0</v>
      </c>
      <c r="AD411" s="66">
        <f t="shared" si="87"/>
        <v>0</v>
      </c>
      <c r="AE411" s="99" t="str">
        <f t="shared" si="88"/>
        <v>-</v>
      </c>
      <c r="AF411" s="72">
        <f t="shared" si="89"/>
        <v>0</v>
      </c>
    </row>
    <row r="412" spans="1:32" ht="12.75">
      <c r="A412" s="80">
        <v>3100085</v>
      </c>
      <c r="B412" s="81">
        <v>470001000</v>
      </c>
      <c r="C412" s="72" t="s">
        <v>1047</v>
      </c>
      <c r="D412" s="64" t="s">
        <v>1048</v>
      </c>
      <c r="E412" s="64" t="s">
        <v>1049</v>
      </c>
      <c r="F412" s="64">
        <v>68873</v>
      </c>
      <c r="G412" s="65">
        <v>325</v>
      </c>
      <c r="H412" s="66">
        <v>3087544433</v>
      </c>
      <c r="I412" s="67">
        <v>7</v>
      </c>
      <c r="J412" s="68" t="s">
        <v>530</v>
      </c>
      <c r="K412" s="91"/>
      <c r="L412" s="84">
        <v>624.94</v>
      </c>
      <c r="M412" s="88" t="s">
        <v>528</v>
      </c>
      <c r="N412" s="71">
        <v>9.661835749</v>
      </c>
      <c r="O412" s="68" t="s">
        <v>531</v>
      </c>
      <c r="P412" s="70"/>
      <c r="Q412" s="91" t="str">
        <f aca="true" t="shared" si="90" ref="Q412:Q443">IF(AND(ISNUMBER(P412),P412&gt;=20),"YES","NO")</f>
        <v>NO</v>
      </c>
      <c r="R412" s="93" t="s">
        <v>530</v>
      </c>
      <c r="S412" s="95">
        <v>26667</v>
      </c>
      <c r="T412" s="75">
        <v>3213</v>
      </c>
      <c r="U412" s="75">
        <v>3291</v>
      </c>
      <c r="V412" s="97">
        <v>2452</v>
      </c>
      <c r="W412" s="72">
        <f t="shared" si="80"/>
        <v>1</v>
      </c>
      <c r="X412" s="64">
        <f t="shared" si="81"/>
        <v>0</v>
      </c>
      <c r="Y412" s="64">
        <f t="shared" si="82"/>
        <v>0</v>
      </c>
      <c r="Z412" s="66">
        <f t="shared" si="83"/>
        <v>0</v>
      </c>
      <c r="AA412" s="99" t="str">
        <f t="shared" si="84"/>
        <v>-</v>
      </c>
      <c r="AB412" s="72">
        <f t="shared" si="85"/>
        <v>1</v>
      </c>
      <c r="AC412" s="64">
        <f t="shared" si="86"/>
        <v>0</v>
      </c>
      <c r="AD412" s="66">
        <f t="shared" si="87"/>
        <v>0</v>
      </c>
      <c r="AE412" s="99" t="str">
        <f t="shared" si="88"/>
        <v>-</v>
      </c>
      <c r="AF412" s="72">
        <f t="shared" si="89"/>
        <v>0</v>
      </c>
    </row>
    <row r="413" spans="1:32" ht="12.75">
      <c r="A413" s="80">
        <v>3125300</v>
      </c>
      <c r="B413" s="81">
        <v>780023000</v>
      </c>
      <c r="C413" s="72" t="s">
        <v>1451</v>
      </c>
      <c r="D413" s="64" t="s">
        <v>1452</v>
      </c>
      <c r="E413" s="64" t="s">
        <v>1453</v>
      </c>
      <c r="F413" s="64">
        <v>68018</v>
      </c>
      <c r="G413" s="65">
        <v>4066</v>
      </c>
      <c r="H413" s="66">
        <v>4024435236</v>
      </c>
      <c r="I413" s="67">
        <v>8</v>
      </c>
      <c r="J413" s="68" t="s">
        <v>530</v>
      </c>
      <c r="K413" s="91"/>
      <c r="L413" s="84">
        <v>6.57</v>
      </c>
      <c r="M413" s="88" t="s">
        <v>528</v>
      </c>
      <c r="N413" s="71">
        <v>0</v>
      </c>
      <c r="O413" s="68" t="s">
        <v>531</v>
      </c>
      <c r="P413" s="70"/>
      <c r="Q413" s="91" t="str">
        <f t="shared" si="90"/>
        <v>NO</v>
      </c>
      <c r="R413" s="93" t="s">
        <v>530</v>
      </c>
      <c r="S413" s="95">
        <v>1632</v>
      </c>
      <c r="T413" s="75">
        <v>0</v>
      </c>
      <c r="U413" s="75">
        <v>14</v>
      </c>
      <c r="V413" s="97">
        <v>26</v>
      </c>
      <c r="W413" s="72">
        <f t="shared" si="80"/>
        <v>1</v>
      </c>
      <c r="X413" s="64">
        <f t="shared" si="81"/>
        <v>1</v>
      </c>
      <c r="Y413" s="64">
        <f t="shared" si="82"/>
        <v>0</v>
      </c>
      <c r="Z413" s="66">
        <f t="shared" si="83"/>
        <v>0</v>
      </c>
      <c r="AA413" s="99" t="str">
        <f t="shared" si="84"/>
        <v>SRSA</v>
      </c>
      <c r="AB413" s="72">
        <f t="shared" si="85"/>
        <v>1</v>
      </c>
      <c r="AC413" s="64">
        <f t="shared" si="86"/>
        <v>0</v>
      </c>
      <c r="AD413" s="66">
        <f t="shared" si="87"/>
        <v>0</v>
      </c>
      <c r="AE413" s="99" t="str">
        <f t="shared" si="88"/>
        <v>-</v>
      </c>
      <c r="AF413" s="72">
        <f t="shared" si="89"/>
        <v>0</v>
      </c>
    </row>
    <row r="414" spans="1:32" ht="12.75">
      <c r="A414" s="82">
        <v>3100041</v>
      </c>
      <c r="B414" s="82">
        <v>840003000</v>
      </c>
      <c r="C414" s="72" t="s">
        <v>995</v>
      </c>
      <c r="D414" s="64" t="s">
        <v>996</v>
      </c>
      <c r="E414" s="64" t="s">
        <v>997</v>
      </c>
      <c r="F414" s="64">
        <v>68779</v>
      </c>
      <c r="G414" s="64">
        <v>749</v>
      </c>
      <c r="H414" s="66">
        <v>4024392233</v>
      </c>
      <c r="I414" s="67">
        <v>7</v>
      </c>
      <c r="J414" s="68" t="s">
        <v>530</v>
      </c>
      <c r="K414" s="91"/>
      <c r="L414" s="84">
        <v>441.4</v>
      </c>
      <c r="M414" s="88" t="s">
        <v>528</v>
      </c>
      <c r="N414" s="71">
        <v>10.6</v>
      </c>
      <c r="O414" s="68" t="s">
        <v>531</v>
      </c>
      <c r="P414" s="70"/>
      <c r="Q414" s="91" t="str">
        <f t="shared" si="90"/>
        <v>NO</v>
      </c>
      <c r="R414" s="93" t="s">
        <v>530</v>
      </c>
      <c r="S414" s="95">
        <v>19400</v>
      </c>
      <c r="T414" s="75">
        <v>2971</v>
      </c>
      <c r="U414" s="75">
        <v>2530</v>
      </c>
      <c r="V414" s="97">
        <v>2545</v>
      </c>
      <c r="W414" s="72">
        <f t="shared" si="80"/>
        <v>1</v>
      </c>
      <c r="X414" s="64">
        <f t="shared" si="81"/>
        <v>1</v>
      </c>
      <c r="Y414" s="64">
        <f t="shared" si="82"/>
        <v>0</v>
      </c>
      <c r="Z414" s="66">
        <f t="shared" si="83"/>
        <v>0</v>
      </c>
      <c r="AA414" s="99" t="str">
        <f t="shared" si="84"/>
        <v>SRSA</v>
      </c>
      <c r="AB414" s="72">
        <f t="shared" si="85"/>
        <v>1</v>
      </c>
      <c r="AC414" s="64">
        <f t="shared" si="86"/>
        <v>0</v>
      </c>
      <c r="AD414" s="66">
        <f t="shared" si="87"/>
        <v>0</v>
      </c>
      <c r="AE414" s="99" t="str">
        <f t="shared" si="88"/>
        <v>-</v>
      </c>
      <c r="AF414" s="72">
        <f t="shared" si="89"/>
        <v>0</v>
      </c>
    </row>
    <row r="415" spans="1:32" ht="12.75">
      <c r="A415" s="80">
        <v>3177100</v>
      </c>
      <c r="B415" s="81">
        <v>570501000</v>
      </c>
      <c r="C415" s="72" t="s">
        <v>434</v>
      </c>
      <c r="D415" s="64" t="s">
        <v>435</v>
      </c>
      <c r="E415" s="64" t="s">
        <v>436</v>
      </c>
      <c r="F415" s="64">
        <v>69163</v>
      </c>
      <c r="G415" s="65">
        <v>128</v>
      </c>
      <c r="H415" s="66">
        <v>3086362252</v>
      </c>
      <c r="I415" s="67">
        <v>7</v>
      </c>
      <c r="J415" s="68" t="s">
        <v>530</v>
      </c>
      <c r="K415" s="91"/>
      <c r="L415" s="84">
        <v>156.29</v>
      </c>
      <c r="M415" s="88" t="s">
        <v>529</v>
      </c>
      <c r="N415" s="71">
        <v>13.66906475</v>
      </c>
      <c r="O415" s="68" t="s">
        <v>531</v>
      </c>
      <c r="P415" s="70"/>
      <c r="Q415" s="91" t="str">
        <f t="shared" si="90"/>
        <v>NO</v>
      </c>
      <c r="R415" s="93" t="s">
        <v>530</v>
      </c>
      <c r="S415" s="95">
        <v>9576</v>
      </c>
      <c r="T415" s="75">
        <v>1342</v>
      </c>
      <c r="U415" s="75">
        <v>1297</v>
      </c>
      <c r="V415" s="97">
        <v>604</v>
      </c>
      <c r="W415" s="72">
        <f t="shared" si="80"/>
        <v>1</v>
      </c>
      <c r="X415" s="64">
        <f t="shared" si="81"/>
        <v>1</v>
      </c>
      <c r="Y415" s="64">
        <f t="shared" si="82"/>
        <v>0</v>
      </c>
      <c r="Z415" s="66">
        <f t="shared" si="83"/>
        <v>0</v>
      </c>
      <c r="AA415" s="99" t="str">
        <f t="shared" si="84"/>
        <v>SRSA</v>
      </c>
      <c r="AB415" s="72">
        <f t="shared" si="85"/>
        <v>1</v>
      </c>
      <c r="AC415" s="64">
        <f t="shared" si="86"/>
        <v>0</v>
      </c>
      <c r="AD415" s="66">
        <f t="shared" si="87"/>
        <v>0</v>
      </c>
      <c r="AE415" s="99" t="str">
        <f t="shared" si="88"/>
        <v>-</v>
      </c>
      <c r="AF415" s="72">
        <f t="shared" si="89"/>
        <v>0</v>
      </c>
    </row>
    <row r="416" spans="1:32" ht="12.75">
      <c r="A416" s="80">
        <v>3129320</v>
      </c>
      <c r="B416" s="81">
        <v>600028000</v>
      </c>
      <c r="C416" s="72" t="s">
        <v>1475</v>
      </c>
      <c r="D416" s="64" t="s">
        <v>1476</v>
      </c>
      <c r="E416" s="64" t="s">
        <v>1352</v>
      </c>
      <c r="F416" s="64">
        <v>69167</v>
      </c>
      <c r="G416" s="65">
        <v>9210</v>
      </c>
      <c r="H416" s="66">
        <v>3085872292</v>
      </c>
      <c r="I416" s="67">
        <v>7</v>
      </c>
      <c r="J416" s="68" t="s">
        <v>530</v>
      </c>
      <c r="K416" s="91"/>
      <c r="L416" s="84">
        <v>4.75</v>
      </c>
      <c r="M416" s="88" t="s">
        <v>528</v>
      </c>
      <c r="N416" s="71">
        <v>7.692307692</v>
      </c>
      <c r="O416" s="68" t="s">
        <v>531</v>
      </c>
      <c r="P416" s="70"/>
      <c r="Q416" s="91" t="str">
        <f t="shared" si="90"/>
        <v>NO</v>
      </c>
      <c r="R416" s="93" t="s">
        <v>530</v>
      </c>
      <c r="S416" s="95">
        <v>1124</v>
      </c>
      <c r="T416" s="75">
        <v>0</v>
      </c>
      <c r="U416" s="75">
        <v>10</v>
      </c>
      <c r="V416" s="97">
        <v>19</v>
      </c>
      <c r="W416" s="72">
        <f t="shared" si="80"/>
        <v>1</v>
      </c>
      <c r="X416" s="64">
        <f t="shared" si="81"/>
        <v>1</v>
      </c>
      <c r="Y416" s="64">
        <f t="shared" si="82"/>
        <v>0</v>
      </c>
      <c r="Z416" s="66">
        <f t="shared" si="83"/>
        <v>0</v>
      </c>
      <c r="AA416" s="99" t="str">
        <f t="shared" si="84"/>
        <v>SRSA</v>
      </c>
      <c r="AB416" s="72">
        <f t="shared" si="85"/>
        <v>1</v>
      </c>
      <c r="AC416" s="64">
        <f t="shared" si="86"/>
        <v>0</v>
      </c>
      <c r="AD416" s="66">
        <f t="shared" si="87"/>
        <v>0</v>
      </c>
      <c r="AE416" s="99" t="str">
        <f t="shared" si="88"/>
        <v>-</v>
      </c>
      <c r="AF416" s="72">
        <f t="shared" si="89"/>
        <v>0</v>
      </c>
    </row>
    <row r="417" spans="1:32" ht="12.75">
      <c r="A417" s="80">
        <v>3143560</v>
      </c>
      <c r="B417" s="81">
        <v>450049000</v>
      </c>
      <c r="C417" s="72" t="s">
        <v>1557</v>
      </c>
      <c r="D417" s="64" t="s">
        <v>1558</v>
      </c>
      <c r="E417" s="64" t="s">
        <v>1472</v>
      </c>
      <c r="F417" s="64">
        <v>68763</v>
      </c>
      <c r="G417" s="65">
        <v>5338</v>
      </c>
      <c r="H417" s="66">
        <v>4023362218</v>
      </c>
      <c r="I417" s="67">
        <v>7</v>
      </c>
      <c r="J417" s="68" t="s">
        <v>530</v>
      </c>
      <c r="K417" s="91"/>
      <c r="L417" s="84">
        <v>3.81</v>
      </c>
      <c r="M417" s="88" t="s">
        <v>529</v>
      </c>
      <c r="N417" s="71">
        <v>0</v>
      </c>
      <c r="O417" s="68" t="s">
        <v>531</v>
      </c>
      <c r="P417" s="70"/>
      <c r="Q417" s="91" t="str">
        <f t="shared" si="90"/>
        <v>NO</v>
      </c>
      <c r="R417" s="93" t="s">
        <v>530</v>
      </c>
      <c r="S417" s="95">
        <v>254</v>
      </c>
      <c r="T417" s="75">
        <v>0</v>
      </c>
      <c r="U417" s="75">
        <v>8</v>
      </c>
      <c r="V417" s="97">
        <v>15</v>
      </c>
      <c r="W417" s="72">
        <f t="shared" si="80"/>
        <v>1</v>
      </c>
      <c r="X417" s="64">
        <f t="shared" si="81"/>
        <v>1</v>
      </c>
      <c r="Y417" s="64">
        <f t="shared" si="82"/>
        <v>0</v>
      </c>
      <c r="Z417" s="66">
        <f t="shared" si="83"/>
        <v>0</v>
      </c>
      <c r="AA417" s="99" t="str">
        <f t="shared" si="84"/>
        <v>SRSA</v>
      </c>
      <c r="AB417" s="72">
        <f t="shared" si="85"/>
        <v>1</v>
      </c>
      <c r="AC417" s="64">
        <f t="shared" si="86"/>
        <v>0</v>
      </c>
      <c r="AD417" s="66">
        <f t="shared" si="87"/>
        <v>0</v>
      </c>
      <c r="AE417" s="99" t="str">
        <f t="shared" si="88"/>
        <v>-</v>
      </c>
      <c r="AF417" s="72">
        <f t="shared" si="89"/>
        <v>0</v>
      </c>
    </row>
    <row r="418" spans="1:32" ht="12.75">
      <c r="A418" s="80">
        <v>3177190</v>
      </c>
      <c r="B418" s="81">
        <v>490033000</v>
      </c>
      <c r="C418" s="72" t="s">
        <v>443</v>
      </c>
      <c r="D418" s="64" t="s">
        <v>444</v>
      </c>
      <c r="E418" s="64" t="s">
        <v>445</v>
      </c>
      <c r="F418" s="64">
        <v>68443</v>
      </c>
      <c r="G418" s="65">
        <v>39</v>
      </c>
      <c r="H418" s="66">
        <v>4028664761</v>
      </c>
      <c r="I418" s="67">
        <v>7</v>
      </c>
      <c r="J418" s="68" t="s">
        <v>530</v>
      </c>
      <c r="K418" s="91"/>
      <c r="L418" s="84">
        <v>221.39</v>
      </c>
      <c r="M418" s="88" t="s">
        <v>528</v>
      </c>
      <c r="N418" s="71">
        <v>8</v>
      </c>
      <c r="O418" s="68" t="s">
        <v>531</v>
      </c>
      <c r="P418" s="70"/>
      <c r="Q418" s="91" t="str">
        <f t="shared" si="90"/>
        <v>NO</v>
      </c>
      <c r="R418" s="93" t="s">
        <v>530</v>
      </c>
      <c r="S418" s="95">
        <v>5987</v>
      </c>
      <c r="T418" s="75">
        <v>718</v>
      </c>
      <c r="U418" s="75">
        <v>889</v>
      </c>
      <c r="V418" s="97">
        <v>836</v>
      </c>
      <c r="W418" s="72">
        <f t="shared" si="80"/>
        <v>1</v>
      </c>
      <c r="X418" s="64">
        <f t="shared" si="81"/>
        <v>1</v>
      </c>
      <c r="Y418" s="64">
        <f t="shared" si="82"/>
        <v>0</v>
      </c>
      <c r="Z418" s="66">
        <f t="shared" si="83"/>
        <v>0</v>
      </c>
      <c r="AA418" s="99" t="str">
        <f t="shared" si="84"/>
        <v>SRSA</v>
      </c>
      <c r="AB418" s="72">
        <f t="shared" si="85"/>
        <v>1</v>
      </c>
      <c r="AC418" s="64">
        <f t="shared" si="86"/>
        <v>0</v>
      </c>
      <c r="AD418" s="66">
        <f t="shared" si="87"/>
        <v>0</v>
      </c>
      <c r="AE418" s="99" t="str">
        <f t="shared" si="88"/>
        <v>-</v>
      </c>
      <c r="AF418" s="72">
        <f t="shared" si="89"/>
        <v>0</v>
      </c>
    </row>
    <row r="419" spans="1:32" ht="12.75">
      <c r="A419" s="80">
        <v>3135580</v>
      </c>
      <c r="B419" s="81">
        <v>100036000</v>
      </c>
      <c r="C419" s="72" t="s">
        <v>1527</v>
      </c>
      <c r="D419" s="64" t="s">
        <v>1528</v>
      </c>
      <c r="E419" s="64" t="s">
        <v>998</v>
      </c>
      <c r="F419" s="64">
        <v>68847</v>
      </c>
      <c r="G419" s="65">
        <v>9419</v>
      </c>
      <c r="H419" s="66">
        <v>3082349486</v>
      </c>
      <c r="I419" s="67">
        <v>7</v>
      </c>
      <c r="J419" s="68" t="s">
        <v>530</v>
      </c>
      <c r="K419" s="91"/>
      <c r="L419" s="84">
        <v>33.18</v>
      </c>
      <c r="M419" s="88" t="s">
        <v>528</v>
      </c>
      <c r="N419" s="71">
        <v>10</v>
      </c>
      <c r="O419" s="68" t="s">
        <v>531</v>
      </c>
      <c r="P419" s="70"/>
      <c r="Q419" s="91" t="str">
        <f t="shared" si="90"/>
        <v>NO</v>
      </c>
      <c r="R419" s="93" t="s">
        <v>530</v>
      </c>
      <c r="S419" s="95">
        <v>1045</v>
      </c>
      <c r="T419" s="75">
        <v>0</v>
      </c>
      <c r="U419" s="75">
        <v>67</v>
      </c>
      <c r="V419" s="97">
        <v>127</v>
      </c>
      <c r="W419" s="72">
        <f t="shared" si="80"/>
        <v>1</v>
      </c>
      <c r="X419" s="64">
        <f t="shared" si="81"/>
        <v>1</v>
      </c>
      <c r="Y419" s="64">
        <f t="shared" si="82"/>
        <v>0</v>
      </c>
      <c r="Z419" s="66">
        <f t="shared" si="83"/>
        <v>0</v>
      </c>
      <c r="AA419" s="99" t="str">
        <f t="shared" si="84"/>
        <v>SRSA</v>
      </c>
      <c r="AB419" s="72">
        <f t="shared" si="85"/>
        <v>1</v>
      </c>
      <c r="AC419" s="64">
        <f t="shared" si="86"/>
        <v>0</v>
      </c>
      <c r="AD419" s="66">
        <f t="shared" si="87"/>
        <v>0</v>
      </c>
      <c r="AE419" s="99" t="str">
        <f t="shared" si="88"/>
        <v>-</v>
      </c>
      <c r="AF419" s="72">
        <f t="shared" si="89"/>
        <v>0</v>
      </c>
    </row>
    <row r="420" spans="1:32" ht="12.75">
      <c r="A420" s="80">
        <v>3135430</v>
      </c>
      <c r="B420" s="81">
        <v>300036000</v>
      </c>
      <c r="C420" s="72" t="s">
        <v>1524</v>
      </c>
      <c r="D420" s="64" t="s">
        <v>1525</v>
      </c>
      <c r="E420" s="64" t="s">
        <v>1526</v>
      </c>
      <c r="F420" s="64">
        <v>68444</v>
      </c>
      <c r="G420" s="65">
        <v>96</v>
      </c>
      <c r="H420" s="66">
        <v>4027594727</v>
      </c>
      <c r="I420" s="67">
        <v>7</v>
      </c>
      <c r="J420" s="68" t="s">
        <v>530</v>
      </c>
      <c r="K420" s="91"/>
      <c r="L420" s="84">
        <v>3.66</v>
      </c>
      <c r="M420" s="88" t="s">
        <v>528</v>
      </c>
      <c r="N420" s="71">
        <v>15.38461538</v>
      </c>
      <c r="O420" s="68" t="s">
        <v>531</v>
      </c>
      <c r="P420" s="70"/>
      <c r="Q420" s="91" t="str">
        <f t="shared" si="90"/>
        <v>NO</v>
      </c>
      <c r="R420" s="93" t="s">
        <v>530</v>
      </c>
      <c r="S420" s="95">
        <v>759</v>
      </c>
      <c r="T420" s="75">
        <v>0</v>
      </c>
      <c r="U420" s="75">
        <v>12</v>
      </c>
      <c r="V420" s="97">
        <v>22</v>
      </c>
      <c r="W420" s="72">
        <f t="shared" si="80"/>
        <v>1</v>
      </c>
      <c r="X420" s="64">
        <f t="shared" si="81"/>
        <v>1</v>
      </c>
      <c r="Y420" s="64">
        <f t="shared" si="82"/>
        <v>0</v>
      </c>
      <c r="Z420" s="66">
        <f t="shared" si="83"/>
        <v>0</v>
      </c>
      <c r="AA420" s="99" t="str">
        <f t="shared" si="84"/>
        <v>SRSA</v>
      </c>
      <c r="AB420" s="72">
        <f t="shared" si="85"/>
        <v>1</v>
      </c>
      <c r="AC420" s="64">
        <f t="shared" si="86"/>
        <v>0</v>
      </c>
      <c r="AD420" s="66">
        <f t="shared" si="87"/>
        <v>0</v>
      </c>
      <c r="AE420" s="99" t="str">
        <f t="shared" si="88"/>
        <v>-</v>
      </c>
      <c r="AF420" s="72">
        <f t="shared" si="89"/>
        <v>0</v>
      </c>
    </row>
    <row r="421" spans="1:32" ht="12.75">
      <c r="A421" s="80">
        <v>3100082</v>
      </c>
      <c r="B421" s="81">
        <v>450044000</v>
      </c>
      <c r="C421" s="72" t="s">
        <v>1044</v>
      </c>
      <c r="D421" s="64" t="s">
        <v>1045</v>
      </c>
      <c r="E421" s="64" t="s">
        <v>1046</v>
      </c>
      <c r="F421" s="64">
        <v>68780</v>
      </c>
      <c r="G421" s="65">
        <v>99</v>
      </c>
      <c r="H421" s="66">
        <v>4029243302</v>
      </c>
      <c r="I421" s="67">
        <v>7</v>
      </c>
      <c r="J421" s="68" t="s">
        <v>530</v>
      </c>
      <c r="K421" s="91"/>
      <c r="L421" s="84">
        <v>170.04</v>
      </c>
      <c r="M421" s="88" t="s">
        <v>529</v>
      </c>
      <c r="N421" s="71">
        <v>13.10679612</v>
      </c>
      <c r="O421" s="68" t="s">
        <v>531</v>
      </c>
      <c r="P421" s="70"/>
      <c r="Q421" s="91" t="str">
        <f t="shared" si="90"/>
        <v>NO</v>
      </c>
      <c r="R421" s="93" t="s">
        <v>530</v>
      </c>
      <c r="S421" s="95">
        <v>14618</v>
      </c>
      <c r="T421" s="75">
        <v>1709</v>
      </c>
      <c r="U421" s="75">
        <v>1529</v>
      </c>
      <c r="V421" s="97">
        <v>1029</v>
      </c>
      <c r="W421" s="72">
        <f t="shared" si="80"/>
        <v>1</v>
      </c>
      <c r="X421" s="64">
        <f t="shared" si="81"/>
        <v>1</v>
      </c>
      <c r="Y421" s="64">
        <f t="shared" si="82"/>
        <v>0</v>
      </c>
      <c r="Z421" s="66">
        <f t="shared" si="83"/>
        <v>0</v>
      </c>
      <c r="AA421" s="99" t="str">
        <f t="shared" si="84"/>
        <v>SRSA</v>
      </c>
      <c r="AB421" s="72">
        <f t="shared" si="85"/>
        <v>1</v>
      </c>
      <c r="AC421" s="64">
        <f t="shared" si="86"/>
        <v>0</v>
      </c>
      <c r="AD421" s="66">
        <f t="shared" si="87"/>
        <v>0</v>
      </c>
      <c r="AE421" s="99" t="str">
        <f t="shared" si="88"/>
        <v>-</v>
      </c>
      <c r="AF421" s="72">
        <f t="shared" si="89"/>
        <v>0</v>
      </c>
    </row>
    <row r="422" spans="1:32" ht="12.75">
      <c r="A422" s="80">
        <v>3130090</v>
      </c>
      <c r="B422" s="81">
        <v>130028000</v>
      </c>
      <c r="C422" s="72" t="s">
        <v>1479</v>
      </c>
      <c r="D422" s="64" t="s">
        <v>1480</v>
      </c>
      <c r="E422" s="64" t="s">
        <v>1481</v>
      </c>
      <c r="F422" s="64">
        <v>68048</v>
      </c>
      <c r="G422" s="65">
        <v>7224</v>
      </c>
      <c r="H422" s="66">
        <v>4022988402</v>
      </c>
      <c r="I422" s="67">
        <v>3</v>
      </c>
      <c r="J422" s="68" t="s">
        <v>531</v>
      </c>
      <c r="K422" s="91"/>
      <c r="L422" s="84">
        <v>46.19</v>
      </c>
      <c r="M422" s="88" t="s">
        <v>528</v>
      </c>
      <c r="N422" s="71">
        <v>5.263157895</v>
      </c>
      <c r="O422" s="68" t="s">
        <v>531</v>
      </c>
      <c r="P422" s="70"/>
      <c r="Q422" s="91" t="str">
        <f t="shared" si="90"/>
        <v>NO</v>
      </c>
      <c r="R422" s="93" t="s">
        <v>531</v>
      </c>
      <c r="S422" s="95">
        <v>4400</v>
      </c>
      <c r="T422" s="75">
        <v>0</v>
      </c>
      <c r="U422" s="75">
        <v>95</v>
      </c>
      <c r="V422" s="97">
        <v>180</v>
      </c>
      <c r="W422" s="72">
        <f t="shared" si="80"/>
        <v>0</v>
      </c>
      <c r="X422" s="64">
        <f t="shared" si="81"/>
        <v>1</v>
      </c>
      <c r="Y422" s="64">
        <f t="shared" si="82"/>
        <v>0</v>
      </c>
      <c r="Z422" s="66">
        <f t="shared" si="83"/>
        <v>0</v>
      </c>
      <c r="AA422" s="99" t="str">
        <f t="shared" si="84"/>
        <v>-</v>
      </c>
      <c r="AB422" s="72">
        <f t="shared" si="85"/>
        <v>0</v>
      </c>
      <c r="AC422" s="64">
        <f t="shared" si="86"/>
        <v>0</v>
      </c>
      <c r="AD422" s="66">
        <f t="shared" si="87"/>
        <v>0</v>
      </c>
      <c r="AE422" s="99" t="str">
        <f t="shared" si="88"/>
        <v>-</v>
      </c>
      <c r="AF422" s="72">
        <f t="shared" si="89"/>
        <v>0</v>
      </c>
    </row>
    <row r="423" spans="1:32" ht="12.75">
      <c r="A423" s="80">
        <v>3177340</v>
      </c>
      <c r="B423" s="81">
        <v>240101000</v>
      </c>
      <c r="C423" s="72" t="s">
        <v>446</v>
      </c>
      <c r="D423" s="64" t="s">
        <v>447</v>
      </c>
      <c r="E423" s="64" t="s">
        <v>448</v>
      </c>
      <c r="F423" s="64">
        <v>68878</v>
      </c>
      <c r="G423" s="65">
        <v>126</v>
      </c>
      <c r="H423" s="66">
        <v>3087522925</v>
      </c>
      <c r="I423" s="67">
        <v>7</v>
      </c>
      <c r="J423" s="68" t="s">
        <v>530</v>
      </c>
      <c r="K423" s="91"/>
      <c r="L423" s="84">
        <v>180.15</v>
      </c>
      <c r="M423" s="88" t="s">
        <v>528</v>
      </c>
      <c r="N423" s="71">
        <v>11.8226601</v>
      </c>
      <c r="O423" s="68" t="s">
        <v>531</v>
      </c>
      <c r="P423" s="70"/>
      <c r="Q423" s="91" t="str">
        <f t="shared" si="90"/>
        <v>NO</v>
      </c>
      <c r="R423" s="93" t="s">
        <v>530</v>
      </c>
      <c r="S423" s="95">
        <v>13572</v>
      </c>
      <c r="T423" s="75">
        <v>1750</v>
      </c>
      <c r="U423" s="75">
        <v>1444</v>
      </c>
      <c r="V423" s="97">
        <v>1208</v>
      </c>
      <c r="W423" s="72">
        <f t="shared" si="80"/>
        <v>1</v>
      </c>
      <c r="X423" s="64">
        <f t="shared" si="81"/>
        <v>1</v>
      </c>
      <c r="Y423" s="64">
        <f t="shared" si="82"/>
        <v>0</v>
      </c>
      <c r="Z423" s="66">
        <f t="shared" si="83"/>
        <v>0</v>
      </c>
      <c r="AA423" s="99" t="str">
        <f t="shared" si="84"/>
        <v>SRSA</v>
      </c>
      <c r="AB423" s="72">
        <f t="shared" si="85"/>
        <v>1</v>
      </c>
      <c r="AC423" s="64">
        <f t="shared" si="86"/>
        <v>0</v>
      </c>
      <c r="AD423" s="66">
        <f t="shared" si="87"/>
        <v>0</v>
      </c>
      <c r="AE423" s="99" t="str">
        <f t="shared" si="88"/>
        <v>-</v>
      </c>
      <c r="AF423" s="72">
        <f t="shared" si="89"/>
        <v>0</v>
      </c>
    </row>
    <row r="424" spans="1:32" ht="12.75">
      <c r="A424" s="80">
        <v>3107890</v>
      </c>
      <c r="B424" s="81">
        <v>590003000</v>
      </c>
      <c r="C424" s="72" t="s">
        <v>1336</v>
      </c>
      <c r="D424" s="64" t="s">
        <v>984</v>
      </c>
      <c r="E424" s="64" t="s">
        <v>985</v>
      </c>
      <c r="F424" s="64">
        <v>68748</v>
      </c>
      <c r="G424" s="65">
        <v>210</v>
      </c>
      <c r="H424" s="66">
        <v>4023719075</v>
      </c>
      <c r="I424" s="67">
        <v>7</v>
      </c>
      <c r="J424" s="68" t="s">
        <v>530</v>
      </c>
      <c r="K424" s="91"/>
      <c r="L424" s="84">
        <v>91.09</v>
      </c>
      <c r="M424" s="88" t="s">
        <v>529</v>
      </c>
      <c r="N424" s="71">
        <v>1.374570447</v>
      </c>
      <c r="O424" s="68" t="s">
        <v>531</v>
      </c>
      <c r="P424" s="70"/>
      <c r="Q424" s="91" t="str">
        <f t="shared" si="90"/>
        <v>NO</v>
      </c>
      <c r="R424" s="93" t="s">
        <v>530</v>
      </c>
      <c r="S424" s="95">
        <v>2036</v>
      </c>
      <c r="T424" s="75">
        <v>0</v>
      </c>
      <c r="U424" s="75">
        <v>175</v>
      </c>
      <c r="V424" s="97">
        <v>334</v>
      </c>
      <c r="W424" s="72">
        <f t="shared" si="80"/>
        <v>1</v>
      </c>
      <c r="X424" s="64">
        <f t="shared" si="81"/>
        <v>1</v>
      </c>
      <c r="Y424" s="64">
        <f t="shared" si="82"/>
        <v>0</v>
      </c>
      <c r="Z424" s="66">
        <f t="shared" si="83"/>
        <v>0</v>
      </c>
      <c r="AA424" s="99" t="str">
        <f t="shared" si="84"/>
        <v>SRSA</v>
      </c>
      <c r="AB424" s="72">
        <f t="shared" si="85"/>
        <v>1</v>
      </c>
      <c r="AC424" s="64">
        <f t="shared" si="86"/>
        <v>0</v>
      </c>
      <c r="AD424" s="66">
        <f t="shared" si="87"/>
        <v>0</v>
      </c>
      <c r="AE424" s="99" t="str">
        <f t="shared" si="88"/>
        <v>-</v>
      </c>
      <c r="AF424" s="72">
        <f t="shared" si="89"/>
        <v>0</v>
      </c>
    </row>
    <row r="425" spans="1:32" ht="12.75">
      <c r="A425" s="80">
        <v>3134830</v>
      </c>
      <c r="B425" s="81">
        <v>20035000</v>
      </c>
      <c r="C425" s="72" t="s">
        <v>1519</v>
      </c>
      <c r="D425" s="64" t="s">
        <v>1520</v>
      </c>
      <c r="E425" s="64" t="s">
        <v>1350</v>
      </c>
      <c r="F425" s="64">
        <v>68756</v>
      </c>
      <c r="G425" s="65">
        <v>5024</v>
      </c>
      <c r="H425" s="66">
        <v>4028422615</v>
      </c>
      <c r="I425" s="67">
        <v>7</v>
      </c>
      <c r="J425" s="68" t="s">
        <v>530</v>
      </c>
      <c r="K425" s="91"/>
      <c r="L425" s="84">
        <v>4.84</v>
      </c>
      <c r="M425" s="88" t="s">
        <v>529</v>
      </c>
      <c r="N425" s="71">
        <v>16.66666667</v>
      </c>
      <c r="O425" s="68" t="s">
        <v>531</v>
      </c>
      <c r="P425" s="70"/>
      <c r="Q425" s="91" t="str">
        <f t="shared" si="90"/>
        <v>NO</v>
      </c>
      <c r="R425" s="93" t="s">
        <v>530</v>
      </c>
      <c r="S425" s="95">
        <v>496</v>
      </c>
      <c r="T425" s="75">
        <v>0</v>
      </c>
      <c r="U425" s="75">
        <v>9</v>
      </c>
      <c r="V425" s="97">
        <v>19</v>
      </c>
      <c r="W425" s="72">
        <f t="shared" si="80"/>
        <v>1</v>
      </c>
      <c r="X425" s="64">
        <f t="shared" si="81"/>
        <v>1</v>
      </c>
      <c r="Y425" s="64">
        <f t="shared" si="82"/>
        <v>0</v>
      </c>
      <c r="Z425" s="66">
        <f t="shared" si="83"/>
        <v>0</v>
      </c>
      <c r="AA425" s="99" t="str">
        <f t="shared" si="84"/>
        <v>SRSA</v>
      </c>
      <c r="AB425" s="72">
        <f t="shared" si="85"/>
        <v>1</v>
      </c>
      <c r="AC425" s="64">
        <f t="shared" si="86"/>
        <v>0</v>
      </c>
      <c r="AD425" s="66">
        <f t="shared" si="87"/>
        <v>0</v>
      </c>
      <c r="AE425" s="99" t="str">
        <f t="shared" si="88"/>
        <v>-</v>
      </c>
      <c r="AF425" s="72">
        <f t="shared" si="89"/>
        <v>0</v>
      </c>
    </row>
    <row r="426" spans="1:32" ht="12.75">
      <c r="A426" s="82">
        <v>3100024</v>
      </c>
      <c r="B426" s="82">
        <v>560055000</v>
      </c>
      <c r="C426" s="72" t="s">
        <v>977</v>
      </c>
      <c r="D426" s="64" t="s">
        <v>978</v>
      </c>
      <c r="E426" s="64" t="s">
        <v>979</v>
      </c>
      <c r="F426" s="64">
        <v>69165</v>
      </c>
      <c r="G426" s="64">
        <v>217</v>
      </c>
      <c r="H426" s="66">
        <v>3083864656</v>
      </c>
      <c r="I426" s="67">
        <v>7</v>
      </c>
      <c r="J426" s="68" t="s">
        <v>530</v>
      </c>
      <c r="K426" s="91"/>
      <c r="L426" s="84">
        <v>353.42</v>
      </c>
      <c r="M426" s="88" t="s">
        <v>528</v>
      </c>
      <c r="N426" s="71">
        <v>13.97515528</v>
      </c>
      <c r="O426" s="68" t="s">
        <v>531</v>
      </c>
      <c r="P426" s="70"/>
      <c r="Q426" s="91" t="str">
        <f t="shared" si="90"/>
        <v>NO</v>
      </c>
      <c r="R426" s="93" t="s">
        <v>530</v>
      </c>
      <c r="S426" s="95">
        <v>14345</v>
      </c>
      <c r="T426" s="75">
        <v>1865</v>
      </c>
      <c r="U426" s="75">
        <v>2027</v>
      </c>
      <c r="V426" s="97">
        <v>1443</v>
      </c>
      <c r="W426" s="72">
        <f t="shared" si="80"/>
        <v>1</v>
      </c>
      <c r="X426" s="64">
        <f t="shared" si="81"/>
        <v>1</v>
      </c>
      <c r="Y426" s="64">
        <f t="shared" si="82"/>
        <v>0</v>
      </c>
      <c r="Z426" s="66">
        <f t="shared" si="83"/>
        <v>0</v>
      </c>
      <c r="AA426" s="99" t="str">
        <f t="shared" si="84"/>
        <v>SRSA</v>
      </c>
      <c r="AB426" s="72">
        <f t="shared" si="85"/>
        <v>1</v>
      </c>
      <c r="AC426" s="64">
        <f t="shared" si="86"/>
        <v>0</v>
      </c>
      <c r="AD426" s="66">
        <f t="shared" si="87"/>
        <v>0</v>
      </c>
      <c r="AE426" s="99" t="str">
        <f t="shared" si="88"/>
        <v>-</v>
      </c>
      <c r="AF426" s="72">
        <f t="shared" si="89"/>
        <v>0</v>
      </c>
    </row>
    <row r="427" spans="1:32" ht="12.75">
      <c r="A427" s="80">
        <v>3177520</v>
      </c>
      <c r="B427" s="81">
        <v>180002000</v>
      </c>
      <c r="C427" s="72" t="s">
        <v>449</v>
      </c>
      <c r="D427" s="64" t="s">
        <v>450</v>
      </c>
      <c r="E427" s="64" t="s">
        <v>451</v>
      </c>
      <c r="F427" s="64">
        <v>68979</v>
      </c>
      <c r="G427" s="65">
        <v>590</v>
      </c>
      <c r="H427" s="66">
        <v>4027735569</v>
      </c>
      <c r="I427" s="67">
        <v>7</v>
      </c>
      <c r="J427" s="68" t="s">
        <v>530</v>
      </c>
      <c r="K427" s="91"/>
      <c r="L427" s="84">
        <v>398.26</v>
      </c>
      <c r="M427" s="88" t="s">
        <v>528</v>
      </c>
      <c r="N427" s="71">
        <v>13.76146789</v>
      </c>
      <c r="O427" s="68" t="s">
        <v>531</v>
      </c>
      <c r="P427" s="70"/>
      <c r="Q427" s="91" t="str">
        <f t="shared" si="90"/>
        <v>NO</v>
      </c>
      <c r="R427" s="93" t="s">
        <v>530</v>
      </c>
      <c r="S427" s="95">
        <v>17986</v>
      </c>
      <c r="T427" s="75">
        <v>3689</v>
      </c>
      <c r="U427" s="75">
        <v>3487</v>
      </c>
      <c r="V427" s="97">
        <v>1597</v>
      </c>
      <c r="W427" s="72">
        <f t="shared" si="80"/>
        <v>1</v>
      </c>
      <c r="X427" s="64">
        <f t="shared" si="81"/>
        <v>1</v>
      </c>
      <c r="Y427" s="64">
        <f t="shared" si="82"/>
        <v>0</v>
      </c>
      <c r="Z427" s="66">
        <f t="shared" si="83"/>
        <v>0</v>
      </c>
      <c r="AA427" s="99" t="str">
        <f t="shared" si="84"/>
        <v>SRSA</v>
      </c>
      <c r="AB427" s="72">
        <f t="shared" si="85"/>
        <v>1</v>
      </c>
      <c r="AC427" s="64">
        <f t="shared" si="86"/>
        <v>0</v>
      </c>
      <c r="AD427" s="66">
        <f t="shared" si="87"/>
        <v>0</v>
      </c>
      <c r="AE427" s="99" t="str">
        <f t="shared" si="88"/>
        <v>-</v>
      </c>
      <c r="AF427" s="72">
        <f t="shared" si="89"/>
        <v>0</v>
      </c>
    </row>
    <row r="428" spans="1:32" ht="12.75">
      <c r="A428" s="80">
        <v>3177550</v>
      </c>
      <c r="B428" s="81">
        <v>660027000</v>
      </c>
      <c r="C428" s="72" t="s">
        <v>452</v>
      </c>
      <c r="D428" s="64" t="s">
        <v>453</v>
      </c>
      <c r="E428" s="64" t="s">
        <v>454</v>
      </c>
      <c r="F428" s="64">
        <v>68446</v>
      </c>
      <c r="G428" s="65">
        <v>520</v>
      </c>
      <c r="H428" s="66">
        <v>4022692383</v>
      </c>
      <c r="I428" s="67">
        <v>7</v>
      </c>
      <c r="J428" s="68" t="s">
        <v>530</v>
      </c>
      <c r="K428" s="91"/>
      <c r="L428" s="84">
        <v>624</v>
      </c>
      <c r="M428" s="88" t="s">
        <v>528</v>
      </c>
      <c r="N428" s="71">
        <v>5.247376312</v>
      </c>
      <c r="O428" s="68" t="s">
        <v>531</v>
      </c>
      <c r="P428" s="70"/>
      <c r="Q428" s="91" t="str">
        <f t="shared" si="90"/>
        <v>NO</v>
      </c>
      <c r="R428" s="93" t="s">
        <v>530</v>
      </c>
      <c r="S428" s="95">
        <v>26813</v>
      </c>
      <c r="T428" s="75">
        <v>1210</v>
      </c>
      <c r="U428" s="75">
        <v>2136</v>
      </c>
      <c r="V428" s="97">
        <v>2478</v>
      </c>
      <c r="W428" s="72">
        <f t="shared" si="80"/>
        <v>1</v>
      </c>
      <c r="X428" s="64">
        <f t="shared" si="81"/>
        <v>0</v>
      </c>
      <c r="Y428" s="64">
        <f t="shared" si="82"/>
        <v>0</v>
      </c>
      <c r="Z428" s="66">
        <f t="shared" si="83"/>
        <v>0</v>
      </c>
      <c r="AA428" s="99" t="str">
        <f t="shared" si="84"/>
        <v>-</v>
      </c>
      <c r="AB428" s="72">
        <f t="shared" si="85"/>
        <v>1</v>
      </c>
      <c r="AC428" s="64">
        <f t="shared" si="86"/>
        <v>0</v>
      </c>
      <c r="AD428" s="66">
        <f t="shared" si="87"/>
        <v>0</v>
      </c>
      <c r="AE428" s="99" t="str">
        <f t="shared" si="88"/>
        <v>-</v>
      </c>
      <c r="AF428" s="72">
        <f t="shared" si="89"/>
        <v>0</v>
      </c>
    </row>
    <row r="429" spans="1:32" ht="12.75">
      <c r="A429" s="80">
        <v>3138520</v>
      </c>
      <c r="B429" s="81">
        <v>230041000</v>
      </c>
      <c r="C429" s="72" t="s">
        <v>1534</v>
      </c>
      <c r="D429" s="64" t="s">
        <v>1032</v>
      </c>
      <c r="E429" s="64" t="s">
        <v>999</v>
      </c>
      <c r="F429" s="64">
        <v>69337</v>
      </c>
      <c r="G429" s="65">
        <v>2650</v>
      </c>
      <c r="H429" s="66">
        <v>3084320107</v>
      </c>
      <c r="I429" s="67">
        <v>7</v>
      </c>
      <c r="J429" s="68" t="s">
        <v>530</v>
      </c>
      <c r="K429" s="91"/>
      <c r="L429" s="84">
        <v>4.65</v>
      </c>
      <c r="M429" s="88" t="s">
        <v>529</v>
      </c>
      <c r="N429" s="71">
        <v>12.5</v>
      </c>
      <c r="O429" s="68" t="s">
        <v>531</v>
      </c>
      <c r="P429" s="70"/>
      <c r="Q429" s="91" t="str">
        <f t="shared" si="90"/>
        <v>NO</v>
      </c>
      <c r="R429" s="93" t="s">
        <v>530</v>
      </c>
      <c r="S429" s="95">
        <v>537</v>
      </c>
      <c r="T429" s="75">
        <v>0</v>
      </c>
      <c r="U429" s="75">
        <v>12</v>
      </c>
      <c r="V429" s="97">
        <v>22</v>
      </c>
      <c r="W429" s="72">
        <f t="shared" si="80"/>
        <v>1</v>
      </c>
      <c r="X429" s="64">
        <f t="shared" si="81"/>
        <v>1</v>
      </c>
      <c r="Y429" s="64">
        <f t="shared" si="82"/>
        <v>0</v>
      </c>
      <c r="Z429" s="66">
        <f t="shared" si="83"/>
        <v>0</v>
      </c>
      <c r="AA429" s="99" t="str">
        <f t="shared" si="84"/>
        <v>SRSA</v>
      </c>
      <c r="AB429" s="72">
        <f t="shared" si="85"/>
        <v>1</v>
      </c>
      <c r="AC429" s="64">
        <f t="shared" si="86"/>
        <v>0</v>
      </c>
      <c r="AD429" s="66">
        <f t="shared" si="87"/>
        <v>0</v>
      </c>
      <c r="AE429" s="99" t="str">
        <f t="shared" si="88"/>
        <v>-</v>
      </c>
      <c r="AF429" s="72">
        <f t="shared" si="89"/>
        <v>0</v>
      </c>
    </row>
    <row r="430" spans="1:32" ht="12.75">
      <c r="A430" s="80">
        <v>3155590</v>
      </c>
      <c r="B430" s="81">
        <v>210075000</v>
      </c>
      <c r="C430" s="72" t="s">
        <v>24</v>
      </c>
      <c r="D430" s="64" t="s">
        <v>25</v>
      </c>
      <c r="E430" s="64" t="s">
        <v>947</v>
      </c>
      <c r="F430" s="64">
        <v>68822</v>
      </c>
      <c r="G430" s="65">
        <v>9502</v>
      </c>
      <c r="H430" s="66">
        <v>3088722745</v>
      </c>
      <c r="I430" s="67">
        <v>7</v>
      </c>
      <c r="J430" s="68" t="s">
        <v>530</v>
      </c>
      <c r="K430" s="91"/>
      <c r="L430" s="84">
        <v>20.16</v>
      </c>
      <c r="M430" s="88" t="s">
        <v>529</v>
      </c>
      <c r="N430" s="71">
        <v>9.090909091</v>
      </c>
      <c r="O430" s="68" t="s">
        <v>531</v>
      </c>
      <c r="P430" s="70"/>
      <c r="Q430" s="91" t="str">
        <f t="shared" si="90"/>
        <v>NO</v>
      </c>
      <c r="R430" s="93" t="s">
        <v>530</v>
      </c>
      <c r="S430" s="95">
        <v>529</v>
      </c>
      <c r="T430" s="75">
        <v>0</v>
      </c>
      <c r="U430" s="75">
        <v>41</v>
      </c>
      <c r="V430" s="97">
        <v>79</v>
      </c>
      <c r="W430" s="72">
        <f t="shared" si="80"/>
        <v>1</v>
      </c>
      <c r="X430" s="64">
        <f t="shared" si="81"/>
        <v>1</v>
      </c>
      <c r="Y430" s="64">
        <f t="shared" si="82"/>
        <v>0</v>
      </c>
      <c r="Z430" s="66">
        <f t="shared" si="83"/>
        <v>0</v>
      </c>
      <c r="AA430" s="99" t="str">
        <f t="shared" si="84"/>
        <v>SRSA</v>
      </c>
      <c r="AB430" s="72">
        <f t="shared" si="85"/>
        <v>1</v>
      </c>
      <c r="AC430" s="64">
        <f t="shared" si="86"/>
        <v>0</v>
      </c>
      <c r="AD430" s="66">
        <f t="shared" si="87"/>
        <v>0</v>
      </c>
      <c r="AE430" s="99" t="str">
        <f t="shared" si="88"/>
        <v>-</v>
      </c>
      <c r="AF430" s="72">
        <f t="shared" si="89"/>
        <v>0</v>
      </c>
    </row>
    <row r="431" spans="1:32" ht="12.75">
      <c r="A431" s="80">
        <v>3100086</v>
      </c>
      <c r="B431" s="81">
        <v>490032000</v>
      </c>
      <c r="C431" s="72" t="s">
        <v>1050</v>
      </c>
      <c r="D431" s="64" t="s">
        <v>1051</v>
      </c>
      <c r="E431" s="64" t="s">
        <v>1052</v>
      </c>
      <c r="F431" s="64">
        <v>68450</v>
      </c>
      <c r="G431" s="65">
        <v>338</v>
      </c>
      <c r="H431" s="66">
        <v>4023353320</v>
      </c>
      <c r="I431" s="67">
        <v>7</v>
      </c>
      <c r="J431" s="68" t="s">
        <v>530</v>
      </c>
      <c r="K431" s="91"/>
      <c r="L431" s="84">
        <v>409.7</v>
      </c>
      <c r="M431" s="88" t="s">
        <v>528</v>
      </c>
      <c r="N431" s="71">
        <v>14.59330144</v>
      </c>
      <c r="O431" s="68" t="s">
        <v>531</v>
      </c>
      <c r="P431" s="70"/>
      <c r="Q431" s="91" t="str">
        <f t="shared" si="90"/>
        <v>NO</v>
      </c>
      <c r="R431" s="93" t="s">
        <v>530</v>
      </c>
      <c r="S431" s="95">
        <v>18808</v>
      </c>
      <c r="T431" s="75">
        <v>2832</v>
      </c>
      <c r="U431" s="75">
        <v>2720</v>
      </c>
      <c r="V431" s="97">
        <v>1619</v>
      </c>
      <c r="W431" s="72">
        <f t="shared" si="80"/>
        <v>1</v>
      </c>
      <c r="X431" s="64">
        <f t="shared" si="81"/>
        <v>1</v>
      </c>
      <c r="Y431" s="64">
        <f t="shared" si="82"/>
        <v>0</v>
      </c>
      <c r="Z431" s="66">
        <f t="shared" si="83"/>
        <v>0</v>
      </c>
      <c r="AA431" s="99" t="str">
        <f t="shared" si="84"/>
        <v>SRSA</v>
      </c>
      <c r="AB431" s="72">
        <f t="shared" si="85"/>
        <v>1</v>
      </c>
      <c r="AC431" s="64">
        <f t="shared" si="86"/>
        <v>0</v>
      </c>
      <c r="AD431" s="66">
        <f t="shared" si="87"/>
        <v>0</v>
      </c>
      <c r="AE431" s="99" t="str">
        <f t="shared" si="88"/>
        <v>-</v>
      </c>
      <c r="AF431" s="72">
        <f t="shared" si="89"/>
        <v>0</v>
      </c>
    </row>
    <row r="432" spans="1:32" ht="12.75">
      <c r="A432" s="82">
        <v>3100071</v>
      </c>
      <c r="B432" s="82">
        <v>110001000</v>
      </c>
      <c r="C432" s="72" t="s">
        <v>1022</v>
      </c>
      <c r="D432" s="64" t="s">
        <v>1023</v>
      </c>
      <c r="E432" s="64" t="s">
        <v>1024</v>
      </c>
      <c r="F432" s="64">
        <v>68061</v>
      </c>
      <c r="G432" s="64">
        <v>1044</v>
      </c>
      <c r="H432" s="66">
        <v>4023742157</v>
      </c>
      <c r="I432" s="67" t="s">
        <v>539</v>
      </c>
      <c r="J432" s="68" t="s">
        <v>530</v>
      </c>
      <c r="K432" s="91"/>
      <c r="L432" s="84">
        <v>566.9</v>
      </c>
      <c r="M432" s="88" t="s">
        <v>528</v>
      </c>
      <c r="N432" s="71">
        <v>12.36133122</v>
      </c>
      <c r="O432" s="68" t="s">
        <v>531</v>
      </c>
      <c r="P432" s="70"/>
      <c r="Q432" s="91" t="str">
        <f t="shared" si="90"/>
        <v>NO</v>
      </c>
      <c r="R432" s="93" t="s">
        <v>530</v>
      </c>
      <c r="S432" s="95">
        <v>38054</v>
      </c>
      <c r="T432" s="75">
        <v>2405</v>
      </c>
      <c r="U432" s="75">
        <v>3106</v>
      </c>
      <c r="V432" s="97">
        <v>2407</v>
      </c>
      <c r="W432" s="72">
        <f t="shared" si="80"/>
        <v>1</v>
      </c>
      <c r="X432" s="64">
        <f t="shared" si="81"/>
        <v>1</v>
      </c>
      <c r="Y432" s="64">
        <f t="shared" si="82"/>
        <v>0</v>
      </c>
      <c r="Z432" s="66">
        <f t="shared" si="83"/>
        <v>0</v>
      </c>
      <c r="AA432" s="99" t="str">
        <f t="shared" si="84"/>
        <v>SRSA</v>
      </c>
      <c r="AB432" s="72">
        <f t="shared" si="85"/>
        <v>1</v>
      </c>
      <c r="AC432" s="64">
        <f t="shared" si="86"/>
        <v>0</v>
      </c>
      <c r="AD432" s="66">
        <f t="shared" si="87"/>
        <v>0</v>
      </c>
      <c r="AE432" s="99" t="str">
        <f t="shared" si="88"/>
        <v>-</v>
      </c>
      <c r="AF432" s="72">
        <f t="shared" si="89"/>
        <v>0</v>
      </c>
    </row>
    <row r="433" spans="1:32" ht="12.75">
      <c r="A433" s="80">
        <v>3100132</v>
      </c>
      <c r="B433" s="81">
        <v>850070000</v>
      </c>
      <c r="C433" s="72" t="s">
        <v>1153</v>
      </c>
      <c r="D433" s="64" t="s">
        <v>1154</v>
      </c>
      <c r="E433" s="64" t="s">
        <v>1155</v>
      </c>
      <c r="F433" s="64">
        <v>68370</v>
      </c>
      <c r="G433" s="65">
        <v>9</v>
      </c>
      <c r="H433" s="66">
        <v>4027686117</v>
      </c>
      <c r="I433" s="67">
        <v>7</v>
      </c>
      <c r="J433" s="68" t="s">
        <v>530</v>
      </c>
      <c r="K433" s="91"/>
      <c r="L433" s="84">
        <v>425.79916</v>
      </c>
      <c r="M433" s="88" t="s">
        <v>528</v>
      </c>
      <c r="N433" s="71">
        <v>11.25</v>
      </c>
      <c r="O433" s="68" t="s">
        <v>531</v>
      </c>
      <c r="P433" s="70"/>
      <c r="Q433" s="91" t="str">
        <f t="shared" si="90"/>
        <v>NO</v>
      </c>
      <c r="R433" s="93" t="s">
        <v>530</v>
      </c>
      <c r="S433" s="95">
        <v>23429.633</v>
      </c>
      <c r="T433" s="75">
        <v>2432</v>
      </c>
      <c r="U433" s="75">
        <v>2535.832</v>
      </c>
      <c r="V433" s="97">
        <v>1666.898</v>
      </c>
      <c r="W433" s="72">
        <f t="shared" si="80"/>
        <v>1</v>
      </c>
      <c r="X433" s="64">
        <f t="shared" si="81"/>
        <v>1</v>
      </c>
      <c r="Y433" s="64">
        <f t="shared" si="82"/>
        <v>0</v>
      </c>
      <c r="Z433" s="66">
        <f t="shared" si="83"/>
        <v>0</v>
      </c>
      <c r="AA433" s="99" t="str">
        <f t="shared" si="84"/>
        <v>SRSA</v>
      </c>
      <c r="AB433" s="72">
        <f t="shared" si="85"/>
        <v>1</v>
      </c>
      <c r="AC433" s="64">
        <f t="shared" si="86"/>
        <v>0</v>
      </c>
      <c r="AD433" s="66">
        <f t="shared" si="87"/>
        <v>0</v>
      </c>
      <c r="AE433" s="99" t="str">
        <f t="shared" si="88"/>
        <v>-</v>
      </c>
      <c r="AF433" s="72">
        <f t="shared" si="89"/>
        <v>0</v>
      </c>
    </row>
    <row r="434" spans="1:32" ht="12.75">
      <c r="A434" s="80">
        <v>3109510</v>
      </c>
      <c r="B434" s="81">
        <v>860004000</v>
      </c>
      <c r="C434" s="72" t="s">
        <v>1359</v>
      </c>
      <c r="D434" s="64" t="s">
        <v>1360</v>
      </c>
      <c r="E434" s="64" t="s">
        <v>1361</v>
      </c>
      <c r="F434" s="64">
        <v>69166</v>
      </c>
      <c r="G434" s="65">
        <v>248</v>
      </c>
      <c r="H434" s="66">
        <v>3086452214</v>
      </c>
      <c r="I434" s="67">
        <v>7</v>
      </c>
      <c r="J434" s="68" t="s">
        <v>530</v>
      </c>
      <c r="K434" s="91"/>
      <c r="L434" s="84">
        <v>38.59</v>
      </c>
      <c r="M434" s="88" t="s">
        <v>529</v>
      </c>
      <c r="N434" s="71">
        <v>11.11111111</v>
      </c>
      <c r="O434" s="68" t="s">
        <v>531</v>
      </c>
      <c r="P434" s="70"/>
      <c r="Q434" s="91" t="str">
        <f t="shared" si="90"/>
        <v>NO</v>
      </c>
      <c r="R434" s="93" t="s">
        <v>530</v>
      </c>
      <c r="S434" s="95">
        <v>2822</v>
      </c>
      <c r="T434" s="75">
        <v>536</v>
      </c>
      <c r="U434" s="75">
        <v>423</v>
      </c>
      <c r="V434" s="97">
        <v>269</v>
      </c>
      <c r="W434" s="72">
        <f t="shared" si="80"/>
        <v>1</v>
      </c>
      <c r="X434" s="64">
        <f t="shared" si="81"/>
        <v>1</v>
      </c>
      <c r="Y434" s="64">
        <f t="shared" si="82"/>
        <v>0</v>
      </c>
      <c r="Z434" s="66">
        <f t="shared" si="83"/>
        <v>0</v>
      </c>
      <c r="AA434" s="99" t="str">
        <f t="shared" si="84"/>
        <v>SRSA</v>
      </c>
      <c r="AB434" s="72">
        <f t="shared" si="85"/>
        <v>1</v>
      </c>
      <c r="AC434" s="64">
        <f t="shared" si="86"/>
        <v>0</v>
      </c>
      <c r="AD434" s="66">
        <f t="shared" si="87"/>
        <v>0</v>
      </c>
      <c r="AE434" s="99" t="str">
        <f t="shared" si="88"/>
        <v>-</v>
      </c>
      <c r="AF434" s="72">
        <f t="shared" si="89"/>
        <v>0</v>
      </c>
    </row>
    <row r="435" spans="1:32" ht="12.75">
      <c r="A435" s="80">
        <v>3177730</v>
      </c>
      <c r="B435" s="81">
        <v>860001000</v>
      </c>
      <c r="C435" s="72" t="s">
        <v>455</v>
      </c>
      <c r="D435" s="64" t="s">
        <v>456</v>
      </c>
      <c r="E435" s="64" t="s">
        <v>1361</v>
      </c>
      <c r="F435" s="64">
        <v>69166</v>
      </c>
      <c r="G435" s="65">
        <v>248</v>
      </c>
      <c r="H435" s="66">
        <v>3086452230</v>
      </c>
      <c r="I435" s="67">
        <v>7</v>
      </c>
      <c r="J435" s="68" t="s">
        <v>530</v>
      </c>
      <c r="K435" s="91"/>
      <c r="L435" s="84">
        <v>72.86</v>
      </c>
      <c r="M435" s="88" t="s">
        <v>529</v>
      </c>
      <c r="N435" s="71">
        <v>18.86792453</v>
      </c>
      <c r="O435" s="68" t="s">
        <v>531</v>
      </c>
      <c r="P435" s="70"/>
      <c r="Q435" s="91" t="str">
        <f t="shared" si="90"/>
        <v>NO</v>
      </c>
      <c r="R435" s="93" t="s">
        <v>530</v>
      </c>
      <c r="S435" s="95">
        <v>4632</v>
      </c>
      <c r="T435" s="75">
        <v>815</v>
      </c>
      <c r="U435" s="75">
        <v>550</v>
      </c>
      <c r="V435" s="97">
        <v>461</v>
      </c>
      <c r="W435" s="72">
        <f t="shared" si="80"/>
        <v>1</v>
      </c>
      <c r="X435" s="64">
        <f t="shared" si="81"/>
        <v>1</v>
      </c>
      <c r="Y435" s="64">
        <f t="shared" si="82"/>
        <v>0</v>
      </c>
      <c r="Z435" s="66">
        <f t="shared" si="83"/>
        <v>0</v>
      </c>
      <c r="AA435" s="99" t="str">
        <f t="shared" si="84"/>
        <v>SRSA</v>
      </c>
      <c r="AB435" s="72">
        <f t="shared" si="85"/>
        <v>1</v>
      </c>
      <c r="AC435" s="64">
        <f t="shared" si="86"/>
        <v>0</v>
      </c>
      <c r="AD435" s="66">
        <f t="shared" si="87"/>
        <v>0</v>
      </c>
      <c r="AE435" s="99" t="str">
        <f t="shared" si="88"/>
        <v>-</v>
      </c>
      <c r="AF435" s="72">
        <f t="shared" si="89"/>
        <v>0</v>
      </c>
    </row>
    <row r="436" spans="1:32" ht="12.75">
      <c r="A436" s="80">
        <v>3164140</v>
      </c>
      <c r="B436" s="81">
        <v>780111000</v>
      </c>
      <c r="C436" s="72" t="s">
        <v>61</v>
      </c>
      <c r="D436" s="64" t="s">
        <v>62</v>
      </c>
      <c r="E436" s="64" t="s">
        <v>63</v>
      </c>
      <c r="F436" s="64">
        <v>68065</v>
      </c>
      <c r="G436" s="65">
        <v>8641</v>
      </c>
      <c r="H436" s="66">
        <v>4027842154</v>
      </c>
      <c r="I436" s="67">
        <v>8</v>
      </c>
      <c r="J436" s="68" t="s">
        <v>530</v>
      </c>
      <c r="K436" s="91"/>
      <c r="L436" s="84">
        <v>2.88</v>
      </c>
      <c r="M436" s="88" t="s">
        <v>528</v>
      </c>
      <c r="N436" s="71">
        <v>0</v>
      </c>
      <c r="O436" s="68" t="s">
        <v>531</v>
      </c>
      <c r="P436" s="70"/>
      <c r="Q436" s="91" t="str">
        <f t="shared" si="90"/>
        <v>NO</v>
      </c>
      <c r="R436" s="93" t="s">
        <v>530</v>
      </c>
      <c r="S436" s="95">
        <v>251</v>
      </c>
      <c r="T436" s="75">
        <v>0</v>
      </c>
      <c r="U436" s="75">
        <v>6</v>
      </c>
      <c r="V436" s="97">
        <v>11</v>
      </c>
      <c r="W436" s="72">
        <f t="shared" si="80"/>
        <v>1</v>
      </c>
      <c r="X436" s="64">
        <f t="shared" si="81"/>
        <v>1</v>
      </c>
      <c r="Y436" s="64">
        <f t="shared" si="82"/>
        <v>0</v>
      </c>
      <c r="Z436" s="66">
        <f t="shared" si="83"/>
        <v>0</v>
      </c>
      <c r="AA436" s="99" t="str">
        <f t="shared" si="84"/>
        <v>SRSA</v>
      </c>
      <c r="AB436" s="72">
        <f t="shared" si="85"/>
        <v>1</v>
      </c>
      <c r="AC436" s="64">
        <f t="shared" si="86"/>
        <v>0</v>
      </c>
      <c r="AD436" s="66">
        <f t="shared" si="87"/>
        <v>0</v>
      </c>
      <c r="AE436" s="99" t="str">
        <f t="shared" si="88"/>
        <v>-</v>
      </c>
      <c r="AF436" s="72">
        <f t="shared" si="89"/>
        <v>0</v>
      </c>
    </row>
    <row r="437" spans="1:32" ht="12.75">
      <c r="A437" s="80">
        <v>3105970</v>
      </c>
      <c r="B437" s="81">
        <v>480300000</v>
      </c>
      <c r="C437" s="72" t="s">
        <v>1298</v>
      </c>
      <c r="D437" s="64" t="s">
        <v>1299</v>
      </c>
      <c r="E437" s="64" t="s">
        <v>1300</v>
      </c>
      <c r="F437" s="64">
        <v>68341</v>
      </c>
      <c r="G437" s="65">
        <v>4502</v>
      </c>
      <c r="H437" s="66">
        <v>4026832015</v>
      </c>
      <c r="I437" s="67">
        <v>7</v>
      </c>
      <c r="J437" s="68" t="s">
        <v>530</v>
      </c>
      <c r="K437" s="91"/>
      <c r="L437" s="84">
        <v>446.86</v>
      </c>
      <c r="M437" s="88" t="s">
        <v>528</v>
      </c>
      <c r="N437" s="71">
        <v>10.52631579</v>
      </c>
      <c r="O437" s="68" t="s">
        <v>531</v>
      </c>
      <c r="P437" s="70"/>
      <c r="Q437" s="91" t="str">
        <f t="shared" si="90"/>
        <v>NO</v>
      </c>
      <c r="R437" s="93" t="s">
        <v>530</v>
      </c>
      <c r="S437" s="95">
        <v>21633</v>
      </c>
      <c r="T437" s="75">
        <v>1691</v>
      </c>
      <c r="U437" s="75">
        <v>1969</v>
      </c>
      <c r="V437" s="97">
        <v>1743</v>
      </c>
      <c r="W437" s="72">
        <f t="shared" si="80"/>
        <v>1</v>
      </c>
      <c r="X437" s="64">
        <f t="shared" si="81"/>
        <v>1</v>
      </c>
      <c r="Y437" s="64">
        <f t="shared" si="82"/>
        <v>0</v>
      </c>
      <c r="Z437" s="66">
        <f t="shared" si="83"/>
        <v>0</v>
      </c>
      <c r="AA437" s="99" t="str">
        <f t="shared" si="84"/>
        <v>SRSA</v>
      </c>
      <c r="AB437" s="72">
        <f t="shared" si="85"/>
        <v>1</v>
      </c>
      <c r="AC437" s="64">
        <f t="shared" si="86"/>
        <v>0</v>
      </c>
      <c r="AD437" s="66">
        <f t="shared" si="87"/>
        <v>0</v>
      </c>
      <c r="AE437" s="99" t="str">
        <f t="shared" si="88"/>
        <v>-</v>
      </c>
      <c r="AF437" s="72">
        <f t="shared" si="89"/>
        <v>0</v>
      </c>
    </row>
    <row r="438" spans="1:32" ht="12.75">
      <c r="A438" s="80">
        <v>3133390</v>
      </c>
      <c r="B438" s="81">
        <v>10033000</v>
      </c>
      <c r="C438" s="72" t="s">
        <v>1504</v>
      </c>
      <c r="D438" s="64" t="s">
        <v>1505</v>
      </c>
      <c r="E438" s="64" t="s">
        <v>1173</v>
      </c>
      <c r="F438" s="64">
        <v>68901</v>
      </c>
      <c r="G438" s="65">
        <v>1929</v>
      </c>
      <c r="H438" s="66">
        <v>4024638326</v>
      </c>
      <c r="I438" s="67">
        <v>7</v>
      </c>
      <c r="J438" s="68" t="s">
        <v>530</v>
      </c>
      <c r="K438" s="91"/>
      <c r="L438" s="84">
        <v>18.48</v>
      </c>
      <c r="M438" s="88" t="s">
        <v>528</v>
      </c>
      <c r="N438" s="71">
        <v>1.052631579</v>
      </c>
      <c r="O438" s="68" t="s">
        <v>531</v>
      </c>
      <c r="P438" s="70"/>
      <c r="Q438" s="91" t="str">
        <f t="shared" si="90"/>
        <v>NO</v>
      </c>
      <c r="R438" s="93" t="s">
        <v>530</v>
      </c>
      <c r="S438" s="95">
        <v>2146</v>
      </c>
      <c r="T438" s="75">
        <v>0</v>
      </c>
      <c r="U438" s="75">
        <v>41</v>
      </c>
      <c r="V438" s="97">
        <v>79</v>
      </c>
      <c r="W438" s="72">
        <f t="shared" si="80"/>
        <v>1</v>
      </c>
      <c r="X438" s="64">
        <f t="shared" si="81"/>
        <v>1</v>
      </c>
      <c r="Y438" s="64">
        <f t="shared" si="82"/>
        <v>0</v>
      </c>
      <c r="Z438" s="66">
        <f t="shared" si="83"/>
        <v>0</v>
      </c>
      <c r="AA438" s="99" t="str">
        <f t="shared" si="84"/>
        <v>SRSA</v>
      </c>
      <c r="AB438" s="72">
        <f t="shared" si="85"/>
        <v>1</v>
      </c>
      <c r="AC438" s="64">
        <f t="shared" si="86"/>
        <v>0</v>
      </c>
      <c r="AD438" s="66">
        <f t="shared" si="87"/>
        <v>0</v>
      </c>
      <c r="AE438" s="99" t="str">
        <f t="shared" si="88"/>
        <v>-</v>
      </c>
      <c r="AF438" s="72">
        <f t="shared" si="89"/>
        <v>0</v>
      </c>
    </row>
    <row r="439" spans="1:32" ht="12.75">
      <c r="A439" s="82">
        <v>3100074</v>
      </c>
      <c r="B439" s="82">
        <v>230049000</v>
      </c>
      <c r="C439" s="72" t="s">
        <v>1031</v>
      </c>
      <c r="D439" s="64" t="s">
        <v>1032</v>
      </c>
      <c r="E439" s="64" t="s">
        <v>999</v>
      </c>
      <c r="F439" s="64">
        <v>69337</v>
      </c>
      <c r="G439" s="64">
        <v>2650</v>
      </c>
      <c r="H439" s="66">
        <v>3084320107</v>
      </c>
      <c r="I439" s="67">
        <v>7</v>
      </c>
      <c r="J439" s="68" t="s">
        <v>530</v>
      </c>
      <c r="K439" s="91"/>
      <c r="L439" s="84">
        <v>30.38</v>
      </c>
      <c r="M439" s="88" t="s">
        <v>529</v>
      </c>
      <c r="N439" s="71">
        <v>14.81481481</v>
      </c>
      <c r="O439" s="68" t="s">
        <v>531</v>
      </c>
      <c r="P439" s="70"/>
      <c r="Q439" s="91" t="str">
        <f t="shared" si="90"/>
        <v>NO</v>
      </c>
      <c r="R439" s="93" t="s">
        <v>530</v>
      </c>
      <c r="S439" s="95">
        <v>936</v>
      </c>
      <c r="T439" s="75">
        <v>0</v>
      </c>
      <c r="U439" s="75">
        <v>59</v>
      </c>
      <c r="V439" s="97">
        <v>112</v>
      </c>
      <c r="W439" s="72">
        <f t="shared" si="80"/>
        <v>1</v>
      </c>
      <c r="X439" s="64">
        <f t="shared" si="81"/>
        <v>1</v>
      </c>
      <c r="Y439" s="64">
        <f t="shared" si="82"/>
        <v>0</v>
      </c>
      <c r="Z439" s="66">
        <f t="shared" si="83"/>
        <v>0</v>
      </c>
      <c r="AA439" s="99" t="str">
        <f t="shared" si="84"/>
        <v>SRSA</v>
      </c>
      <c r="AB439" s="72">
        <f t="shared" si="85"/>
        <v>1</v>
      </c>
      <c r="AC439" s="64">
        <f t="shared" si="86"/>
        <v>0</v>
      </c>
      <c r="AD439" s="66">
        <f t="shared" si="87"/>
        <v>0</v>
      </c>
      <c r="AE439" s="99" t="str">
        <f t="shared" si="88"/>
        <v>-</v>
      </c>
      <c r="AF439" s="72">
        <f t="shared" si="89"/>
        <v>0</v>
      </c>
    </row>
    <row r="440" spans="1:32" ht="12.75">
      <c r="A440" s="80">
        <v>3108990</v>
      </c>
      <c r="B440" s="81">
        <v>600004000</v>
      </c>
      <c r="C440" s="72" t="s">
        <v>1351</v>
      </c>
      <c r="D440" s="64" t="s">
        <v>943</v>
      </c>
      <c r="E440" s="64" t="s">
        <v>1352</v>
      </c>
      <c r="F440" s="64">
        <v>69167</v>
      </c>
      <c r="G440" s="65">
        <v>68</v>
      </c>
      <c r="H440" s="66">
        <v>3085872320</v>
      </c>
      <c r="I440" s="67">
        <v>7</v>
      </c>
      <c r="J440" s="68" t="s">
        <v>530</v>
      </c>
      <c r="K440" s="91"/>
      <c r="L440" s="84">
        <v>41.34</v>
      </c>
      <c r="M440" s="88" t="s">
        <v>528</v>
      </c>
      <c r="N440" s="71">
        <v>28.20512821</v>
      </c>
      <c r="O440" s="68" t="s">
        <v>530</v>
      </c>
      <c r="P440" s="70"/>
      <c r="Q440" s="91" t="str">
        <f t="shared" si="90"/>
        <v>NO</v>
      </c>
      <c r="R440" s="93" t="s">
        <v>530</v>
      </c>
      <c r="S440" s="95">
        <v>6477</v>
      </c>
      <c r="T440" s="75">
        <v>135</v>
      </c>
      <c r="U440" s="75">
        <v>81</v>
      </c>
      <c r="V440" s="97">
        <v>154</v>
      </c>
      <c r="W440" s="72">
        <f t="shared" si="80"/>
        <v>1</v>
      </c>
      <c r="X440" s="64">
        <f t="shared" si="81"/>
        <v>1</v>
      </c>
      <c r="Y440" s="64">
        <f t="shared" si="82"/>
        <v>0</v>
      </c>
      <c r="Z440" s="66">
        <f t="shared" si="83"/>
        <v>0</v>
      </c>
      <c r="AA440" s="99" t="str">
        <f t="shared" si="84"/>
        <v>SRSA</v>
      </c>
      <c r="AB440" s="72">
        <f t="shared" si="85"/>
        <v>1</v>
      </c>
      <c r="AC440" s="64">
        <f t="shared" si="86"/>
        <v>1</v>
      </c>
      <c r="AD440" s="66" t="str">
        <f t="shared" si="87"/>
        <v>Initial</v>
      </c>
      <c r="AE440" s="99" t="str">
        <f t="shared" si="88"/>
        <v>-</v>
      </c>
      <c r="AF440" s="72" t="str">
        <f t="shared" si="89"/>
        <v>SRSA</v>
      </c>
    </row>
    <row r="441" spans="1:32" ht="12.75">
      <c r="A441" s="80">
        <v>3100129</v>
      </c>
      <c r="B441" s="81">
        <v>630030000</v>
      </c>
      <c r="C441" s="72" t="s">
        <v>1147</v>
      </c>
      <c r="D441" s="64" t="s">
        <v>1148</v>
      </c>
      <c r="E441" s="64" t="s">
        <v>1149</v>
      </c>
      <c r="F441" s="64">
        <v>68640</v>
      </c>
      <c r="G441" s="65">
        <v>640</v>
      </c>
      <c r="H441" s="66">
        <v>4029932274</v>
      </c>
      <c r="I441" s="67">
        <v>7</v>
      </c>
      <c r="J441" s="68" t="s">
        <v>530</v>
      </c>
      <c r="K441" s="91"/>
      <c r="L441" s="84">
        <v>500.11</v>
      </c>
      <c r="M441" s="88" t="s">
        <v>529</v>
      </c>
      <c r="N441" s="71">
        <v>11.34380454</v>
      </c>
      <c r="O441" s="68" t="s">
        <v>531</v>
      </c>
      <c r="P441" s="70"/>
      <c r="Q441" s="91" t="str">
        <f t="shared" si="90"/>
        <v>NO</v>
      </c>
      <c r="R441" s="93" t="s">
        <v>530</v>
      </c>
      <c r="S441" s="95">
        <v>26963</v>
      </c>
      <c r="T441" s="75">
        <v>2316</v>
      </c>
      <c r="U441" s="75">
        <v>2508</v>
      </c>
      <c r="V441" s="97">
        <v>1934</v>
      </c>
      <c r="W441" s="72">
        <f t="shared" si="80"/>
        <v>1</v>
      </c>
      <c r="X441" s="64">
        <f t="shared" si="81"/>
        <v>1</v>
      </c>
      <c r="Y441" s="64">
        <f t="shared" si="82"/>
        <v>0</v>
      </c>
      <c r="Z441" s="66">
        <f t="shared" si="83"/>
        <v>0</v>
      </c>
      <c r="AA441" s="99" t="str">
        <f t="shared" si="84"/>
        <v>SRSA</v>
      </c>
      <c r="AB441" s="72">
        <f t="shared" si="85"/>
        <v>1</v>
      </c>
      <c r="AC441" s="64">
        <f t="shared" si="86"/>
        <v>0</v>
      </c>
      <c r="AD441" s="66">
        <f t="shared" si="87"/>
        <v>0</v>
      </c>
      <c r="AE441" s="99" t="str">
        <f t="shared" si="88"/>
        <v>-</v>
      </c>
      <c r="AF441" s="72">
        <f t="shared" si="89"/>
        <v>0</v>
      </c>
    </row>
    <row r="442" spans="1:32" ht="12.75">
      <c r="A442" s="80">
        <v>3119560</v>
      </c>
      <c r="B442" s="81">
        <v>870016000</v>
      </c>
      <c r="C442" s="72" t="s">
        <v>1423</v>
      </c>
      <c r="D442" s="64" t="s">
        <v>1424</v>
      </c>
      <c r="E442" s="64" t="s">
        <v>1425</v>
      </c>
      <c r="F442" s="64">
        <v>68039</v>
      </c>
      <c r="G442" s="65">
        <v>280</v>
      </c>
      <c r="H442" s="66">
        <v>4028375622</v>
      </c>
      <c r="I442" s="67">
        <v>7</v>
      </c>
      <c r="J442" s="68" t="s">
        <v>530</v>
      </c>
      <c r="K442" s="91"/>
      <c r="L442" s="84">
        <v>278.31</v>
      </c>
      <c r="M442" s="88" t="s">
        <v>528</v>
      </c>
      <c r="N442" s="71">
        <v>41.14832536</v>
      </c>
      <c r="O442" s="68" t="s">
        <v>530</v>
      </c>
      <c r="P442" s="70"/>
      <c r="Q442" s="91" t="str">
        <f t="shared" si="90"/>
        <v>NO</v>
      </c>
      <c r="R442" s="93" t="s">
        <v>530</v>
      </c>
      <c r="S442" s="95">
        <v>64490</v>
      </c>
      <c r="T442" s="75">
        <v>11031</v>
      </c>
      <c r="U442" s="75">
        <v>7408</v>
      </c>
      <c r="V442" s="97">
        <v>3353</v>
      </c>
      <c r="W442" s="72">
        <f t="shared" si="80"/>
        <v>1</v>
      </c>
      <c r="X442" s="64">
        <f t="shared" si="81"/>
        <v>1</v>
      </c>
      <c r="Y442" s="64">
        <f t="shared" si="82"/>
        <v>0</v>
      </c>
      <c r="Z442" s="66">
        <f t="shared" si="83"/>
        <v>0</v>
      </c>
      <c r="AA442" s="99" t="str">
        <f t="shared" si="84"/>
        <v>SRSA</v>
      </c>
      <c r="AB442" s="72">
        <f t="shared" si="85"/>
        <v>1</v>
      </c>
      <c r="AC442" s="64">
        <f t="shared" si="86"/>
        <v>1</v>
      </c>
      <c r="AD442" s="66" t="str">
        <f t="shared" si="87"/>
        <v>Initial</v>
      </c>
      <c r="AE442" s="99" t="str">
        <f t="shared" si="88"/>
        <v>-</v>
      </c>
      <c r="AF442" s="72" t="str">
        <f t="shared" si="89"/>
        <v>SRSA</v>
      </c>
    </row>
    <row r="443" spans="1:32" ht="12.75">
      <c r="A443" s="80">
        <v>3123070</v>
      </c>
      <c r="B443" s="81">
        <v>660020000</v>
      </c>
      <c r="C443" s="72" t="s">
        <v>1440</v>
      </c>
      <c r="D443" s="64" t="s">
        <v>1441</v>
      </c>
      <c r="E443" s="64" t="s">
        <v>1442</v>
      </c>
      <c r="F443" s="64">
        <v>68454</v>
      </c>
      <c r="G443" s="65">
        <v>98</v>
      </c>
      <c r="H443" s="66">
        <v>4028284655</v>
      </c>
      <c r="I443" s="67">
        <v>7</v>
      </c>
      <c r="J443" s="68" t="s">
        <v>530</v>
      </c>
      <c r="K443" s="91"/>
      <c r="L443" s="84">
        <v>62.79</v>
      </c>
      <c r="M443" s="88" t="s">
        <v>528</v>
      </c>
      <c r="N443" s="71">
        <v>8.955223881</v>
      </c>
      <c r="O443" s="68" t="s">
        <v>531</v>
      </c>
      <c r="P443" s="70"/>
      <c r="Q443" s="91" t="str">
        <f t="shared" si="90"/>
        <v>NO</v>
      </c>
      <c r="R443" s="93" t="s">
        <v>530</v>
      </c>
      <c r="S443" s="95">
        <v>1776</v>
      </c>
      <c r="T443" s="75">
        <v>0</v>
      </c>
      <c r="U443" s="75">
        <v>132</v>
      </c>
      <c r="V443" s="97">
        <v>251</v>
      </c>
      <c r="W443" s="72">
        <f t="shared" si="80"/>
        <v>1</v>
      </c>
      <c r="X443" s="64">
        <f t="shared" si="81"/>
        <v>1</v>
      </c>
      <c r="Y443" s="64">
        <f t="shared" si="82"/>
        <v>0</v>
      </c>
      <c r="Z443" s="66">
        <f t="shared" si="83"/>
        <v>0</v>
      </c>
      <c r="AA443" s="99" t="str">
        <f t="shared" si="84"/>
        <v>SRSA</v>
      </c>
      <c r="AB443" s="72">
        <f t="shared" si="85"/>
        <v>1</v>
      </c>
      <c r="AC443" s="64">
        <f t="shared" si="86"/>
        <v>0</v>
      </c>
      <c r="AD443" s="66">
        <f t="shared" si="87"/>
        <v>0</v>
      </c>
      <c r="AE443" s="99" t="str">
        <f t="shared" si="88"/>
        <v>-</v>
      </c>
      <c r="AF443" s="72">
        <f t="shared" si="89"/>
        <v>0</v>
      </c>
    </row>
    <row r="444" spans="1:32" ht="12.75">
      <c r="A444" s="80">
        <v>3155450</v>
      </c>
      <c r="B444" s="81">
        <v>450074000</v>
      </c>
      <c r="C444" s="72" t="s">
        <v>19</v>
      </c>
      <c r="D444" s="64" t="s">
        <v>20</v>
      </c>
      <c r="E444" s="64" t="s">
        <v>1204</v>
      </c>
      <c r="F444" s="64">
        <v>68713</v>
      </c>
      <c r="G444" s="65" t="s">
        <v>1098</v>
      </c>
      <c r="H444" s="66">
        <v>4029252435</v>
      </c>
      <c r="I444" s="67">
        <v>7</v>
      </c>
      <c r="J444" s="68" t="s">
        <v>530</v>
      </c>
      <c r="K444" s="91"/>
      <c r="L444" s="84">
        <v>22.51242</v>
      </c>
      <c r="M444" s="88" t="s">
        <v>529</v>
      </c>
      <c r="N444" s="71">
        <v>32.25806452</v>
      </c>
      <c r="O444" s="68" t="s">
        <v>530</v>
      </c>
      <c r="P444" s="70"/>
      <c r="Q444" s="91" t="str">
        <f aca="true" t="shared" si="91" ref="Q444:Q475">IF(AND(ISNUMBER(P444),P444&gt;=20),"YES","NO")</f>
        <v>NO</v>
      </c>
      <c r="R444" s="93" t="s">
        <v>530</v>
      </c>
      <c r="S444" s="95">
        <v>3651.03</v>
      </c>
      <c r="T444" s="75">
        <v>0</v>
      </c>
      <c r="U444" s="75">
        <v>43.436</v>
      </c>
      <c r="V444" s="97">
        <v>97.553</v>
      </c>
      <c r="W444" s="72">
        <f t="shared" si="80"/>
        <v>1</v>
      </c>
      <c r="X444" s="64">
        <f t="shared" si="81"/>
        <v>1</v>
      </c>
      <c r="Y444" s="64">
        <f t="shared" si="82"/>
        <v>0</v>
      </c>
      <c r="Z444" s="66">
        <f t="shared" si="83"/>
        <v>0</v>
      </c>
      <c r="AA444" s="99" t="str">
        <f t="shared" si="84"/>
        <v>SRSA</v>
      </c>
      <c r="AB444" s="72">
        <f t="shared" si="85"/>
        <v>1</v>
      </c>
      <c r="AC444" s="64">
        <f t="shared" si="86"/>
        <v>1</v>
      </c>
      <c r="AD444" s="66" t="str">
        <f t="shared" si="87"/>
        <v>Initial</v>
      </c>
      <c r="AE444" s="99" t="str">
        <f t="shared" si="88"/>
        <v>-</v>
      </c>
      <c r="AF444" s="72" t="str">
        <f t="shared" si="89"/>
        <v>SRSA</v>
      </c>
    </row>
    <row r="445" spans="1:32" ht="12.75">
      <c r="A445" s="82">
        <v>3100059</v>
      </c>
      <c r="B445" s="82">
        <v>550605000</v>
      </c>
      <c r="C445" s="72" t="s">
        <v>1001</v>
      </c>
      <c r="D445" s="64" t="s">
        <v>1002</v>
      </c>
      <c r="E445" s="64" t="s">
        <v>1003</v>
      </c>
      <c r="F445" s="64">
        <v>68588</v>
      </c>
      <c r="G445" s="64">
        <v>8400</v>
      </c>
      <c r="H445" s="66">
        <v>4024724338</v>
      </c>
      <c r="I445" s="67">
        <v>2</v>
      </c>
      <c r="J445" s="68" t="s">
        <v>531</v>
      </c>
      <c r="K445" s="91"/>
      <c r="L445" s="84">
        <v>0</v>
      </c>
      <c r="M445" s="88" t="s">
        <v>528</v>
      </c>
      <c r="N445" s="71" t="s">
        <v>537</v>
      </c>
      <c r="O445" s="68" t="s">
        <v>537</v>
      </c>
      <c r="P445" s="70"/>
      <c r="Q445" s="91" t="str">
        <f t="shared" si="91"/>
        <v>NO</v>
      </c>
      <c r="R445" s="93" t="s">
        <v>531</v>
      </c>
      <c r="S445" s="95">
        <v>0</v>
      </c>
      <c r="T445" s="75">
        <v>0</v>
      </c>
      <c r="U445" s="75">
        <v>0</v>
      </c>
      <c r="V445" s="97">
        <v>0</v>
      </c>
      <c r="W445" s="72">
        <f t="shared" si="80"/>
        <v>0</v>
      </c>
      <c r="X445" s="64">
        <f t="shared" si="81"/>
        <v>0</v>
      </c>
      <c r="Y445" s="64">
        <f t="shared" si="82"/>
        <v>0</v>
      </c>
      <c r="Z445" s="66">
        <f t="shared" si="83"/>
        <v>0</v>
      </c>
      <c r="AA445" s="99" t="str">
        <f t="shared" si="84"/>
        <v>-</v>
      </c>
      <c r="AB445" s="72">
        <f t="shared" si="85"/>
        <v>0</v>
      </c>
      <c r="AC445" s="64">
        <f t="shared" si="86"/>
        <v>0</v>
      </c>
      <c r="AD445" s="66">
        <f t="shared" si="87"/>
        <v>0</v>
      </c>
      <c r="AE445" s="99" t="str">
        <f t="shared" si="88"/>
        <v>-</v>
      </c>
      <c r="AF445" s="72">
        <f t="shared" si="89"/>
        <v>0</v>
      </c>
    </row>
    <row r="446" spans="1:32" ht="12.75">
      <c r="A446" s="80">
        <v>3178010</v>
      </c>
      <c r="B446" s="81">
        <v>160001000</v>
      </c>
      <c r="C446" s="72" t="s">
        <v>457</v>
      </c>
      <c r="D446" s="64" t="s">
        <v>458</v>
      </c>
      <c r="E446" s="64" t="s">
        <v>1358</v>
      </c>
      <c r="F446" s="64">
        <v>69201</v>
      </c>
      <c r="G446" s="65">
        <v>1845</v>
      </c>
      <c r="H446" s="66">
        <v>4023763367</v>
      </c>
      <c r="I446" s="67" t="s">
        <v>534</v>
      </c>
      <c r="J446" s="68" t="s">
        <v>531</v>
      </c>
      <c r="K446" s="91"/>
      <c r="L446" s="84">
        <v>403.92</v>
      </c>
      <c r="M446" s="88" t="s">
        <v>529</v>
      </c>
      <c r="N446" s="71">
        <v>12.68656716</v>
      </c>
      <c r="O446" s="68" t="s">
        <v>531</v>
      </c>
      <c r="P446" s="70"/>
      <c r="Q446" s="91" t="str">
        <f t="shared" si="91"/>
        <v>NO</v>
      </c>
      <c r="R446" s="93" t="s">
        <v>530</v>
      </c>
      <c r="S446" s="95">
        <v>24377</v>
      </c>
      <c r="T446" s="75">
        <v>3521</v>
      </c>
      <c r="U446" s="75">
        <v>3091</v>
      </c>
      <c r="V446" s="97">
        <v>2233</v>
      </c>
      <c r="W446" s="72">
        <f t="shared" si="80"/>
        <v>0</v>
      </c>
      <c r="X446" s="64">
        <f t="shared" si="81"/>
        <v>1</v>
      </c>
      <c r="Y446" s="64">
        <f t="shared" si="82"/>
        <v>0</v>
      </c>
      <c r="Z446" s="66">
        <f t="shared" si="83"/>
        <v>0</v>
      </c>
      <c r="AA446" s="99" t="str">
        <f t="shared" si="84"/>
        <v>-</v>
      </c>
      <c r="AB446" s="72">
        <f t="shared" si="85"/>
        <v>1</v>
      </c>
      <c r="AC446" s="64">
        <f t="shared" si="86"/>
        <v>0</v>
      </c>
      <c r="AD446" s="66">
        <f t="shared" si="87"/>
        <v>0</v>
      </c>
      <c r="AE446" s="99" t="str">
        <f t="shared" si="88"/>
        <v>-</v>
      </c>
      <c r="AF446" s="72">
        <f t="shared" si="89"/>
        <v>0</v>
      </c>
    </row>
    <row r="447" spans="1:32" ht="12.75">
      <c r="A447" s="80">
        <v>3178020</v>
      </c>
      <c r="B447" s="81">
        <v>160006000</v>
      </c>
      <c r="C447" s="72" t="s">
        <v>459</v>
      </c>
      <c r="D447" s="64" t="s">
        <v>460</v>
      </c>
      <c r="E447" s="64" t="s">
        <v>1358</v>
      </c>
      <c r="F447" s="64">
        <v>69201</v>
      </c>
      <c r="G447" s="65">
        <v>90</v>
      </c>
      <c r="H447" s="66">
        <v>4023762730</v>
      </c>
      <c r="I447" s="67">
        <v>7</v>
      </c>
      <c r="J447" s="68" t="s">
        <v>530</v>
      </c>
      <c r="K447" s="91"/>
      <c r="L447" s="84">
        <v>256.68</v>
      </c>
      <c r="M447" s="88" t="s">
        <v>529</v>
      </c>
      <c r="N447" s="71">
        <v>10.40892193</v>
      </c>
      <c r="O447" s="68" t="s">
        <v>531</v>
      </c>
      <c r="P447" s="70"/>
      <c r="Q447" s="91" t="str">
        <f t="shared" si="91"/>
        <v>NO</v>
      </c>
      <c r="R447" s="93" t="s">
        <v>530</v>
      </c>
      <c r="S447" s="95">
        <v>12151</v>
      </c>
      <c r="T447" s="75">
        <v>1321</v>
      </c>
      <c r="U447" s="75">
        <v>541</v>
      </c>
      <c r="V447" s="97">
        <v>1031</v>
      </c>
      <c r="W447" s="72">
        <f t="shared" si="80"/>
        <v>1</v>
      </c>
      <c r="X447" s="64">
        <f t="shared" si="81"/>
        <v>1</v>
      </c>
      <c r="Y447" s="64">
        <f t="shared" si="82"/>
        <v>0</v>
      </c>
      <c r="Z447" s="66">
        <f t="shared" si="83"/>
        <v>0</v>
      </c>
      <c r="AA447" s="99" t="str">
        <f t="shared" si="84"/>
        <v>SRSA</v>
      </c>
      <c r="AB447" s="72">
        <f t="shared" si="85"/>
        <v>1</v>
      </c>
      <c r="AC447" s="64">
        <f t="shared" si="86"/>
        <v>0</v>
      </c>
      <c r="AD447" s="66">
        <f t="shared" si="87"/>
        <v>0</v>
      </c>
      <c r="AE447" s="99" t="str">
        <f t="shared" si="88"/>
        <v>-</v>
      </c>
      <c r="AF447" s="72">
        <f t="shared" si="89"/>
        <v>0</v>
      </c>
    </row>
    <row r="448" spans="1:32" ht="12.75">
      <c r="A448" s="80">
        <v>3129250</v>
      </c>
      <c r="B448" s="81">
        <v>230028000</v>
      </c>
      <c r="C448" s="72" t="s">
        <v>1474</v>
      </c>
      <c r="D448" s="64" t="s">
        <v>1032</v>
      </c>
      <c r="E448" s="64" t="s">
        <v>999</v>
      </c>
      <c r="F448" s="64">
        <v>69337</v>
      </c>
      <c r="G448" s="65">
        <v>2650</v>
      </c>
      <c r="H448" s="66">
        <v>3084320107</v>
      </c>
      <c r="I448" s="67">
        <v>7</v>
      </c>
      <c r="J448" s="68" t="s">
        <v>530</v>
      </c>
      <c r="K448" s="91"/>
      <c r="L448" s="84">
        <v>10.62</v>
      </c>
      <c r="M448" s="88" t="s">
        <v>529</v>
      </c>
      <c r="N448" s="71">
        <v>26.66666667</v>
      </c>
      <c r="O448" s="68" t="s">
        <v>530</v>
      </c>
      <c r="P448" s="70"/>
      <c r="Q448" s="91" t="str">
        <f t="shared" si="91"/>
        <v>NO</v>
      </c>
      <c r="R448" s="93" t="s">
        <v>530</v>
      </c>
      <c r="S448" s="95">
        <v>1626</v>
      </c>
      <c r="T448" s="75">
        <v>0</v>
      </c>
      <c r="U448" s="75">
        <v>22</v>
      </c>
      <c r="V448" s="97">
        <v>41</v>
      </c>
      <c r="W448" s="72">
        <f t="shared" si="80"/>
        <v>1</v>
      </c>
      <c r="X448" s="64">
        <f t="shared" si="81"/>
        <v>1</v>
      </c>
      <c r="Y448" s="64">
        <f t="shared" si="82"/>
        <v>0</v>
      </c>
      <c r="Z448" s="66">
        <f t="shared" si="83"/>
        <v>0</v>
      </c>
      <c r="AA448" s="99" t="str">
        <f t="shared" si="84"/>
        <v>SRSA</v>
      </c>
      <c r="AB448" s="72">
        <f t="shared" si="85"/>
        <v>1</v>
      </c>
      <c r="AC448" s="64">
        <f t="shared" si="86"/>
        <v>1</v>
      </c>
      <c r="AD448" s="66" t="str">
        <f t="shared" si="87"/>
        <v>Initial</v>
      </c>
      <c r="AE448" s="99" t="str">
        <f t="shared" si="88"/>
        <v>-</v>
      </c>
      <c r="AF448" s="72" t="str">
        <f t="shared" si="89"/>
        <v>SRSA</v>
      </c>
    </row>
    <row r="449" spans="1:32" ht="12.75">
      <c r="A449" s="80">
        <v>3108860</v>
      </c>
      <c r="B449" s="81">
        <v>20004000</v>
      </c>
      <c r="C449" s="72" t="s">
        <v>1348</v>
      </c>
      <c r="D449" s="64" t="s">
        <v>1349</v>
      </c>
      <c r="E449" s="64" t="s">
        <v>1350</v>
      </c>
      <c r="F449" s="64">
        <v>68756</v>
      </c>
      <c r="G449" s="65">
        <v>5034</v>
      </c>
      <c r="H449" s="66">
        <v>4028875007</v>
      </c>
      <c r="I449" s="67">
        <v>7</v>
      </c>
      <c r="J449" s="68" t="s">
        <v>530</v>
      </c>
      <c r="K449" s="91"/>
      <c r="L449" s="84">
        <v>6.56</v>
      </c>
      <c r="M449" s="88" t="s">
        <v>529</v>
      </c>
      <c r="N449" s="71">
        <v>20</v>
      </c>
      <c r="O449" s="68" t="s">
        <v>530</v>
      </c>
      <c r="P449" s="70"/>
      <c r="Q449" s="91" t="str">
        <f t="shared" si="91"/>
        <v>NO</v>
      </c>
      <c r="R449" s="93" t="s">
        <v>530</v>
      </c>
      <c r="S449" s="95">
        <v>2287</v>
      </c>
      <c r="T449" s="75">
        <v>0</v>
      </c>
      <c r="U449" s="75">
        <v>14</v>
      </c>
      <c r="V449" s="97">
        <v>26</v>
      </c>
      <c r="W449" s="72">
        <f t="shared" si="80"/>
        <v>1</v>
      </c>
      <c r="X449" s="64">
        <f t="shared" si="81"/>
        <v>1</v>
      </c>
      <c r="Y449" s="64">
        <f t="shared" si="82"/>
        <v>0</v>
      </c>
      <c r="Z449" s="66">
        <f t="shared" si="83"/>
        <v>0</v>
      </c>
      <c r="AA449" s="99" t="str">
        <f t="shared" si="84"/>
        <v>SRSA</v>
      </c>
      <c r="AB449" s="72">
        <f t="shared" si="85"/>
        <v>1</v>
      </c>
      <c r="AC449" s="64">
        <f t="shared" si="86"/>
        <v>1</v>
      </c>
      <c r="AD449" s="66" t="str">
        <f t="shared" si="87"/>
        <v>Initial</v>
      </c>
      <c r="AE449" s="99" t="str">
        <f t="shared" si="88"/>
        <v>-</v>
      </c>
      <c r="AF449" s="72" t="str">
        <f t="shared" si="89"/>
        <v>SRSA</v>
      </c>
    </row>
    <row r="450" spans="1:32" ht="12.75">
      <c r="A450" s="80">
        <v>3121270</v>
      </c>
      <c r="B450" s="81">
        <v>760018000</v>
      </c>
      <c r="C450" s="72" t="s">
        <v>1348</v>
      </c>
      <c r="D450" s="64" t="s">
        <v>1435</v>
      </c>
      <c r="E450" s="64" t="s">
        <v>1071</v>
      </c>
      <c r="F450" s="64">
        <v>68333</v>
      </c>
      <c r="G450" s="65">
        <v>9728</v>
      </c>
      <c r="H450" s="66">
        <v>4028265558</v>
      </c>
      <c r="I450" s="67">
        <v>7</v>
      </c>
      <c r="J450" s="68" t="s">
        <v>530</v>
      </c>
      <c r="K450" s="91"/>
      <c r="L450" s="84">
        <v>18.49</v>
      </c>
      <c r="M450" s="88" t="s">
        <v>528</v>
      </c>
      <c r="N450" s="71">
        <v>14.28571429</v>
      </c>
      <c r="O450" s="68" t="s">
        <v>531</v>
      </c>
      <c r="P450" s="70"/>
      <c r="Q450" s="91" t="str">
        <f t="shared" si="91"/>
        <v>NO</v>
      </c>
      <c r="R450" s="93" t="s">
        <v>530</v>
      </c>
      <c r="S450" s="95">
        <v>1360</v>
      </c>
      <c r="T450" s="75">
        <v>0</v>
      </c>
      <c r="U450" s="75">
        <v>41</v>
      </c>
      <c r="V450" s="97">
        <v>79</v>
      </c>
      <c r="W450" s="72">
        <f aca="true" t="shared" si="92" ref="W450:W487">IF(OR(J450="YES",K450="YES"),1,0)</f>
        <v>1</v>
      </c>
      <c r="X450" s="64">
        <f aca="true" t="shared" si="93" ref="X450:X487">IF(OR(AND(ISNUMBER(L450),AND(L450&gt;0,L450&lt;600)),AND(ISNUMBER(L450),AND(L450&gt;0,M450="YES"))),1,0)</f>
        <v>1</v>
      </c>
      <c r="Y450" s="64">
        <f aca="true" t="shared" si="94" ref="Y450:Y487">IF(AND(OR(J450="YES",K450="YES"),(W450=0)),"Trouble",0)</f>
        <v>0</v>
      </c>
      <c r="Z450" s="66">
        <f aca="true" t="shared" si="95" ref="Z450:Z487">IF(AND(OR(AND(ISNUMBER(L450),AND(L450&gt;0,L450&lt;600)),AND(ISNUMBER(L450),AND(L450&gt;0,M450="YES"))),(X450=0)),"Trouble",0)</f>
        <v>0</v>
      </c>
      <c r="AA450" s="99" t="str">
        <f aca="true" t="shared" si="96" ref="AA450:AA487">IF(AND(W450=1,X450=1),"SRSA","-")</f>
        <v>SRSA</v>
      </c>
      <c r="AB450" s="72">
        <f aca="true" t="shared" si="97" ref="AB450:AB487">IF(R450="YES",1,0)</f>
        <v>1</v>
      </c>
      <c r="AC450" s="64">
        <f aca="true" t="shared" si="98" ref="AC450:AC487">IF(OR(AND(ISNUMBER(P450),P450&gt;=20),(AND(ISNUMBER(P450)=FALSE,AND(ISNUMBER(N450),N450&gt;=20)))),1,0)</f>
        <v>0</v>
      </c>
      <c r="AD450" s="66">
        <f aca="true" t="shared" si="99" ref="AD450:AD487">IF(AND(AB450=1,AC450=1),"Initial",0)</f>
        <v>0</v>
      </c>
      <c r="AE450" s="99" t="str">
        <f aca="true" t="shared" si="100" ref="AE450:AE487">IF(AND(AND(AD450="Initial",AF450=0),AND(ISNUMBER(L450),L450&gt;0)),"RLIS","-")</f>
        <v>-</v>
      </c>
      <c r="AF450" s="72">
        <f aca="true" t="shared" si="101" ref="AF450:AF487">IF(AND(AA450="SRSA",AD450="Initial"),"SRSA",0)</f>
        <v>0</v>
      </c>
    </row>
    <row r="451" spans="1:32" ht="12.75">
      <c r="A451" s="80">
        <v>3114700</v>
      </c>
      <c r="B451" s="81">
        <v>880010000</v>
      </c>
      <c r="C451" s="72" t="s">
        <v>1385</v>
      </c>
      <c r="D451" s="64" t="s">
        <v>1386</v>
      </c>
      <c r="E451" s="64" t="s">
        <v>1387</v>
      </c>
      <c r="F451" s="64">
        <v>68862</v>
      </c>
      <c r="G451" s="65">
        <v>9738</v>
      </c>
      <c r="H451" s="66">
        <v>3087283379</v>
      </c>
      <c r="I451" s="67">
        <v>7</v>
      </c>
      <c r="J451" s="68" t="s">
        <v>530</v>
      </c>
      <c r="K451" s="91"/>
      <c r="L451" s="84">
        <v>9.51</v>
      </c>
      <c r="M451" s="88" t="s">
        <v>529</v>
      </c>
      <c r="N451" s="71">
        <v>17.64705882</v>
      </c>
      <c r="O451" s="68" t="s">
        <v>531</v>
      </c>
      <c r="P451" s="70"/>
      <c r="Q451" s="91" t="str">
        <f t="shared" si="91"/>
        <v>NO</v>
      </c>
      <c r="R451" s="93" t="s">
        <v>530</v>
      </c>
      <c r="S451" s="95">
        <v>922</v>
      </c>
      <c r="T451" s="75">
        <v>0</v>
      </c>
      <c r="U451" s="75">
        <v>20</v>
      </c>
      <c r="V451" s="97">
        <v>89</v>
      </c>
      <c r="W451" s="72">
        <f t="shared" si="92"/>
        <v>1</v>
      </c>
      <c r="X451" s="64">
        <f t="shared" si="93"/>
        <v>1</v>
      </c>
      <c r="Y451" s="64">
        <f t="shared" si="94"/>
        <v>0</v>
      </c>
      <c r="Z451" s="66">
        <f t="shared" si="95"/>
        <v>0</v>
      </c>
      <c r="AA451" s="99" t="str">
        <f t="shared" si="96"/>
        <v>SRSA</v>
      </c>
      <c r="AB451" s="72">
        <f t="shared" si="97"/>
        <v>1</v>
      </c>
      <c r="AC451" s="64">
        <f t="shared" si="98"/>
        <v>0</v>
      </c>
      <c r="AD451" s="66">
        <f t="shared" si="99"/>
        <v>0</v>
      </c>
      <c r="AE451" s="99" t="str">
        <f t="shared" si="100"/>
        <v>-</v>
      </c>
      <c r="AF451" s="72">
        <f t="shared" si="101"/>
        <v>0</v>
      </c>
    </row>
    <row r="452" spans="1:32" ht="12.75">
      <c r="A452" s="80">
        <v>3125770</v>
      </c>
      <c r="B452" s="81">
        <v>880023000</v>
      </c>
      <c r="C452" s="72" t="s">
        <v>1454</v>
      </c>
      <c r="D452" s="64" t="s">
        <v>1455</v>
      </c>
      <c r="E452" s="64" t="s">
        <v>1387</v>
      </c>
      <c r="F452" s="64">
        <v>68862</v>
      </c>
      <c r="G452" s="65">
        <v>9707</v>
      </c>
      <c r="H452" s="66">
        <v>3087285667</v>
      </c>
      <c r="I452" s="67">
        <v>7</v>
      </c>
      <c r="J452" s="68" t="s">
        <v>530</v>
      </c>
      <c r="K452" s="91"/>
      <c r="L452" s="84">
        <v>29.65</v>
      </c>
      <c r="M452" s="88" t="s">
        <v>529</v>
      </c>
      <c r="N452" s="71">
        <v>45.45454545</v>
      </c>
      <c r="O452" s="68" t="s">
        <v>530</v>
      </c>
      <c r="P452" s="70"/>
      <c r="Q452" s="91" t="str">
        <f t="shared" si="91"/>
        <v>NO</v>
      </c>
      <c r="R452" s="93" t="s">
        <v>530</v>
      </c>
      <c r="S452" s="95">
        <v>1091</v>
      </c>
      <c r="T452" s="75">
        <v>0</v>
      </c>
      <c r="U452" s="75">
        <v>59</v>
      </c>
      <c r="V452" s="97">
        <v>112</v>
      </c>
      <c r="W452" s="72">
        <f t="shared" si="92"/>
        <v>1</v>
      </c>
      <c r="X452" s="64">
        <f t="shared" si="93"/>
        <v>1</v>
      </c>
      <c r="Y452" s="64">
        <f t="shared" si="94"/>
        <v>0</v>
      </c>
      <c r="Z452" s="66">
        <f t="shared" si="95"/>
        <v>0</v>
      </c>
      <c r="AA452" s="99" t="str">
        <f t="shared" si="96"/>
        <v>SRSA</v>
      </c>
      <c r="AB452" s="72">
        <f t="shared" si="97"/>
        <v>1</v>
      </c>
      <c r="AC452" s="64">
        <f t="shared" si="98"/>
        <v>1</v>
      </c>
      <c r="AD452" s="66" t="str">
        <f t="shared" si="99"/>
        <v>Initial</v>
      </c>
      <c r="AE452" s="99" t="str">
        <f t="shared" si="100"/>
        <v>-</v>
      </c>
      <c r="AF452" s="72" t="str">
        <f t="shared" si="101"/>
        <v>SRSA</v>
      </c>
    </row>
    <row r="453" spans="1:32" ht="12.75">
      <c r="A453" s="80">
        <v>3107830</v>
      </c>
      <c r="B453" s="81">
        <v>380002000</v>
      </c>
      <c r="C453" s="72" t="s">
        <v>1331</v>
      </c>
      <c r="D453" s="64" t="s">
        <v>1332</v>
      </c>
      <c r="E453" s="64" t="s">
        <v>1333</v>
      </c>
      <c r="F453" s="64">
        <v>69366</v>
      </c>
      <c r="G453" s="65">
        <v>9509</v>
      </c>
      <c r="H453" s="66">
        <v>3085446557</v>
      </c>
      <c r="I453" s="67">
        <v>7</v>
      </c>
      <c r="J453" s="68" t="s">
        <v>530</v>
      </c>
      <c r="K453" s="91"/>
      <c r="L453" s="84">
        <v>4.85</v>
      </c>
      <c r="M453" s="88" t="s">
        <v>529</v>
      </c>
      <c r="N453" s="71">
        <v>14.28571429</v>
      </c>
      <c r="O453" s="68" t="s">
        <v>531</v>
      </c>
      <c r="P453" s="70"/>
      <c r="Q453" s="91" t="str">
        <f t="shared" si="91"/>
        <v>NO</v>
      </c>
      <c r="R453" s="93" t="s">
        <v>530</v>
      </c>
      <c r="S453" s="95">
        <v>346</v>
      </c>
      <c r="T453" s="75">
        <v>0</v>
      </c>
      <c r="U453" s="75">
        <v>10</v>
      </c>
      <c r="V453" s="97">
        <v>19</v>
      </c>
      <c r="W453" s="72">
        <f t="shared" si="92"/>
        <v>1</v>
      </c>
      <c r="X453" s="64">
        <f t="shared" si="93"/>
        <v>1</v>
      </c>
      <c r="Y453" s="64">
        <f t="shared" si="94"/>
        <v>0</v>
      </c>
      <c r="Z453" s="66">
        <f t="shared" si="95"/>
        <v>0</v>
      </c>
      <c r="AA453" s="99" t="str">
        <f t="shared" si="96"/>
        <v>SRSA</v>
      </c>
      <c r="AB453" s="72">
        <f t="shared" si="97"/>
        <v>1</v>
      </c>
      <c r="AC453" s="64">
        <f t="shared" si="98"/>
        <v>0</v>
      </c>
      <c r="AD453" s="66">
        <f t="shared" si="99"/>
        <v>0</v>
      </c>
      <c r="AE453" s="99" t="str">
        <f t="shared" si="100"/>
        <v>-</v>
      </c>
      <c r="AF453" s="72">
        <f t="shared" si="101"/>
        <v>0</v>
      </c>
    </row>
    <row r="454" spans="1:32" ht="12.75">
      <c r="A454" s="80">
        <v>3178210</v>
      </c>
      <c r="B454" s="81">
        <v>780039000</v>
      </c>
      <c r="C454" s="72" t="s">
        <v>461</v>
      </c>
      <c r="D454" s="64" t="s">
        <v>462</v>
      </c>
      <c r="E454" s="64" t="s">
        <v>991</v>
      </c>
      <c r="F454" s="64">
        <v>68066</v>
      </c>
      <c r="G454" s="65">
        <v>1093</v>
      </c>
      <c r="H454" s="66">
        <v>4024433051</v>
      </c>
      <c r="I454" s="67" t="s">
        <v>535</v>
      </c>
      <c r="J454" s="68" t="s">
        <v>531</v>
      </c>
      <c r="K454" s="91"/>
      <c r="L454" s="84">
        <v>794.39</v>
      </c>
      <c r="M454" s="88" t="s">
        <v>528</v>
      </c>
      <c r="N454" s="71">
        <v>4.867256637</v>
      </c>
      <c r="O454" s="68" t="s">
        <v>531</v>
      </c>
      <c r="P454" s="70"/>
      <c r="Q454" s="91" t="str">
        <f t="shared" si="91"/>
        <v>NO</v>
      </c>
      <c r="R454" s="93" t="s">
        <v>531</v>
      </c>
      <c r="S454" s="95">
        <v>32367</v>
      </c>
      <c r="T454" s="75">
        <v>3851</v>
      </c>
      <c r="U454" s="75">
        <v>5442</v>
      </c>
      <c r="V454" s="97">
        <v>3283</v>
      </c>
      <c r="W454" s="72">
        <f t="shared" si="92"/>
        <v>0</v>
      </c>
      <c r="X454" s="64">
        <f t="shared" si="93"/>
        <v>0</v>
      </c>
      <c r="Y454" s="64">
        <f t="shared" si="94"/>
        <v>0</v>
      </c>
      <c r="Z454" s="66">
        <f t="shared" si="95"/>
        <v>0</v>
      </c>
      <c r="AA454" s="99" t="str">
        <f t="shared" si="96"/>
        <v>-</v>
      </c>
      <c r="AB454" s="72">
        <f t="shared" si="97"/>
        <v>0</v>
      </c>
      <c r="AC454" s="64">
        <f t="shared" si="98"/>
        <v>0</v>
      </c>
      <c r="AD454" s="66">
        <f t="shared" si="99"/>
        <v>0</v>
      </c>
      <c r="AE454" s="99" t="str">
        <f t="shared" si="100"/>
        <v>-</v>
      </c>
      <c r="AF454" s="72">
        <f t="shared" si="101"/>
        <v>0</v>
      </c>
    </row>
    <row r="455" spans="1:32" ht="12.75">
      <c r="A455" s="80">
        <v>3178240</v>
      </c>
      <c r="B455" s="81">
        <v>900560000</v>
      </c>
      <c r="C455" s="72" t="s">
        <v>463</v>
      </c>
      <c r="D455" s="64" t="s">
        <v>464</v>
      </c>
      <c r="E455" s="64" t="s">
        <v>465</v>
      </c>
      <c r="F455" s="64">
        <v>68784</v>
      </c>
      <c r="G455" s="65">
        <v>330</v>
      </c>
      <c r="H455" s="66">
        <v>4022872012</v>
      </c>
      <c r="I455" s="67">
        <v>7</v>
      </c>
      <c r="J455" s="68" t="s">
        <v>530</v>
      </c>
      <c r="K455" s="91"/>
      <c r="L455" s="84">
        <v>460.36</v>
      </c>
      <c r="M455" s="88" t="s">
        <v>528</v>
      </c>
      <c r="N455" s="71">
        <v>14.09395973</v>
      </c>
      <c r="O455" s="68" t="s">
        <v>531</v>
      </c>
      <c r="P455" s="70"/>
      <c r="Q455" s="91" t="str">
        <f t="shared" si="91"/>
        <v>NO</v>
      </c>
      <c r="R455" s="93" t="s">
        <v>530</v>
      </c>
      <c r="S455" s="95">
        <v>18564</v>
      </c>
      <c r="T455" s="75">
        <v>2919</v>
      </c>
      <c r="U455" s="75">
        <v>2861</v>
      </c>
      <c r="V455" s="97">
        <v>1769</v>
      </c>
      <c r="W455" s="72">
        <f t="shared" si="92"/>
        <v>1</v>
      </c>
      <c r="X455" s="64">
        <f t="shared" si="93"/>
        <v>1</v>
      </c>
      <c r="Y455" s="64">
        <f t="shared" si="94"/>
        <v>0</v>
      </c>
      <c r="Z455" s="66">
        <f t="shared" si="95"/>
        <v>0</v>
      </c>
      <c r="AA455" s="99" t="str">
        <f t="shared" si="96"/>
        <v>SRSA</v>
      </c>
      <c r="AB455" s="72">
        <f t="shared" si="97"/>
        <v>1</v>
      </c>
      <c r="AC455" s="64">
        <f t="shared" si="98"/>
        <v>0</v>
      </c>
      <c r="AD455" s="66">
        <f t="shared" si="99"/>
        <v>0</v>
      </c>
      <c r="AE455" s="99" t="str">
        <f t="shared" si="100"/>
        <v>-</v>
      </c>
      <c r="AF455" s="72">
        <f t="shared" si="101"/>
        <v>0</v>
      </c>
    </row>
    <row r="456" spans="1:32" ht="12.75">
      <c r="A456" s="80">
        <v>3178260</v>
      </c>
      <c r="B456" s="81">
        <v>560565000</v>
      </c>
      <c r="C456" s="72" t="s">
        <v>466</v>
      </c>
      <c r="D456" s="64" t="s">
        <v>467</v>
      </c>
      <c r="E456" s="64" t="s">
        <v>468</v>
      </c>
      <c r="F456" s="64">
        <v>69169</v>
      </c>
      <c r="G456" s="65">
        <v>127</v>
      </c>
      <c r="H456" s="66">
        <v>3083874323</v>
      </c>
      <c r="I456" s="67">
        <v>7</v>
      </c>
      <c r="J456" s="68" t="s">
        <v>530</v>
      </c>
      <c r="K456" s="91"/>
      <c r="L456" s="84">
        <v>173.53</v>
      </c>
      <c r="M456" s="88" t="s">
        <v>528</v>
      </c>
      <c r="N456" s="71">
        <v>16.36363636</v>
      </c>
      <c r="O456" s="68" t="s">
        <v>531</v>
      </c>
      <c r="P456" s="70"/>
      <c r="Q456" s="91" t="str">
        <f t="shared" si="91"/>
        <v>NO</v>
      </c>
      <c r="R456" s="93" t="s">
        <v>530</v>
      </c>
      <c r="S456" s="95">
        <v>8992</v>
      </c>
      <c r="T456" s="75">
        <v>925</v>
      </c>
      <c r="U456" s="75">
        <v>932</v>
      </c>
      <c r="V456" s="97">
        <v>686</v>
      </c>
      <c r="W456" s="72">
        <f t="shared" si="92"/>
        <v>1</v>
      </c>
      <c r="X456" s="64">
        <f t="shared" si="93"/>
        <v>1</v>
      </c>
      <c r="Y456" s="64">
        <f t="shared" si="94"/>
        <v>0</v>
      </c>
      <c r="Z456" s="66">
        <f t="shared" si="95"/>
        <v>0</v>
      </c>
      <c r="AA456" s="99" t="str">
        <f t="shared" si="96"/>
        <v>SRSA</v>
      </c>
      <c r="AB456" s="72">
        <f t="shared" si="97"/>
        <v>1</v>
      </c>
      <c r="AC456" s="64">
        <f t="shared" si="98"/>
        <v>0</v>
      </c>
      <c r="AD456" s="66">
        <f t="shared" si="99"/>
        <v>0</v>
      </c>
      <c r="AE456" s="99" t="str">
        <f t="shared" si="100"/>
        <v>-</v>
      </c>
      <c r="AF456" s="72">
        <f t="shared" si="101"/>
        <v>0</v>
      </c>
    </row>
    <row r="457" spans="1:32" ht="12.75">
      <c r="A457" s="80">
        <v>3149590</v>
      </c>
      <c r="B457" s="81">
        <v>10060000</v>
      </c>
      <c r="C457" s="72" t="s">
        <v>1576</v>
      </c>
      <c r="D457" s="64" t="s">
        <v>1577</v>
      </c>
      <c r="E457" s="64" t="s">
        <v>1173</v>
      </c>
      <c r="F457" s="64">
        <v>68901</v>
      </c>
      <c r="G457" s="65">
        <v>7721</v>
      </c>
      <c r="H457" s="66">
        <v>4024635090</v>
      </c>
      <c r="I457" s="67">
        <v>7</v>
      </c>
      <c r="J457" s="68" t="s">
        <v>530</v>
      </c>
      <c r="K457" s="91"/>
      <c r="L457" s="84">
        <v>125.53</v>
      </c>
      <c r="M457" s="88" t="s">
        <v>528</v>
      </c>
      <c r="N457" s="71">
        <v>11.65048544</v>
      </c>
      <c r="O457" s="68" t="s">
        <v>531</v>
      </c>
      <c r="P457" s="70"/>
      <c r="Q457" s="91" t="str">
        <f t="shared" si="91"/>
        <v>NO</v>
      </c>
      <c r="R457" s="93" t="s">
        <v>530</v>
      </c>
      <c r="S457" s="95">
        <v>2907</v>
      </c>
      <c r="T457" s="75">
        <v>0</v>
      </c>
      <c r="U457" s="75">
        <v>260</v>
      </c>
      <c r="V457" s="97">
        <v>495</v>
      </c>
      <c r="W457" s="72">
        <f t="shared" si="92"/>
        <v>1</v>
      </c>
      <c r="X457" s="64">
        <f t="shared" si="93"/>
        <v>1</v>
      </c>
      <c r="Y457" s="64">
        <f t="shared" si="94"/>
        <v>0</v>
      </c>
      <c r="Z457" s="66">
        <f t="shared" si="95"/>
        <v>0</v>
      </c>
      <c r="AA457" s="99" t="str">
        <f t="shared" si="96"/>
        <v>SRSA</v>
      </c>
      <c r="AB457" s="72">
        <f t="shared" si="97"/>
        <v>1</v>
      </c>
      <c r="AC457" s="64">
        <f t="shared" si="98"/>
        <v>0</v>
      </c>
      <c r="AD457" s="66">
        <f t="shared" si="99"/>
        <v>0</v>
      </c>
      <c r="AE457" s="99" t="str">
        <f t="shared" si="100"/>
        <v>-</v>
      </c>
      <c r="AF457" s="72">
        <f t="shared" si="101"/>
        <v>0</v>
      </c>
    </row>
    <row r="458" spans="1:32" ht="12.75">
      <c r="A458" s="80">
        <v>3178300</v>
      </c>
      <c r="B458" s="81">
        <v>870013000</v>
      </c>
      <c r="C458" s="72" t="s">
        <v>469</v>
      </c>
      <c r="D458" s="64" t="s">
        <v>470</v>
      </c>
      <c r="E458" s="64" t="s">
        <v>471</v>
      </c>
      <c r="F458" s="64">
        <v>68067</v>
      </c>
      <c r="G458" s="65">
        <v>563</v>
      </c>
      <c r="H458" s="66">
        <v>4028465432</v>
      </c>
      <c r="I458" s="67">
        <v>7</v>
      </c>
      <c r="J458" s="68" t="s">
        <v>530</v>
      </c>
      <c r="K458" s="91"/>
      <c r="L458" s="84">
        <v>207.44</v>
      </c>
      <c r="M458" s="88" t="s">
        <v>528</v>
      </c>
      <c r="N458" s="71">
        <v>22.22222222</v>
      </c>
      <c r="O458" s="68" t="s">
        <v>530</v>
      </c>
      <c r="P458" s="70"/>
      <c r="Q458" s="91" t="str">
        <f t="shared" si="91"/>
        <v>NO</v>
      </c>
      <c r="R458" s="93" t="s">
        <v>530</v>
      </c>
      <c r="S458" s="95">
        <v>29945</v>
      </c>
      <c r="T458" s="75">
        <v>4771</v>
      </c>
      <c r="U458" s="75">
        <v>3474</v>
      </c>
      <c r="V458" s="97">
        <v>2003</v>
      </c>
      <c r="W458" s="72">
        <f t="shared" si="92"/>
        <v>1</v>
      </c>
      <c r="X458" s="64">
        <f t="shared" si="93"/>
        <v>1</v>
      </c>
      <c r="Y458" s="64">
        <f t="shared" si="94"/>
        <v>0</v>
      </c>
      <c r="Z458" s="66">
        <f t="shared" si="95"/>
        <v>0</v>
      </c>
      <c r="AA458" s="99" t="str">
        <f t="shared" si="96"/>
        <v>SRSA</v>
      </c>
      <c r="AB458" s="72">
        <f t="shared" si="97"/>
        <v>1</v>
      </c>
      <c r="AC458" s="64">
        <f t="shared" si="98"/>
        <v>1</v>
      </c>
      <c r="AD458" s="66" t="str">
        <f t="shared" si="99"/>
        <v>Initial</v>
      </c>
      <c r="AE458" s="99" t="str">
        <f t="shared" si="100"/>
        <v>-</v>
      </c>
      <c r="AF458" s="72" t="str">
        <f t="shared" si="101"/>
        <v>SRSA</v>
      </c>
    </row>
    <row r="459" spans="1:32" ht="12.75">
      <c r="A459" s="80">
        <v>3127000</v>
      </c>
      <c r="B459" s="81">
        <v>590025000</v>
      </c>
      <c r="C459" s="72" t="s">
        <v>1460</v>
      </c>
      <c r="D459" s="64" t="s">
        <v>984</v>
      </c>
      <c r="E459" s="64" t="s">
        <v>985</v>
      </c>
      <c r="F459" s="64">
        <v>68748</v>
      </c>
      <c r="G459" s="65">
        <v>210</v>
      </c>
      <c r="H459" s="66">
        <v>4023711518</v>
      </c>
      <c r="I459" s="67">
        <v>7</v>
      </c>
      <c r="J459" s="68" t="s">
        <v>530</v>
      </c>
      <c r="K459" s="91"/>
      <c r="L459" s="84">
        <v>35.86</v>
      </c>
      <c r="M459" s="88" t="s">
        <v>529</v>
      </c>
      <c r="N459" s="71">
        <v>1.587301587</v>
      </c>
      <c r="O459" s="68" t="s">
        <v>531</v>
      </c>
      <c r="P459" s="70"/>
      <c r="Q459" s="91" t="str">
        <f t="shared" si="91"/>
        <v>NO</v>
      </c>
      <c r="R459" s="93" t="s">
        <v>530</v>
      </c>
      <c r="S459" s="95">
        <v>4462</v>
      </c>
      <c r="T459" s="75">
        <v>0</v>
      </c>
      <c r="U459" s="75">
        <v>71</v>
      </c>
      <c r="V459" s="97">
        <v>135</v>
      </c>
      <c r="W459" s="72">
        <f t="shared" si="92"/>
        <v>1</v>
      </c>
      <c r="X459" s="64">
        <f t="shared" si="93"/>
        <v>1</v>
      </c>
      <c r="Y459" s="64">
        <f t="shared" si="94"/>
        <v>0</v>
      </c>
      <c r="Z459" s="66">
        <f t="shared" si="95"/>
        <v>0</v>
      </c>
      <c r="AA459" s="99" t="str">
        <f t="shared" si="96"/>
        <v>SRSA</v>
      </c>
      <c r="AB459" s="72">
        <f t="shared" si="97"/>
        <v>1</v>
      </c>
      <c r="AC459" s="64">
        <f t="shared" si="98"/>
        <v>0</v>
      </c>
      <c r="AD459" s="66">
        <f t="shared" si="99"/>
        <v>0</v>
      </c>
      <c r="AE459" s="99" t="str">
        <f t="shared" si="100"/>
        <v>-</v>
      </c>
      <c r="AF459" s="72">
        <f t="shared" si="101"/>
        <v>0</v>
      </c>
    </row>
    <row r="460" spans="1:32" ht="12.75">
      <c r="A460" s="82">
        <v>3100018</v>
      </c>
      <c r="B460" s="82">
        <v>150536000</v>
      </c>
      <c r="C460" s="72" t="s">
        <v>962</v>
      </c>
      <c r="D460" s="64" t="s">
        <v>963</v>
      </c>
      <c r="E460" s="64" t="s">
        <v>964</v>
      </c>
      <c r="F460" s="64">
        <v>69045</v>
      </c>
      <c r="G460" s="65">
        <v>368</v>
      </c>
      <c r="H460" s="66">
        <v>3083945700</v>
      </c>
      <c r="I460" s="67">
        <v>7</v>
      </c>
      <c r="J460" s="68" t="s">
        <v>530</v>
      </c>
      <c r="K460" s="91"/>
      <c r="L460" s="84">
        <v>256.58</v>
      </c>
      <c r="M460" s="88" t="s">
        <v>529</v>
      </c>
      <c r="N460" s="71">
        <v>19.12751678</v>
      </c>
      <c r="O460" s="68" t="s">
        <v>531</v>
      </c>
      <c r="P460" s="70"/>
      <c r="Q460" s="91" t="str">
        <f t="shared" si="91"/>
        <v>NO</v>
      </c>
      <c r="R460" s="93" t="s">
        <v>530</v>
      </c>
      <c r="S460" s="95">
        <v>18047</v>
      </c>
      <c r="T460" s="75">
        <v>2235</v>
      </c>
      <c r="U460" s="75">
        <v>1919</v>
      </c>
      <c r="V460" s="97">
        <v>1492</v>
      </c>
      <c r="W460" s="72">
        <f t="shared" si="92"/>
        <v>1</v>
      </c>
      <c r="X460" s="64">
        <f t="shared" si="93"/>
        <v>1</v>
      </c>
      <c r="Y460" s="64">
        <f t="shared" si="94"/>
        <v>0</v>
      </c>
      <c r="Z460" s="66">
        <f t="shared" si="95"/>
        <v>0</v>
      </c>
      <c r="AA460" s="99" t="str">
        <f t="shared" si="96"/>
        <v>SRSA</v>
      </c>
      <c r="AB460" s="72">
        <f t="shared" si="97"/>
        <v>1</v>
      </c>
      <c r="AC460" s="64">
        <f t="shared" si="98"/>
        <v>0</v>
      </c>
      <c r="AD460" s="66">
        <f t="shared" si="99"/>
        <v>0</v>
      </c>
      <c r="AE460" s="99" t="str">
        <f t="shared" si="100"/>
        <v>-</v>
      </c>
      <c r="AF460" s="72">
        <f t="shared" si="101"/>
        <v>0</v>
      </c>
    </row>
    <row r="461" spans="1:32" ht="12.75">
      <c r="A461" s="80">
        <v>3178450</v>
      </c>
      <c r="B461" s="81">
        <v>540576000</v>
      </c>
      <c r="C461" s="72" t="s">
        <v>472</v>
      </c>
      <c r="D461" s="64" t="s">
        <v>473</v>
      </c>
      <c r="E461" s="64" t="s">
        <v>474</v>
      </c>
      <c r="F461" s="64">
        <v>68786</v>
      </c>
      <c r="G461" s="65">
        <v>159</v>
      </c>
      <c r="H461" s="66">
        <v>4025862255</v>
      </c>
      <c r="I461" s="67">
        <v>7</v>
      </c>
      <c r="J461" s="68" t="s">
        <v>530</v>
      </c>
      <c r="K461" s="91"/>
      <c r="L461" s="84">
        <v>194.73</v>
      </c>
      <c r="M461" s="88" t="s">
        <v>529</v>
      </c>
      <c r="N461" s="71">
        <v>21.9895288</v>
      </c>
      <c r="O461" s="68" t="s">
        <v>530</v>
      </c>
      <c r="P461" s="70"/>
      <c r="Q461" s="91" t="str">
        <f t="shared" si="91"/>
        <v>NO</v>
      </c>
      <c r="R461" s="93" t="s">
        <v>530</v>
      </c>
      <c r="S461" s="95">
        <v>15462</v>
      </c>
      <c r="T461" s="75">
        <v>1427</v>
      </c>
      <c r="U461" s="75">
        <v>1202</v>
      </c>
      <c r="V461" s="97">
        <v>757</v>
      </c>
      <c r="W461" s="72">
        <f t="shared" si="92"/>
        <v>1</v>
      </c>
      <c r="X461" s="64">
        <f t="shared" si="93"/>
        <v>1</v>
      </c>
      <c r="Y461" s="64">
        <f t="shared" si="94"/>
        <v>0</v>
      </c>
      <c r="Z461" s="66">
        <f t="shared" si="95"/>
        <v>0</v>
      </c>
      <c r="AA461" s="99" t="str">
        <f t="shared" si="96"/>
        <v>SRSA</v>
      </c>
      <c r="AB461" s="72">
        <f t="shared" si="97"/>
        <v>1</v>
      </c>
      <c r="AC461" s="64">
        <f t="shared" si="98"/>
        <v>1</v>
      </c>
      <c r="AD461" s="66" t="str">
        <f t="shared" si="99"/>
        <v>Initial</v>
      </c>
      <c r="AE461" s="99" t="str">
        <f t="shared" si="100"/>
        <v>-</v>
      </c>
      <c r="AF461" s="72" t="str">
        <f t="shared" si="101"/>
        <v>SRSA</v>
      </c>
    </row>
    <row r="462" spans="1:32" ht="12.75">
      <c r="A462" s="82">
        <v>3100021</v>
      </c>
      <c r="B462" s="82">
        <v>550145000</v>
      </c>
      <c r="C462" s="72" t="s">
        <v>968</v>
      </c>
      <c r="D462" s="64" t="s">
        <v>969</v>
      </c>
      <c r="E462" s="64" t="s">
        <v>970</v>
      </c>
      <c r="F462" s="64">
        <v>68462</v>
      </c>
      <c r="G462" s="65">
        <v>426</v>
      </c>
      <c r="H462" s="66">
        <v>4027862321</v>
      </c>
      <c r="I462" s="67">
        <v>8</v>
      </c>
      <c r="J462" s="68" t="s">
        <v>530</v>
      </c>
      <c r="K462" s="91"/>
      <c r="L462" s="84">
        <v>1564.17</v>
      </c>
      <c r="M462" s="88" t="s">
        <v>528</v>
      </c>
      <c r="N462" s="71">
        <v>5.371702638</v>
      </c>
      <c r="O462" s="68" t="s">
        <v>531</v>
      </c>
      <c r="P462" s="70"/>
      <c r="Q462" s="91" t="str">
        <f t="shared" si="91"/>
        <v>NO</v>
      </c>
      <c r="R462" s="93" t="s">
        <v>530</v>
      </c>
      <c r="S462" s="95">
        <v>47721</v>
      </c>
      <c r="T462" s="75">
        <v>3877</v>
      </c>
      <c r="U462" s="75">
        <v>5732</v>
      </c>
      <c r="V462" s="97">
        <v>6227</v>
      </c>
      <c r="W462" s="72">
        <f t="shared" si="92"/>
        <v>1</v>
      </c>
      <c r="X462" s="64">
        <f t="shared" si="93"/>
        <v>0</v>
      </c>
      <c r="Y462" s="64">
        <f t="shared" si="94"/>
        <v>0</v>
      </c>
      <c r="Z462" s="66">
        <f t="shared" si="95"/>
        <v>0</v>
      </c>
      <c r="AA462" s="99" t="str">
        <f t="shared" si="96"/>
        <v>-</v>
      </c>
      <c r="AB462" s="72">
        <f t="shared" si="97"/>
        <v>1</v>
      </c>
      <c r="AC462" s="64">
        <f t="shared" si="98"/>
        <v>0</v>
      </c>
      <c r="AD462" s="66">
        <f t="shared" si="99"/>
        <v>0</v>
      </c>
      <c r="AE462" s="99" t="str">
        <f t="shared" si="100"/>
        <v>-</v>
      </c>
      <c r="AF462" s="72">
        <f t="shared" si="101"/>
        <v>0</v>
      </c>
    </row>
    <row r="463" spans="1:32" ht="12.75">
      <c r="A463" s="80">
        <v>3178520</v>
      </c>
      <c r="B463" s="81">
        <v>900017000</v>
      </c>
      <c r="C463" s="72" t="s">
        <v>475</v>
      </c>
      <c r="D463" s="64" t="s">
        <v>476</v>
      </c>
      <c r="E463" s="64" t="s">
        <v>477</v>
      </c>
      <c r="F463" s="64">
        <v>68787</v>
      </c>
      <c r="G463" s="65">
        <v>1715</v>
      </c>
      <c r="H463" s="66">
        <v>4023753150</v>
      </c>
      <c r="I463" s="67">
        <v>6</v>
      </c>
      <c r="J463" s="68" t="s">
        <v>531</v>
      </c>
      <c r="K463" s="91"/>
      <c r="L463" s="84">
        <v>844.68</v>
      </c>
      <c r="M463" s="88" t="s">
        <v>528</v>
      </c>
      <c r="N463" s="71">
        <v>4.088785047</v>
      </c>
      <c r="O463" s="68" t="s">
        <v>531</v>
      </c>
      <c r="P463" s="70"/>
      <c r="Q463" s="91" t="str">
        <f t="shared" si="91"/>
        <v>NO</v>
      </c>
      <c r="R463" s="93" t="s">
        <v>530</v>
      </c>
      <c r="S463" s="95">
        <v>34945</v>
      </c>
      <c r="T463" s="75">
        <v>2355</v>
      </c>
      <c r="U463" s="75">
        <v>3303</v>
      </c>
      <c r="V463" s="97">
        <v>3242</v>
      </c>
      <c r="W463" s="72">
        <f t="shared" si="92"/>
        <v>0</v>
      </c>
      <c r="X463" s="64">
        <f t="shared" si="93"/>
        <v>0</v>
      </c>
      <c r="Y463" s="64">
        <f t="shared" si="94"/>
        <v>0</v>
      </c>
      <c r="Z463" s="66">
        <f t="shared" si="95"/>
        <v>0</v>
      </c>
      <c r="AA463" s="99" t="str">
        <f t="shared" si="96"/>
        <v>-</v>
      </c>
      <c r="AB463" s="72">
        <f t="shared" si="97"/>
        <v>1</v>
      </c>
      <c r="AC463" s="64">
        <f t="shared" si="98"/>
        <v>0</v>
      </c>
      <c r="AD463" s="66">
        <f t="shared" si="99"/>
        <v>0</v>
      </c>
      <c r="AE463" s="99" t="str">
        <f t="shared" si="100"/>
        <v>-</v>
      </c>
      <c r="AF463" s="72">
        <f t="shared" si="101"/>
        <v>0</v>
      </c>
    </row>
    <row r="464" spans="1:32" ht="12.75">
      <c r="A464" s="80">
        <v>3178540</v>
      </c>
      <c r="B464" s="81">
        <v>130022000</v>
      </c>
      <c r="C464" s="72" t="s">
        <v>478</v>
      </c>
      <c r="D464" s="64" t="s">
        <v>479</v>
      </c>
      <c r="E464" s="64" t="s">
        <v>480</v>
      </c>
      <c r="F464" s="64">
        <v>68463</v>
      </c>
      <c r="G464" s="65">
        <v>206</v>
      </c>
      <c r="H464" s="66">
        <v>4022672445</v>
      </c>
      <c r="I464" s="67">
        <v>8</v>
      </c>
      <c r="J464" s="68" t="s">
        <v>530</v>
      </c>
      <c r="K464" s="91"/>
      <c r="L464" s="84">
        <v>363.21</v>
      </c>
      <c r="M464" s="88" t="s">
        <v>528</v>
      </c>
      <c r="N464" s="71">
        <v>8.947368421</v>
      </c>
      <c r="O464" s="68" t="s">
        <v>531</v>
      </c>
      <c r="P464" s="70"/>
      <c r="Q464" s="91" t="str">
        <f t="shared" si="91"/>
        <v>NO</v>
      </c>
      <c r="R464" s="93" t="s">
        <v>530</v>
      </c>
      <c r="S464" s="95">
        <v>15313</v>
      </c>
      <c r="T464" s="75">
        <v>1872</v>
      </c>
      <c r="U464" s="75">
        <v>1924</v>
      </c>
      <c r="V464" s="97">
        <v>1432</v>
      </c>
      <c r="W464" s="72">
        <f t="shared" si="92"/>
        <v>1</v>
      </c>
      <c r="X464" s="64">
        <f t="shared" si="93"/>
        <v>1</v>
      </c>
      <c r="Y464" s="64">
        <f t="shared" si="94"/>
        <v>0</v>
      </c>
      <c r="Z464" s="66">
        <f t="shared" si="95"/>
        <v>0</v>
      </c>
      <c r="AA464" s="99" t="str">
        <f t="shared" si="96"/>
        <v>SRSA</v>
      </c>
      <c r="AB464" s="72">
        <f t="shared" si="97"/>
        <v>1</v>
      </c>
      <c r="AC464" s="64">
        <f t="shared" si="98"/>
        <v>0</v>
      </c>
      <c r="AD464" s="66">
        <f t="shared" si="99"/>
        <v>0</v>
      </c>
      <c r="AE464" s="99" t="str">
        <f t="shared" si="100"/>
        <v>-</v>
      </c>
      <c r="AF464" s="72">
        <f t="shared" si="101"/>
        <v>0</v>
      </c>
    </row>
    <row r="465" spans="1:32" ht="12.75">
      <c r="A465" s="80">
        <v>3133900</v>
      </c>
      <c r="B465" s="81">
        <v>350033000</v>
      </c>
      <c r="C465" s="72" t="s">
        <v>1512</v>
      </c>
      <c r="D465" s="64" t="s">
        <v>1513</v>
      </c>
      <c r="E465" s="64" t="s">
        <v>1514</v>
      </c>
      <c r="F465" s="64">
        <v>69147</v>
      </c>
      <c r="G465" s="65">
        <v>8012</v>
      </c>
      <c r="H465" s="66">
        <v>3087723113</v>
      </c>
      <c r="I465" s="67">
        <v>7</v>
      </c>
      <c r="J465" s="68" t="s">
        <v>530</v>
      </c>
      <c r="K465" s="91"/>
      <c r="L465" s="84">
        <v>7.08335</v>
      </c>
      <c r="M465" s="88" t="s">
        <v>529</v>
      </c>
      <c r="N465" s="71">
        <v>28.57142857</v>
      </c>
      <c r="O465" s="68" t="s">
        <v>530</v>
      </c>
      <c r="P465" s="70"/>
      <c r="Q465" s="91" t="str">
        <f t="shared" si="91"/>
        <v>NO</v>
      </c>
      <c r="R465" s="93" t="s">
        <v>530</v>
      </c>
      <c r="S465" s="95">
        <v>517.285</v>
      </c>
      <c r="T465" s="75">
        <v>0</v>
      </c>
      <c r="U465" s="75">
        <v>20.44</v>
      </c>
      <c r="V465" s="97">
        <v>38.325</v>
      </c>
      <c r="W465" s="72">
        <f t="shared" si="92"/>
        <v>1</v>
      </c>
      <c r="X465" s="64">
        <f t="shared" si="93"/>
        <v>1</v>
      </c>
      <c r="Y465" s="64">
        <f t="shared" si="94"/>
        <v>0</v>
      </c>
      <c r="Z465" s="66">
        <f t="shared" si="95"/>
        <v>0</v>
      </c>
      <c r="AA465" s="99" t="str">
        <f t="shared" si="96"/>
        <v>SRSA</v>
      </c>
      <c r="AB465" s="72">
        <f t="shared" si="97"/>
        <v>1</v>
      </c>
      <c r="AC465" s="64">
        <f t="shared" si="98"/>
        <v>1</v>
      </c>
      <c r="AD465" s="66" t="str">
        <f t="shared" si="99"/>
        <v>Initial</v>
      </c>
      <c r="AE465" s="99" t="str">
        <f t="shared" si="100"/>
        <v>-</v>
      </c>
      <c r="AF465" s="72" t="str">
        <f t="shared" si="101"/>
        <v>SRSA</v>
      </c>
    </row>
    <row r="466" spans="1:32" ht="12.75">
      <c r="A466" s="80">
        <v>3100127</v>
      </c>
      <c r="B466" s="81">
        <v>82002000</v>
      </c>
      <c r="C466" s="72" t="s">
        <v>1143</v>
      </c>
      <c r="D466" s="64" t="s">
        <v>1144</v>
      </c>
      <c r="E466" s="64" t="s">
        <v>1145</v>
      </c>
      <c r="F466" s="64">
        <v>68722</v>
      </c>
      <c r="G466" s="65">
        <v>139</v>
      </c>
      <c r="H466" s="66">
        <v>4027752040</v>
      </c>
      <c r="I466" s="67" t="s">
        <v>532</v>
      </c>
      <c r="J466" s="68" t="s">
        <v>530</v>
      </c>
      <c r="K466" s="91"/>
      <c r="L466" s="84">
        <v>316.89878</v>
      </c>
      <c r="M466" s="88" t="s">
        <v>529</v>
      </c>
      <c r="N466" s="71">
        <v>14.50151057</v>
      </c>
      <c r="O466" s="68" t="s">
        <v>531</v>
      </c>
      <c r="P466" s="70"/>
      <c r="Q466" s="91" t="str">
        <f t="shared" si="91"/>
        <v>NO</v>
      </c>
      <c r="R466" s="93" t="s">
        <v>530</v>
      </c>
      <c r="S466" s="95">
        <v>25170.97</v>
      </c>
      <c r="T466" s="75">
        <v>3156</v>
      </c>
      <c r="U466" s="75">
        <v>2664.644</v>
      </c>
      <c r="V466" s="97">
        <v>1884.127</v>
      </c>
      <c r="W466" s="72">
        <f t="shared" si="92"/>
        <v>1</v>
      </c>
      <c r="X466" s="64">
        <f t="shared" si="93"/>
        <v>1</v>
      </c>
      <c r="Y466" s="64">
        <f t="shared" si="94"/>
        <v>0</v>
      </c>
      <c r="Z466" s="66">
        <f t="shared" si="95"/>
        <v>0</v>
      </c>
      <c r="AA466" s="99" t="str">
        <f t="shared" si="96"/>
        <v>SRSA</v>
      </c>
      <c r="AB466" s="72">
        <f t="shared" si="97"/>
        <v>1</v>
      </c>
      <c r="AC466" s="64">
        <f t="shared" si="98"/>
        <v>0</v>
      </c>
      <c r="AD466" s="66">
        <f t="shared" si="99"/>
        <v>0</v>
      </c>
      <c r="AE466" s="99" t="str">
        <f t="shared" si="100"/>
        <v>-</v>
      </c>
      <c r="AF466" s="72">
        <f t="shared" si="101"/>
        <v>0</v>
      </c>
    </row>
    <row r="467" spans="1:32" ht="12.75">
      <c r="A467" s="80">
        <v>3171990</v>
      </c>
      <c r="B467" s="81">
        <v>450025000</v>
      </c>
      <c r="C467" s="72" t="s">
        <v>191</v>
      </c>
      <c r="D467" s="64" t="s">
        <v>192</v>
      </c>
      <c r="E467" s="64" t="s">
        <v>1204</v>
      </c>
      <c r="F467" s="64">
        <v>68713</v>
      </c>
      <c r="G467" s="65">
        <v>457</v>
      </c>
      <c r="H467" s="66">
        <v>4029252890</v>
      </c>
      <c r="I467" s="67">
        <v>7</v>
      </c>
      <c r="J467" s="68" t="s">
        <v>530</v>
      </c>
      <c r="K467" s="91"/>
      <c r="L467" s="84">
        <v>161.64</v>
      </c>
      <c r="M467" s="88" t="s">
        <v>529</v>
      </c>
      <c r="N467" s="71">
        <v>18.24324324</v>
      </c>
      <c r="O467" s="68" t="s">
        <v>531</v>
      </c>
      <c r="P467" s="70"/>
      <c r="Q467" s="91" t="str">
        <f t="shared" si="91"/>
        <v>NO</v>
      </c>
      <c r="R467" s="93" t="s">
        <v>530</v>
      </c>
      <c r="S467" s="95">
        <v>10326</v>
      </c>
      <c r="T467" s="75">
        <v>1173</v>
      </c>
      <c r="U467" s="75">
        <v>337</v>
      </c>
      <c r="V467" s="97">
        <v>641</v>
      </c>
      <c r="W467" s="72">
        <f t="shared" si="92"/>
        <v>1</v>
      </c>
      <c r="X467" s="64">
        <f t="shared" si="93"/>
        <v>1</v>
      </c>
      <c r="Y467" s="64">
        <f t="shared" si="94"/>
        <v>0</v>
      </c>
      <c r="Z467" s="66">
        <f t="shared" si="95"/>
        <v>0</v>
      </c>
      <c r="AA467" s="99" t="str">
        <f t="shared" si="96"/>
        <v>SRSA</v>
      </c>
      <c r="AB467" s="72">
        <f t="shared" si="97"/>
        <v>1</v>
      </c>
      <c r="AC467" s="64">
        <f t="shared" si="98"/>
        <v>0</v>
      </c>
      <c r="AD467" s="66">
        <f t="shared" si="99"/>
        <v>0</v>
      </c>
      <c r="AE467" s="99" t="str">
        <f t="shared" si="100"/>
        <v>-</v>
      </c>
      <c r="AF467" s="72">
        <f t="shared" si="101"/>
        <v>0</v>
      </c>
    </row>
    <row r="468" spans="1:32" ht="12.75">
      <c r="A468" s="82">
        <v>3100006</v>
      </c>
      <c r="B468" s="82">
        <v>200001000</v>
      </c>
      <c r="C468" s="72" t="s">
        <v>936</v>
      </c>
      <c r="D468" s="64" t="s">
        <v>937</v>
      </c>
      <c r="E468" s="64" t="s">
        <v>938</v>
      </c>
      <c r="F468" s="64">
        <v>68788</v>
      </c>
      <c r="G468" s="65">
        <v>188</v>
      </c>
      <c r="H468" s="66">
        <v>4023725860</v>
      </c>
      <c r="I468" s="67" t="s">
        <v>534</v>
      </c>
      <c r="J468" s="68" t="s">
        <v>531</v>
      </c>
      <c r="K468" s="91"/>
      <c r="L468" s="84">
        <v>660.37</v>
      </c>
      <c r="M468" s="88" t="s">
        <v>528</v>
      </c>
      <c r="N468" s="71">
        <v>9.528301887</v>
      </c>
      <c r="O468" s="68" t="s">
        <v>531</v>
      </c>
      <c r="P468" s="70"/>
      <c r="Q468" s="91" t="str">
        <f t="shared" si="91"/>
        <v>NO</v>
      </c>
      <c r="R468" s="93" t="s">
        <v>530</v>
      </c>
      <c r="S468" s="95">
        <v>44498</v>
      </c>
      <c r="T468" s="75">
        <v>5376</v>
      </c>
      <c r="U468" s="75">
        <v>5795</v>
      </c>
      <c r="V468" s="97">
        <v>2646</v>
      </c>
      <c r="W468" s="72">
        <f t="shared" si="92"/>
        <v>0</v>
      </c>
      <c r="X468" s="64">
        <f t="shared" si="93"/>
        <v>0</v>
      </c>
      <c r="Y468" s="64">
        <f t="shared" si="94"/>
        <v>0</v>
      </c>
      <c r="Z468" s="66">
        <f t="shared" si="95"/>
        <v>0</v>
      </c>
      <c r="AA468" s="99" t="str">
        <f t="shared" si="96"/>
        <v>-</v>
      </c>
      <c r="AB468" s="72">
        <f t="shared" si="97"/>
        <v>1</v>
      </c>
      <c r="AC468" s="64">
        <f t="shared" si="98"/>
        <v>0</v>
      </c>
      <c r="AD468" s="66">
        <f t="shared" si="99"/>
        <v>0</v>
      </c>
      <c r="AE468" s="99" t="str">
        <f t="shared" si="100"/>
        <v>-</v>
      </c>
      <c r="AF468" s="72">
        <f t="shared" si="101"/>
        <v>0</v>
      </c>
    </row>
    <row r="469" spans="1:32" ht="12.75">
      <c r="A469" s="80">
        <v>3162920</v>
      </c>
      <c r="B469" s="81">
        <v>760163000</v>
      </c>
      <c r="C469" s="72" t="s">
        <v>53</v>
      </c>
      <c r="D469" s="64" t="s">
        <v>54</v>
      </c>
      <c r="E469" s="64" t="s">
        <v>55</v>
      </c>
      <c r="F469" s="64">
        <v>68464</v>
      </c>
      <c r="G469" s="65">
        <v>488</v>
      </c>
      <c r="H469" s="66">
        <v>4024332761</v>
      </c>
      <c r="I469" s="67">
        <v>7</v>
      </c>
      <c r="J469" s="68" t="s">
        <v>530</v>
      </c>
      <c r="K469" s="91"/>
      <c r="L469" s="84">
        <v>28.52</v>
      </c>
      <c r="M469" s="88" t="s">
        <v>528</v>
      </c>
      <c r="N469" s="71">
        <v>1.886792453</v>
      </c>
      <c r="O469" s="68" t="s">
        <v>531</v>
      </c>
      <c r="P469" s="70"/>
      <c r="Q469" s="91" t="str">
        <f t="shared" si="91"/>
        <v>NO</v>
      </c>
      <c r="R469" s="93" t="s">
        <v>530</v>
      </c>
      <c r="S469" s="95">
        <v>979</v>
      </c>
      <c r="T469" s="75">
        <v>0</v>
      </c>
      <c r="U469" s="75">
        <v>66</v>
      </c>
      <c r="V469" s="97">
        <v>127</v>
      </c>
      <c r="W469" s="72">
        <f t="shared" si="92"/>
        <v>1</v>
      </c>
      <c r="X469" s="64">
        <f t="shared" si="93"/>
        <v>1</v>
      </c>
      <c r="Y469" s="64">
        <f t="shared" si="94"/>
        <v>0</v>
      </c>
      <c r="Z469" s="66">
        <f t="shared" si="95"/>
        <v>0</v>
      </c>
      <c r="AA469" s="99" t="str">
        <f t="shared" si="96"/>
        <v>SRSA</v>
      </c>
      <c r="AB469" s="72">
        <f t="shared" si="97"/>
        <v>1</v>
      </c>
      <c r="AC469" s="64">
        <f t="shared" si="98"/>
        <v>0</v>
      </c>
      <c r="AD469" s="66">
        <f t="shared" si="99"/>
        <v>0</v>
      </c>
      <c r="AE469" s="99" t="str">
        <f t="shared" si="100"/>
        <v>-</v>
      </c>
      <c r="AF469" s="72">
        <f t="shared" si="101"/>
        <v>0</v>
      </c>
    </row>
    <row r="470" spans="1:32" ht="12.75">
      <c r="A470" s="80">
        <v>3178660</v>
      </c>
      <c r="B470" s="81">
        <v>280066000</v>
      </c>
      <c r="C470" s="72" t="s">
        <v>481</v>
      </c>
      <c r="D470" s="64" t="s">
        <v>482</v>
      </c>
      <c r="E470" s="64" t="s">
        <v>284</v>
      </c>
      <c r="F470" s="64">
        <v>68114</v>
      </c>
      <c r="G470" s="65">
        <v>4599</v>
      </c>
      <c r="H470" s="66">
        <v>4023902100</v>
      </c>
      <c r="I470" s="67">
        <v>1</v>
      </c>
      <c r="J470" s="68" t="s">
        <v>531</v>
      </c>
      <c r="K470" s="91"/>
      <c r="L470" s="84">
        <v>5567.63</v>
      </c>
      <c r="M470" s="88" t="s">
        <v>528</v>
      </c>
      <c r="N470" s="71">
        <v>4.045118631</v>
      </c>
      <c r="O470" s="68" t="s">
        <v>531</v>
      </c>
      <c r="P470" s="70"/>
      <c r="Q470" s="91" t="str">
        <f t="shared" si="91"/>
        <v>NO</v>
      </c>
      <c r="R470" s="93" t="s">
        <v>531</v>
      </c>
      <c r="S470" s="95">
        <v>149817</v>
      </c>
      <c r="T470" s="75">
        <v>5769</v>
      </c>
      <c r="U470" s="75">
        <v>21923</v>
      </c>
      <c r="V470" s="97">
        <v>21716</v>
      </c>
      <c r="W470" s="72">
        <f t="shared" si="92"/>
        <v>0</v>
      </c>
      <c r="X470" s="64">
        <f t="shared" si="93"/>
        <v>0</v>
      </c>
      <c r="Y470" s="64">
        <f t="shared" si="94"/>
        <v>0</v>
      </c>
      <c r="Z470" s="66">
        <f t="shared" si="95"/>
        <v>0</v>
      </c>
      <c r="AA470" s="99" t="str">
        <f t="shared" si="96"/>
        <v>-</v>
      </c>
      <c r="AB470" s="72">
        <f t="shared" si="97"/>
        <v>0</v>
      </c>
      <c r="AC470" s="64">
        <f t="shared" si="98"/>
        <v>0</v>
      </c>
      <c r="AD470" s="66">
        <f t="shared" si="99"/>
        <v>0</v>
      </c>
      <c r="AE470" s="99" t="str">
        <f t="shared" si="100"/>
        <v>-</v>
      </c>
      <c r="AF470" s="72">
        <f t="shared" si="101"/>
        <v>0</v>
      </c>
    </row>
    <row r="471" spans="1:32" ht="12.75">
      <c r="A471" s="80">
        <v>3123970</v>
      </c>
      <c r="B471" s="81">
        <v>90021000</v>
      </c>
      <c r="C471" s="72" t="s">
        <v>1446</v>
      </c>
      <c r="D471" s="64" t="s">
        <v>1447</v>
      </c>
      <c r="E471" s="64" t="s">
        <v>1018</v>
      </c>
      <c r="F471" s="64">
        <v>69210</v>
      </c>
      <c r="G471" s="65">
        <v>9745</v>
      </c>
      <c r="H471" s="66">
        <v>4023872190</v>
      </c>
      <c r="I471" s="67">
        <v>7</v>
      </c>
      <c r="J471" s="68" t="s">
        <v>530</v>
      </c>
      <c r="K471" s="91"/>
      <c r="L471" s="84">
        <v>7.67</v>
      </c>
      <c r="M471" s="88" t="s">
        <v>529</v>
      </c>
      <c r="N471" s="71">
        <v>6.25</v>
      </c>
      <c r="O471" s="68" t="s">
        <v>531</v>
      </c>
      <c r="P471" s="70"/>
      <c r="Q471" s="91" t="str">
        <f t="shared" si="91"/>
        <v>NO</v>
      </c>
      <c r="R471" s="93" t="s">
        <v>530</v>
      </c>
      <c r="S471" s="95">
        <v>0</v>
      </c>
      <c r="T471" s="75">
        <v>0</v>
      </c>
      <c r="U471" s="75">
        <v>0</v>
      </c>
      <c r="V471" s="97">
        <v>0</v>
      </c>
      <c r="W471" s="72">
        <f t="shared" si="92"/>
        <v>1</v>
      </c>
      <c r="X471" s="64">
        <f t="shared" si="93"/>
        <v>1</v>
      </c>
      <c r="Y471" s="64">
        <f t="shared" si="94"/>
        <v>0</v>
      </c>
      <c r="Z471" s="66">
        <f t="shared" si="95"/>
        <v>0</v>
      </c>
      <c r="AA471" s="99" t="str">
        <f t="shared" si="96"/>
        <v>SRSA</v>
      </c>
      <c r="AB471" s="72">
        <f t="shared" si="97"/>
        <v>1</v>
      </c>
      <c r="AC471" s="64">
        <f t="shared" si="98"/>
        <v>0</v>
      </c>
      <c r="AD471" s="66">
        <f t="shared" si="99"/>
        <v>0</v>
      </c>
      <c r="AE471" s="99" t="str">
        <f t="shared" si="100"/>
        <v>-</v>
      </c>
      <c r="AF471" s="72">
        <f t="shared" si="101"/>
        <v>0</v>
      </c>
    </row>
    <row r="472" spans="1:32" ht="12.75">
      <c r="A472" s="80">
        <v>3116650</v>
      </c>
      <c r="B472" s="81">
        <v>790013000</v>
      </c>
      <c r="C472" s="72" t="s">
        <v>1408</v>
      </c>
      <c r="D472" s="64" t="s">
        <v>1409</v>
      </c>
      <c r="E472" s="64" t="s">
        <v>1410</v>
      </c>
      <c r="F472" s="64">
        <v>69352</v>
      </c>
      <c r="G472" s="65">
        <v>1967</v>
      </c>
      <c r="H472" s="66">
        <v>3082472539</v>
      </c>
      <c r="I472" s="67">
        <v>7</v>
      </c>
      <c r="J472" s="68" t="s">
        <v>530</v>
      </c>
      <c r="K472" s="91"/>
      <c r="L472" s="84">
        <v>19.17</v>
      </c>
      <c r="M472" s="88" t="s">
        <v>528</v>
      </c>
      <c r="N472" s="71">
        <v>21.42857143</v>
      </c>
      <c r="O472" s="68" t="s">
        <v>530</v>
      </c>
      <c r="P472" s="70"/>
      <c r="Q472" s="91" t="str">
        <f t="shared" si="91"/>
        <v>NO</v>
      </c>
      <c r="R472" s="93" t="s">
        <v>530</v>
      </c>
      <c r="S472" s="95">
        <v>1709</v>
      </c>
      <c r="T472" s="75">
        <v>26</v>
      </c>
      <c r="U472" s="75">
        <v>78</v>
      </c>
      <c r="V472" s="97">
        <v>121</v>
      </c>
      <c r="W472" s="72">
        <f t="shared" si="92"/>
        <v>1</v>
      </c>
      <c r="X472" s="64">
        <f t="shared" si="93"/>
        <v>1</v>
      </c>
      <c r="Y472" s="64">
        <f t="shared" si="94"/>
        <v>0</v>
      </c>
      <c r="Z472" s="66">
        <f t="shared" si="95"/>
        <v>0</v>
      </c>
      <c r="AA472" s="99" t="str">
        <f t="shared" si="96"/>
        <v>SRSA</v>
      </c>
      <c r="AB472" s="72">
        <f t="shared" si="97"/>
        <v>1</v>
      </c>
      <c r="AC472" s="64">
        <f t="shared" si="98"/>
        <v>1</v>
      </c>
      <c r="AD472" s="66" t="str">
        <f t="shared" si="99"/>
        <v>Initial</v>
      </c>
      <c r="AE472" s="99" t="str">
        <f t="shared" si="100"/>
        <v>-</v>
      </c>
      <c r="AF472" s="72" t="str">
        <f t="shared" si="101"/>
        <v>SRSA</v>
      </c>
    </row>
    <row r="473" spans="1:32" ht="12.75">
      <c r="A473" s="80">
        <v>3178670</v>
      </c>
      <c r="B473" s="81">
        <v>920045000</v>
      </c>
      <c r="C473" s="72" t="s">
        <v>483</v>
      </c>
      <c r="D473" s="64" t="s">
        <v>484</v>
      </c>
      <c r="E473" s="64" t="s">
        <v>485</v>
      </c>
      <c r="F473" s="64">
        <v>68622</v>
      </c>
      <c r="G473" s="65">
        <v>68</v>
      </c>
      <c r="H473" s="66">
        <v>3086543273</v>
      </c>
      <c r="I473" s="67" t="s">
        <v>532</v>
      </c>
      <c r="J473" s="68" t="s">
        <v>530</v>
      </c>
      <c r="K473" s="91"/>
      <c r="L473" s="84">
        <v>131.89</v>
      </c>
      <c r="M473" s="88" t="s">
        <v>529</v>
      </c>
      <c r="N473" s="71">
        <v>22.29299363</v>
      </c>
      <c r="O473" s="68" t="s">
        <v>530</v>
      </c>
      <c r="P473" s="70"/>
      <c r="Q473" s="91" t="str">
        <f t="shared" si="91"/>
        <v>NO</v>
      </c>
      <c r="R473" s="93" t="s">
        <v>530</v>
      </c>
      <c r="S473" s="95">
        <v>11381</v>
      </c>
      <c r="T473" s="75">
        <v>1898</v>
      </c>
      <c r="U473" s="75">
        <v>1308</v>
      </c>
      <c r="V473" s="97">
        <v>887</v>
      </c>
      <c r="W473" s="72">
        <f t="shared" si="92"/>
        <v>1</v>
      </c>
      <c r="X473" s="64">
        <f t="shared" si="93"/>
        <v>1</v>
      </c>
      <c r="Y473" s="64">
        <f t="shared" si="94"/>
        <v>0</v>
      </c>
      <c r="Z473" s="66">
        <f t="shared" si="95"/>
        <v>0</v>
      </c>
      <c r="AA473" s="99" t="str">
        <f t="shared" si="96"/>
        <v>SRSA</v>
      </c>
      <c r="AB473" s="72">
        <f t="shared" si="97"/>
        <v>1</v>
      </c>
      <c r="AC473" s="64">
        <f t="shared" si="98"/>
        <v>1</v>
      </c>
      <c r="AD473" s="66" t="str">
        <f t="shared" si="99"/>
        <v>Initial</v>
      </c>
      <c r="AE473" s="99" t="str">
        <f t="shared" si="100"/>
        <v>-</v>
      </c>
      <c r="AF473" s="72" t="str">
        <f t="shared" si="101"/>
        <v>SRSA</v>
      </c>
    </row>
    <row r="474" spans="1:32" ht="12.75">
      <c r="A474" s="80">
        <v>3150370</v>
      </c>
      <c r="B474" s="81">
        <v>230062000</v>
      </c>
      <c r="C474" s="72" t="s">
        <v>1580</v>
      </c>
      <c r="D474" s="64" t="s">
        <v>1032</v>
      </c>
      <c r="E474" s="64" t="s">
        <v>999</v>
      </c>
      <c r="F474" s="64">
        <v>69337</v>
      </c>
      <c r="G474" s="65">
        <v>2650</v>
      </c>
      <c r="H474" s="66">
        <v>3084320107</v>
      </c>
      <c r="I474" s="67">
        <v>7</v>
      </c>
      <c r="J474" s="68" t="s">
        <v>530</v>
      </c>
      <c r="K474" s="91"/>
      <c r="L474" s="84">
        <v>17.65</v>
      </c>
      <c r="M474" s="88" t="s">
        <v>529</v>
      </c>
      <c r="N474" s="71">
        <v>4.545454545</v>
      </c>
      <c r="O474" s="68" t="s">
        <v>531</v>
      </c>
      <c r="P474" s="70"/>
      <c r="Q474" s="91" t="str">
        <f t="shared" si="91"/>
        <v>NO</v>
      </c>
      <c r="R474" s="93" t="s">
        <v>530</v>
      </c>
      <c r="S474" s="95">
        <v>1941</v>
      </c>
      <c r="T474" s="75">
        <v>0</v>
      </c>
      <c r="U474" s="75">
        <v>35</v>
      </c>
      <c r="V474" s="97">
        <v>67</v>
      </c>
      <c r="W474" s="72">
        <f t="shared" si="92"/>
        <v>1</v>
      </c>
      <c r="X474" s="64">
        <f t="shared" si="93"/>
        <v>1</v>
      </c>
      <c r="Y474" s="64">
        <f t="shared" si="94"/>
        <v>0</v>
      </c>
      <c r="Z474" s="66">
        <f t="shared" si="95"/>
        <v>0</v>
      </c>
      <c r="AA474" s="99" t="str">
        <f t="shared" si="96"/>
        <v>SRSA</v>
      </c>
      <c r="AB474" s="72">
        <f t="shared" si="97"/>
        <v>1</v>
      </c>
      <c r="AC474" s="64">
        <f t="shared" si="98"/>
        <v>0</v>
      </c>
      <c r="AD474" s="66">
        <f t="shared" si="99"/>
        <v>0</v>
      </c>
      <c r="AE474" s="99" t="str">
        <f t="shared" si="100"/>
        <v>-</v>
      </c>
      <c r="AF474" s="72">
        <f t="shared" si="101"/>
        <v>0</v>
      </c>
    </row>
    <row r="475" spans="1:32" ht="12.75">
      <c r="A475" s="80">
        <v>3178720</v>
      </c>
      <c r="B475" s="81">
        <v>760082000</v>
      </c>
      <c r="C475" s="72" t="s">
        <v>486</v>
      </c>
      <c r="D475" s="64" t="s">
        <v>487</v>
      </c>
      <c r="E475" s="64" t="s">
        <v>488</v>
      </c>
      <c r="F475" s="64">
        <v>68465</v>
      </c>
      <c r="G475" s="65">
        <v>487</v>
      </c>
      <c r="H475" s="66">
        <v>4028212266</v>
      </c>
      <c r="I475" s="67">
        <v>7</v>
      </c>
      <c r="J475" s="68" t="s">
        <v>530</v>
      </c>
      <c r="K475" s="91"/>
      <c r="L475" s="84">
        <v>519.30944</v>
      </c>
      <c r="M475" s="88" t="s">
        <v>528</v>
      </c>
      <c r="N475" s="71">
        <v>7.516339869</v>
      </c>
      <c r="O475" s="68" t="s">
        <v>531</v>
      </c>
      <c r="P475" s="70"/>
      <c r="Q475" s="91" t="str">
        <f t="shared" si="91"/>
        <v>NO</v>
      </c>
      <c r="R475" s="93" t="s">
        <v>530</v>
      </c>
      <c r="S475" s="95">
        <v>21092.248</v>
      </c>
      <c r="T475" s="75">
        <v>1374</v>
      </c>
      <c r="U475" s="75">
        <v>2039.352</v>
      </c>
      <c r="V475" s="97">
        <v>2027.648</v>
      </c>
      <c r="W475" s="72">
        <f t="shared" si="92"/>
        <v>1</v>
      </c>
      <c r="X475" s="64">
        <f t="shared" si="93"/>
        <v>1</v>
      </c>
      <c r="Y475" s="64">
        <f t="shared" si="94"/>
        <v>0</v>
      </c>
      <c r="Z475" s="66">
        <f t="shared" si="95"/>
        <v>0</v>
      </c>
      <c r="AA475" s="99" t="str">
        <f t="shared" si="96"/>
        <v>SRSA</v>
      </c>
      <c r="AB475" s="72">
        <f t="shared" si="97"/>
        <v>1</v>
      </c>
      <c r="AC475" s="64">
        <f t="shared" si="98"/>
        <v>0</v>
      </c>
      <c r="AD475" s="66">
        <f t="shared" si="99"/>
        <v>0</v>
      </c>
      <c r="AE475" s="99" t="str">
        <f t="shared" si="100"/>
        <v>-</v>
      </c>
      <c r="AF475" s="72">
        <f t="shared" si="101"/>
        <v>0</v>
      </c>
    </row>
    <row r="476" spans="1:32" ht="12.75">
      <c r="A476" s="80">
        <v>3100134</v>
      </c>
      <c r="B476" s="81">
        <v>500001000</v>
      </c>
      <c r="C476" s="72" t="s">
        <v>1159</v>
      </c>
      <c r="D476" s="64" t="s">
        <v>1160</v>
      </c>
      <c r="E476" s="64" t="s">
        <v>1161</v>
      </c>
      <c r="F476" s="64">
        <v>68982</v>
      </c>
      <c r="G476" s="65">
        <v>190</v>
      </c>
      <c r="H476" s="66">
        <v>3084785265</v>
      </c>
      <c r="I476" s="67">
        <v>7</v>
      </c>
      <c r="J476" s="68" t="s">
        <v>530</v>
      </c>
      <c r="K476" s="91"/>
      <c r="L476" s="84">
        <v>304.31</v>
      </c>
      <c r="M476" s="88" t="s">
        <v>528</v>
      </c>
      <c r="N476" s="71">
        <v>8.653846154</v>
      </c>
      <c r="O476" s="68" t="s">
        <v>531</v>
      </c>
      <c r="P476" s="70"/>
      <c r="Q476" s="91" t="str">
        <f aca="true" t="shared" si="102" ref="Q476:Q487">IF(AND(ISNUMBER(P476),P476&gt;=20),"YES","NO")</f>
        <v>NO</v>
      </c>
      <c r="R476" s="93" t="s">
        <v>530</v>
      </c>
      <c r="S476" s="95">
        <v>13984</v>
      </c>
      <c r="T476" s="75">
        <v>1217</v>
      </c>
      <c r="U476" s="75">
        <v>1396</v>
      </c>
      <c r="V476" s="97">
        <v>1200</v>
      </c>
      <c r="W476" s="72">
        <f t="shared" si="92"/>
        <v>1</v>
      </c>
      <c r="X476" s="64">
        <f t="shared" si="93"/>
        <v>1</v>
      </c>
      <c r="Y476" s="64">
        <f t="shared" si="94"/>
        <v>0</v>
      </c>
      <c r="Z476" s="66">
        <f t="shared" si="95"/>
        <v>0</v>
      </c>
      <c r="AA476" s="99" t="str">
        <f t="shared" si="96"/>
        <v>SRSA</v>
      </c>
      <c r="AB476" s="72">
        <f t="shared" si="97"/>
        <v>1</v>
      </c>
      <c r="AC476" s="64">
        <f t="shared" si="98"/>
        <v>0</v>
      </c>
      <c r="AD476" s="66">
        <f t="shared" si="99"/>
        <v>0</v>
      </c>
      <c r="AE476" s="99" t="str">
        <f t="shared" si="100"/>
        <v>-</v>
      </c>
      <c r="AF476" s="72">
        <f t="shared" si="101"/>
        <v>0</v>
      </c>
    </row>
    <row r="477" spans="1:32" ht="12.75">
      <c r="A477" s="80">
        <v>3165730</v>
      </c>
      <c r="B477" s="81">
        <v>160128000</v>
      </c>
      <c r="C477" s="72" t="s">
        <v>72</v>
      </c>
      <c r="D477" s="64" t="s">
        <v>1357</v>
      </c>
      <c r="E477" s="64" t="s">
        <v>1358</v>
      </c>
      <c r="F477" s="64">
        <v>69201</v>
      </c>
      <c r="G477" s="65">
        <v>1842</v>
      </c>
      <c r="H477" s="66">
        <v>4023761680</v>
      </c>
      <c r="I477" s="67">
        <v>7</v>
      </c>
      <c r="J477" s="68" t="s">
        <v>530</v>
      </c>
      <c r="K477" s="91"/>
      <c r="L477" s="84">
        <v>4.23</v>
      </c>
      <c r="M477" s="88" t="s">
        <v>529</v>
      </c>
      <c r="N477" s="71">
        <v>0</v>
      </c>
      <c r="O477" s="68" t="s">
        <v>531</v>
      </c>
      <c r="P477" s="70"/>
      <c r="Q477" s="91" t="str">
        <f t="shared" si="102"/>
        <v>NO</v>
      </c>
      <c r="R477" s="93" t="s">
        <v>530</v>
      </c>
      <c r="S477" s="95">
        <v>992</v>
      </c>
      <c r="T477" s="75">
        <v>0</v>
      </c>
      <c r="U477" s="75">
        <v>10</v>
      </c>
      <c r="V477" s="97">
        <v>19</v>
      </c>
      <c r="W477" s="72">
        <f t="shared" si="92"/>
        <v>1</v>
      </c>
      <c r="X477" s="64">
        <f t="shared" si="93"/>
        <v>1</v>
      </c>
      <c r="Y477" s="64">
        <f t="shared" si="94"/>
        <v>0</v>
      </c>
      <c r="Z477" s="66">
        <f t="shared" si="95"/>
        <v>0</v>
      </c>
      <c r="AA477" s="99" t="str">
        <f t="shared" si="96"/>
        <v>SRSA</v>
      </c>
      <c r="AB477" s="72">
        <f t="shared" si="97"/>
        <v>1</v>
      </c>
      <c r="AC477" s="64">
        <f t="shared" si="98"/>
        <v>0</v>
      </c>
      <c r="AD477" s="66">
        <f t="shared" si="99"/>
        <v>0</v>
      </c>
      <c r="AE477" s="99" t="str">
        <f t="shared" si="100"/>
        <v>-</v>
      </c>
      <c r="AF477" s="72">
        <f t="shared" si="101"/>
        <v>0</v>
      </c>
    </row>
    <row r="478" spans="1:32" ht="12.75">
      <c r="A478" s="80">
        <v>3178810</v>
      </c>
      <c r="B478" s="81">
        <v>870017000</v>
      </c>
      <c r="C478" s="72" t="s">
        <v>489</v>
      </c>
      <c r="D478" s="64" t="s">
        <v>490</v>
      </c>
      <c r="E478" s="64" t="s">
        <v>491</v>
      </c>
      <c r="F478" s="64">
        <v>68071</v>
      </c>
      <c r="G478" s="65">
        <v>769</v>
      </c>
      <c r="H478" s="66">
        <v>4028782224</v>
      </c>
      <c r="I478" s="67">
        <v>7</v>
      </c>
      <c r="J478" s="68" t="s">
        <v>530</v>
      </c>
      <c r="K478" s="91"/>
      <c r="L478" s="84">
        <v>396.57</v>
      </c>
      <c r="M478" s="88" t="s">
        <v>528</v>
      </c>
      <c r="N478" s="71">
        <v>35.76017131</v>
      </c>
      <c r="O478" s="68" t="s">
        <v>530</v>
      </c>
      <c r="P478" s="70"/>
      <c r="Q478" s="91" t="str">
        <f t="shared" si="102"/>
        <v>NO</v>
      </c>
      <c r="R478" s="93" t="s">
        <v>530</v>
      </c>
      <c r="S478" s="95">
        <v>50703</v>
      </c>
      <c r="T478" s="75">
        <v>10695</v>
      </c>
      <c r="U478" s="75">
        <v>7770</v>
      </c>
      <c r="V478" s="97">
        <v>3257</v>
      </c>
      <c r="W478" s="72">
        <f t="shared" si="92"/>
        <v>1</v>
      </c>
      <c r="X478" s="64">
        <f t="shared" si="93"/>
        <v>1</v>
      </c>
      <c r="Y478" s="64">
        <f t="shared" si="94"/>
        <v>0</v>
      </c>
      <c r="Z478" s="66">
        <f t="shared" si="95"/>
        <v>0</v>
      </c>
      <c r="AA478" s="99" t="str">
        <f t="shared" si="96"/>
        <v>SRSA</v>
      </c>
      <c r="AB478" s="72">
        <f t="shared" si="97"/>
        <v>1</v>
      </c>
      <c r="AC478" s="64">
        <f t="shared" si="98"/>
        <v>1</v>
      </c>
      <c r="AD478" s="66" t="str">
        <f t="shared" si="99"/>
        <v>Initial</v>
      </c>
      <c r="AE478" s="99" t="str">
        <f t="shared" si="100"/>
        <v>-</v>
      </c>
      <c r="AF478" s="72" t="str">
        <f t="shared" si="101"/>
        <v>SRSA</v>
      </c>
    </row>
    <row r="479" spans="1:32" ht="12.75">
      <c r="A479" s="80">
        <v>3178840</v>
      </c>
      <c r="B479" s="81">
        <v>900595000</v>
      </c>
      <c r="C479" s="72" t="s">
        <v>492</v>
      </c>
      <c r="D479" s="64" t="s">
        <v>493</v>
      </c>
      <c r="E479" s="64" t="s">
        <v>494</v>
      </c>
      <c r="F479" s="64">
        <v>68790</v>
      </c>
      <c r="G479" s="65">
        <v>158</v>
      </c>
      <c r="H479" s="66">
        <v>4022864466</v>
      </c>
      <c r="I479" s="67">
        <v>7</v>
      </c>
      <c r="J479" s="68" t="s">
        <v>530</v>
      </c>
      <c r="K479" s="91"/>
      <c r="L479" s="84">
        <v>251.74</v>
      </c>
      <c r="M479" s="88" t="s">
        <v>528</v>
      </c>
      <c r="N479" s="71">
        <v>21.88841202</v>
      </c>
      <c r="O479" s="68" t="s">
        <v>530</v>
      </c>
      <c r="P479" s="70"/>
      <c r="Q479" s="91" t="str">
        <f t="shared" si="102"/>
        <v>NO</v>
      </c>
      <c r="R479" s="93" t="s">
        <v>530</v>
      </c>
      <c r="S479" s="95">
        <v>16096</v>
      </c>
      <c r="T479" s="75">
        <v>1661</v>
      </c>
      <c r="U479" s="75">
        <v>1563</v>
      </c>
      <c r="V479" s="97">
        <v>993</v>
      </c>
      <c r="W479" s="72">
        <f t="shared" si="92"/>
        <v>1</v>
      </c>
      <c r="X479" s="64">
        <f t="shared" si="93"/>
        <v>1</v>
      </c>
      <c r="Y479" s="64">
        <f t="shared" si="94"/>
        <v>0</v>
      </c>
      <c r="Z479" s="66">
        <f t="shared" si="95"/>
        <v>0</v>
      </c>
      <c r="AA479" s="99" t="str">
        <f t="shared" si="96"/>
        <v>SRSA</v>
      </c>
      <c r="AB479" s="72">
        <f t="shared" si="97"/>
        <v>1</v>
      </c>
      <c r="AC479" s="64">
        <f t="shared" si="98"/>
        <v>1</v>
      </c>
      <c r="AD479" s="66" t="str">
        <f t="shared" si="99"/>
        <v>Initial</v>
      </c>
      <c r="AE479" s="99" t="str">
        <f t="shared" si="100"/>
        <v>-</v>
      </c>
      <c r="AF479" s="72" t="str">
        <f t="shared" si="101"/>
        <v>SRSA</v>
      </c>
    </row>
    <row r="480" spans="1:32" ht="12.75">
      <c r="A480" s="80">
        <v>3122620</v>
      </c>
      <c r="B480" s="81">
        <v>590020000</v>
      </c>
      <c r="C480" s="72" t="s">
        <v>1436</v>
      </c>
      <c r="D480" s="64" t="s">
        <v>984</v>
      </c>
      <c r="E480" s="64" t="s">
        <v>985</v>
      </c>
      <c r="F480" s="64">
        <v>68748</v>
      </c>
      <c r="G480" s="65">
        <v>210</v>
      </c>
      <c r="H480" s="66">
        <v>4023713928</v>
      </c>
      <c r="I480" s="67">
        <v>7</v>
      </c>
      <c r="J480" s="68" t="s">
        <v>530</v>
      </c>
      <c r="K480" s="91"/>
      <c r="L480" s="84">
        <v>45.12</v>
      </c>
      <c r="M480" s="88" t="s">
        <v>529</v>
      </c>
      <c r="N480" s="71">
        <v>8.771929825</v>
      </c>
      <c r="O480" s="68" t="s">
        <v>531</v>
      </c>
      <c r="P480" s="70"/>
      <c r="Q480" s="91" t="str">
        <f t="shared" si="102"/>
        <v>NO</v>
      </c>
      <c r="R480" s="93" t="s">
        <v>530</v>
      </c>
      <c r="S480" s="95">
        <v>2453</v>
      </c>
      <c r="T480" s="75">
        <v>0</v>
      </c>
      <c r="U480" s="75">
        <v>91</v>
      </c>
      <c r="V480" s="97">
        <v>172</v>
      </c>
      <c r="W480" s="72">
        <f t="shared" si="92"/>
        <v>1</v>
      </c>
      <c r="X480" s="64">
        <f t="shared" si="93"/>
        <v>1</v>
      </c>
      <c r="Y480" s="64">
        <f t="shared" si="94"/>
        <v>0</v>
      </c>
      <c r="Z480" s="66">
        <f t="shared" si="95"/>
        <v>0</v>
      </c>
      <c r="AA480" s="99" t="str">
        <f t="shared" si="96"/>
        <v>SRSA</v>
      </c>
      <c r="AB480" s="72">
        <f t="shared" si="97"/>
        <v>1</v>
      </c>
      <c r="AC480" s="64">
        <f t="shared" si="98"/>
        <v>0</v>
      </c>
      <c r="AD480" s="66">
        <f t="shared" si="99"/>
        <v>0</v>
      </c>
      <c r="AE480" s="99" t="str">
        <f t="shared" si="100"/>
        <v>-</v>
      </c>
      <c r="AF480" s="72">
        <f t="shared" si="101"/>
        <v>0</v>
      </c>
    </row>
    <row r="481" spans="1:32" ht="12.75">
      <c r="A481" s="150">
        <v>3100008</v>
      </c>
      <c r="B481" s="82">
        <v>200030000</v>
      </c>
      <c r="C481" s="72" t="s">
        <v>939</v>
      </c>
      <c r="D481" s="64" t="s">
        <v>940</v>
      </c>
      <c r="E481" s="64" t="s">
        <v>941</v>
      </c>
      <c r="F481" s="64">
        <v>68791</v>
      </c>
      <c r="G481" s="65">
        <v>580</v>
      </c>
      <c r="H481" s="66">
        <v>4025293249</v>
      </c>
      <c r="I481" s="67">
        <v>7</v>
      </c>
      <c r="J481" s="68" t="s">
        <v>530</v>
      </c>
      <c r="K481" s="91"/>
      <c r="L481" s="84">
        <v>494.26</v>
      </c>
      <c r="M481" s="88" t="s">
        <v>528</v>
      </c>
      <c r="N481" s="71">
        <v>11.44578313</v>
      </c>
      <c r="O481" s="68" t="s">
        <v>531</v>
      </c>
      <c r="P481" s="70"/>
      <c r="Q481" s="91" t="str">
        <f t="shared" si="102"/>
        <v>NO</v>
      </c>
      <c r="R481" s="93" t="s">
        <v>530</v>
      </c>
      <c r="S481" s="95">
        <v>24635</v>
      </c>
      <c r="T481" s="75">
        <v>3174</v>
      </c>
      <c r="U481" s="75">
        <v>2842</v>
      </c>
      <c r="V481" s="97">
        <v>2845</v>
      </c>
      <c r="W481" s="72">
        <f t="shared" si="92"/>
        <v>1</v>
      </c>
      <c r="X481" s="64">
        <f t="shared" si="93"/>
        <v>1</v>
      </c>
      <c r="Y481" s="64">
        <f t="shared" si="94"/>
        <v>0</v>
      </c>
      <c r="Z481" s="66">
        <f t="shared" si="95"/>
        <v>0</v>
      </c>
      <c r="AA481" s="99" t="str">
        <f t="shared" si="96"/>
        <v>SRSA</v>
      </c>
      <c r="AB481" s="72">
        <f t="shared" si="97"/>
        <v>1</v>
      </c>
      <c r="AC481" s="64">
        <f t="shared" si="98"/>
        <v>0</v>
      </c>
      <c r="AD481" s="66">
        <f t="shared" si="99"/>
        <v>0</v>
      </c>
      <c r="AE481" s="99" t="str">
        <f t="shared" si="100"/>
        <v>-</v>
      </c>
      <c r="AF481" s="72">
        <f t="shared" si="101"/>
        <v>0</v>
      </c>
    </row>
    <row r="482" spans="1:32" ht="12.75">
      <c r="A482" s="80">
        <v>3111970</v>
      </c>
      <c r="B482" s="81">
        <v>160007000</v>
      </c>
      <c r="C482" s="72" t="s">
        <v>1374</v>
      </c>
      <c r="D482" s="64" t="s">
        <v>1357</v>
      </c>
      <c r="E482" s="64" t="s">
        <v>1358</v>
      </c>
      <c r="F482" s="64">
        <v>69201</v>
      </c>
      <c r="G482" s="65">
        <v>1842</v>
      </c>
      <c r="H482" s="66">
        <v>4023761680</v>
      </c>
      <c r="I482" s="67">
        <v>7</v>
      </c>
      <c r="J482" s="68" t="s">
        <v>530</v>
      </c>
      <c r="K482" s="91"/>
      <c r="L482" s="84">
        <v>11.98</v>
      </c>
      <c r="M482" s="88" t="s">
        <v>529</v>
      </c>
      <c r="N482" s="71">
        <v>45.45454545</v>
      </c>
      <c r="O482" s="68" t="s">
        <v>530</v>
      </c>
      <c r="P482" s="70"/>
      <c r="Q482" s="91" t="str">
        <f t="shared" si="102"/>
        <v>NO</v>
      </c>
      <c r="R482" s="93" t="s">
        <v>530</v>
      </c>
      <c r="S482" s="95">
        <v>3017</v>
      </c>
      <c r="T482" s="75">
        <v>0</v>
      </c>
      <c r="U482" s="75">
        <v>26</v>
      </c>
      <c r="V482" s="97">
        <v>49</v>
      </c>
      <c r="W482" s="72">
        <f t="shared" si="92"/>
        <v>1</v>
      </c>
      <c r="X482" s="64">
        <f t="shared" si="93"/>
        <v>1</v>
      </c>
      <c r="Y482" s="64">
        <f t="shared" si="94"/>
        <v>0</v>
      </c>
      <c r="Z482" s="66">
        <f t="shared" si="95"/>
        <v>0</v>
      </c>
      <c r="AA482" s="99" t="str">
        <f t="shared" si="96"/>
        <v>SRSA</v>
      </c>
      <c r="AB482" s="72">
        <f t="shared" si="97"/>
        <v>1</v>
      </c>
      <c r="AC482" s="64">
        <f t="shared" si="98"/>
        <v>1</v>
      </c>
      <c r="AD482" s="66" t="str">
        <f t="shared" si="99"/>
        <v>Initial</v>
      </c>
      <c r="AE482" s="99" t="str">
        <f t="shared" si="100"/>
        <v>-</v>
      </c>
      <c r="AF482" s="72" t="str">
        <f t="shared" si="101"/>
        <v>SRSA</v>
      </c>
    </row>
    <row r="483" spans="1:32" ht="12.75">
      <c r="A483" s="80">
        <v>3178930</v>
      </c>
      <c r="B483" s="81">
        <v>400008000</v>
      </c>
      <c r="C483" s="72" t="s">
        <v>495</v>
      </c>
      <c r="D483" s="64" t="s">
        <v>496</v>
      </c>
      <c r="E483" s="64" t="s">
        <v>1428</v>
      </c>
      <c r="F483" s="64">
        <v>68883</v>
      </c>
      <c r="G483" s="65">
        <v>488</v>
      </c>
      <c r="H483" s="66">
        <v>3085832525</v>
      </c>
      <c r="I483" s="67">
        <v>7</v>
      </c>
      <c r="J483" s="68" t="s">
        <v>530</v>
      </c>
      <c r="K483" s="91"/>
      <c r="L483" s="84">
        <v>225.59</v>
      </c>
      <c r="M483" s="88" t="s">
        <v>528</v>
      </c>
      <c r="N483" s="71">
        <v>17.39130435</v>
      </c>
      <c r="O483" s="68" t="s">
        <v>531</v>
      </c>
      <c r="P483" s="70"/>
      <c r="Q483" s="91" t="str">
        <f t="shared" si="102"/>
        <v>NO</v>
      </c>
      <c r="R483" s="93" t="s">
        <v>530</v>
      </c>
      <c r="S483" s="95">
        <v>14062</v>
      </c>
      <c r="T483" s="75">
        <v>1326</v>
      </c>
      <c r="U483" s="75">
        <v>1181</v>
      </c>
      <c r="V483" s="97">
        <v>881</v>
      </c>
      <c r="W483" s="72">
        <f t="shared" si="92"/>
        <v>1</v>
      </c>
      <c r="X483" s="64">
        <f t="shared" si="93"/>
        <v>1</v>
      </c>
      <c r="Y483" s="64">
        <f t="shared" si="94"/>
        <v>0</v>
      </c>
      <c r="Z483" s="66">
        <f t="shared" si="95"/>
        <v>0</v>
      </c>
      <c r="AA483" s="99" t="str">
        <f t="shared" si="96"/>
        <v>SRSA</v>
      </c>
      <c r="AB483" s="72">
        <f t="shared" si="97"/>
        <v>1</v>
      </c>
      <c r="AC483" s="64">
        <f t="shared" si="98"/>
        <v>0</v>
      </c>
      <c r="AD483" s="66">
        <f t="shared" si="99"/>
        <v>0</v>
      </c>
      <c r="AE483" s="99" t="str">
        <f t="shared" si="100"/>
        <v>-</v>
      </c>
      <c r="AF483" s="72">
        <f t="shared" si="101"/>
        <v>0</v>
      </c>
    </row>
    <row r="484" spans="1:32" ht="12.75">
      <c r="A484" s="80">
        <v>3178940</v>
      </c>
      <c r="B484" s="81">
        <v>400083000</v>
      </c>
      <c r="C484" s="72" t="s">
        <v>497</v>
      </c>
      <c r="D484" s="64" t="s">
        <v>498</v>
      </c>
      <c r="E484" s="64" t="s">
        <v>1428</v>
      </c>
      <c r="F484" s="64">
        <v>68883</v>
      </c>
      <c r="G484" s="65">
        <v>518</v>
      </c>
      <c r="H484" s="66">
        <v>3085832249</v>
      </c>
      <c r="I484" s="67">
        <v>7</v>
      </c>
      <c r="J484" s="68" t="s">
        <v>530</v>
      </c>
      <c r="K484" s="91"/>
      <c r="L484" s="84">
        <v>275.32</v>
      </c>
      <c r="M484" s="88" t="s">
        <v>528</v>
      </c>
      <c r="N484" s="71">
        <v>6.462585034</v>
      </c>
      <c r="O484" s="68" t="s">
        <v>531</v>
      </c>
      <c r="P484" s="70"/>
      <c r="Q484" s="91" t="str">
        <f t="shared" si="102"/>
        <v>NO</v>
      </c>
      <c r="R484" s="93" t="s">
        <v>530</v>
      </c>
      <c r="S484" s="95">
        <v>11111</v>
      </c>
      <c r="T484" s="75">
        <v>1450</v>
      </c>
      <c r="U484" s="75">
        <v>561</v>
      </c>
      <c r="V484" s="97">
        <v>1532</v>
      </c>
      <c r="W484" s="72">
        <f t="shared" si="92"/>
        <v>1</v>
      </c>
      <c r="X484" s="64">
        <f t="shared" si="93"/>
        <v>1</v>
      </c>
      <c r="Y484" s="64">
        <f t="shared" si="94"/>
        <v>0</v>
      </c>
      <c r="Z484" s="66">
        <f t="shared" si="95"/>
        <v>0</v>
      </c>
      <c r="AA484" s="99" t="str">
        <f t="shared" si="96"/>
        <v>SRSA</v>
      </c>
      <c r="AB484" s="72">
        <f t="shared" si="97"/>
        <v>1</v>
      </c>
      <c r="AC484" s="64">
        <f t="shared" si="98"/>
        <v>0</v>
      </c>
      <c r="AD484" s="66">
        <f t="shared" si="99"/>
        <v>0</v>
      </c>
      <c r="AE484" s="99" t="str">
        <f t="shared" si="100"/>
        <v>-</v>
      </c>
      <c r="AF484" s="72">
        <f t="shared" si="101"/>
        <v>0</v>
      </c>
    </row>
    <row r="485" spans="1:32" ht="12.75">
      <c r="A485" s="80">
        <v>3178990</v>
      </c>
      <c r="B485" s="81">
        <v>140101000</v>
      </c>
      <c r="C485" s="72" t="s">
        <v>499</v>
      </c>
      <c r="D485" s="64" t="s">
        <v>500</v>
      </c>
      <c r="E485" s="64" t="s">
        <v>501</v>
      </c>
      <c r="F485" s="64">
        <v>68792</v>
      </c>
      <c r="G485" s="65">
        <v>157</v>
      </c>
      <c r="H485" s="66">
        <v>4023572121</v>
      </c>
      <c r="I485" s="67">
        <v>7</v>
      </c>
      <c r="J485" s="68" t="s">
        <v>530</v>
      </c>
      <c r="K485" s="91"/>
      <c r="L485" s="84">
        <v>166.71</v>
      </c>
      <c r="M485" s="88" t="s">
        <v>528</v>
      </c>
      <c r="N485" s="71">
        <v>10.8490566</v>
      </c>
      <c r="O485" s="68" t="s">
        <v>531</v>
      </c>
      <c r="P485" s="70"/>
      <c r="Q485" s="91" t="str">
        <f t="shared" si="102"/>
        <v>NO</v>
      </c>
      <c r="R485" s="93" t="s">
        <v>530</v>
      </c>
      <c r="S485" s="95">
        <v>12795</v>
      </c>
      <c r="T485" s="75">
        <v>1558</v>
      </c>
      <c r="U485" s="75">
        <v>1462</v>
      </c>
      <c r="V485" s="97">
        <v>971</v>
      </c>
      <c r="W485" s="72">
        <f t="shared" si="92"/>
        <v>1</v>
      </c>
      <c r="X485" s="64">
        <f t="shared" si="93"/>
        <v>1</v>
      </c>
      <c r="Y485" s="64">
        <f t="shared" si="94"/>
        <v>0</v>
      </c>
      <c r="Z485" s="66">
        <f t="shared" si="95"/>
        <v>0</v>
      </c>
      <c r="AA485" s="99" t="str">
        <f t="shared" si="96"/>
        <v>SRSA</v>
      </c>
      <c r="AB485" s="72">
        <f t="shared" si="97"/>
        <v>1</v>
      </c>
      <c r="AC485" s="64">
        <f t="shared" si="98"/>
        <v>0</v>
      </c>
      <c r="AD485" s="66">
        <f t="shared" si="99"/>
        <v>0</v>
      </c>
      <c r="AE485" s="99" t="str">
        <f t="shared" si="100"/>
        <v>-</v>
      </c>
      <c r="AF485" s="72">
        <f t="shared" si="101"/>
        <v>0</v>
      </c>
    </row>
    <row r="486" spans="1:32" ht="12.75">
      <c r="A486" s="80">
        <v>3179050</v>
      </c>
      <c r="B486" s="81">
        <v>930012000</v>
      </c>
      <c r="C486" s="72" t="s">
        <v>502</v>
      </c>
      <c r="D486" s="64" t="s">
        <v>503</v>
      </c>
      <c r="E486" s="64" t="s">
        <v>504</v>
      </c>
      <c r="F486" s="64">
        <v>68467</v>
      </c>
      <c r="G486" s="65">
        <v>9502</v>
      </c>
      <c r="H486" s="66">
        <v>4023626655</v>
      </c>
      <c r="I486" s="67">
        <v>6</v>
      </c>
      <c r="J486" s="68" t="s">
        <v>531</v>
      </c>
      <c r="K486" s="91"/>
      <c r="L486" s="84">
        <v>1256.53</v>
      </c>
      <c r="M486" s="88" t="s">
        <v>528</v>
      </c>
      <c r="N486" s="71">
        <v>7.943925234</v>
      </c>
      <c r="O486" s="68" t="s">
        <v>531</v>
      </c>
      <c r="P486" s="70"/>
      <c r="Q486" s="91" t="str">
        <f t="shared" si="102"/>
        <v>NO</v>
      </c>
      <c r="R486" s="93" t="s">
        <v>530</v>
      </c>
      <c r="S486" s="95">
        <v>55676</v>
      </c>
      <c r="T486" s="75">
        <v>7997</v>
      </c>
      <c r="U486" s="75">
        <v>7011</v>
      </c>
      <c r="V486" s="97">
        <v>4956</v>
      </c>
      <c r="W486" s="72">
        <f t="shared" si="92"/>
        <v>0</v>
      </c>
      <c r="X486" s="64">
        <f t="shared" si="93"/>
        <v>0</v>
      </c>
      <c r="Y486" s="64">
        <f t="shared" si="94"/>
        <v>0</v>
      </c>
      <c r="Z486" s="66">
        <f t="shared" si="95"/>
        <v>0</v>
      </c>
      <c r="AA486" s="99" t="str">
        <f t="shared" si="96"/>
        <v>-</v>
      </c>
      <c r="AB486" s="72">
        <f t="shared" si="97"/>
        <v>1</v>
      </c>
      <c r="AC486" s="64">
        <f t="shared" si="98"/>
        <v>0</v>
      </c>
      <c r="AD486" s="66">
        <f t="shared" si="99"/>
        <v>0</v>
      </c>
      <c r="AE486" s="99" t="str">
        <f t="shared" si="100"/>
        <v>-</v>
      </c>
      <c r="AF486" s="72">
        <f t="shared" si="101"/>
        <v>0</v>
      </c>
    </row>
    <row r="487" spans="1:32" ht="12.75">
      <c r="A487" s="80">
        <v>3179080</v>
      </c>
      <c r="B487" s="81">
        <v>780009000</v>
      </c>
      <c r="C487" s="72" t="s">
        <v>505</v>
      </c>
      <c r="D487" s="64" t="s">
        <v>506</v>
      </c>
      <c r="E487" s="64" t="s">
        <v>507</v>
      </c>
      <c r="F487" s="64">
        <v>68073</v>
      </c>
      <c r="G487" s="65">
        <v>3054</v>
      </c>
      <c r="H487" s="66">
        <v>4026252243</v>
      </c>
      <c r="I487" s="67">
        <v>8</v>
      </c>
      <c r="J487" s="68" t="s">
        <v>530</v>
      </c>
      <c r="K487" s="91"/>
      <c r="L487" s="84">
        <v>453.1</v>
      </c>
      <c r="M487" s="88" t="s">
        <v>528</v>
      </c>
      <c r="N487" s="71">
        <v>4.47761194</v>
      </c>
      <c r="O487" s="68" t="s">
        <v>531</v>
      </c>
      <c r="P487" s="70"/>
      <c r="Q487" s="91" t="str">
        <f t="shared" si="102"/>
        <v>NO</v>
      </c>
      <c r="R487" s="93" t="s">
        <v>530</v>
      </c>
      <c r="S487" s="95">
        <v>11681</v>
      </c>
      <c r="T487" s="75">
        <v>1096</v>
      </c>
      <c r="U487" s="75">
        <v>1641</v>
      </c>
      <c r="V487" s="97">
        <v>1732</v>
      </c>
      <c r="W487" s="72">
        <f t="shared" si="92"/>
        <v>1</v>
      </c>
      <c r="X487" s="64">
        <f t="shared" si="93"/>
        <v>1</v>
      </c>
      <c r="Y487" s="64">
        <f t="shared" si="94"/>
        <v>0</v>
      </c>
      <c r="Z487" s="66">
        <f t="shared" si="95"/>
        <v>0</v>
      </c>
      <c r="AA487" s="99" t="str">
        <f t="shared" si="96"/>
        <v>SRSA</v>
      </c>
      <c r="AB487" s="72">
        <f t="shared" si="97"/>
        <v>1</v>
      </c>
      <c r="AC487" s="64">
        <f t="shared" si="98"/>
        <v>0</v>
      </c>
      <c r="AD487" s="66">
        <f t="shared" si="99"/>
        <v>0</v>
      </c>
      <c r="AE487" s="99" t="str">
        <f t="shared" si="100"/>
        <v>-</v>
      </c>
      <c r="AF487" s="72">
        <f t="shared" si="101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48" r:id="rId3"/>
  <headerFooter alignWithMargins="0">
    <oddHeader>&amp;R&amp;"Arial,Bold"Blue Columns:&amp;"Arial,Regular" Relate to SRSA eligibility
&amp;"Arial,Bold"Orange Columns:&amp;"Arial,Regular" Relate to RLIS eligibility</oddHeader>
    <oddFooter>&amp;L&amp;"Arial,Bold"&amp;14 2005&amp;C&amp;P of &amp;N&amp;R&amp;"Arial,Bold"&amp;14All LEAs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Nebraska FY 2005 Small Rural School Achievement Program Eligibility Spreadsheet (MS Excel)</dc:title>
  <dc:subject/>
  <dc:creator>robert.hitchcock</dc:creator>
  <cp:keywords/>
  <dc:description/>
  <cp:lastModifiedBy>alan.smigielski</cp:lastModifiedBy>
  <cp:lastPrinted>2005-06-02T21:02:17Z</cp:lastPrinted>
  <dcterms:created xsi:type="dcterms:W3CDTF">2004-07-07T21:41:26Z</dcterms:created>
  <dcterms:modified xsi:type="dcterms:W3CDTF">2005-06-06T15:17:02Z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