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00" windowHeight="6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<sst xmlns="http://schemas.openxmlformats.org/spreadsheetml/2006/main" count="135" uniqueCount="56">
  <si>
    <t>Spreadsheets from Jodie Sharpe using data from Dan Marion's tree surveys and the equaitons that TGH got From Ray Sheffield</t>
  </si>
  <si>
    <t>These are the two plots on the transect that we sampled ie upper and lower at Goodwin Creek.</t>
  </si>
  <si>
    <t>GOODWIN CREEK #</t>
  </si>
  <si>
    <t>GC 3</t>
  </si>
  <si>
    <t xml:space="preserve">BOLD DATA INDICATES RAW DATA INPUT FROM DAN MARION  </t>
  </si>
  <si>
    <t>DATE</t>
  </si>
  <si>
    <t>CREW</t>
  </si>
  <si>
    <t>DWC, GM, BT</t>
  </si>
  <si>
    <t>REMARKS</t>
  </si>
  <si>
    <t xml:space="preserve">USGS Flag #6054332  Near channel </t>
  </si>
  <si>
    <t>Everything tallied 2.0 DBH and greater</t>
  </si>
  <si>
    <t>(not used)</t>
  </si>
  <si>
    <t>(equation)</t>
  </si>
  <si>
    <t>(processing)</t>
  </si>
  <si>
    <t>Green Wt</t>
  </si>
  <si>
    <t>Dry Wt</t>
  </si>
  <si>
    <t>TREE#</t>
  </si>
  <si>
    <t>SPECIES</t>
  </si>
  <si>
    <t>SPP CODE</t>
  </si>
  <si>
    <t>DBH (in)</t>
  </si>
  <si>
    <t>HT (ft)</t>
  </si>
  <si>
    <t>% CROWN</t>
  </si>
  <si>
    <t>DBH(cm)</t>
  </si>
  <si>
    <t>HT(m)</t>
  </si>
  <si>
    <t>a</t>
  </si>
  <si>
    <t>b</t>
  </si>
  <si>
    <t>Stump-Limb Adj.</t>
  </si>
  <si>
    <t>Model #</t>
  </si>
  <si>
    <t>Green Wt (lbs)</t>
  </si>
  <si>
    <t xml:space="preserve">REMARKS       </t>
  </si>
  <si>
    <t>Pounds per cubic foot</t>
  </si>
  <si>
    <t>Dry Wt. (lbs)</t>
  </si>
  <si>
    <t>Dry Wt. (g)</t>
  </si>
  <si>
    <t>PO</t>
  </si>
  <si>
    <t>RM</t>
  </si>
  <si>
    <t>BO</t>
  </si>
  <si>
    <t>AH</t>
  </si>
  <si>
    <t>used 370 (birch spp.) since no AH</t>
  </si>
  <si>
    <t>HIK</t>
  </si>
  <si>
    <t>PER</t>
  </si>
  <si>
    <t>ELM</t>
  </si>
  <si>
    <t>BG</t>
  </si>
  <si>
    <t>CED</t>
  </si>
  <si>
    <t>noted to be dead, also no CEDAR</t>
  </si>
  <si>
    <t xml:space="preserve"> DEAD</t>
  </si>
  <si>
    <t>SG</t>
  </si>
  <si>
    <t>example: noted to be CORRECT!</t>
  </si>
  <si>
    <t>GC 4</t>
  </si>
  <si>
    <t xml:space="preserve">USGS Flag #6054332  Above active channel            </t>
  </si>
  <si>
    <t>everything 2.0 DBH and greater tallied</t>
  </si>
  <si>
    <t xml:space="preserve">   DEAD</t>
  </si>
  <si>
    <t>SRO</t>
  </si>
  <si>
    <t>GA</t>
  </si>
  <si>
    <t>used ASH</t>
  </si>
  <si>
    <t>used 999</t>
  </si>
  <si>
    <t>DOG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</si>
</sst>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00390625" style="0" customWidth="1"/>
    <col min="2" max="2" width="8.421875" style="0" customWidth="1"/>
    <col min="3" max="3" width="9.8515625" style="0" customWidth="1"/>
    <col min="4" max="4" width="7.8515625" style="0" customWidth="1"/>
    <col min="5" max="5" width="6.28125" style="0" customWidth="1"/>
    <col min="6" max="7" width="5.7109375" style="0" customWidth="1"/>
    <col min="8" max="8" width="9.421875" style="0" customWidth="1"/>
    <col min="9" max="9" width="8.8515625" style="0" customWidth="1"/>
    <col min="10" max="10" width="9.8515625" style="0" customWidth="1"/>
    <col min="11" max="13" width="8.8515625" style="0" customWidth="1"/>
    <col min="14" max="14" width="13.28125" style="0" customWidth="1"/>
    <col min="15" max="15" width="29.8515625" style="0" customWidth="1"/>
    <col min="16" max="17" width="8.8515625" style="0" customWidth="1"/>
    <col min="18" max="18" width="11.00390625" style="0" customWidth="1"/>
    <col min="19" max="16384" width="8.8515625" style="0" customWidth="1"/>
  </cols>
  <sheetData>
    <row r="1" ht="12">
      <c r="A1" t="s">
        <v>0</v>
      </c>
    </row>
    <row r="2" ht="12">
      <c r="A2" t="s">
        <v>1</v>
      </c>
    </row>
    <row r="5" spans="1:6" s="7" customFormat="1" ht="12">
      <c r="A5" s="7" t="s">
        <v>2</v>
      </c>
      <c r="C5" s="7" t="s">
        <v>3</v>
      </c>
      <c r="F5" s="7" t="s">
        <v>4</v>
      </c>
    </row>
    <row r="6" spans="1:2" s="7" customFormat="1" ht="12">
      <c r="A6" s="7" t="s">
        <v>5</v>
      </c>
      <c r="B6" s="10">
        <v>35782</v>
      </c>
    </row>
    <row r="7" spans="1:2" s="7" customFormat="1" ht="12">
      <c r="A7" s="7" t="s">
        <v>6</v>
      </c>
      <c r="B7" s="7" t="s">
        <v>7</v>
      </c>
    </row>
    <row r="8" spans="1:2" s="7" customFormat="1" ht="12">
      <c r="A8" s="7" t="s">
        <v>8</v>
      </c>
      <c r="B8" s="11" t="s">
        <v>9</v>
      </c>
    </row>
    <row r="9" ht="12">
      <c r="B9" s="7" t="s">
        <v>10</v>
      </c>
    </row>
    <row r="10" spans="8:17" ht="12">
      <c r="H10" t="s">
        <v>11</v>
      </c>
      <c r="I10" t="s">
        <v>11</v>
      </c>
      <c r="N10" t="s">
        <v>12</v>
      </c>
      <c r="O10" t="s">
        <v>13</v>
      </c>
      <c r="P10" t="s">
        <v>14</v>
      </c>
      <c r="Q10" t="s">
        <v>15</v>
      </c>
    </row>
    <row r="11" spans="1:19" s="3" customFormat="1" ht="34.5" thickBot="1">
      <c r="A11" s="8" t="s">
        <v>16</v>
      </c>
      <c r="B11" s="8" t="s">
        <v>17</v>
      </c>
      <c r="C11" s="8" t="s">
        <v>18</v>
      </c>
      <c r="D11" s="9" t="s">
        <v>19</v>
      </c>
      <c r="E11" s="9" t="s">
        <v>20</v>
      </c>
      <c r="F11" s="8" t="s">
        <v>21</v>
      </c>
      <c r="G11" s="8"/>
      <c r="H11" s="12" t="s">
        <v>22</v>
      </c>
      <c r="I11" s="12" t="s">
        <v>23</v>
      </c>
      <c r="J11" s="13" t="s">
        <v>24</v>
      </c>
      <c r="K11" s="13" t="s">
        <v>25</v>
      </c>
      <c r="L11" s="13" t="s">
        <v>26</v>
      </c>
      <c r="M11" s="13" t="s">
        <v>27</v>
      </c>
      <c r="N11" s="14" t="s">
        <v>28</v>
      </c>
      <c r="O11" s="3" t="s">
        <v>29</v>
      </c>
      <c r="P11" s="17" t="s">
        <v>30</v>
      </c>
      <c r="Q11" s="17" t="s">
        <v>30</v>
      </c>
      <c r="R11" s="3" t="s">
        <v>31</v>
      </c>
      <c r="S11" s="3" t="s">
        <v>32</v>
      </c>
    </row>
    <row r="12" spans="1:19" ht="12">
      <c r="A12" s="1">
        <v>1</v>
      </c>
      <c r="B12" s="3" t="s">
        <v>33</v>
      </c>
      <c r="C12">
        <v>835</v>
      </c>
      <c r="D12">
        <v>20</v>
      </c>
      <c r="E12">
        <v>94</v>
      </c>
      <c r="F12">
        <v>100</v>
      </c>
      <c r="H12" s="1">
        <f>D12*2.54</f>
        <v>50.8</v>
      </c>
      <c r="I12" s="1">
        <f>E12*12*2.54/100</f>
        <v>28.6512</v>
      </c>
      <c r="J12" s="5">
        <v>0.13343</v>
      </c>
      <c r="K12" s="5">
        <v>1.04502</v>
      </c>
      <c r="L12" s="6">
        <v>1</v>
      </c>
      <c r="M12">
        <v>4</v>
      </c>
      <c r="N12">
        <f aca="true" t="shared" si="0" ref="N12:N17">J12*((D12)^2*E12)^K12</f>
        <v>8061.507970852218</v>
      </c>
      <c r="P12">
        <v>63</v>
      </c>
      <c r="Q12" s="15">
        <v>47</v>
      </c>
      <c r="R12">
        <f>N12/P12*Q12</f>
        <v>6014.140867143718</v>
      </c>
      <c r="S12">
        <f>R12*0.45359*1000</f>
        <v>2727954.155927719</v>
      </c>
    </row>
    <row r="13" spans="1:19" ht="12">
      <c r="A13" s="1">
        <v>2</v>
      </c>
      <c r="B13" s="3" t="s">
        <v>34</v>
      </c>
      <c r="C13">
        <v>316</v>
      </c>
      <c r="D13">
        <v>12.3</v>
      </c>
      <c r="E13">
        <v>60</v>
      </c>
      <c r="F13">
        <v>100</v>
      </c>
      <c r="H13" s="1">
        <f aca="true" t="shared" si="1" ref="H13:H28">D13*2.54</f>
        <v>31.242</v>
      </c>
      <c r="I13" s="1">
        <f aca="true" t="shared" si="2" ref="I13:I28">E13*12*2.54/100</f>
        <v>18.288</v>
      </c>
      <c r="J13" s="5">
        <v>0.23088</v>
      </c>
      <c r="K13" s="5">
        <v>0.96726</v>
      </c>
      <c r="L13" s="6">
        <v>1</v>
      </c>
      <c r="M13">
        <v>4</v>
      </c>
      <c r="N13">
        <f t="shared" si="0"/>
        <v>1555.1207935790615</v>
      </c>
      <c r="P13">
        <v>54</v>
      </c>
      <c r="Q13" s="15">
        <v>35</v>
      </c>
      <c r="R13">
        <f aca="true" t="shared" si="3" ref="R13:R28">N13/P13*Q13</f>
        <v>1007.9486625049473</v>
      </c>
      <c r="S13">
        <f aca="true" t="shared" si="4" ref="S13:S28">R13*0.45359*1000</f>
        <v>457195.43382561905</v>
      </c>
    </row>
    <row r="14" spans="1:19" ht="12">
      <c r="A14" s="2">
        <v>3</v>
      </c>
      <c r="B14" s="3" t="s">
        <v>35</v>
      </c>
      <c r="C14">
        <v>837</v>
      </c>
      <c r="D14">
        <v>17</v>
      </c>
      <c r="E14">
        <v>81</v>
      </c>
      <c r="F14">
        <v>100</v>
      </c>
      <c r="H14" s="1">
        <f t="shared" si="1"/>
        <v>43.18</v>
      </c>
      <c r="I14" s="1">
        <f t="shared" si="2"/>
        <v>24.6888</v>
      </c>
      <c r="J14" s="5">
        <v>0.18579</v>
      </c>
      <c r="K14" s="5">
        <v>1.00655</v>
      </c>
      <c r="L14" s="6">
        <v>1</v>
      </c>
      <c r="M14">
        <v>4</v>
      </c>
      <c r="N14">
        <f t="shared" si="0"/>
        <v>4645.416456588774</v>
      </c>
      <c r="P14">
        <v>63</v>
      </c>
      <c r="Q14" s="15">
        <v>43</v>
      </c>
      <c r="R14">
        <f t="shared" si="3"/>
        <v>3170.681073544719</v>
      </c>
      <c r="S14">
        <f t="shared" si="4"/>
        <v>1438189.2281491489</v>
      </c>
    </row>
    <row r="15" spans="1:19" ht="12">
      <c r="A15" s="1">
        <v>4</v>
      </c>
      <c r="B15" s="3" t="s">
        <v>34</v>
      </c>
      <c r="C15">
        <v>316</v>
      </c>
      <c r="D15">
        <v>8.7</v>
      </c>
      <c r="E15">
        <v>26</v>
      </c>
      <c r="F15">
        <v>100</v>
      </c>
      <c r="H15" s="1">
        <f t="shared" si="1"/>
        <v>22.098</v>
      </c>
      <c r="I15" s="1">
        <f t="shared" si="2"/>
        <v>7.9248</v>
      </c>
      <c r="J15" s="5">
        <v>0.23088</v>
      </c>
      <c r="K15" s="5">
        <v>0.96726</v>
      </c>
      <c r="L15" s="6">
        <v>1</v>
      </c>
      <c r="M15">
        <v>4</v>
      </c>
      <c r="N15">
        <f t="shared" si="0"/>
        <v>354.44774595678405</v>
      </c>
      <c r="P15">
        <v>54</v>
      </c>
      <c r="Q15" s="15">
        <v>35</v>
      </c>
      <c r="R15">
        <f t="shared" si="3"/>
        <v>229.73465015717485</v>
      </c>
      <c r="S15">
        <f t="shared" si="4"/>
        <v>104205.33996479295</v>
      </c>
    </row>
    <row r="16" spans="1:19" ht="12">
      <c r="A16" s="1">
        <v>5</v>
      </c>
      <c r="B16" s="3" t="s">
        <v>36</v>
      </c>
      <c r="C16">
        <v>391</v>
      </c>
      <c r="D16">
        <v>4.4</v>
      </c>
      <c r="E16">
        <v>27</v>
      </c>
      <c r="F16">
        <v>100</v>
      </c>
      <c r="H16" s="1">
        <f t="shared" si="1"/>
        <v>11.176000000000002</v>
      </c>
      <c r="I16" s="1">
        <f t="shared" si="2"/>
        <v>8.2296</v>
      </c>
      <c r="J16" s="5">
        <v>0.48248</v>
      </c>
      <c r="K16" s="5">
        <v>0.86809</v>
      </c>
      <c r="L16" s="6">
        <v>1</v>
      </c>
      <c r="M16">
        <v>4</v>
      </c>
      <c r="N16">
        <f t="shared" si="0"/>
        <v>110.45402676738335</v>
      </c>
      <c r="O16" t="s">
        <v>37</v>
      </c>
      <c r="P16">
        <v>53</v>
      </c>
      <c r="Q16" s="15">
        <v>48</v>
      </c>
      <c r="R16">
        <f t="shared" si="3"/>
        <v>100.03383556291323</v>
      </c>
      <c r="S16">
        <f t="shared" si="4"/>
        <v>45374.34747298181</v>
      </c>
    </row>
    <row r="17" spans="1:19" ht="12">
      <c r="A17" s="1">
        <v>6</v>
      </c>
      <c r="B17" s="3" t="s">
        <v>36</v>
      </c>
      <c r="C17">
        <v>391</v>
      </c>
      <c r="D17">
        <v>3.1</v>
      </c>
      <c r="E17">
        <v>27</v>
      </c>
      <c r="F17">
        <v>40</v>
      </c>
      <c r="H17" s="1">
        <f t="shared" si="1"/>
        <v>7.8740000000000006</v>
      </c>
      <c r="I17" s="1">
        <f t="shared" si="2"/>
        <v>8.2296</v>
      </c>
      <c r="J17" s="5">
        <v>0.48248</v>
      </c>
      <c r="K17" s="5">
        <v>0.86809</v>
      </c>
      <c r="L17" s="6">
        <v>1</v>
      </c>
      <c r="M17">
        <v>4</v>
      </c>
      <c r="N17">
        <f t="shared" si="0"/>
        <v>60.13457294297171</v>
      </c>
      <c r="O17" t="s">
        <v>37</v>
      </c>
      <c r="P17">
        <v>53</v>
      </c>
      <c r="Q17" s="15">
        <v>48</v>
      </c>
      <c r="R17">
        <f t="shared" si="3"/>
        <v>54.46150002382343</v>
      </c>
      <c r="S17">
        <f t="shared" si="4"/>
        <v>24703.19179580607</v>
      </c>
    </row>
    <row r="18" spans="1:19" ht="12">
      <c r="A18" s="1">
        <v>7</v>
      </c>
      <c r="B18" s="3" t="s">
        <v>38</v>
      </c>
      <c r="C18">
        <v>400</v>
      </c>
      <c r="D18">
        <v>2.4</v>
      </c>
      <c r="E18">
        <v>14</v>
      </c>
      <c r="F18">
        <v>100</v>
      </c>
      <c r="H18" s="1">
        <f t="shared" si="1"/>
        <v>6.096</v>
      </c>
      <c r="I18" s="1">
        <f t="shared" si="2"/>
        <v>4.2672</v>
      </c>
      <c r="J18">
        <v>0.43736</v>
      </c>
      <c r="K18">
        <v>0.87668</v>
      </c>
      <c r="M18">
        <v>4</v>
      </c>
      <c r="N18">
        <f aca="true" t="shared" si="5" ref="N18:N33">J18*((D18)^2*E18)^K18</f>
        <v>20.52455595299753</v>
      </c>
      <c r="P18">
        <v>67</v>
      </c>
      <c r="Q18" s="15">
        <v>50</v>
      </c>
      <c r="R18">
        <f t="shared" si="3"/>
        <v>15.316832800744425</v>
      </c>
      <c r="S18">
        <f t="shared" si="4"/>
        <v>6947.562190089664</v>
      </c>
    </row>
    <row r="19" spans="1:19" ht="12">
      <c r="A19" s="1">
        <v>8</v>
      </c>
      <c r="B19" s="3" t="s">
        <v>38</v>
      </c>
      <c r="C19">
        <v>400</v>
      </c>
      <c r="D19">
        <v>2.8</v>
      </c>
      <c r="E19">
        <v>31</v>
      </c>
      <c r="F19">
        <v>100</v>
      </c>
      <c r="H19" s="1">
        <f t="shared" si="1"/>
        <v>7.111999999999999</v>
      </c>
      <c r="I19" s="1">
        <f t="shared" si="2"/>
        <v>9.4488</v>
      </c>
      <c r="J19">
        <v>0.43736</v>
      </c>
      <c r="K19">
        <v>0.87668</v>
      </c>
      <c r="M19">
        <v>4</v>
      </c>
      <c r="N19">
        <f t="shared" si="5"/>
        <v>53.990212457071976</v>
      </c>
      <c r="P19">
        <v>67</v>
      </c>
      <c r="Q19" s="15">
        <v>50</v>
      </c>
      <c r="R19">
        <f t="shared" si="3"/>
        <v>40.29120332617311</v>
      </c>
      <c r="S19">
        <f t="shared" si="4"/>
        <v>18275.68691671886</v>
      </c>
    </row>
    <row r="20" spans="1:19" ht="12">
      <c r="A20" s="1">
        <v>9</v>
      </c>
      <c r="B20" s="3" t="s">
        <v>33</v>
      </c>
      <c r="C20">
        <v>835</v>
      </c>
      <c r="D20">
        <v>16.8</v>
      </c>
      <c r="E20">
        <v>91</v>
      </c>
      <c r="F20">
        <v>100</v>
      </c>
      <c r="H20" s="1">
        <f t="shared" si="1"/>
        <v>42.672000000000004</v>
      </c>
      <c r="I20" s="1">
        <f t="shared" si="2"/>
        <v>27.7368</v>
      </c>
      <c r="J20" s="5">
        <v>0.13343</v>
      </c>
      <c r="K20" s="5">
        <v>1.04502</v>
      </c>
      <c r="L20" s="6">
        <v>1</v>
      </c>
      <c r="M20">
        <v>4</v>
      </c>
      <c r="N20">
        <f t="shared" si="5"/>
        <v>5412.978885152425</v>
      </c>
      <c r="P20">
        <v>63</v>
      </c>
      <c r="Q20" s="15">
        <v>47</v>
      </c>
      <c r="R20">
        <f t="shared" si="3"/>
        <v>4038.254088923238</v>
      </c>
      <c r="S20">
        <f t="shared" si="4"/>
        <v>1831711.6721946916</v>
      </c>
    </row>
    <row r="21" spans="1:19" ht="12">
      <c r="A21" s="2">
        <v>10</v>
      </c>
      <c r="B21" s="3" t="s">
        <v>38</v>
      </c>
      <c r="C21">
        <v>400</v>
      </c>
      <c r="D21">
        <v>2.9</v>
      </c>
      <c r="E21">
        <v>24</v>
      </c>
      <c r="F21">
        <v>100</v>
      </c>
      <c r="H21" s="1">
        <f t="shared" si="1"/>
        <v>7.366</v>
      </c>
      <c r="I21" s="1">
        <f t="shared" si="2"/>
        <v>7.3152</v>
      </c>
      <c r="J21">
        <v>0.43736</v>
      </c>
      <c r="K21">
        <v>0.87668</v>
      </c>
      <c r="M21">
        <v>4</v>
      </c>
      <c r="N21">
        <f t="shared" si="5"/>
        <v>45.876767094642396</v>
      </c>
      <c r="P21">
        <v>67</v>
      </c>
      <c r="Q21" s="15">
        <v>50</v>
      </c>
      <c r="R21">
        <f t="shared" si="3"/>
        <v>34.23639335421074</v>
      </c>
      <c r="S21">
        <f t="shared" si="4"/>
        <v>15529.28566153645</v>
      </c>
    </row>
    <row r="22" spans="1:19" ht="12">
      <c r="A22" s="2">
        <v>11</v>
      </c>
      <c r="B22" s="3" t="s">
        <v>38</v>
      </c>
      <c r="C22">
        <v>400</v>
      </c>
      <c r="D22">
        <v>3.2</v>
      </c>
      <c r="E22">
        <v>23</v>
      </c>
      <c r="F22">
        <v>100</v>
      </c>
      <c r="H22" s="1">
        <f t="shared" si="1"/>
        <v>8.128</v>
      </c>
      <c r="I22" s="1">
        <f t="shared" si="2"/>
        <v>7.0104</v>
      </c>
      <c r="J22">
        <v>0.43736</v>
      </c>
      <c r="K22">
        <v>0.87668</v>
      </c>
      <c r="M22">
        <v>4</v>
      </c>
      <c r="N22">
        <f t="shared" si="5"/>
        <v>52.52286237974606</v>
      </c>
      <c r="P22">
        <v>67</v>
      </c>
      <c r="Q22" s="15">
        <v>50</v>
      </c>
      <c r="R22">
        <f t="shared" si="3"/>
        <v>39.196165955034374</v>
      </c>
      <c r="S22">
        <f t="shared" si="4"/>
        <v>17778.98891554404</v>
      </c>
    </row>
    <row r="23" spans="1:19" ht="12">
      <c r="A23" s="1">
        <v>12</v>
      </c>
      <c r="B23" s="3" t="s">
        <v>33</v>
      </c>
      <c r="C23">
        <v>835</v>
      </c>
      <c r="D23">
        <v>10.7</v>
      </c>
      <c r="E23">
        <v>74</v>
      </c>
      <c r="F23">
        <v>80</v>
      </c>
      <c r="H23" s="1">
        <f t="shared" si="1"/>
        <v>27.177999999999997</v>
      </c>
      <c r="I23" s="1">
        <f t="shared" si="2"/>
        <v>22.5552</v>
      </c>
      <c r="J23" s="5">
        <v>0.13343</v>
      </c>
      <c r="K23" s="5">
        <v>1.04502</v>
      </c>
      <c r="L23" s="6">
        <v>1</v>
      </c>
      <c r="M23">
        <v>4</v>
      </c>
      <c r="N23">
        <f t="shared" si="5"/>
        <v>1698.6006599809552</v>
      </c>
      <c r="P23">
        <v>63</v>
      </c>
      <c r="Q23" s="15">
        <v>47</v>
      </c>
      <c r="R23">
        <f t="shared" si="3"/>
        <v>1267.2100161762683</v>
      </c>
      <c r="S23">
        <f t="shared" si="4"/>
        <v>574793.7912373935</v>
      </c>
    </row>
    <row r="24" spans="1:19" ht="12">
      <c r="A24" s="1">
        <v>13</v>
      </c>
      <c r="B24" s="3" t="s">
        <v>33</v>
      </c>
      <c r="C24">
        <v>835</v>
      </c>
      <c r="D24">
        <v>10</v>
      </c>
      <c r="E24">
        <v>62</v>
      </c>
      <c r="F24">
        <v>100</v>
      </c>
      <c r="H24" s="1">
        <f t="shared" si="1"/>
        <v>25.4</v>
      </c>
      <c r="I24" s="1">
        <f t="shared" si="2"/>
        <v>18.8976</v>
      </c>
      <c r="J24" s="5">
        <v>0.13343</v>
      </c>
      <c r="K24" s="5">
        <v>1.04502</v>
      </c>
      <c r="L24" s="6">
        <v>1</v>
      </c>
      <c r="M24">
        <v>4</v>
      </c>
      <c r="N24">
        <f t="shared" si="5"/>
        <v>1225.6843739520377</v>
      </c>
      <c r="P24">
        <v>63</v>
      </c>
      <c r="Q24" s="15">
        <v>47</v>
      </c>
      <c r="R24">
        <f t="shared" si="3"/>
        <v>914.3994535832663</v>
      </c>
      <c r="S24">
        <f t="shared" si="4"/>
        <v>414762.4481508338</v>
      </c>
    </row>
    <row r="25" spans="1:19" ht="12">
      <c r="A25" s="1">
        <v>14</v>
      </c>
      <c r="B25" s="3" t="s">
        <v>38</v>
      </c>
      <c r="C25">
        <v>400</v>
      </c>
      <c r="D25">
        <v>3.6</v>
      </c>
      <c r="E25">
        <v>39</v>
      </c>
      <c r="F25">
        <v>100</v>
      </c>
      <c r="H25" s="1">
        <f t="shared" si="1"/>
        <v>9.144</v>
      </c>
      <c r="I25" s="1">
        <f t="shared" si="2"/>
        <v>11.8872</v>
      </c>
      <c r="J25">
        <v>0.43736</v>
      </c>
      <c r="K25">
        <v>0.87668</v>
      </c>
      <c r="M25">
        <v>4</v>
      </c>
      <c r="N25">
        <f t="shared" si="5"/>
        <v>102.5869536057683</v>
      </c>
      <c r="P25">
        <v>67</v>
      </c>
      <c r="Q25" s="15">
        <v>50</v>
      </c>
      <c r="R25">
        <f t="shared" si="3"/>
        <v>76.55742806400619</v>
      </c>
      <c r="S25">
        <f t="shared" si="4"/>
        <v>34725.68379555257</v>
      </c>
    </row>
    <row r="26" spans="1:19" ht="12">
      <c r="A26" s="1">
        <v>15</v>
      </c>
      <c r="B26" s="3" t="s">
        <v>38</v>
      </c>
      <c r="C26">
        <v>400</v>
      </c>
      <c r="D26">
        <v>3.3</v>
      </c>
      <c r="E26">
        <v>32</v>
      </c>
      <c r="F26">
        <v>100</v>
      </c>
      <c r="H26" s="1">
        <f t="shared" si="1"/>
        <v>8.382</v>
      </c>
      <c r="I26" s="1">
        <f t="shared" si="2"/>
        <v>9.7536</v>
      </c>
      <c r="J26">
        <v>0.43736</v>
      </c>
      <c r="K26">
        <v>0.87668</v>
      </c>
      <c r="M26">
        <v>4</v>
      </c>
      <c r="N26">
        <f t="shared" si="5"/>
        <v>74.04837724743365</v>
      </c>
      <c r="P26">
        <v>67</v>
      </c>
      <c r="Q26" s="15">
        <v>50</v>
      </c>
      <c r="R26">
        <f t="shared" si="3"/>
        <v>55.259983020472866</v>
      </c>
      <c r="S26">
        <f t="shared" si="4"/>
        <v>25065.375698256285</v>
      </c>
    </row>
    <row r="27" spans="1:19" ht="12">
      <c r="A27" s="1">
        <v>16</v>
      </c>
      <c r="B27" s="3" t="s">
        <v>35</v>
      </c>
      <c r="C27">
        <v>837</v>
      </c>
      <c r="D27">
        <v>3.5</v>
      </c>
      <c r="E27">
        <v>39</v>
      </c>
      <c r="F27">
        <v>100</v>
      </c>
      <c r="H27" s="1">
        <f t="shared" si="1"/>
        <v>8.89</v>
      </c>
      <c r="I27" s="1">
        <f t="shared" si="2"/>
        <v>11.8872</v>
      </c>
      <c r="J27">
        <v>0.55167</v>
      </c>
      <c r="K27">
        <v>0.8414</v>
      </c>
      <c r="M27">
        <v>4</v>
      </c>
      <c r="N27">
        <f t="shared" si="5"/>
        <v>99.07380276509166</v>
      </c>
      <c r="P27">
        <v>63</v>
      </c>
      <c r="Q27" s="15">
        <v>43</v>
      </c>
      <c r="R27">
        <f t="shared" si="3"/>
        <v>67.62180188728479</v>
      </c>
      <c r="S27">
        <f t="shared" si="4"/>
        <v>30672.573118053508</v>
      </c>
    </row>
    <row r="28" spans="1:19" ht="12">
      <c r="A28" s="1">
        <v>17</v>
      </c>
      <c r="B28" s="3" t="s">
        <v>33</v>
      </c>
      <c r="C28">
        <v>835</v>
      </c>
      <c r="D28">
        <v>15.8</v>
      </c>
      <c r="E28">
        <v>79</v>
      </c>
      <c r="F28">
        <v>60</v>
      </c>
      <c r="H28" s="1">
        <f t="shared" si="1"/>
        <v>40.132000000000005</v>
      </c>
      <c r="I28" s="1">
        <f t="shared" si="2"/>
        <v>24.0792</v>
      </c>
      <c r="J28" s="5">
        <v>0.13343</v>
      </c>
      <c r="K28" s="5">
        <v>1.04502</v>
      </c>
      <c r="L28" s="6">
        <v>1</v>
      </c>
      <c r="M28">
        <v>4</v>
      </c>
      <c r="N28">
        <f t="shared" si="5"/>
        <v>4107.267672866281</v>
      </c>
      <c r="P28">
        <v>63</v>
      </c>
      <c r="Q28" s="15">
        <v>47</v>
      </c>
      <c r="R28">
        <f t="shared" si="3"/>
        <v>3064.152073408178</v>
      </c>
      <c r="S28">
        <f t="shared" si="4"/>
        <v>1389868.7389772153</v>
      </c>
    </row>
    <row r="29" spans="1:19" ht="12">
      <c r="A29" s="1">
        <v>18</v>
      </c>
      <c r="B29" s="3" t="s">
        <v>39</v>
      </c>
      <c r="C29">
        <v>521</v>
      </c>
      <c r="D29">
        <v>2.5</v>
      </c>
      <c r="E29">
        <v>27</v>
      </c>
      <c r="F29">
        <v>100</v>
      </c>
      <c r="H29" s="1">
        <f aca="true" t="shared" si="6" ref="H29:H43">D29*2.54</f>
        <v>6.35</v>
      </c>
      <c r="I29" s="1">
        <f aca="true" t="shared" si="7" ref="I29:I43">E29*12*2.54/100</f>
        <v>8.2296</v>
      </c>
      <c r="J29">
        <v>0.48248</v>
      </c>
      <c r="K29">
        <v>0.86809</v>
      </c>
      <c r="M29">
        <v>4</v>
      </c>
      <c r="N29">
        <f t="shared" si="5"/>
        <v>41.393044440620436</v>
      </c>
      <c r="P29">
        <v>63</v>
      </c>
      <c r="Q29" s="15">
        <v>52</v>
      </c>
      <c r="R29">
        <f aca="true" t="shared" si="8" ref="R29:R43">N29/P29*Q29</f>
        <v>34.16568747479782</v>
      </c>
      <c r="S29">
        <f aca="true" t="shared" si="9" ref="S29:S43">R29*0.45359*1000</f>
        <v>15497.214181693544</v>
      </c>
    </row>
    <row r="30" spans="1:19" ht="12">
      <c r="A30" s="1">
        <v>19</v>
      </c>
      <c r="B30" s="3" t="s">
        <v>38</v>
      </c>
      <c r="C30">
        <v>400</v>
      </c>
      <c r="D30">
        <v>2.9</v>
      </c>
      <c r="E30">
        <v>21</v>
      </c>
      <c r="F30">
        <v>80</v>
      </c>
      <c r="H30" s="1">
        <f t="shared" si="6"/>
        <v>7.366</v>
      </c>
      <c r="I30" s="1">
        <f t="shared" si="7"/>
        <v>6.4008</v>
      </c>
      <c r="J30">
        <v>0.43736</v>
      </c>
      <c r="K30">
        <v>0.87668</v>
      </c>
      <c r="M30">
        <v>4</v>
      </c>
      <c r="N30">
        <f t="shared" si="5"/>
        <v>40.808668583361026</v>
      </c>
      <c r="P30">
        <v>67</v>
      </c>
      <c r="Q30" s="15">
        <v>50</v>
      </c>
      <c r="R30">
        <f t="shared" si="8"/>
        <v>30.45423028609032</v>
      </c>
      <c r="S30">
        <f t="shared" si="9"/>
        <v>13813.734315467707</v>
      </c>
    </row>
    <row r="31" spans="1:19" ht="12">
      <c r="A31" s="1">
        <v>20</v>
      </c>
      <c r="B31" s="3" t="s">
        <v>40</v>
      </c>
      <c r="C31">
        <v>970</v>
      </c>
      <c r="D31">
        <v>2.2</v>
      </c>
      <c r="E31">
        <v>23</v>
      </c>
      <c r="F31">
        <v>100</v>
      </c>
      <c r="H31" s="1">
        <f t="shared" si="6"/>
        <v>5.588000000000001</v>
      </c>
      <c r="I31" s="1">
        <f t="shared" si="7"/>
        <v>7.0104</v>
      </c>
      <c r="J31">
        <v>0.35315</v>
      </c>
      <c r="K31">
        <v>0.89767</v>
      </c>
      <c r="M31">
        <v>4</v>
      </c>
      <c r="N31">
        <f t="shared" si="5"/>
        <v>24.272056418779222</v>
      </c>
      <c r="P31">
        <v>54</v>
      </c>
      <c r="Q31" s="15">
        <v>35</v>
      </c>
      <c r="R31">
        <f t="shared" si="8"/>
        <v>15.731888419579125</v>
      </c>
      <c r="S31">
        <f t="shared" si="9"/>
        <v>7135.827268236895</v>
      </c>
    </row>
    <row r="32" spans="1:19" ht="12">
      <c r="A32" s="1">
        <v>21</v>
      </c>
      <c r="B32" s="3" t="s">
        <v>33</v>
      </c>
      <c r="C32">
        <v>835</v>
      </c>
      <c r="D32">
        <v>15.6</v>
      </c>
      <c r="E32" s="2">
        <v>91</v>
      </c>
      <c r="F32">
        <v>100</v>
      </c>
      <c r="H32" s="1">
        <f t="shared" si="6"/>
        <v>39.624</v>
      </c>
      <c r="I32" s="1">
        <f t="shared" si="7"/>
        <v>27.7368</v>
      </c>
      <c r="J32" s="5">
        <v>0.13343</v>
      </c>
      <c r="K32" s="5">
        <v>1.04502</v>
      </c>
      <c r="L32" s="6">
        <v>1</v>
      </c>
      <c r="M32">
        <v>4</v>
      </c>
      <c r="N32">
        <f t="shared" si="5"/>
        <v>4636.2736036686465</v>
      </c>
      <c r="P32">
        <v>63</v>
      </c>
      <c r="Q32" s="15">
        <v>47</v>
      </c>
      <c r="R32">
        <f t="shared" si="8"/>
        <v>3458.8072916258157</v>
      </c>
      <c r="S32">
        <f t="shared" si="9"/>
        <v>1568880.3994085537</v>
      </c>
    </row>
    <row r="33" spans="1:19" ht="12">
      <c r="A33" s="1">
        <v>22</v>
      </c>
      <c r="B33" s="3" t="s">
        <v>34</v>
      </c>
      <c r="C33">
        <v>316</v>
      </c>
      <c r="D33">
        <v>2.3</v>
      </c>
      <c r="E33">
        <v>13</v>
      </c>
      <c r="F33">
        <v>100</v>
      </c>
      <c r="H33" s="1">
        <f t="shared" si="6"/>
        <v>5.842</v>
      </c>
      <c r="I33" s="1">
        <f t="shared" si="7"/>
        <v>3.9624</v>
      </c>
      <c r="J33">
        <v>0.36353</v>
      </c>
      <c r="K33">
        <v>0.9107</v>
      </c>
      <c r="M33">
        <v>4</v>
      </c>
      <c r="N33">
        <f t="shared" si="5"/>
        <v>17.134030984252696</v>
      </c>
      <c r="P33">
        <v>62</v>
      </c>
      <c r="Q33" s="15">
        <v>44</v>
      </c>
      <c r="R33">
        <f t="shared" si="8"/>
        <v>12.1596348920503</v>
      </c>
      <c r="S33">
        <f t="shared" si="9"/>
        <v>5515.488790685095</v>
      </c>
    </row>
    <row r="34" spans="1:19" ht="12">
      <c r="A34" s="2">
        <v>23</v>
      </c>
      <c r="B34" s="3" t="s">
        <v>41</v>
      </c>
      <c r="C34">
        <v>693</v>
      </c>
      <c r="D34">
        <v>2.3</v>
      </c>
      <c r="E34">
        <v>19</v>
      </c>
      <c r="F34">
        <v>100</v>
      </c>
      <c r="H34" s="1">
        <f t="shared" si="6"/>
        <v>5.842</v>
      </c>
      <c r="I34" s="1">
        <f t="shared" si="7"/>
        <v>5.7912</v>
      </c>
      <c r="J34">
        <v>0.5291</v>
      </c>
      <c r="K34">
        <v>0.83757</v>
      </c>
      <c r="M34">
        <v>4</v>
      </c>
      <c r="N34">
        <f>J34*((D34)^2*E34)^K34</f>
        <v>25.149432078069417</v>
      </c>
      <c r="P34">
        <v>56</v>
      </c>
      <c r="Q34" s="15">
        <v>35</v>
      </c>
      <c r="R34">
        <f t="shared" si="8"/>
        <v>15.718395048793386</v>
      </c>
      <c r="S34">
        <f t="shared" si="9"/>
        <v>7129.706810182192</v>
      </c>
    </row>
    <row r="35" spans="1:19" ht="12">
      <c r="A35" s="1">
        <v>24</v>
      </c>
      <c r="B35" s="3" t="s">
        <v>38</v>
      </c>
      <c r="C35">
        <v>400</v>
      </c>
      <c r="D35">
        <v>2.4</v>
      </c>
      <c r="E35">
        <v>31</v>
      </c>
      <c r="F35">
        <v>100</v>
      </c>
      <c r="H35" s="1">
        <f t="shared" si="6"/>
        <v>6.096</v>
      </c>
      <c r="I35" s="1">
        <f t="shared" si="7"/>
        <v>9.4488</v>
      </c>
      <c r="J35">
        <v>0.43736</v>
      </c>
      <c r="K35">
        <v>0.87668</v>
      </c>
      <c r="M35">
        <v>4</v>
      </c>
      <c r="N35">
        <f>J35*((D35)^2*E35)^K35</f>
        <v>41.20341508609588</v>
      </c>
      <c r="P35">
        <v>67</v>
      </c>
      <c r="Q35" s="15">
        <v>50</v>
      </c>
      <c r="R35">
        <f t="shared" si="8"/>
        <v>30.748817228429758</v>
      </c>
      <c r="S35">
        <f t="shared" si="9"/>
        <v>13947.356006643453</v>
      </c>
    </row>
    <row r="36" spans="1:19" ht="12.75" thickBot="1">
      <c r="A36" s="1">
        <v>25</v>
      </c>
      <c r="B36" s="3" t="s">
        <v>38</v>
      </c>
      <c r="C36">
        <v>400</v>
      </c>
      <c r="D36">
        <v>2.4</v>
      </c>
      <c r="E36">
        <v>29</v>
      </c>
      <c r="F36">
        <v>100</v>
      </c>
      <c r="H36" s="1">
        <f t="shared" si="6"/>
        <v>6.096</v>
      </c>
      <c r="I36" s="1">
        <f t="shared" si="7"/>
        <v>8.8392</v>
      </c>
      <c r="J36">
        <v>0.43736</v>
      </c>
      <c r="K36">
        <v>0.87668</v>
      </c>
      <c r="M36">
        <v>4</v>
      </c>
      <c r="N36">
        <f>J36*((D36)^2*E36)^K36</f>
        <v>38.86344723753455</v>
      </c>
      <c r="P36">
        <v>67</v>
      </c>
      <c r="Q36" s="15">
        <v>50</v>
      </c>
      <c r="R36">
        <f t="shared" si="8"/>
        <v>29.002572565324293</v>
      </c>
      <c r="S36">
        <f t="shared" si="9"/>
        <v>13155.276889905446</v>
      </c>
    </row>
    <row r="37" spans="1:17" ht="12.75" thickBot="1">
      <c r="A37" s="1">
        <v>26</v>
      </c>
      <c r="B37" s="3" t="s">
        <v>42</v>
      </c>
      <c r="C37">
        <v>68</v>
      </c>
      <c r="D37">
        <v>3.2</v>
      </c>
      <c r="E37">
        <v>16</v>
      </c>
      <c r="F37" s="2">
        <v>70</v>
      </c>
      <c r="H37" s="1">
        <f t="shared" si="6"/>
        <v>8.128</v>
      </c>
      <c r="I37" s="1">
        <f t="shared" si="7"/>
        <v>4.8768</v>
      </c>
      <c r="O37" t="s">
        <v>43</v>
      </c>
      <c r="P37" s="2"/>
      <c r="Q37" s="4" t="s">
        <v>44</v>
      </c>
    </row>
    <row r="38" spans="1:19" ht="12">
      <c r="A38" s="1">
        <v>27</v>
      </c>
      <c r="B38" s="3" t="s">
        <v>40</v>
      </c>
      <c r="C38">
        <v>970</v>
      </c>
      <c r="D38">
        <v>2.3</v>
      </c>
      <c r="E38">
        <v>17</v>
      </c>
      <c r="F38">
        <v>100</v>
      </c>
      <c r="H38" s="1">
        <f t="shared" si="6"/>
        <v>5.842</v>
      </c>
      <c r="I38" s="1">
        <f t="shared" si="7"/>
        <v>5.1815999999999995</v>
      </c>
      <c r="J38">
        <v>0.35315</v>
      </c>
      <c r="K38">
        <v>0.89767</v>
      </c>
      <c r="M38">
        <v>4</v>
      </c>
      <c r="N38">
        <f aca="true" t="shared" si="10" ref="N38:N45">J38*((D38)^2*E38)^K38</f>
        <v>20.041062709003487</v>
      </c>
      <c r="P38">
        <v>54</v>
      </c>
      <c r="Q38" s="15">
        <v>35</v>
      </c>
      <c r="R38">
        <f t="shared" si="8"/>
        <v>12.989577681761519</v>
      </c>
      <c r="S38">
        <f t="shared" si="9"/>
        <v>5891.942540670208</v>
      </c>
    </row>
    <row r="39" spans="1:19" ht="12">
      <c r="A39" s="1">
        <v>28</v>
      </c>
      <c r="B39" s="3" t="s">
        <v>40</v>
      </c>
      <c r="C39">
        <v>970</v>
      </c>
      <c r="D39">
        <v>2.9</v>
      </c>
      <c r="E39">
        <v>18</v>
      </c>
      <c r="F39">
        <v>100</v>
      </c>
      <c r="H39" s="1">
        <f t="shared" si="6"/>
        <v>7.366</v>
      </c>
      <c r="I39" s="1">
        <f t="shared" si="7"/>
        <v>5.4864</v>
      </c>
      <c r="J39">
        <v>0.35315</v>
      </c>
      <c r="K39">
        <v>0.89767</v>
      </c>
      <c r="M39">
        <v>4</v>
      </c>
      <c r="N39">
        <f t="shared" si="10"/>
        <v>31.984627838565206</v>
      </c>
      <c r="P39">
        <v>54</v>
      </c>
      <c r="Q39" s="15">
        <v>35</v>
      </c>
      <c r="R39">
        <f t="shared" si="8"/>
        <v>20.730777302773742</v>
      </c>
      <c r="S39">
        <f t="shared" si="9"/>
        <v>9403.273276765141</v>
      </c>
    </row>
    <row r="40" spans="1:19" ht="12">
      <c r="A40" s="1">
        <v>29</v>
      </c>
      <c r="B40" s="3" t="s">
        <v>40</v>
      </c>
      <c r="C40">
        <v>970</v>
      </c>
      <c r="D40">
        <v>2.2</v>
      </c>
      <c r="E40">
        <v>15</v>
      </c>
      <c r="F40">
        <v>80</v>
      </c>
      <c r="H40" s="1">
        <f t="shared" si="6"/>
        <v>5.588000000000001</v>
      </c>
      <c r="I40" s="1">
        <f t="shared" si="7"/>
        <v>4.572</v>
      </c>
      <c r="J40">
        <v>0.35315</v>
      </c>
      <c r="K40">
        <v>0.89767</v>
      </c>
      <c r="M40">
        <v>4</v>
      </c>
      <c r="N40">
        <f t="shared" si="10"/>
        <v>16.537360239061258</v>
      </c>
      <c r="P40">
        <v>54</v>
      </c>
      <c r="Q40" s="15">
        <v>35</v>
      </c>
      <c r="R40">
        <f t="shared" si="8"/>
        <v>10.718659414206371</v>
      </c>
      <c r="S40">
        <f t="shared" si="9"/>
        <v>4861.8767236898675</v>
      </c>
    </row>
    <row r="41" spans="1:19" ht="12">
      <c r="A41" s="1">
        <v>30</v>
      </c>
      <c r="B41" s="3" t="s">
        <v>45</v>
      </c>
      <c r="C41">
        <v>611</v>
      </c>
      <c r="D41">
        <v>6.9</v>
      </c>
      <c r="E41">
        <v>58</v>
      </c>
      <c r="F41">
        <v>100</v>
      </c>
      <c r="H41" s="1">
        <f t="shared" si="6"/>
        <v>17.526</v>
      </c>
      <c r="I41" s="1">
        <f t="shared" si="7"/>
        <v>17.6784</v>
      </c>
      <c r="J41">
        <v>0.34061</v>
      </c>
      <c r="K41">
        <v>0.88255</v>
      </c>
      <c r="M41">
        <v>4</v>
      </c>
      <c r="N41">
        <f t="shared" si="10"/>
        <v>370.8713627488251</v>
      </c>
      <c r="P41">
        <v>62</v>
      </c>
      <c r="Q41" s="15">
        <v>34</v>
      </c>
      <c r="R41">
        <f t="shared" si="8"/>
        <v>203.381069894517</v>
      </c>
      <c r="S41">
        <f t="shared" si="9"/>
        <v>92251.61949345395</v>
      </c>
    </row>
    <row r="42" spans="1:19" ht="12">
      <c r="A42" s="1">
        <v>31</v>
      </c>
      <c r="B42" s="3" t="s">
        <v>45</v>
      </c>
      <c r="C42">
        <v>611</v>
      </c>
      <c r="D42">
        <v>16.6</v>
      </c>
      <c r="E42">
        <v>87</v>
      </c>
      <c r="F42">
        <v>60</v>
      </c>
      <c r="H42" s="1">
        <f t="shared" si="6"/>
        <v>42.164</v>
      </c>
      <c r="I42" s="1">
        <f t="shared" si="7"/>
        <v>26.5176</v>
      </c>
      <c r="J42">
        <v>0.34061</v>
      </c>
      <c r="K42">
        <v>0.88255</v>
      </c>
      <c r="M42">
        <v>4</v>
      </c>
      <c r="N42">
        <f t="shared" si="10"/>
        <v>2498.0026623346057</v>
      </c>
      <c r="P42">
        <v>62</v>
      </c>
      <c r="Q42" s="15">
        <v>34</v>
      </c>
      <c r="R42">
        <f t="shared" si="8"/>
        <v>1369.8724277318806</v>
      </c>
      <c r="S42">
        <f t="shared" si="9"/>
        <v>621360.4344949038</v>
      </c>
    </row>
    <row r="43" spans="1:19" ht="12">
      <c r="A43" s="1">
        <v>32</v>
      </c>
      <c r="B43" s="3" t="s">
        <v>38</v>
      </c>
      <c r="C43">
        <v>400</v>
      </c>
      <c r="D43">
        <v>3.1</v>
      </c>
      <c r="E43">
        <v>30</v>
      </c>
      <c r="F43">
        <v>100</v>
      </c>
      <c r="H43" s="1">
        <f t="shared" si="6"/>
        <v>7.8740000000000006</v>
      </c>
      <c r="I43" s="1">
        <f t="shared" si="7"/>
        <v>9.144</v>
      </c>
      <c r="J43">
        <v>0.43736</v>
      </c>
      <c r="K43">
        <v>0.87668</v>
      </c>
      <c r="M43">
        <v>4</v>
      </c>
      <c r="N43">
        <f t="shared" si="10"/>
        <v>62.709835562636314</v>
      </c>
      <c r="P43">
        <v>67</v>
      </c>
      <c r="Q43" s="15">
        <v>50</v>
      </c>
      <c r="R43">
        <f t="shared" si="8"/>
        <v>46.79838474823605</v>
      </c>
      <c r="S43">
        <f t="shared" si="9"/>
        <v>21227.279337952394</v>
      </c>
    </row>
    <row r="44" ht="12">
      <c r="A44" s="1"/>
    </row>
    <row r="45" spans="1:19" ht="12">
      <c r="A45" s="1"/>
      <c r="D45" s="16">
        <v>3</v>
      </c>
      <c r="E45">
        <v>30</v>
      </c>
      <c r="J45" s="5">
        <v>0.30038</v>
      </c>
      <c r="K45" s="5">
        <v>0.88366</v>
      </c>
      <c r="N45">
        <f t="shared" si="10"/>
        <v>42.28340148171653</v>
      </c>
      <c r="O45" t="s">
        <v>46</v>
      </c>
      <c r="S45">
        <f>SUM(S12:S43)</f>
        <v>11557824.933530757</v>
      </c>
    </row>
    <row r="46" ht="12">
      <c r="A46" s="1"/>
    </row>
    <row r="47" ht="12">
      <c r="A47" s="1"/>
    </row>
    <row r="48" ht="12">
      <c r="A48" s="1"/>
    </row>
    <row r="49" spans="1:3" ht="12">
      <c r="A49" t="s">
        <v>2</v>
      </c>
      <c r="C49" t="s">
        <v>47</v>
      </c>
    </row>
    <row r="50" spans="1:2" ht="12">
      <c r="A50" t="s">
        <v>5</v>
      </c>
      <c r="B50" s="18">
        <v>35782</v>
      </c>
    </row>
    <row r="51" spans="1:2" ht="12">
      <c r="A51" t="s">
        <v>6</v>
      </c>
      <c r="B51" t="s">
        <v>7</v>
      </c>
    </row>
    <row r="52" spans="1:2" ht="12">
      <c r="A52" t="s">
        <v>8</v>
      </c>
      <c r="B52" s="19" t="s">
        <v>48</v>
      </c>
    </row>
    <row r="53" ht="12">
      <c r="B53" t="s">
        <v>49</v>
      </c>
    </row>
    <row r="54" spans="14:17" ht="12">
      <c r="N54" t="s">
        <v>12</v>
      </c>
      <c r="O54" t="s">
        <v>13</v>
      </c>
      <c r="P54" t="s">
        <v>14</v>
      </c>
      <c r="Q54" t="s">
        <v>15</v>
      </c>
    </row>
    <row r="55" spans="1:19" ht="34.5" thickBot="1">
      <c r="A55" s="3" t="s">
        <v>16</v>
      </c>
      <c r="B55" s="3" t="s">
        <v>17</v>
      </c>
      <c r="C55" s="3" t="s">
        <v>18</v>
      </c>
      <c r="D55" s="20" t="s">
        <v>19</v>
      </c>
      <c r="E55" s="20" t="s">
        <v>20</v>
      </c>
      <c r="F55" s="3" t="s">
        <v>21</v>
      </c>
      <c r="G55" s="3" t="s">
        <v>8</v>
      </c>
      <c r="H55" s="3" t="s">
        <v>22</v>
      </c>
      <c r="I55" s="3" t="s">
        <v>23</v>
      </c>
      <c r="J55" s="13" t="s">
        <v>24</v>
      </c>
      <c r="K55" s="13" t="s">
        <v>25</v>
      </c>
      <c r="L55" s="13" t="s">
        <v>26</v>
      </c>
      <c r="M55" s="13" t="s">
        <v>27</v>
      </c>
      <c r="N55" s="14" t="s">
        <v>28</v>
      </c>
      <c r="O55" s="3" t="s">
        <v>29</v>
      </c>
      <c r="P55" s="17" t="s">
        <v>30</v>
      </c>
      <c r="Q55" s="17" t="s">
        <v>30</v>
      </c>
      <c r="R55" s="3" t="s">
        <v>31</v>
      </c>
      <c r="S55" s="3" t="s">
        <v>32</v>
      </c>
    </row>
    <row r="56" spans="1:19" ht="12">
      <c r="A56" s="1">
        <v>1</v>
      </c>
      <c r="B56" s="3" t="s">
        <v>33</v>
      </c>
      <c r="C56">
        <v>835</v>
      </c>
      <c r="D56">
        <v>13.9</v>
      </c>
      <c r="E56">
        <v>76</v>
      </c>
      <c r="F56" s="1">
        <v>70</v>
      </c>
      <c r="H56" s="1">
        <f>D56*2.54</f>
        <v>35.306000000000004</v>
      </c>
      <c r="I56" s="1">
        <f>E56*12*2.54/100</f>
        <v>23.1648</v>
      </c>
      <c r="J56" s="5">
        <v>0.13343</v>
      </c>
      <c r="K56" s="5">
        <v>1.04502</v>
      </c>
      <c r="L56" s="6">
        <v>1</v>
      </c>
      <c r="M56">
        <v>4</v>
      </c>
      <c r="N56">
        <f aca="true" t="shared" si="11" ref="N56:N84">J56*((D56)^2*E56)^K56</f>
        <v>3017.782663989459</v>
      </c>
      <c r="P56">
        <v>63</v>
      </c>
      <c r="Q56">
        <v>47</v>
      </c>
      <c r="R56">
        <f aca="true" t="shared" si="12" ref="R56:R84">N56/P56*Q56</f>
        <v>2251.36166996039</v>
      </c>
      <c r="S56">
        <f aca="true" t="shared" si="13" ref="S56:S84">R56*0.45359*1000</f>
        <v>1021195.1398773333</v>
      </c>
    </row>
    <row r="57" spans="1:19" ht="12">
      <c r="A57" s="1">
        <v>2</v>
      </c>
      <c r="B57" s="3" t="s">
        <v>33</v>
      </c>
      <c r="C57">
        <v>835</v>
      </c>
      <c r="D57">
        <v>11.3</v>
      </c>
      <c r="E57">
        <v>74</v>
      </c>
      <c r="F57" s="1">
        <v>100</v>
      </c>
      <c r="H57" s="1">
        <f aca="true" t="shared" si="14" ref="H57:H84">D57*2.54</f>
        <v>28.702</v>
      </c>
      <c r="I57" s="1">
        <f aca="true" t="shared" si="15" ref="I57:I84">E57*12*2.54/100</f>
        <v>22.5552</v>
      </c>
      <c r="J57" s="5">
        <v>0.13343</v>
      </c>
      <c r="K57" s="5">
        <v>1.04502</v>
      </c>
      <c r="L57" s="6">
        <v>1</v>
      </c>
      <c r="M57">
        <v>4</v>
      </c>
      <c r="N57">
        <f t="shared" si="11"/>
        <v>1903.7682858413152</v>
      </c>
      <c r="P57">
        <v>63</v>
      </c>
      <c r="Q57">
        <v>47</v>
      </c>
      <c r="R57">
        <f t="shared" si="12"/>
        <v>1420.2715783260605</v>
      </c>
      <c r="S57">
        <f t="shared" si="13"/>
        <v>644220.9852129178</v>
      </c>
    </row>
    <row r="58" spans="1:19" ht="12">
      <c r="A58" s="1">
        <v>3</v>
      </c>
      <c r="B58" s="3" t="s">
        <v>33</v>
      </c>
      <c r="C58">
        <v>835</v>
      </c>
      <c r="D58">
        <v>7.9</v>
      </c>
      <c r="E58">
        <v>44</v>
      </c>
      <c r="F58" s="2">
        <v>0</v>
      </c>
      <c r="G58" s="21" t="s">
        <v>50</v>
      </c>
      <c r="H58" s="1">
        <f t="shared" si="14"/>
        <v>20.066000000000003</v>
      </c>
      <c r="I58" s="1">
        <f t="shared" si="15"/>
        <v>13.411200000000001</v>
      </c>
      <c r="J58" s="5">
        <v>0.13343</v>
      </c>
      <c r="K58" s="5">
        <v>1.04502</v>
      </c>
      <c r="L58" s="6">
        <v>1</v>
      </c>
      <c r="M58">
        <v>4</v>
      </c>
      <c r="N58">
        <f t="shared" si="11"/>
        <v>523.3243321528266</v>
      </c>
      <c r="P58">
        <v>63</v>
      </c>
      <c r="Q58">
        <v>47</v>
      </c>
      <c r="R58">
        <f t="shared" si="12"/>
        <v>390.4165652568707</v>
      </c>
      <c r="S58">
        <f t="shared" si="13"/>
        <v>177089.04983486398</v>
      </c>
    </row>
    <row r="59" spans="1:19" ht="12">
      <c r="A59" s="2">
        <v>4</v>
      </c>
      <c r="B59" s="3" t="s">
        <v>38</v>
      </c>
      <c r="C59">
        <v>400</v>
      </c>
      <c r="D59">
        <v>2.4</v>
      </c>
      <c r="E59">
        <v>26</v>
      </c>
      <c r="F59" s="1">
        <v>100</v>
      </c>
      <c r="H59" s="1">
        <f t="shared" si="14"/>
        <v>6.096</v>
      </c>
      <c r="I59" s="1">
        <f t="shared" si="15"/>
        <v>7.9248</v>
      </c>
      <c r="J59">
        <v>0.43736</v>
      </c>
      <c r="K59">
        <v>0.87668</v>
      </c>
      <c r="M59">
        <v>4</v>
      </c>
      <c r="N59">
        <f t="shared" si="11"/>
        <v>35.31547714500868</v>
      </c>
      <c r="P59">
        <v>67</v>
      </c>
      <c r="Q59">
        <v>50</v>
      </c>
      <c r="R59">
        <f t="shared" si="12"/>
        <v>26.354833690304986</v>
      </c>
      <c r="S59">
        <f t="shared" si="13"/>
        <v>11954.289013585438</v>
      </c>
    </row>
    <row r="60" spans="1:19" ht="12">
      <c r="A60" s="2">
        <v>5</v>
      </c>
      <c r="B60" s="3" t="s">
        <v>38</v>
      </c>
      <c r="C60">
        <v>400</v>
      </c>
      <c r="D60">
        <v>3.6</v>
      </c>
      <c r="E60">
        <v>38</v>
      </c>
      <c r="F60" s="1">
        <v>100</v>
      </c>
      <c r="H60" s="1">
        <f t="shared" si="14"/>
        <v>9.144</v>
      </c>
      <c r="I60" s="1">
        <f t="shared" si="15"/>
        <v>11.5824</v>
      </c>
      <c r="J60">
        <v>0.43736</v>
      </c>
      <c r="K60">
        <v>0.87668</v>
      </c>
      <c r="M60">
        <v>4</v>
      </c>
      <c r="N60">
        <f t="shared" si="11"/>
        <v>100.2772226938897</v>
      </c>
      <c r="P60">
        <v>67</v>
      </c>
      <c r="Q60">
        <v>50</v>
      </c>
      <c r="R60">
        <f t="shared" si="12"/>
        <v>74.83374827902216</v>
      </c>
      <c r="S60">
        <f t="shared" si="13"/>
        <v>33943.83988188166</v>
      </c>
    </row>
    <row r="61" spans="1:19" ht="12">
      <c r="A61" s="2">
        <v>6</v>
      </c>
      <c r="B61" s="3" t="s">
        <v>33</v>
      </c>
      <c r="C61">
        <v>835</v>
      </c>
      <c r="D61">
        <v>11.2</v>
      </c>
      <c r="E61">
        <v>83</v>
      </c>
      <c r="F61" s="1">
        <v>100</v>
      </c>
      <c r="H61" s="1">
        <f t="shared" si="14"/>
        <v>28.447999999999997</v>
      </c>
      <c r="I61" s="1">
        <f t="shared" si="15"/>
        <v>25.2984</v>
      </c>
      <c r="J61" s="5">
        <v>0.13343</v>
      </c>
      <c r="K61" s="5">
        <v>1.04502</v>
      </c>
      <c r="L61" s="6">
        <v>1</v>
      </c>
      <c r="M61">
        <v>4</v>
      </c>
      <c r="N61">
        <f t="shared" si="11"/>
        <v>2106.862097418583</v>
      </c>
      <c r="P61">
        <v>63</v>
      </c>
      <c r="Q61">
        <v>47</v>
      </c>
      <c r="R61">
        <f t="shared" si="12"/>
        <v>1571.786009185292</v>
      </c>
      <c r="S61">
        <f t="shared" si="13"/>
        <v>712946.4159063566</v>
      </c>
    </row>
    <row r="62" spans="1:19" ht="12">
      <c r="A62" s="1">
        <v>7</v>
      </c>
      <c r="B62" s="3" t="s">
        <v>33</v>
      </c>
      <c r="C62">
        <v>835</v>
      </c>
      <c r="D62">
        <v>12.4</v>
      </c>
      <c r="E62">
        <v>86</v>
      </c>
      <c r="F62" s="1">
        <v>90</v>
      </c>
      <c r="H62" s="1">
        <f t="shared" si="14"/>
        <v>31.496000000000002</v>
      </c>
      <c r="I62" s="1">
        <f t="shared" si="15"/>
        <v>26.2128</v>
      </c>
      <c r="J62" s="5">
        <v>0.13343</v>
      </c>
      <c r="K62" s="5">
        <v>1.04502</v>
      </c>
      <c r="L62" s="6">
        <v>1</v>
      </c>
      <c r="M62">
        <v>4</v>
      </c>
      <c r="N62">
        <f t="shared" si="11"/>
        <v>2704.818426581017</v>
      </c>
      <c r="P62">
        <v>63</v>
      </c>
      <c r="Q62">
        <v>47</v>
      </c>
      <c r="R62">
        <f t="shared" si="12"/>
        <v>2017.8804134810762</v>
      </c>
      <c r="S62">
        <f t="shared" si="13"/>
        <v>915290.3767508813</v>
      </c>
    </row>
    <row r="63" spans="1:19" ht="12">
      <c r="A63" s="1">
        <v>8</v>
      </c>
      <c r="B63" s="3" t="s">
        <v>51</v>
      </c>
      <c r="C63">
        <v>812</v>
      </c>
      <c r="D63">
        <v>9.1</v>
      </c>
      <c r="E63">
        <v>71</v>
      </c>
      <c r="F63" s="1">
        <v>100</v>
      </c>
      <c r="H63" s="1">
        <f t="shared" si="14"/>
        <v>23.114</v>
      </c>
      <c r="I63" s="1">
        <f t="shared" si="15"/>
        <v>21.6408</v>
      </c>
      <c r="J63" s="5">
        <v>0.06632</v>
      </c>
      <c r="K63" s="5">
        <v>1.11245</v>
      </c>
      <c r="L63" s="6">
        <v>1</v>
      </c>
      <c r="M63">
        <v>4</v>
      </c>
      <c r="N63">
        <f t="shared" si="11"/>
        <v>1034.7800838043167</v>
      </c>
      <c r="P63">
        <v>62</v>
      </c>
      <c r="Q63">
        <v>41</v>
      </c>
      <c r="R63">
        <f t="shared" si="12"/>
        <v>684.2900554189837</v>
      </c>
      <c r="S63">
        <f t="shared" si="13"/>
        <v>310387.12623749685</v>
      </c>
    </row>
    <row r="64" spans="1:19" ht="12">
      <c r="A64" s="1">
        <v>9</v>
      </c>
      <c r="B64" s="3" t="s">
        <v>51</v>
      </c>
      <c r="C64">
        <v>812</v>
      </c>
      <c r="D64">
        <v>13.3</v>
      </c>
      <c r="E64">
        <v>86</v>
      </c>
      <c r="F64">
        <v>100</v>
      </c>
      <c r="H64" s="1">
        <f t="shared" si="14"/>
        <v>33.782000000000004</v>
      </c>
      <c r="I64" s="1">
        <f t="shared" si="15"/>
        <v>26.2128</v>
      </c>
      <c r="J64" s="5">
        <v>0.06632</v>
      </c>
      <c r="K64" s="5">
        <v>1.11245</v>
      </c>
      <c r="L64" s="6">
        <v>1</v>
      </c>
      <c r="M64">
        <v>4</v>
      </c>
      <c r="N64">
        <f t="shared" si="11"/>
        <v>2979.441314418849</v>
      </c>
      <c r="P64">
        <v>62</v>
      </c>
      <c r="Q64">
        <v>41</v>
      </c>
      <c r="R64">
        <f t="shared" si="12"/>
        <v>1970.275707922142</v>
      </c>
      <c r="S64">
        <f t="shared" si="13"/>
        <v>893697.3583564044</v>
      </c>
    </row>
    <row r="65" spans="1:19" ht="12">
      <c r="A65" s="1">
        <v>10</v>
      </c>
      <c r="B65" s="3" t="s">
        <v>33</v>
      </c>
      <c r="C65">
        <v>835</v>
      </c>
      <c r="D65">
        <v>13.8</v>
      </c>
      <c r="E65">
        <v>73</v>
      </c>
      <c r="F65">
        <v>80</v>
      </c>
      <c r="H65" s="1">
        <f t="shared" si="14"/>
        <v>35.052</v>
      </c>
      <c r="I65" s="1">
        <f t="shared" si="15"/>
        <v>22.2504</v>
      </c>
      <c r="J65" s="5">
        <v>0.13343</v>
      </c>
      <c r="K65" s="5">
        <v>1.04502</v>
      </c>
      <c r="L65" s="6">
        <v>1</v>
      </c>
      <c r="M65">
        <v>4</v>
      </c>
      <c r="N65">
        <f t="shared" si="11"/>
        <v>2850.073283171931</v>
      </c>
      <c r="P65">
        <v>63</v>
      </c>
      <c r="Q65">
        <v>47</v>
      </c>
      <c r="R65">
        <f t="shared" si="12"/>
        <v>2126.2451477631867</v>
      </c>
      <c r="S65">
        <f t="shared" si="13"/>
        <v>964443.5365739038</v>
      </c>
    </row>
    <row r="66" spans="1:19" ht="12">
      <c r="A66" s="1">
        <v>11</v>
      </c>
      <c r="B66" s="3" t="s">
        <v>52</v>
      </c>
      <c r="C66">
        <v>544</v>
      </c>
      <c r="D66">
        <v>2.2</v>
      </c>
      <c r="E66" s="2">
        <v>17</v>
      </c>
      <c r="F66">
        <v>100</v>
      </c>
      <c r="H66" s="1">
        <f t="shared" si="14"/>
        <v>5.588000000000001</v>
      </c>
      <c r="I66" s="1">
        <f t="shared" si="15"/>
        <v>5.1815999999999995</v>
      </c>
      <c r="J66" s="5">
        <v>0.33939</v>
      </c>
      <c r="K66" s="5">
        <v>0.88117</v>
      </c>
      <c r="L66" s="6">
        <v>1</v>
      </c>
      <c r="M66">
        <v>4</v>
      </c>
      <c r="N66">
        <f t="shared" si="11"/>
        <v>16.5347984401899</v>
      </c>
      <c r="O66" t="s">
        <v>53</v>
      </c>
      <c r="P66">
        <v>54</v>
      </c>
      <c r="Q66">
        <v>41</v>
      </c>
      <c r="R66">
        <f t="shared" si="12"/>
        <v>12.554198815699738</v>
      </c>
      <c r="S66">
        <f t="shared" si="13"/>
        <v>5694.459040813244</v>
      </c>
    </row>
    <row r="67" spans="1:19" ht="12">
      <c r="A67" s="1">
        <v>12</v>
      </c>
      <c r="B67" s="3" t="s">
        <v>33</v>
      </c>
      <c r="C67">
        <v>835</v>
      </c>
      <c r="D67">
        <v>8.3</v>
      </c>
      <c r="E67">
        <v>62</v>
      </c>
      <c r="F67">
        <v>100</v>
      </c>
      <c r="H67" s="1">
        <f t="shared" si="14"/>
        <v>21.082</v>
      </c>
      <c r="I67" s="1">
        <f t="shared" si="15"/>
        <v>18.8976</v>
      </c>
      <c r="J67" s="5">
        <v>0.13343</v>
      </c>
      <c r="K67" s="5">
        <v>1.04502</v>
      </c>
      <c r="L67" s="6">
        <v>1</v>
      </c>
      <c r="M67">
        <v>4</v>
      </c>
      <c r="N67">
        <f t="shared" si="11"/>
        <v>830.3259777716172</v>
      </c>
      <c r="P67">
        <v>63</v>
      </c>
      <c r="Q67">
        <v>47</v>
      </c>
      <c r="R67">
        <f t="shared" si="12"/>
        <v>619.4495389724764</v>
      </c>
      <c r="S67">
        <f t="shared" si="13"/>
        <v>280976.11638252554</v>
      </c>
    </row>
    <row r="68" spans="1:19" ht="12">
      <c r="A68" s="1">
        <v>13</v>
      </c>
      <c r="B68" s="3" t="s">
        <v>33</v>
      </c>
      <c r="C68">
        <v>835</v>
      </c>
      <c r="D68">
        <v>14.2</v>
      </c>
      <c r="E68">
        <v>93</v>
      </c>
      <c r="F68">
        <v>100</v>
      </c>
      <c r="H68" s="1">
        <f t="shared" si="14"/>
        <v>36.068</v>
      </c>
      <c r="I68" s="1">
        <f t="shared" si="15"/>
        <v>28.3464</v>
      </c>
      <c r="J68" s="5">
        <v>0.13343</v>
      </c>
      <c r="K68" s="5">
        <v>1.04502</v>
      </c>
      <c r="L68" s="6">
        <v>1</v>
      </c>
      <c r="M68">
        <v>4</v>
      </c>
      <c r="N68">
        <f t="shared" si="11"/>
        <v>3896.60396597352</v>
      </c>
      <c r="P68">
        <v>63</v>
      </c>
      <c r="Q68">
        <v>47</v>
      </c>
      <c r="R68">
        <f t="shared" si="12"/>
        <v>2906.9902603294518</v>
      </c>
      <c r="S68">
        <f t="shared" si="13"/>
        <v>1318581.7121828361</v>
      </c>
    </row>
    <row r="69" spans="1:19" ht="12">
      <c r="A69" s="1">
        <v>14</v>
      </c>
      <c r="B69" s="3" t="s">
        <v>42</v>
      </c>
      <c r="C69">
        <v>68</v>
      </c>
      <c r="D69">
        <v>2.5</v>
      </c>
      <c r="E69">
        <v>9</v>
      </c>
      <c r="F69">
        <v>80</v>
      </c>
      <c r="H69" s="1">
        <f t="shared" si="14"/>
        <v>6.35</v>
      </c>
      <c r="I69" s="1">
        <f t="shared" si="15"/>
        <v>2.7432</v>
      </c>
      <c r="J69" s="5">
        <v>0.43787</v>
      </c>
      <c r="K69" s="5">
        <v>0.87427</v>
      </c>
      <c r="L69" s="6">
        <v>1</v>
      </c>
      <c r="M69">
        <v>4</v>
      </c>
      <c r="N69">
        <f t="shared" si="11"/>
        <v>14.8396894537839</v>
      </c>
      <c r="O69" t="s">
        <v>54</v>
      </c>
      <c r="P69">
        <v>26</v>
      </c>
      <c r="Q69">
        <v>23</v>
      </c>
      <c r="R69">
        <f t="shared" si="12"/>
        <v>13.127417593731911</v>
      </c>
      <c r="S69">
        <f t="shared" si="13"/>
        <v>5954.465346340858</v>
      </c>
    </row>
    <row r="70" spans="1:19" ht="12">
      <c r="A70" s="1">
        <v>15</v>
      </c>
      <c r="B70" s="3" t="s">
        <v>33</v>
      </c>
      <c r="C70">
        <v>835</v>
      </c>
      <c r="D70">
        <v>11.5</v>
      </c>
      <c r="E70">
        <v>86</v>
      </c>
      <c r="F70">
        <v>100</v>
      </c>
      <c r="H70" s="1">
        <f t="shared" si="14"/>
        <v>29.21</v>
      </c>
      <c r="I70" s="1">
        <f t="shared" si="15"/>
        <v>26.2128</v>
      </c>
      <c r="J70" s="5">
        <v>0.13343</v>
      </c>
      <c r="K70" s="5">
        <v>1.04502</v>
      </c>
      <c r="L70" s="6">
        <v>1</v>
      </c>
      <c r="M70">
        <v>4</v>
      </c>
      <c r="N70">
        <f t="shared" si="11"/>
        <v>2310.7021678804003</v>
      </c>
      <c r="P70">
        <v>63</v>
      </c>
      <c r="Q70">
        <v>47</v>
      </c>
      <c r="R70">
        <f t="shared" si="12"/>
        <v>1723.8571728631557</v>
      </c>
      <c r="S70">
        <f t="shared" si="13"/>
        <v>781924.3750389988</v>
      </c>
    </row>
    <row r="71" spans="1:19" ht="12">
      <c r="A71" s="1">
        <v>16</v>
      </c>
      <c r="B71" s="3" t="s">
        <v>33</v>
      </c>
      <c r="C71">
        <v>835</v>
      </c>
      <c r="D71">
        <v>12.5</v>
      </c>
      <c r="E71">
        <v>74</v>
      </c>
      <c r="F71">
        <v>100</v>
      </c>
      <c r="H71" s="1">
        <f t="shared" si="14"/>
        <v>31.75</v>
      </c>
      <c r="I71" s="1">
        <f t="shared" si="15"/>
        <v>22.5552</v>
      </c>
      <c r="J71" s="5">
        <v>0.13343</v>
      </c>
      <c r="K71" s="5">
        <v>1.04502</v>
      </c>
      <c r="L71" s="6">
        <v>1</v>
      </c>
      <c r="M71">
        <v>4</v>
      </c>
      <c r="N71">
        <f t="shared" si="11"/>
        <v>2350.844057893313</v>
      </c>
      <c r="P71">
        <v>63</v>
      </c>
      <c r="Q71">
        <v>47</v>
      </c>
      <c r="R71">
        <f t="shared" si="12"/>
        <v>1753.8042971585037</v>
      </c>
      <c r="S71">
        <f t="shared" si="13"/>
        <v>795508.0911481257</v>
      </c>
    </row>
    <row r="72" spans="1:19" ht="12">
      <c r="A72" s="1">
        <v>17</v>
      </c>
      <c r="B72" s="3" t="s">
        <v>40</v>
      </c>
      <c r="C72">
        <v>970</v>
      </c>
      <c r="D72">
        <v>2.6</v>
      </c>
      <c r="E72">
        <v>24</v>
      </c>
      <c r="F72">
        <v>100</v>
      </c>
      <c r="H72" s="1">
        <f t="shared" si="14"/>
        <v>6.604</v>
      </c>
      <c r="I72" s="1">
        <f t="shared" si="15"/>
        <v>7.3152</v>
      </c>
      <c r="J72">
        <v>0.35315</v>
      </c>
      <c r="K72">
        <v>0.89767</v>
      </c>
      <c r="M72">
        <v>4</v>
      </c>
      <c r="N72">
        <f t="shared" si="11"/>
        <v>34.037032276121586</v>
      </c>
      <c r="P72">
        <v>54</v>
      </c>
      <c r="Q72">
        <v>35</v>
      </c>
      <c r="R72">
        <f t="shared" si="12"/>
        <v>22.061039438226953</v>
      </c>
      <c r="S72">
        <f t="shared" si="13"/>
        <v>10006.666878785363</v>
      </c>
    </row>
    <row r="73" spans="1:19" ht="12">
      <c r="A73" s="1">
        <v>18</v>
      </c>
      <c r="B73" s="3" t="s">
        <v>33</v>
      </c>
      <c r="C73">
        <v>835</v>
      </c>
      <c r="D73">
        <v>10.5</v>
      </c>
      <c r="E73">
        <v>85</v>
      </c>
      <c r="F73">
        <v>100</v>
      </c>
      <c r="H73" s="1">
        <f t="shared" si="14"/>
        <v>26.67</v>
      </c>
      <c r="I73" s="1">
        <f t="shared" si="15"/>
        <v>25.908</v>
      </c>
      <c r="J73" s="5">
        <v>0.13343</v>
      </c>
      <c r="K73" s="5">
        <v>1.04502</v>
      </c>
      <c r="L73" s="6">
        <v>1</v>
      </c>
      <c r="M73">
        <v>4</v>
      </c>
      <c r="N73">
        <f t="shared" si="11"/>
        <v>1887.3886298165282</v>
      </c>
      <c r="P73">
        <v>63</v>
      </c>
      <c r="Q73">
        <v>47</v>
      </c>
      <c r="R73">
        <f t="shared" si="12"/>
        <v>1408.0518349424892</v>
      </c>
      <c r="S73">
        <f t="shared" si="13"/>
        <v>638678.2318115637</v>
      </c>
    </row>
    <row r="74" spans="1:19" ht="12">
      <c r="A74" s="2">
        <v>19</v>
      </c>
      <c r="B74" s="3" t="s">
        <v>38</v>
      </c>
      <c r="C74">
        <v>400</v>
      </c>
      <c r="D74">
        <v>3.9</v>
      </c>
      <c r="E74">
        <v>31</v>
      </c>
      <c r="F74">
        <v>100</v>
      </c>
      <c r="H74" s="1">
        <f t="shared" si="14"/>
        <v>9.906</v>
      </c>
      <c r="I74" s="1">
        <f t="shared" si="15"/>
        <v>9.4488</v>
      </c>
      <c r="J74">
        <v>0.43736</v>
      </c>
      <c r="K74">
        <v>0.87668</v>
      </c>
      <c r="M74">
        <v>4</v>
      </c>
      <c r="N74">
        <f t="shared" si="11"/>
        <v>96.52394644388652</v>
      </c>
      <c r="P74">
        <v>67</v>
      </c>
      <c r="Q74">
        <v>50</v>
      </c>
      <c r="R74">
        <f t="shared" si="12"/>
        <v>72.03279585364666</v>
      </c>
      <c r="S74">
        <f t="shared" si="13"/>
        <v>32673.355871255586</v>
      </c>
    </row>
    <row r="75" spans="1:19" ht="12">
      <c r="A75" s="1">
        <v>20</v>
      </c>
      <c r="B75" s="3" t="s">
        <v>40</v>
      </c>
      <c r="C75">
        <v>970</v>
      </c>
      <c r="D75">
        <v>4.2</v>
      </c>
      <c r="E75">
        <v>26</v>
      </c>
      <c r="F75">
        <v>100</v>
      </c>
      <c r="H75" s="1">
        <f t="shared" si="14"/>
        <v>10.668000000000001</v>
      </c>
      <c r="I75" s="1">
        <f t="shared" si="15"/>
        <v>7.9248</v>
      </c>
      <c r="J75">
        <v>0.35315</v>
      </c>
      <c r="K75">
        <v>0.89767</v>
      </c>
      <c r="M75">
        <v>4</v>
      </c>
      <c r="N75">
        <f t="shared" si="11"/>
        <v>86.51326785578466</v>
      </c>
      <c r="P75">
        <v>54</v>
      </c>
      <c r="Q75">
        <v>35</v>
      </c>
      <c r="R75">
        <f t="shared" si="12"/>
        <v>56.07341435097154</v>
      </c>
      <c r="S75">
        <f t="shared" si="13"/>
        <v>25434.340015457183</v>
      </c>
    </row>
    <row r="76" spans="1:19" ht="12">
      <c r="A76" s="1">
        <v>21</v>
      </c>
      <c r="B76" s="3" t="s">
        <v>33</v>
      </c>
      <c r="C76">
        <v>835</v>
      </c>
      <c r="D76">
        <v>12.2</v>
      </c>
      <c r="E76">
        <v>86</v>
      </c>
      <c r="F76">
        <v>80</v>
      </c>
      <c r="H76" s="1">
        <f t="shared" si="14"/>
        <v>30.988</v>
      </c>
      <c r="I76" s="1">
        <f t="shared" si="15"/>
        <v>26.2128</v>
      </c>
      <c r="J76" s="5">
        <v>0.13343</v>
      </c>
      <c r="K76" s="5">
        <v>1.04502</v>
      </c>
      <c r="L76" s="6">
        <v>1</v>
      </c>
      <c r="M76">
        <v>4</v>
      </c>
      <c r="N76">
        <f t="shared" si="11"/>
        <v>2614.4392691329035</v>
      </c>
      <c r="P76">
        <v>63</v>
      </c>
      <c r="Q76">
        <v>47</v>
      </c>
      <c r="R76">
        <f t="shared" si="12"/>
        <v>1950.454692845182</v>
      </c>
      <c r="S76">
        <f t="shared" si="13"/>
        <v>884706.7441276462</v>
      </c>
    </row>
    <row r="77" spans="1:19" ht="12">
      <c r="A77" s="1">
        <v>22</v>
      </c>
      <c r="B77" s="3" t="s">
        <v>40</v>
      </c>
      <c r="C77">
        <v>970</v>
      </c>
      <c r="D77">
        <v>3</v>
      </c>
      <c r="E77">
        <v>31</v>
      </c>
      <c r="F77">
        <v>100</v>
      </c>
      <c r="H77" s="1">
        <f t="shared" si="14"/>
        <v>7.62</v>
      </c>
      <c r="I77" s="1">
        <f t="shared" si="15"/>
        <v>9.4488</v>
      </c>
      <c r="J77">
        <v>0.35315</v>
      </c>
      <c r="K77">
        <v>0.89767</v>
      </c>
      <c r="M77">
        <v>4</v>
      </c>
      <c r="N77">
        <f t="shared" si="11"/>
        <v>55.37385201588967</v>
      </c>
      <c r="P77">
        <v>54</v>
      </c>
      <c r="Q77">
        <v>35</v>
      </c>
      <c r="R77">
        <f t="shared" si="12"/>
        <v>35.89045963992849</v>
      </c>
      <c r="S77">
        <f t="shared" si="13"/>
        <v>16279.553588075163</v>
      </c>
    </row>
    <row r="78" spans="1:19" ht="12">
      <c r="A78" s="1">
        <v>23</v>
      </c>
      <c r="B78" s="3" t="s">
        <v>38</v>
      </c>
      <c r="C78">
        <v>400</v>
      </c>
      <c r="D78">
        <v>4.8</v>
      </c>
      <c r="E78">
        <v>43</v>
      </c>
      <c r="F78">
        <v>100</v>
      </c>
      <c r="H78" s="1">
        <f t="shared" si="14"/>
        <v>12.192</v>
      </c>
      <c r="I78" s="1">
        <f t="shared" si="15"/>
        <v>13.1064</v>
      </c>
      <c r="J78">
        <v>0.43736</v>
      </c>
      <c r="K78">
        <v>0.87668</v>
      </c>
      <c r="M78">
        <v>4</v>
      </c>
      <c r="N78">
        <f t="shared" si="11"/>
        <v>185.0671438320292</v>
      </c>
      <c r="P78">
        <v>67</v>
      </c>
      <c r="Q78">
        <v>50</v>
      </c>
      <c r="R78">
        <f t="shared" si="12"/>
        <v>138.10980882987255</v>
      </c>
      <c r="S78">
        <f t="shared" si="13"/>
        <v>62645.22818714189</v>
      </c>
    </row>
    <row r="79" spans="1:19" ht="12">
      <c r="A79" s="1">
        <v>24</v>
      </c>
      <c r="B79" s="3" t="s">
        <v>38</v>
      </c>
      <c r="C79">
        <v>400</v>
      </c>
      <c r="D79">
        <v>2.3</v>
      </c>
      <c r="E79">
        <v>9</v>
      </c>
      <c r="F79">
        <v>80</v>
      </c>
      <c r="H79" s="1">
        <f t="shared" si="14"/>
        <v>5.842</v>
      </c>
      <c r="I79" s="1">
        <f t="shared" si="15"/>
        <v>2.7432</v>
      </c>
      <c r="J79">
        <v>0.43736</v>
      </c>
      <c r="K79">
        <v>0.87668</v>
      </c>
      <c r="M79">
        <v>4</v>
      </c>
      <c r="N79">
        <f t="shared" si="11"/>
        <v>12.931339165692206</v>
      </c>
      <c r="P79">
        <v>67</v>
      </c>
      <c r="Q79">
        <v>50</v>
      </c>
      <c r="R79">
        <f t="shared" si="12"/>
        <v>9.650253108725527</v>
      </c>
      <c r="S79">
        <f t="shared" si="13"/>
        <v>4377.258307586812</v>
      </c>
    </row>
    <row r="80" spans="1:19" ht="12">
      <c r="A80" s="1">
        <v>25</v>
      </c>
      <c r="B80" s="3" t="s">
        <v>33</v>
      </c>
      <c r="C80">
        <v>835</v>
      </c>
      <c r="D80">
        <v>8.2</v>
      </c>
      <c r="E80">
        <v>48</v>
      </c>
      <c r="F80">
        <v>20</v>
      </c>
      <c r="H80" s="1">
        <f t="shared" si="14"/>
        <v>20.828</v>
      </c>
      <c r="I80" s="1">
        <f t="shared" si="15"/>
        <v>14.6304</v>
      </c>
      <c r="J80" s="5">
        <v>0.13343</v>
      </c>
      <c r="K80" s="5">
        <v>1.04502</v>
      </c>
      <c r="L80" s="6">
        <v>1</v>
      </c>
      <c r="M80">
        <v>4</v>
      </c>
      <c r="N80">
        <f t="shared" si="11"/>
        <v>619.571893375333</v>
      </c>
      <c r="P80">
        <v>63</v>
      </c>
      <c r="Q80">
        <v>47</v>
      </c>
      <c r="R80">
        <f t="shared" si="12"/>
        <v>462.22030140699445</v>
      </c>
      <c r="S80">
        <f t="shared" si="13"/>
        <v>209658.50651519862</v>
      </c>
    </row>
    <row r="81" spans="1:19" ht="12">
      <c r="A81" s="1">
        <v>26</v>
      </c>
      <c r="B81" s="3" t="s">
        <v>55</v>
      </c>
      <c r="C81">
        <v>491</v>
      </c>
      <c r="D81">
        <v>3</v>
      </c>
      <c r="E81">
        <v>20</v>
      </c>
      <c r="F81">
        <v>100</v>
      </c>
      <c r="H81" s="1">
        <f t="shared" si="14"/>
        <v>7.62</v>
      </c>
      <c r="I81" s="1">
        <f t="shared" si="15"/>
        <v>6.096</v>
      </c>
      <c r="J81">
        <v>0.48009</v>
      </c>
      <c r="K81">
        <v>0.90174</v>
      </c>
      <c r="M81">
        <v>4</v>
      </c>
      <c r="N81">
        <f t="shared" si="11"/>
        <v>51.879058833606024</v>
      </c>
      <c r="P81">
        <v>64</v>
      </c>
      <c r="Q81">
        <v>51</v>
      </c>
      <c r="R81">
        <f t="shared" si="12"/>
        <v>41.3411250080298</v>
      </c>
      <c r="S81">
        <f t="shared" si="13"/>
        <v>18751.920892392234</v>
      </c>
    </row>
    <row r="82" spans="1:19" ht="12">
      <c r="A82" s="1">
        <v>27</v>
      </c>
      <c r="B82" s="3" t="s">
        <v>40</v>
      </c>
      <c r="C82">
        <v>970</v>
      </c>
      <c r="D82">
        <v>3.9</v>
      </c>
      <c r="E82">
        <v>22</v>
      </c>
      <c r="F82">
        <v>100</v>
      </c>
      <c r="H82" s="1">
        <f t="shared" si="14"/>
        <v>9.906</v>
      </c>
      <c r="I82" s="1">
        <f t="shared" si="15"/>
        <v>6.7056000000000004</v>
      </c>
      <c r="J82">
        <v>0.35315</v>
      </c>
      <c r="K82">
        <v>0.89767</v>
      </c>
      <c r="M82">
        <v>4</v>
      </c>
      <c r="N82">
        <f t="shared" si="11"/>
        <v>65.18890859482991</v>
      </c>
      <c r="P82">
        <v>54</v>
      </c>
      <c r="Q82">
        <v>35</v>
      </c>
      <c r="R82">
        <f t="shared" si="12"/>
        <v>42.252070385537905</v>
      </c>
      <c r="S82">
        <f t="shared" si="13"/>
        <v>19165.11660617614</v>
      </c>
    </row>
    <row r="83" spans="1:19" ht="12">
      <c r="A83" s="1">
        <v>28</v>
      </c>
      <c r="B83" s="3" t="s">
        <v>38</v>
      </c>
      <c r="C83">
        <v>400</v>
      </c>
      <c r="D83">
        <v>2.4</v>
      </c>
      <c r="E83">
        <v>24</v>
      </c>
      <c r="F83">
        <v>70</v>
      </c>
      <c r="H83" s="1">
        <f t="shared" si="14"/>
        <v>6.096</v>
      </c>
      <c r="I83" s="1">
        <f t="shared" si="15"/>
        <v>7.3152</v>
      </c>
      <c r="J83">
        <v>0.43736</v>
      </c>
      <c r="K83">
        <v>0.87668</v>
      </c>
      <c r="M83">
        <v>4</v>
      </c>
      <c r="N83">
        <f t="shared" si="11"/>
        <v>32.92227475551596</v>
      </c>
      <c r="P83">
        <v>67</v>
      </c>
      <c r="Q83">
        <v>50</v>
      </c>
      <c r="R83">
        <f t="shared" si="12"/>
        <v>24.568861757847728</v>
      </c>
      <c r="S83">
        <f t="shared" si="13"/>
        <v>11144.19000474215</v>
      </c>
    </row>
    <row r="84" spans="1:19" ht="12">
      <c r="A84" s="1">
        <v>29</v>
      </c>
      <c r="B84" s="3" t="s">
        <v>33</v>
      </c>
      <c r="C84">
        <v>835</v>
      </c>
      <c r="D84">
        <v>13.9</v>
      </c>
      <c r="E84">
        <v>79</v>
      </c>
      <c r="F84">
        <v>40</v>
      </c>
      <c r="H84" s="1">
        <f t="shared" si="14"/>
        <v>35.306000000000004</v>
      </c>
      <c r="I84" s="1">
        <f t="shared" si="15"/>
        <v>24.0792</v>
      </c>
      <c r="J84" s="5">
        <v>0.13343</v>
      </c>
      <c r="K84" s="5">
        <v>1.04502</v>
      </c>
      <c r="L84" s="6">
        <v>1</v>
      </c>
      <c r="M84">
        <v>4</v>
      </c>
      <c r="N84">
        <f t="shared" si="11"/>
        <v>3142.3778299318838</v>
      </c>
      <c r="P84">
        <v>63</v>
      </c>
      <c r="Q84">
        <v>47</v>
      </c>
      <c r="R84">
        <f t="shared" si="12"/>
        <v>2344.3136191555323</v>
      </c>
      <c r="S84">
        <f t="shared" si="13"/>
        <v>1063357.2145127577</v>
      </c>
    </row>
    <row r="85" spans="1:2" ht="12">
      <c r="A85" s="1"/>
      <c r="B85" s="3"/>
    </row>
    <row r="86" spans="1:19" ht="12">
      <c r="A86" s="1"/>
      <c r="B86" s="3"/>
      <c r="S86">
        <f>SUM(S56:S84)</f>
        <v>11870685.664104046</v>
      </c>
    </row>
  </sheetData>
  <printOptions gridLines="1"/>
  <pageMargins left="0.75" right="0.75" top="1" bottom="1" header="0.5" footer="0.5"/>
  <pageSetup horizontalDpi="600" verticalDpi="600" orientation="portrait"/>
  <headerFooter alignWithMargins="0">
    <oddHeader>&amp;CGC3.XLS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DAMON</dc:creator>
  <cp:keywords/>
  <dc:description/>
  <cp:lastModifiedBy>Thomas G. Huntington</cp:lastModifiedBy>
  <dcterms:created xsi:type="dcterms:W3CDTF">1999-02-01T17:33:53Z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